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hidePivotFieldList="1" defaultThemeVersion="124226"/>
  <mc:AlternateContent xmlns:mc="http://schemas.openxmlformats.org/markup-compatibility/2006">
    <mc:Choice Requires="x15">
      <x15ac:absPath xmlns:x15ac="http://schemas.microsoft.com/office/spreadsheetml/2010/11/ac" url="/Users/arikhalameyzer/Desktop/CDPH/Project/Project &amp; R/120_years_of_death/"/>
    </mc:Choice>
  </mc:AlternateContent>
  <xr:revisionPtr revIDLastSave="0" documentId="13_ncr:1_{273557CE-36BB-9541-ADEB-81AEDC610698}" xr6:coauthVersionLast="47" xr6:coauthVersionMax="47" xr10:uidLastSave="{00000000-0000-0000-0000-000000000000}"/>
  <bookViews>
    <workbookView xWindow="0" yWindow="0" windowWidth="28800" windowHeight="18000" firstSheet="4" activeTab="18" xr2:uid="{00000000-000D-0000-FFFF-FFFF00000000}"/>
  </bookViews>
  <sheets>
    <sheet name="y1900" sheetId="1" r:id="rId1"/>
    <sheet name="y1910" sheetId="13" r:id="rId2"/>
    <sheet name="y1917" sheetId="25" r:id="rId3"/>
    <sheet name="y1918" sheetId="26" r:id="rId4"/>
    <sheet name="y1920" sheetId="12" r:id="rId5"/>
    <sheet name="y1929" sheetId="14" r:id="rId6"/>
    <sheet name="y1939" sheetId="28" r:id="rId7"/>
    <sheet name="y1940" sheetId="15" r:id="rId8"/>
    <sheet name="y1950" sheetId="9" r:id="rId9"/>
    <sheet name="y1960" sheetId="16" r:id="rId10"/>
    <sheet name="y1970" sheetId="17" r:id="rId11"/>
    <sheet name="y1980i" sheetId="18" r:id="rId12"/>
    <sheet name="y1990" sheetId="19" r:id="rId13"/>
    <sheet name="y2000" sheetId="10" r:id="rId14"/>
    <sheet name="y2010" sheetId="24" r:id="rId15"/>
    <sheet name="y2018" sheetId="27" r:id="rId16"/>
    <sheet name="metaData" sheetId="7" r:id="rId17"/>
    <sheet name="Cause Count" sheetId="29" r:id="rId18"/>
    <sheet name="Deaths and Popu." sheetId="23" r:id="rId19"/>
  </sheets>
  <definedNames>
    <definedName name="Notes" localSheetId="14">'y2010'!$A$102</definedName>
  </definedNames>
  <calcPr calcId="191029"/>
  <pivotCaches>
    <pivotCache cacheId="7" r:id="rId20"/>
    <pivotCache cacheId="36" r:id="rId21"/>
    <pivotCache cacheId="69" r:id="rId22"/>
    <pivotCache cacheId="71" r:id="rId23"/>
    <pivotCache cacheId="40" r:id="rId24"/>
    <pivotCache cacheId="44" r:id="rId25"/>
    <pivotCache cacheId="48" r:id="rId26"/>
    <pivotCache cacheId="55" r:id="rId27"/>
    <pivotCache cacheId="59" r:id="rId28"/>
    <pivotCache cacheId="63" r:id="rId29"/>
    <pivotCache cacheId="67" r:id="rId30"/>
    <pivotCache cacheId="101" r:id="rId31"/>
    <pivotCache cacheId="105" r:id="rId32"/>
    <pivotCache cacheId="109" r:id="rId33"/>
    <pivotCache cacheId="113" r:id="rId34"/>
    <pivotCache cacheId="129" r:id="rId3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 i="10" l="1"/>
  <c r="D2" i="23"/>
  <c r="D3" i="23"/>
  <c r="D4" i="23"/>
  <c r="D5" i="23"/>
  <c r="D6" i="23"/>
  <c r="D7" i="23"/>
  <c r="D8" i="23"/>
  <c r="D9" i="23"/>
  <c r="D10" i="23"/>
  <c r="D11" i="23"/>
  <c r="D12" i="23"/>
  <c r="D13" i="23"/>
  <c r="D14" i="23"/>
  <c r="D15" i="23"/>
  <c r="D16" i="23"/>
  <c r="D17" i="23"/>
  <c r="G1" i="28"/>
  <c r="G1" i="27"/>
  <c r="G1" i="24"/>
  <c r="F1" i="15"/>
  <c r="G1" i="25"/>
  <c r="G1" i="14"/>
  <c r="G1" i="19"/>
  <c r="G1" i="17"/>
  <c r="G1" i="16"/>
  <c r="G1" i="9"/>
  <c r="G1" i="12"/>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 i="13"/>
  <c r="I1" i="13"/>
  <c r="G1" i="26" l="1"/>
  <c r="H201" i="13"/>
  <c r="H200" i="13"/>
  <c r="H199" i="13"/>
  <c r="H205"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70" i="13"/>
  <c r="H171" i="13"/>
  <c r="H172" i="13"/>
  <c r="H173" i="13"/>
  <c r="H174" i="13"/>
  <c r="H175" i="13"/>
  <c r="H176" i="13"/>
  <c r="H177" i="13"/>
  <c r="H178" i="13"/>
  <c r="H179" i="13"/>
  <c r="H180" i="13"/>
  <c r="H181" i="13"/>
  <c r="H182" i="13"/>
  <c r="H183" i="13"/>
  <c r="H184" i="13"/>
  <c r="H185" i="13"/>
  <c r="H186" i="13"/>
  <c r="H187" i="13"/>
  <c r="H188" i="13"/>
  <c r="H189" i="13"/>
  <c r="H190" i="13"/>
  <c r="H191" i="13"/>
  <c r="H192" i="13"/>
  <c r="H193" i="13"/>
  <c r="H194" i="13"/>
  <c r="H195" i="13"/>
  <c r="H196" i="13"/>
  <c r="H197" i="13"/>
  <c r="H198" i="13"/>
  <c r="H202" i="13"/>
  <c r="H203" i="13"/>
  <c r="H204" i="13"/>
  <c r="H3" i="13"/>
  <c r="H4" i="13"/>
  <c r="H5" i="13"/>
  <c r="H6" i="13"/>
  <c r="H2" i="13" l="1"/>
  <c r="F20" i="1" l="1"/>
  <c r="F15" i="1"/>
  <c r="F14" i="1"/>
  <c r="F51" i="1" l="1"/>
  <c r="F50" i="1"/>
  <c r="F49" i="1"/>
  <c r="F48" i="1"/>
  <c r="F47" i="1"/>
  <c r="F46" i="1"/>
  <c r="F37" i="1"/>
  <c r="F38" i="1" s="1"/>
  <c r="F35" i="1"/>
  <c r="F34" i="1"/>
  <c r="F33" i="1"/>
  <c r="F32" i="1"/>
  <c r="F31" i="1"/>
  <c r="F30" i="1"/>
  <c r="F29" i="1"/>
  <c r="F22" i="1"/>
  <c r="F27" i="1"/>
  <c r="F26" i="1"/>
  <c r="F25" i="1"/>
  <c r="F23" i="1"/>
  <c r="F24" i="1"/>
  <c r="F19" i="1"/>
  <c r="F18" i="1"/>
  <c r="F17" i="1"/>
  <c r="F16" i="1"/>
  <c r="F13" i="1"/>
  <c r="F12" i="1"/>
  <c r="F11" i="1"/>
  <c r="F10" i="1"/>
  <c r="F9" i="1"/>
  <c r="F8" i="1"/>
  <c r="F7" i="1"/>
  <c r="F6" i="1"/>
  <c r="F5" i="1"/>
  <c r="F4" i="1"/>
  <c r="F3" i="1"/>
  <c r="F21" i="1" l="1"/>
  <c r="F52" i="1"/>
</calcChain>
</file>

<file path=xl/sharedStrings.xml><?xml version="1.0" encoding="utf-8"?>
<sst xmlns="http://schemas.openxmlformats.org/spreadsheetml/2006/main" count="12372" uniqueCount="1622">
  <si>
    <t>Notes</t>
  </si>
  <si>
    <t>not excluding small number of Colitis for now</t>
  </si>
  <si>
    <t>General Diseases A</t>
  </si>
  <si>
    <t>General Diseases B</t>
  </si>
  <si>
    <t>Total</t>
  </si>
  <si>
    <t>Alcoholism</t>
  </si>
  <si>
    <t>Parasitic diseases</t>
  </si>
  <si>
    <t>Lead poison</t>
  </si>
  <si>
    <t>Other poisons</t>
  </si>
  <si>
    <t>exhaustion caused by lack of nourishment; lack of mental or spiritual vigor and enthusiasm.</t>
  </si>
  <si>
    <t xml:space="preserve"> </t>
  </si>
  <si>
    <t>Inanition</t>
  </si>
  <si>
    <t>General Diseases C</t>
  </si>
  <si>
    <t>Old Age</t>
  </si>
  <si>
    <t>Other Chronic</t>
  </si>
  <si>
    <t>Premature Birth</t>
  </si>
  <si>
    <t>malformation</t>
  </si>
  <si>
    <t>Debility and atrophy</t>
  </si>
  <si>
    <t>??</t>
  </si>
  <si>
    <t>Other of this group</t>
  </si>
  <si>
    <t>General Diseases D</t>
  </si>
  <si>
    <t>Diabetes</t>
  </si>
  <si>
    <t>Tuberculosis, general</t>
  </si>
  <si>
    <t>Consumption</t>
  </si>
  <si>
    <t>Cancer</t>
  </si>
  <si>
    <t>Tumor</t>
  </si>
  <si>
    <t>ALL OTHERS IN D</t>
  </si>
  <si>
    <t>Diseases of the nervous system</t>
  </si>
  <si>
    <t>Apoplexy</t>
  </si>
  <si>
    <t>Stroke</t>
  </si>
  <si>
    <t>Meningitis</t>
  </si>
  <si>
    <t>Paralysis</t>
  </si>
  <si>
    <t>Paralysis, general (of insane)</t>
  </si>
  <si>
    <t>Chorea</t>
  </si>
  <si>
    <t>Epilepsy</t>
  </si>
  <si>
    <t>Convulsions</t>
  </si>
  <si>
    <t>Mental disease</t>
  </si>
  <si>
    <t>Diseases of the brain</t>
  </si>
  <si>
    <t>Disease of the spinal cord</t>
  </si>
  <si>
    <t>Other of this class</t>
  </si>
  <si>
    <t>Disease of the circulatory system</t>
  </si>
  <si>
    <t>Disease of the respiratory system</t>
  </si>
  <si>
    <t>ALL OTHERS IN respiratory</t>
  </si>
  <si>
    <t>Disease of the digestive system</t>
  </si>
  <si>
    <r>
      <t>Bright's disease</t>
    </r>
    <r>
      <rPr>
        <sz val="12"/>
        <color rgb="FF222222"/>
        <rFont val="Roboto"/>
      </rPr>
      <t> is a historical classification of kidney </t>
    </r>
    <r>
      <rPr>
        <b/>
        <sz val="12"/>
        <color rgb="FF222222"/>
        <rFont val="Roboto"/>
      </rPr>
      <t>diseases</t>
    </r>
    <r>
      <rPr>
        <sz val="12"/>
        <color rgb="FF222222"/>
        <rFont val="Roboto"/>
      </rPr>
      <t> that would be described in modern medicine as acute or chronic nephritis. It was characterized by swelling and the presence of albumin in the urine, and was frequently accompanied by high blood pressure and heart </t>
    </r>
    <r>
      <rPr>
        <b/>
        <sz val="12"/>
        <color rgb="FF222222"/>
        <rFont val="Roboto"/>
      </rPr>
      <t>disease</t>
    </r>
    <r>
      <rPr>
        <sz val="12"/>
        <color rgb="FF222222"/>
        <rFont val="Roboto"/>
      </rPr>
      <t>.</t>
    </r>
  </si>
  <si>
    <t>Disease of the females organs of generation</t>
  </si>
  <si>
    <t>Unknown cause</t>
  </si>
  <si>
    <t>Affections connected with pregnancy</t>
  </si>
  <si>
    <t>Disease of the bones and joints</t>
  </si>
  <si>
    <t>Disease of the skin</t>
  </si>
  <si>
    <t>abscess, carbuncle</t>
  </si>
  <si>
    <t>Disease of the absorbent system</t>
  </si>
  <si>
    <t>Accidents and injuries</t>
  </si>
  <si>
    <t>Gunshot wounds</t>
  </si>
  <si>
    <t>Homicide</t>
  </si>
  <si>
    <t>suicide by drowning</t>
  </si>
  <si>
    <t>Suicide by poison</t>
  </si>
  <si>
    <t>Other suicide</t>
  </si>
  <si>
    <t>ALL OTHERS in accident and injuries</t>
  </si>
  <si>
    <t>Cause Group</t>
  </si>
  <si>
    <t>Cause</t>
  </si>
  <si>
    <t>Number</t>
  </si>
  <si>
    <t>Locomotor ataxia</t>
  </si>
  <si>
    <t>Suicide</t>
  </si>
  <si>
    <t>Tuberculosis</t>
  </si>
  <si>
    <t>Inflammation of the brain</t>
  </si>
  <si>
    <t>Tetanus and trismus nacentium</t>
  </si>
  <si>
    <t>Cardiovascular</t>
  </si>
  <si>
    <t>Asthma</t>
  </si>
  <si>
    <t>liver, peritonitis, gastritis</t>
  </si>
  <si>
    <t>Diseases of the urinary system and male organs of generation</t>
  </si>
  <si>
    <t>Addison's disease</t>
  </si>
  <si>
    <t>Suicide by shooting</t>
  </si>
  <si>
    <t>Encephalitis</t>
  </si>
  <si>
    <t>Scrofula and tabes</t>
  </si>
  <si>
    <t>Scrofula --&gt; tuberculosis ; tabes --&gt; tabes dosalus? --&gt; syphilis</t>
  </si>
  <si>
    <t>Hydrocephalus</t>
  </si>
  <si>
    <t>Dropsy</t>
  </si>
  <si>
    <t>Row Labels</t>
  </si>
  <si>
    <t>Grand Total</t>
  </si>
  <si>
    <t>Sum of Number</t>
  </si>
  <si>
    <t>anemia, rheumatism, others of this group</t>
  </si>
  <si>
    <t>Pneumonia &amp; Related</t>
  </si>
  <si>
    <t>Other</t>
  </si>
  <si>
    <t>Neurologic</t>
  </si>
  <si>
    <t>Injury</t>
  </si>
  <si>
    <t>Other Communicable</t>
  </si>
  <si>
    <t>Year</t>
  </si>
  <si>
    <t>Communicable</t>
  </si>
  <si>
    <t xml:space="preserve">Other Chronic </t>
  </si>
  <si>
    <t>OurGroup1</t>
  </si>
  <si>
    <t>Pneumonia &amp; Relate</t>
  </si>
  <si>
    <t>OurGroup3</t>
  </si>
  <si>
    <t>CHRONIC</t>
  </si>
  <si>
    <t>url</t>
  </si>
  <si>
    <t>https://www.cdc.gov/nchs/data/vsushistorical/vsush_1900_4.pdf</t>
  </si>
  <si>
    <t>Document Name</t>
  </si>
  <si>
    <t>Table Name</t>
  </si>
  <si>
    <t>Page(s)</t>
  </si>
  <si>
    <t>Infective and Parasitic Diseases</t>
  </si>
  <si>
    <t>Neoplasms</t>
  </si>
  <si>
    <t>Allergic, Endocrine System, Metabolic, and Nutritional Diseases</t>
  </si>
  <si>
    <t>Diseases of the Blood and Blood-Forming Organs</t>
  </si>
  <si>
    <t>Mental, Psychoneurotic, and Personality Disorders</t>
  </si>
  <si>
    <t>Diseases of the Nervous System and Sense Organs</t>
  </si>
  <si>
    <t>Diseases of the Circulatory System</t>
  </si>
  <si>
    <t>Diseases of the Respiratory System</t>
  </si>
  <si>
    <t>Diseases of the Digestive System</t>
  </si>
  <si>
    <t>Diseases of the Genito-Urinary System</t>
  </si>
  <si>
    <t>Deliveries and Complications of Pregnancy, Childbirth, and the Puerperium</t>
  </si>
  <si>
    <t>Diseases of the Skin and Celullar Tissue</t>
  </si>
  <si>
    <t>Diseases of the Bones and Organs of Movement</t>
  </si>
  <si>
    <t>Congenital Malformations</t>
  </si>
  <si>
    <t>Certain Diseases of Early Infancy</t>
  </si>
  <si>
    <t>Symptoms, Senility, and Ill-Defined Conditions</t>
  </si>
  <si>
    <t>Accidents, Poisonings, and Violence</t>
  </si>
  <si>
    <t>Gonococcal Infection</t>
  </si>
  <si>
    <t>Paratyphoid fever</t>
  </si>
  <si>
    <t>Typhoid fever</t>
  </si>
  <si>
    <t>Other Salmonella infections</t>
  </si>
  <si>
    <t>Cholera</t>
  </si>
  <si>
    <t>Brucellosis (undulant fever)</t>
  </si>
  <si>
    <t>Dysentary, all forms</t>
  </si>
  <si>
    <t>Scarlet fever</t>
  </si>
  <si>
    <t>Streptococcal sore throat</t>
  </si>
  <si>
    <t>Erysipelas</t>
  </si>
  <si>
    <t>Septicemia and pyemia</t>
  </si>
  <si>
    <t>Diptheria</t>
  </si>
  <si>
    <t>Whooping cough</t>
  </si>
  <si>
    <t>Meningococcal infections</t>
  </si>
  <si>
    <t>Plague</t>
  </si>
  <si>
    <t>Tularemia</t>
  </si>
  <si>
    <t>Leprosy</t>
  </si>
  <si>
    <t>Tetanus</t>
  </si>
  <si>
    <t>Anthrax</t>
  </si>
  <si>
    <t>Acute poliomyelitis</t>
  </si>
  <si>
    <t>Late effects of acute poliomyelitis</t>
  </si>
  <si>
    <t>Acute infectious encephalitis</t>
  </si>
  <si>
    <t>Late effects of acute infectious encephalitis</t>
  </si>
  <si>
    <t>Smallpox</t>
  </si>
  <si>
    <t>Measles</t>
  </si>
  <si>
    <t>Yellow fever</t>
  </si>
  <si>
    <t>Infectious hepatitis</t>
  </si>
  <si>
    <t>Rabies</t>
  </si>
  <si>
    <t>Typhus, etc. and other rickettaial diseases</t>
  </si>
  <si>
    <t>Malaria</t>
  </si>
  <si>
    <t>Schistosomiasis</t>
  </si>
  <si>
    <t>Hydatid disease</t>
  </si>
  <si>
    <t>Filariasis</t>
  </si>
  <si>
    <t>Ankylostomiasis</t>
  </si>
  <si>
    <t>Other diseases due to helminths</t>
  </si>
  <si>
    <t>All other infective and parasitic diseases</t>
  </si>
  <si>
    <t>Leukemia and aleukemia</t>
  </si>
  <si>
    <t>https://www.cdc.gov/nchs/data/vsus/VSUS_1950_3.pdf</t>
  </si>
  <si>
    <t>Vital Statistics of the United States, 1950. Volume III, Mortality Data. 1953.</t>
  </si>
  <si>
    <t>Vital Statistics. Twelfth Census of the United States, Taken in the Year 1900. Volume IV. Part II. Statistics of Deaths. 1902. </t>
  </si>
  <si>
    <t>129, 131, 133, 135</t>
  </si>
  <si>
    <t>Nontoxic goiter</t>
  </si>
  <si>
    <t>Thyrotoxicosis with or without goiter</t>
  </si>
  <si>
    <t>Myxedema, cretinism, and other diseases of the thyroid gland</t>
  </si>
  <si>
    <t>Diabetes mellitus</t>
  </si>
  <si>
    <t>Diseases of thymus gland</t>
  </si>
  <si>
    <t>Diseases of adrenal glands</t>
  </si>
  <si>
    <t>Pellagra</t>
  </si>
  <si>
    <t>All other avitaminoses and nutritional deficiency states</t>
  </si>
  <si>
    <t>Other allergic, endocrine, and metabolic diseases</t>
  </si>
  <si>
    <t>Purpura and other hemorrhagic conditions</t>
  </si>
  <si>
    <t>All other diseases of blood and blood-forming organs</t>
  </si>
  <si>
    <t>Senile psychosis</t>
  </si>
  <si>
    <t>Alcoholic psychosis</t>
  </si>
  <si>
    <t>Other psychosis</t>
  </si>
  <si>
    <t>Mental deficiency</t>
  </si>
  <si>
    <t>Psychoneurosis and other disorders of personality</t>
  </si>
  <si>
    <t>Meningitis, except meningoccocal and tuberculous</t>
  </si>
  <si>
    <t>Multiple sclerosis</t>
  </si>
  <si>
    <t>Paralysis agitans</t>
  </si>
  <si>
    <t>Cerebral spastic infantile paralysis</t>
  </si>
  <si>
    <t>Inflammatory diseases of eye</t>
  </si>
  <si>
    <t>Cataract</t>
  </si>
  <si>
    <t>Glaucoma</t>
  </si>
  <si>
    <t>Otitis media and mastoiditis</t>
  </si>
  <si>
    <t>Other diseases of nervous system and sense organs</t>
  </si>
  <si>
    <t>Rheumatic fever</t>
  </si>
  <si>
    <t>Heart disease specified as involving coronary arteries</t>
  </si>
  <si>
    <t>Angina pectoris without mention of coronary disease</t>
  </si>
  <si>
    <t>Diseases of veins and other diseases of circulatory system</t>
  </si>
  <si>
    <t>Arteriosclerotic heart disease</t>
  </si>
  <si>
    <t>Acute upper respiratory infections</t>
  </si>
  <si>
    <t>Influenza</t>
  </si>
  <si>
    <t>Acute bronchitis</t>
  </si>
  <si>
    <t>Bronchitis, chronic and unqualified</t>
  </si>
  <si>
    <t>Hypertrophy of tonsils and adenoids</t>
  </si>
  <si>
    <t>Empyema and abscess of lung</t>
  </si>
  <si>
    <t>Pleurisy</t>
  </si>
  <si>
    <t>All other respiratory diseases</t>
  </si>
  <si>
    <t>Diseases of teeth and supporting structures</t>
  </si>
  <si>
    <t>Ulcer of stomach</t>
  </si>
  <si>
    <t>Appendicitis</t>
  </si>
  <si>
    <t>Hernia and intestinal obstruction</t>
  </si>
  <si>
    <t>Gastro-enteritis and colitis, except diarrhea of newborn</t>
  </si>
  <si>
    <t>Cirrhosis of liver without mention of alcoholism</t>
  </si>
  <si>
    <t>Cirrhosis of liver with alcoholism</t>
  </si>
  <si>
    <t>Cholelithissis and cholecystitis</t>
  </si>
  <si>
    <t>Other diseases of digestive system</t>
  </si>
  <si>
    <t>Infections of kidney</t>
  </si>
  <si>
    <t>Calculi of urinary system</t>
  </si>
  <si>
    <t>Other diseases of urinary system</t>
  </si>
  <si>
    <t>Hyperplasia of prostate</t>
  </si>
  <si>
    <t>Other diseases of male genital organs</t>
  </si>
  <si>
    <t>Diseases of breast</t>
  </si>
  <si>
    <t>Diseases of female genital organs</t>
  </si>
  <si>
    <t>Malignant neoplasm of breast</t>
  </si>
  <si>
    <t>Disseminated tuberculosis</t>
  </si>
  <si>
    <t>Tuberculosis of respiratory system</t>
  </si>
  <si>
    <t>Tuberculosis of meninges and central nervous system</t>
  </si>
  <si>
    <t>Tuberculosis of intestines, peritoneum, and mesenteric glands</t>
  </si>
  <si>
    <t>Tuberculosis of vertebral column</t>
  </si>
  <si>
    <t>Tuberculosis of other bones and joints</t>
  </si>
  <si>
    <t>Tuberculosis of genito-urinary system</t>
  </si>
  <si>
    <t>Tuberculosis of lymphatic system and other organs</t>
  </si>
  <si>
    <t>Congenital syphilis</t>
  </si>
  <si>
    <t>Early syphilis</t>
  </si>
  <si>
    <t>Aneurysm of aorta</t>
  </si>
  <si>
    <t>Other cardiovascular syphilis</t>
  </si>
  <si>
    <t>General paralysis of insane</t>
  </si>
  <si>
    <t>Other syphilis of central nervous system</t>
  </si>
  <si>
    <t>Other syphilis</t>
  </si>
  <si>
    <t>Tick-borne typhus (Rocky Mountain spotted fever)</t>
  </si>
  <si>
    <t>Other forms of tick-borne typhus</t>
  </si>
  <si>
    <t>Malignant neoplasm of lip</t>
  </si>
  <si>
    <t>Malignant neoplasm of tongue</t>
  </si>
  <si>
    <t>Malignant neoplasm of other and unspecified parts of buccal cavity</t>
  </si>
  <si>
    <t>Malignant neoplasm of pharynx</t>
  </si>
  <si>
    <t>Malignant neoplasm of esophagus</t>
  </si>
  <si>
    <t>Malignant neoplasm of stomach</t>
  </si>
  <si>
    <t>Malignant neoplasm of intestine, except rectum</t>
  </si>
  <si>
    <t>Malignant neoplasm of rectum</t>
  </si>
  <si>
    <t>Malignant neoplasm of biliary passages and of liver (stated to be primary site)</t>
  </si>
  <si>
    <t>Malignant neoplasm of liver not specified whether primary or secondary</t>
  </si>
  <si>
    <t>Malignant neoplasm of pancreas</t>
  </si>
  <si>
    <t>Malignant neoplasm of peritoneum and of unspecified digestive organs</t>
  </si>
  <si>
    <t>Malignant neoplasm of larynx</t>
  </si>
  <si>
    <t>Malignant neoplasm of trachea, and of bronchus and lung specified as primary</t>
  </si>
  <si>
    <t>Malignant neoplasm of lung and bronchus, unspecified as primary or secondary</t>
  </si>
  <si>
    <t>Malignant neoplasm of other parts of respiratory system</t>
  </si>
  <si>
    <t>Malignant neoplasm of cervix uteri</t>
  </si>
  <si>
    <t>Malignant neoplasm of other and unspecified parts of uterus</t>
  </si>
  <si>
    <t>Malignant neoplasm of ovary, fallopian tube, and broad ligament</t>
  </si>
  <si>
    <t>Malignant neoplasm of other and unspecified female genital organs</t>
  </si>
  <si>
    <t>Malignant neoplasm of prostate</t>
  </si>
  <si>
    <t>Malignant neoplasm of testis, and other and unspecified male genital organs</t>
  </si>
  <si>
    <t>Malignant neoplasm of kidney</t>
  </si>
  <si>
    <t>Malignant neoplasm of bladder and other urinary organs</t>
  </si>
  <si>
    <t>Malignant neoplasm of skin</t>
  </si>
  <si>
    <t>Malignant neoplasm of eye</t>
  </si>
  <si>
    <t>Malignant neoplasm of brain and other parts other parts of nervous system</t>
  </si>
  <si>
    <t>Malignant neoplasm of thyroid gland</t>
  </si>
  <si>
    <t>Malignant neoplasm of bone (including jaw bone)</t>
  </si>
  <si>
    <t>Malignant neoplasm of connective tissue</t>
  </si>
  <si>
    <t>Malignant neoplasm of other specified sites, not stated to be secondary</t>
  </si>
  <si>
    <t>Malignant neoplasm of unspecified sites</t>
  </si>
  <si>
    <t>Lymphosarcoma and reticulosarcoma</t>
  </si>
  <si>
    <t>Hodgkin's disease</t>
  </si>
  <si>
    <t>Other neoplasms of lymphatic and hematopoietic tissues</t>
  </si>
  <si>
    <t>Benign neoplasms of female genital organs</t>
  </si>
  <si>
    <t>Benign neoplasm of brain and other parts of nervous system</t>
  </si>
  <si>
    <t>Other benign neoplasms</t>
  </si>
  <si>
    <t>Neoplasm of unspecified nature of female genital organs</t>
  </si>
  <si>
    <t>Neoplasm of unspecified nature of brain, etc.</t>
  </si>
  <si>
    <t>Other neoplasms of unspecified nature</t>
  </si>
  <si>
    <t>Pernicious and other hyperchromic anemias</t>
  </si>
  <si>
    <t>Anemias of other and unspecified type</t>
  </si>
  <si>
    <t>Subarachnoid hemmorhage</t>
  </si>
  <si>
    <t>Cerebral hemorrhage</t>
  </si>
  <si>
    <t>Cerebral embolism and thrombosis</t>
  </si>
  <si>
    <t>Other vascular lesions affecting central nervous system</t>
  </si>
  <si>
    <t>Diseases of mitral valve</t>
  </si>
  <si>
    <t>Diseases of aortic valve specified as rheumatic</t>
  </si>
  <si>
    <t>Diseases of tricuspid valve</t>
  </si>
  <si>
    <t>Diseases of pulmonary valve, etc. specified as rheumatic</t>
  </si>
  <si>
    <t>Other diseases of heart specified as rheumatic</t>
  </si>
  <si>
    <t>Chronic endocarditis of mitral valve, specified as nonrheumatic</t>
  </si>
  <si>
    <t>Chronic endocarditis of aortic valve, not specified as rheumatic</t>
  </si>
  <si>
    <t>Chronic endocarditis of other valves, not specified as rheumatic</t>
  </si>
  <si>
    <t>Other myocardial degeneration without mention of arteriosclerosis</t>
  </si>
  <si>
    <t>Other myocardial degeneration with arteriosclerosis</t>
  </si>
  <si>
    <t>Acute and subacute endocarditis</t>
  </si>
  <si>
    <t>Acute myocarditis not specified as rheumatic</t>
  </si>
  <si>
    <t>Acute pericarditis specified as nonrheumatic</t>
  </si>
  <si>
    <t>Functional disease of heart</t>
  </si>
  <si>
    <t>Other and unspecified diseases of heart</t>
  </si>
  <si>
    <t>Hypertensive heart disease with arteriolar nephrosclerosis</t>
  </si>
  <si>
    <t>Essential hypertension with heart disease, etc.</t>
  </si>
  <si>
    <t>Hypertension with arteriolar nephrosclerosis, etc.</t>
  </si>
  <si>
    <t>Essential hypertension, other hypertensive disease, etc.</t>
  </si>
  <si>
    <t>General arteriosclerosis</t>
  </si>
  <si>
    <t>Aortic aneurysm specified as nonsyphilitic, etc.</t>
  </si>
  <si>
    <t>Gangrene of unspecified cause</t>
  </si>
  <si>
    <t>Other arterial diseases</t>
  </si>
  <si>
    <t>Lobar pneumonia</t>
  </si>
  <si>
    <t>Bronchopneumonia</t>
  </si>
  <si>
    <t>Primary atypical pneumonia</t>
  </si>
  <si>
    <t>Pneumonia, other and unspecified</t>
  </si>
  <si>
    <t>Acute nephritis</t>
  </si>
  <si>
    <t>Nephritis with edema, including nephrosis</t>
  </si>
  <si>
    <t>Chronic and unspecified nephritis and other renal sclerosis</t>
  </si>
  <si>
    <t>Sepsis of pregnancy, childbirth, and puerperium</t>
  </si>
  <si>
    <t>Toxemies of pregnancy and puerperium, etc.</t>
  </si>
  <si>
    <t>Hemorrhage of pregnancy and childbirth</t>
  </si>
  <si>
    <t>Ectopic pregnancy</t>
  </si>
  <si>
    <t>Abortion without mention of sepsis or toxemia</t>
  </si>
  <si>
    <t>Abortion with sepsis</t>
  </si>
  <si>
    <t>Abortion with toxemia, without mention of sepsis</t>
  </si>
  <si>
    <t>Other complications of pregnancy, childbirth, and puerperium</t>
  </si>
  <si>
    <t>Infections of skin and subcutaneous tissue</t>
  </si>
  <si>
    <t>Other diseases of skin and subcutaneous tissue</t>
  </si>
  <si>
    <t>Arthritis and spondylitis</t>
  </si>
  <si>
    <t>Muscular rheumatism and rheumatism, unspecified</t>
  </si>
  <si>
    <t>Osteomyelitis and periostitis</t>
  </si>
  <si>
    <t>Ankylosis and acquired musculoskeletal deformities</t>
  </si>
  <si>
    <t>All other diseases of musculoskeketal system</t>
  </si>
  <si>
    <t>Spina bifida and meningocele</t>
  </si>
  <si>
    <t>Congenital hydrocephalus, etc.</t>
  </si>
  <si>
    <t>Congenital malformations of circulatory system</t>
  </si>
  <si>
    <t>Other congenital malformations</t>
  </si>
  <si>
    <t>Birth injuries</t>
  </si>
  <si>
    <t>Postnatal asphyxia and atelectasis</t>
  </si>
  <si>
    <t>Infections of newborn</t>
  </si>
  <si>
    <t>Hemolytic disease of newborn (erythroblastosis)</t>
  </si>
  <si>
    <t>All other defined diseases of early infancy</t>
  </si>
  <si>
    <t>Ill-defined diseases peculiar to early infancy, and immaturity unqualified</t>
  </si>
  <si>
    <t>Senility without mention of psychosis</t>
  </si>
  <si>
    <t>Symptoms, ill-defined and unknown causes</t>
  </si>
  <si>
    <t>Railway accidents</t>
  </si>
  <si>
    <t>Motor-vehicle traffic accident with railway train</t>
  </si>
  <si>
    <t>Motor-vehicle traffic accident to pedestrian</t>
  </si>
  <si>
    <t>Other motor-vehicle traffic accidents, etc.</t>
  </si>
  <si>
    <t>Motor-vehicle noncollision traffic accidents</t>
  </si>
  <si>
    <t>Motor-vehicle traffic accident of unspecified nature</t>
  </si>
  <si>
    <t>Motor-vehicle nontraffic accidents</t>
  </si>
  <si>
    <t>Other road-vehicle accidents</t>
  </si>
  <si>
    <t>Water-transport accidents</t>
  </si>
  <si>
    <t>Aircraft accidents</t>
  </si>
  <si>
    <t>Accidental poisoning by solid and liquid substances</t>
  </si>
  <si>
    <t>Accidental poisoning by gases and vapors</t>
  </si>
  <si>
    <t>Accidental fall from one level to another</t>
  </si>
  <si>
    <t>Accidental fall on same level</t>
  </si>
  <si>
    <t>Accidental unspecified fall</t>
  </si>
  <si>
    <t>Blow from falling object</t>
  </si>
  <si>
    <t>Accident caused by machinery</t>
  </si>
  <si>
    <t>Accident caused by electric current</t>
  </si>
  <si>
    <t>Accident caused by fire and explosion, etc.</t>
  </si>
  <si>
    <t>Accident caused by hot substance, etc.</t>
  </si>
  <si>
    <t>Accident caused by firearm</t>
  </si>
  <si>
    <t>Inhalation and ingestion of food or other object, etc.</t>
  </si>
  <si>
    <t>Accidental drowning</t>
  </si>
  <si>
    <t>Excessive heat and insolation</t>
  </si>
  <si>
    <t>Complications due to nontherapeutic medical and surgical procedures, therapeutic misadventure, etc.</t>
  </si>
  <si>
    <t>All other accidents</t>
  </si>
  <si>
    <t>Suicide by poisoning</t>
  </si>
  <si>
    <t>Suicide by hanging and strangulation</t>
  </si>
  <si>
    <t>Suicide by firearms and explosives</t>
  </si>
  <si>
    <t>Suicide by all other means</t>
  </si>
  <si>
    <t>Homicide (assault by firearms and explosives)</t>
  </si>
  <si>
    <t>Homicide (assault by other means)</t>
  </si>
  <si>
    <t>Homicide (injury by intervention of police)</t>
  </si>
  <si>
    <t>Homicide (execution)</t>
  </si>
  <si>
    <t>Injury resulting from operations of war</t>
  </si>
  <si>
    <t>Tabes dorsalis</t>
  </si>
  <si>
    <t>Ulcer of duodenum</t>
  </si>
  <si>
    <t>Gastritis and duodenitis</t>
  </si>
  <si>
    <t>Table 54. Deaths From 255 Selected Causes, by Race</t>
  </si>
  <si>
    <t>Description</t>
  </si>
  <si>
    <t>Also See</t>
  </si>
  <si>
    <t>More informtaion for 2000 mortality rates per state can be found in WONDER, though the following document may also prove useful: https://www.cdc.gov/nchs/data/statab/mortfinal2000_workIII_PT1.pdf</t>
  </si>
  <si>
    <t>N/A</t>
  </si>
  <si>
    <t>Underlying Cause of Death, 1999-2018 Results</t>
  </si>
  <si>
    <t>Certain other intestinal infections (A04,A07-A09)</t>
  </si>
  <si>
    <t>#Tuberculosis (A16-A19)</t>
  </si>
  <si>
    <t>Respiratory tuberculosis (A16)</t>
  </si>
  <si>
    <t>Other tuberculosis (A17-A19)</t>
  </si>
  <si>
    <t>#Meningococcal infection (A39)</t>
  </si>
  <si>
    <t>#Septicemia (A40-A41)</t>
  </si>
  <si>
    <t>#Viral hepatitis (B15-B19)</t>
  </si>
  <si>
    <t>#Human immunodeficiency virus (HIV) disease (B20-B24)</t>
  </si>
  <si>
    <t>Other and unspecified infectious and parasitic diseases and their sequelae (A00,A05,A20-A36,A42-A44,A48-A49,A54-A79,A81-A82,A85.0-A85.1,A85.8,A86-B04,B06-B09,B25-B49,B55-B99)</t>
  </si>
  <si>
    <t>-</t>
  </si>
  <si>
    <t>#Malignant neoplasms (C00-C97)</t>
  </si>
  <si>
    <t>Malignant neoplasms of lip, oral cavity and pharynx (C00-C14)</t>
  </si>
  <si>
    <t>Malignant neoplasm of esophagus (C15)</t>
  </si>
  <si>
    <t>Malignant neoplasm of stomach (C16)</t>
  </si>
  <si>
    <t>Malignant neoplasms of colon, rectum and anus (C18-C21)</t>
  </si>
  <si>
    <t>Malignant neoplasms of liver and intrahepatic bile ducts (C22)</t>
  </si>
  <si>
    <t>Malignant neoplasm of pancreas (C25)</t>
  </si>
  <si>
    <t>Malignant neoplasm of larynx (C32)</t>
  </si>
  <si>
    <t>Malignant neoplasms of trachea, bronchus and lung (C33-C34)</t>
  </si>
  <si>
    <t>Malignant melanoma of skin (C43)</t>
  </si>
  <si>
    <t>Malignant neoplasm of breast (C50)</t>
  </si>
  <si>
    <t>Malignant neoplasm of cervix uteri (C53)</t>
  </si>
  <si>
    <t>Malignant neoplasms of corpus uteri and uterus, part unspecified (C54-C55)</t>
  </si>
  <si>
    <t>Malignant neoplasm of ovary (C56)</t>
  </si>
  <si>
    <t>Malignant neoplasm of prostate (C61)</t>
  </si>
  <si>
    <t>Malignant neoplasms of kidney and renal pelvis (C64-C65)</t>
  </si>
  <si>
    <t>Malignant neoplasm of bladder (C67)</t>
  </si>
  <si>
    <t>Malignant neoplasms of meninges, brain and other parts of central nervous system (C70-C72)</t>
  </si>
  <si>
    <t>Hodgkin disease (C81)</t>
  </si>
  <si>
    <t>Non-Hodgkin lymphoma (C82-C85)</t>
  </si>
  <si>
    <t>Leukemia (C91-C95)</t>
  </si>
  <si>
    <t>Multiple myeloma and immunoproliferative neoplasms (C88,C90)</t>
  </si>
  <si>
    <t>All other and unspecified malignant neoplasms (C17,C23-C24,C26-C31,C37-C41,C44-C49,C51-C52,C57-C60,C62-C63,C66,C68-C69,C73-C80,C97)</t>
  </si>
  <si>
    <t>#In situ neoplasms, benign neoplasms and neoplasms of uncertain or unknown behavior (D00-D48)</t>
  </si>
  <si>
    <t>#Anemias (D50-D64)</t>
  </si>
  <si>
    <t>#Diabetes mellitus (E10-E14)</t>
  </si>
  <si>
    <t>#Nutritional deficiencies (E40-E64)</t>
  </si>
  <si>
    <t>Malnutrition (E40-E46)</t>
  </si>
  <si>
    <t>Other nutritional deficiencies (E50-E64)</t>
  </si>
  <si>
    <t>#Meningitis (G00,G03)</t>
  </si>
  <si>
    <t>#Parkinson disease (G20-G21)</t>
  </si>
  <si>
    <t>#Alzheimer disease (G30)</t>
  </si>
  <si>
    <t>Major cardiovascular diseases (I00-I78)</t>
  </si>
  <si>
    <t>Acute rheumatic fever and chronic rheumatic heart diseases (I00-I09)</t>
  </si>
  <si>
    <t>Hypertensive heart disease (I11)</t>
  </si>
  <si>
    <t>Hypertensive heart and renal disease (I13)</t>
  </si>
  <si>
    <t>Acute myocardial infarction (I21-I22)</t>
  </si>
  <si>
    <t>Other acute ischemic heart diseases (I24)</t>
  </si>
  <si>
    <t>Atherosclerotic cardiovascular disease, so described (I25.0)</t>
  </si>
  <si>
    <t>All other forms of chronic ischemic heart disease (I20,I25.1-I25.9)</t>
  </si>
  <si>
    <t>Acute and subacute endocarditis (I33)</t>
  </si>
  <si>
    <t>Diseases of pericardium and acute myocarditis (I30-I31,I40)</t>
  </si>
  <si>
    <t>Heart failure (I50)</t>
  </si>
  <si>
    <t>All other forms of heart disease (I26-I28,I34-I38,I42-I49,I51)</t>
  </si>
  <si>
    <t>#Essential hypertension and hypertensive renal disease (I10,I12,I15)</t>
  </si>
  <si>
    <t>#Cerebrovascular diseases (I60-I69)</t>
  </si>
  <si>
    <t>#Atherosclerosis (I70)</t>
  </si>
  <si>
    <t>#Aortic aneurysm and dissection (I71)</t>
  </si>
  <si>
    <t>Other diseases of arteries, arterioles and capillaries (I72-I78)</t>
  </si>
  <si>
    <t>Other disorders of circulatory system (I80-I99)</t>
  </si>
  <si>
    <t>#Influenza and pneumonia (J09-J18)</t>
  </si>
  <si>
    <t>Influenza (J09-J11)</t>
  </si>
  <si>
    <t>Pneumonia (J12-J18)</t>
  </si>
  <si>
    <t>Other acute lower respiratory infections (J20-J22,U04)</t>
  </si>
  <si>
    <t>#Chronic lower respiratory diseases (J40-J47)</t>
  </si>
  <si>
    <t>Bronchitis, chronic and unspecified (J40-J42)</t>
  </si>
  <si>
    <t>Emphysema (J43)</t>
  </si>
  <si>
    <t>Asthma (J45-J46)</t>
  </si>
  <si>
    <t>Other chronic lower respiratory diseases (J44,J47)</t>
  </si>
  <si>
    <t>#Pneumoconioses and chemical effects (J60-J66,J68)</t>
  </si>
  <si>
    <t>#Pneumonitis due to solids and liquids (J69)</t>
  </si>
  <si>
    <t>Other diseases of respiratory system (J00-J06,J30- J39,J67,J70-J98)</t>
  </si>
  <si>
    <t>#Peptic ulcer (K25-K28)</t>
  </si>
  <si>
    <t>#Diseases of appendix (K35-K38)</t>
  </si>
  <si>
    <t>#Hernia (K40-K46)</t>
  </si>
  <si>
    <t>#Chronic liver disease and cirrhosis (K70,K73-K74)</t>
  </si>
  <si>
    <t>Alcoholic liver disease (K70)</t>
  </si>
  <si>
    <t>Other chronic liver disease and cirrhosis (K73-K74)</t>
  </si>
  <si>
    <t>#Cholelithiasis and other disorders of gallbladder (K80-K82)</t>
  </si>
  <si>
    <t>#Nephritis, nephrotic syndrome and nephrosis (N00-N07,N17-N19,N25-N27)</t>
  </si>
  <si>
    <t>Acute and rapidly progressive nephritic and nephrotic syndrome (N00-N01,N04)</t>
  </si>
  <si>
    <t>Chronic glomerulonephritis, nephritis and nephropathy not specified as acute or chronic, and renal sclerosis unspecified (N02-N03,N05-N07,N26)</t>
  </si>
  <si>
    <t>Renal failure (N17-N19)</t>
  </si>
  <si>
    <t>Other disorders of kidney (N25,N27)</t>
  </si>
  <si>
    <t>#Infections of kidney (N10-N12,N13.6,N15.1)</t>
  </si>
  <si>
    <t>#Hyperplasia of prostate (N40)</t>
  </si>
  <si>
    <t>#Inflammatory diseases of female pelvic organs (N70-N76)</t>
  </si>
  <si>
    <t>#Pregnancy, childbirth and the puerperium (O00-O99)</t>
  </si>
  <si>
    <t>#Certain conditions originating in the perinatal period (P00-P96)</t>
  </si>
  <si>
    <t>#Congenital malformations, deformations and chromosomal abnormalities (Q00-Q99)</t>
  </si>
  <si>
    <t>Symptoms, signs and abnormal clinical and laboratory findings, not elsewhere classified (R00-R99)</t>
  </si>
  <si>
    <t>All other diseases (Residual) </t>
  </si>
  <si>
    <t>#Accidents (unintentional injuries) (V01-X59,Y85-Y86)</t>
  </si>
  <si>
    <t>Motor vehicle accidents (V02-V04,V09.0,V09.2,V12-V14,V19.0-V19.2,V19.4-V19.6,V20-V79,V80.3-V80.5,V81.0-V81.1,V82.0-V82.1,V83-V86,V87.0-V87.8,V88.0-V88.8,V89.0,V89.2)</t>
  </si>
  <si>
    <t>Other land transport accidents (V01,V05-V06,V09.1,V09.3-V09.9,V10-V11,V15-V18,V19.3,V19.8-V19.9,V80.0-V80.2,V80.6-V80.9,V81.2-V81.9,V82.2-V82.9,V87.9,V88.9,V89.1,V89.3,V89.9)</t>
  </si>
  <si>
    <t>Water, air and space, and other and unspecified transport accidents and their sequelae (V90-V99,Y85)</t>
  </si>
  <si>
    <t>Falls (W00-W19)</t>
  </si>
  <si>
    <t>Accidental discharge of firearms (W32-W34)</t>
  </si>
  <si>
    <t>Accidental drowning and submersion (W65-W74)</t>
  </si>
  <si>
    <t>Accidental exposure to smoke, fire and flames (X00-X09)</t>
  </si>
  <si>
    <t>Accidental poisoning and exposure to noxious substances (X40-X49)</t>
  </si>
  <si>
    <t>Other and unspecified nontransport accidents and their sequelae (W20-W31,W35-W64,W75-W99,X10-X39,X50-X59,Y86)</t>
  </si>
  <si>
    <t>#Intentional self-harm (suicide) (*U03,X60-X84,Y87.0)</t>
  </si>
  <si>
    <t>Intentional self-harm (suicide) by discharge of firearms (X72-X74)</t>
  </si>
  <si>
    <t>Intentional self-harm (suicide) by other and unspecified means and their sequelae (*U03,X60-X71,X75-X84,Y87.0)</t>
  </si>
  <si>
    <t>#Assault (homicide) (*U01-*U02,X85-Y09,Y87.1)</t>
  </si>
  <si>
    <t>Assault (homicide) by discharge of firearms (*U01.4,X93-X95)</t>
  </si>
  <si>
    <t>Assault (homicide) by other and unspecified means and their sequelae (*U01.0-*U01.3,*U01.5-*U01.9,*U02,X85-X92,X96-Y09,Y87.1)</t>
  </si>
  <si>
    <t>#Legal intervention (Y35,Y89.0)</t>
  </si>
  <si>
    <t>Events of undetermined intent (Y10-Y34,Y87.2,Y89.9)</t>
  </si>
  <si>
    <t>Discharge of firearms, undetermined intent (Y22-Y24)</t>
  </si>
  <si>
    <t>Other and unspecified events of undetermined intent and their sequelae (Y10-Y21,Y25-Y34,Y87.2,Y89.9)</t>
  </si>
  <si>
    <t>#Complications of medical and surgical care (Y40-Y84,Y88)</t>
  </si>
  <si>
    <t>#Enterocolitis due to Clostridium difficile (A04.7)</t>
  </si>
  <si>
    <t>PLEASE NOTE:</t>
  </si>
  <si>
    <t>The sum of deaths in California for the year 2000 from CDC WONDER is 229697, as can be seen above. However, another CDC document (https://www.cdc.gov/nchs/data/statab/mortfinal2000_workIII_PT1.pdf) shows that there were 229551 (146 less than CDC WONDER shows) deaths in Calfornia for the same year. The CDC WONDER data was entered accurately, so the exact source of error is unknown at this time. However, a reason the error could have occured is that the last row (A04.7) shows 166 deaths, and the first row in the table after row labels (A04,A07-A09) lists 186. Could there be some overlap, or are A04 and A04.7 completely seperate?</t>
  </si>
  <si>
    <t>The 113 causes of death are listed per the International Classification of Diseases, Tenth Revision (ICD-10).</t>
  </si>
  <si>
    <t>Table 54 lists 255 causes of death, but Table 56 compresses the 255 causes of death into 64, and Table 59 further condenses these 64 causes of death into 32.</t>
  </si>
  <si>
    <t>Diphtheria and croup</t>
  </si>
  <si>
    <t>Glanders</t>
  </si>
  <si>
    <t>Syphilis</t>
  </si>
  <si>
    <t>Acute anterior poliomyelitis</t>
  </si>
  <si>
    <t>Organic diseases of the heart</t>
  </si>
  <si>
    <t>Diarrhea and enteritis (under 2 years)</t>
  </si>
  <si>
    <t>Tuberculosis of the lungs</t>
  </si>
  <si>
    <t>Tuberculous meningitis</t>
  </si>
  <si>
    <t>Appendicitis and typhlitis</t>
  </si>
  <si>
    <t>Cirrhosis of the liver</t>
  </si>
  <si>
    <t>Puerperal septicemia</t>
  </si>
  <si>
    <t>General Diseases</t>
  </si>
  <si>
    <t>Diseases of the Nervous System and of the Organs of Special Sense</t>
  </si>
  <si>
    <t>Typhus fever</t>
  </si>
  <si>
    <t>Relapsing fever</t>
  </si>
  <si>
    <t>Miliary fever</t>
  </si>
  <si>
    <t>Asiatic cholera</t>
  </si>
  <si>
    <t>Cholera nostras</t>
  </si>
  <si>
    <t>Dysentary</t>
  </si>
  <si>
    <t>Other epidemic diseases</t>
  </si>
  <si>
    <t>Purulent infection and septicemia</t>
  </si>
  <si>
    <t>Mycoses</t>
  </si>
  <si>
    <t>Beriberi</t>
  </si>
  <si>
    <t>Tuberculosis meningitis</t>
  </si>
  <si>
    <t>Abdominal tuberculosis</t>
  </si>
  <si>
    <t>Pott's disease</t>
  </si>
  <si>
    <t>Acute miliary tuberculosis</t>
  </si>
  <si>
    <t>White swellings</t>
  </si>
  <si>
    <t>Tuberculosis of other organs</t>
  </si>
  <si>
    <t>Rickets</t>
  </si>
  <si>
    <t>Gonococcus infection</t>
  </si>
  <si>
    <t>Cancer of the buccal cavity</t>
  </si>
  <si>
    <t>Cancer of the stomach, liver</t>
  </si>
  <si>
    <t>Cancer of the peritoneum, intestines, rectum</t>
  </si>
  <si>
    <t>Cancer of the female genital organs</t>
  </si>
  <si>
    <t>Cancer of the breast</t>
  </si>
  <si>
    <t>Cancer of the skin</t>
  </si>
  <si>
    <t>Cancer of other organs or of organs not specified</t>
  </si>
  <si>
    <t>Other tumors (tumors of the female genital organs excepted)</t>
  </si>
  <si>
    <t>Acute articular rheumatism</t>
  </si>
  <si>
    <t>Chronic rheumatism and gout</t>
  </si>
  <si>
    <t>Scurvy</t>
  </si>
  <si>
    <t>Exophthalmic goiter</t>
  </si>
  <si>
    <t>Leukemia</t>
  </si>
  <si>
    <t>Anemia, chlorosis</t>
  </si>
  <si>
    <t>Other general diseases</t>
  </si>
  <si>
    <t>Alcoholism (acute or chronic)</t>
  </si>
  <si>
    <t>Chronic lead poisoning</t>
  </si>
  <si>
    <t>Other chronic occupation poisonings</t>
  </si>
  <si>
    <t>Other chronic poisonings</t>
  </si>
  <si>
    <t>Simple meningitis</t>
  </si>
  <si>
    <t>Cerebrospinal meningitis (undefined)</t>
  </si>
  <si>
    <t>Cerebrospinal fever</t>
  </si>
  <si>
    <t>Other diseases of the spinal cord</t>
  </si>
  <si>
    <t>Cerebral hemorrhage, apoplexy</t>
  </si>
  <si>
    <t>Softening of the brain</t>
  </si>
  <si>
    <t>Paralysis without specified cause</t>
  </si>
  <si>
    <t>General paralysis of the insane</t>
  </si>
  <si>
    <t>Other forms of mental alienation</t>
  </si>
  <si>
    <t>Convulsions (nonpuerperal)</t>
  </si>
  <si>
    <t>Convulsions of infants</t>
  </si>
  <si>
    <t>Neuralgia and neuritis</t>
  </si>
  <si>
    <t>Other diseases of the nervous system</t>
  </si>
  <si>
    <t>Diseases of the eyes and their annexa</t>
  </si>
  <si>
    <t>Diseases of the ears</t>
  </si>
  <si>
    <t>Pericarditis</t>
  </si>
  <si>
    <t>Acute endocarditis</t>
  </si>
  <si>
    <t>Angina pectoris</t>
  </si>
  <si>
    <t>Embolism and thrombosis</t>
  </si>
  <si>
    <t>Diseases of the veins (varices, hemorrhoids, phlebitis, etc.)</t>
  </si>
  <si>
    <t>Hemorrhage; other diseases of the circulatory system</t>
  </si>
  <si>
    <t>Diseases of the nasal fossae</t>
  </si>
  <si>
    <t>Diseases of the larynx</t>
  </si>
  <si>
    <t>Diseases of the thyroid body</t>
  </si>
  <si>
    <t>Chronic bronchitis</t>
  </si>
  <si>
    <t>Pneumonia (undefined)</t>
  </si>
  <si>
    <t>Pulmonary congestion, pulmonary apoplexy</t>
  </si>
  <si>
    <t>Gangrene of the lung</t>
  </si>
  <si>
    <t>Pulmonary emphysema</t>
  </si>
  <si>
    <t>Other diseases of the respiratory system (tuberculosis excepted)</t>
  </si>
  <si>
    <t>Diseases of the pharynx</t>
  </si>
  <si>
    <t>Diseases of the esophagus</t>
  </si>
  <si>
    <t>Ulcer of the stomach</t>
  </si>
  <si>
    <t xml:space="preserve">Other diseases of the stomach (cancer excepted) </t>
  </si>
  <si>
    <t>Diarrhea and enteritis (2 years and over)</t>
  </si>
  <si>
    <t>Intestinal parasites</t>
  </si>
  <si>
    <t>Hernia</t>
  </si>
  <si>
    <t>Intestinal obstruction</t>
  </si>
  <si>
    <t>Other diseases of the intestines</t>
  </si>
  <si>
    <t>Acute yellow atrophy of the liver</t>
  </si>
  <si>
    <t>Hydatid tumor of the liver</t>
  </si>
  <si>
    <t>Biliary calculi</t>
  </si>
  <si>
    <t>Other diseases of the liver</t>
  </si>
  <si>
    <t>Diseases of the spleen</t>
  </si>
  <si>
    <t>Simple peritonitis (nonpuerperal)</t>
  </si>
  <si>
    <t>Bright's disease</t>
  </si>
  <si>
    <t>Chyluria</t>
  </si>
  <si>
    <t>Other diseases of the kidneys and annexa</t>
  </si>
  <si>
    <t xml:space="preserve">Calculi of the urinary passages </t>
  </si>
  <si>
    <t>Diseases of the bladder</t>
  </si>
  <si>
    <t>Diseases of the urethra, urinary abcess, etc</t>
  </si>
  <si>
    <t>Diseases of the prostate</t>
  </si>
  <si>
    <t>Nonvenereal diseases of the male genital organs</t>
  </si>
  <si>
    <t>Uterine hemorrhage (nonpuerperal)</t>
  </si>
  <si>
    <t>Uterine tumor (noncancerous)</t>
  </si>
  <si>
    <t>Other diseases of the uterus</t>
  </si>
  <si>
    <t>Cysts and other tumors of the ovary</t>
  </si>
  <si>
    <t>Salpingitis and other diseases of the female genital organs</t>
  </si>
  <si>
    <t>Nonpuerperal diseases of the breast (cancer excepted)</t>
  </si>
  <si>
    <t>The Puerperal State</t>
  </si>
  <si>
    <t>Accidents of pregnancy</t>
  </si>
  <si>
    <t>Puerperal hemorrhage</t>
  </si>
  <si>
    <t>Other accidents of labor</t>
  </si>
  <si>
    <t>Puerperal albuminuria and convulsions</t>
  </si>
  <si>
    <t>Puerperal phlegmasia alba dolens, embolus, sudden death</t>
  </si>
  <si>
    <t>Following childbirth (not otherwise defined)</t>
  </si>
  <si>
    <t>Puerperal diseases of the breast</t>
  </si>
  <si>
    <t>Gangrene</t>
  </si>
  <si>
    <t>Furuncle</t>
  </si>
  <si>
    <t>Other diseases of the skin and annexa</t>
  </si>
  <si>
    <t>Diseases of the Bones and of the Organs of Locomotion</t>
  </si>
  <si>
    <t>Diseases of the bones (tuberculosis excepted)</t>
  </si>
  <si>
    <t>Diseases of the joints (tuberculosis and rheumatism excepted)</t>
  </si>
  <si>
    <t>Amputations</t>
  </si>
  <si>
    <t>Other diseases of the organs of locomotion</t>
  </si>
  <si>
    <t>Malformations</t>
  </si>
  <si>
    <t>Congenital malformations of the heart</t>
  </si>
  <si>
    <t>Early Infancy</t>
  </si>
  <si>
    <t>Premature birth</t>
  </si>
  <si>
    <t>Congenital debility, "atrophy," "marasmus," etc</t>
  </si>
  <si>
    <t>Injuries at birth</t>
  </si>
  <si>
    <t>Other causes peculiar to infancy</t>
  </si>
  <si>
    <t>Lack of care</t>
  </si>
  <si>
    <t>Senility</t>
  </si>
  <si>
    <t>External Causes</t>
  </si>
  <si>
    <t>248, 256, 264</t>
  </si>
  <si>
    <t>Suicide by asphyxia</t>
  </si>
  <si>
    <t>Suicide by hanging or strangulation</t>
  </si>
  <si>
    <t>Suicide by drowning</t>
  </si>
  <si>
    <t>Suicide by firearms</t>
  </si>
  <si>
    <t>Suicide by cutting or piercing instruments</t>
  </si>
  <si>
    <t>Suicide by jumping from high places</t>
  </si>
  <si>
    <t>Suicide by crushing</t>
  </si>
  <si>
    <t>Other suicides</t>
  </si>
  <si>
    <t>Poisoning by food</t>
  </si>
  <si>
    <t>Other acute poisonings</t>
  </si>
  <si>
    <t>Conflagration</t>
  </si>
  <si>
    <t>Burns (conflagration excepted)</t>
  </si>
  <si>
    <t>Absorption of deleterious gases (conflagration excepted)</t>
  </si>
  <si>
    <t>Traumatism by firearms</t>
  </si>
  <si>
    <t>Traumatism by cutting or piercing instruments</t>
  </si>
  <si>
    <t>Traumatism by fall</t>
  </si>
  <si>
    <t>Traumatism in mines</t>
  </si>
  <si>
    <t>Traumatism in quarries</t>
  </si>
  <si>
    <t>Traumatism by machines</t>
  </si>
  <si>
    <t>Traumatism by railroad accidents and injuries</t>
  </si>
  <si>
    <t>Traumatism by street-car accidents and injuries</t>
  </si>
  <si>
    <t>Traumatism by automobile accidents and injuries</t>
  </si>
  <si>
    <t>Traumatism by injuries by other vehicles</t>
  </si>
  <si>
    <t>Traumatism by aeroplane accidents and injuries</t>
  </si>
  <si>
    <t>Traumatism by landslide, other crushing</t>
  </si>
  <si>
    <t>Injuries by animals</t>
  </si>
  <si>
    <t>Starvation</t>
  </si>
  <si>
    <t>Excessive cold</t>
  </si>
  <si>
    <t>Effects of heat</t>
  </si>
  <si>
    <t>Lightning</t>
  </si>
  <si>
    <t>Electricity (lightning excepted)</t>
  </si>
  <si>
    <t>Fractures (cause not specified)</t>
  </si>
  <si>
    <t>Other external violence</t>
  </si>
  <si>
    <t>Homicide by firearms</t>
  </si>
  <si>
    <t>Homicide by cutting or piercing instruments</t>
  </si>
  <si>
    <t>Homicide by other means</t>
  </si>
  <si>
    <t>Ill-Defined Diseases</t>
  </si>
  <si>
    <t>Ill-defined organic disease</t>
  </si>
  <si>
    <t>Sudden death</t>
  </si>
  <si>
    <t>Ill-defined</t>
  </si>
  <si>
    <t>Not specified or unknown</t>
  </si>
  <si>
    <t>Diseases of the lymphatic system (lymphangitis, etc.)</t>
  </si>
  <si>
    <t>https://www.cdc.gov/nchs/data/vsushistorical/mortstatsh_1920.pdf</t>
  </si>
  <si>
    <t>Mortality Statistics 1920. Twenty-First Annual Report. 1922.</t>
  </si>
  <si>
    <t>The following query criteria were used in WONDER to attain the results found in y2000: States - California (06), Year/Month - 2000, Group By - (State; ICD-10 113 Cause List)</t>
  </si>
  <si>
    <t>Table 6. - Deaths (Exclusive of Stillbirths) in the Registration Area (Exclusive of Hawaii), its Cause and Class</t>
  </si>
  <si>
    <t>Number of deaths for 255 different causes of death (stratified into groups of similar causes of death) broken down by state, which is further broken down by race ("Nonwhite" and "white"), then sex ("Male" and "Female").</t>
  </si>
  <si>
    <t>It should be noted that Table 5 does inclde a "total" column for each state (as well as a brekdown of race into the categories "White" and "Colored"), but lists fewer and less detailed death causes.</t>
  </si>
  <si>
    <t>For this table, the states do not have a "total" column, so it is advised to use some sort of automation (Excel, etc.) in order to find a total for each cause of death.</t>
  </si>
  <si>
    <t>Number of deaths for 206 different causes of death (stratified into groups of similar causes of death) broken down by state, which is further broken down by registration area ("Cities" and "Rural districts").</t>
  </si>
  <si>
    <t>Though this table only shows "Nonwhite" and "White" as the two races, Table 53 offers a much more detailed breakdown of causes of death vs. race, but does not group into states as Table 54 does.</t>
  </si>
  <si>
    <t>Table I-27. Deaths From 281 Selected Causes, by Color and Sex: United States and Each State, 1970-Con.</t>
  </si>
  <si>
    <t>Endocrine, Nutritional, and Metabolic Diseases</t>
  </si>
  <si>
    <t>Mental Disorders</t>
  </si>
  <si>
    <t>Vital Statistics of the United States, 1970. Volume II, Mortality, Part A. 1974.</t>
  </si>
  <si>
    <t>Diseases of the Genitourinary System</t>
  </si>
  <si>
    <t>Complications of Pregnancy, Childbirth, and the Puerperium</t>
  </si>
  <si>
    <t>Diseases of the Skin and Subcutaneous Tissue</t>
  </si>
  <si>
    <t>Diseases of the Musculoskeletal System and Connective Tissue</t>
  </si>
  <si>
    <t>Congenital Anomalies</t>
  </si>
  <si>
    <t>Certain Causes of Mortality in Early Infancy</t>
  </si>
  <si>
    <t>Symptoms and Ill-Defined Conditions</t>
  </si>
  <si>
    <t>259, 261, 263, 265</t>
  </si>
  <si>
    <t>Paratyphoid fever and other salmonella infections</t>
  </si>
  <si>
    <t>Bacillary dysentery and amebiasis</t>
  </si>
  <si>
    <t>Food poisoning (bacterial)</t>
  </si>
  <si>
    <t>Enteritis and other diarrheal diseases</t>
  </si>
  <si>
    <t>Tuberculosis of bones and joints</t>
  </si>
  <si>
    <t>Other tuberculosis, including late effects</t>
  </si>
  <si>
    <t>Brucellosis</t>
  </si>
  <si>
    <t>Diphtheria</t>
  </si>
  <si>
    <t>Streptococcal sore throat and scarlet fever</t>
  </si>
  <si>
    <t>Septicemia</t>
  </si>
  <si>
    <t>Other bacterial diseases</t>
  </si>
  <si>
    <t>Yellow Fever</t>
  </si>
  <si>
    <t>Viral encephalitis</t>
  </si>
  <si>
    <t>Late effects of viral encephalitis</t>
  </si>
  <si>
    <t>Other viral diseases</t>
  </si>
  <si>
    <t>Typhus and other rickettsioses</t>
  </si>
  <si>
    <t>Trypanosomiasis</t>
  </si>
  <si>
    <t>Early syphilis, symptomatic</t>
  </si>
  <si>
    <t>Aneurysm of aorta, specified as syphilitic</t>
  </si>
  <si>
    <t>General paresis</t>
  </si>
  <si>
    <t>All other syphilis</t>
  </si>
  <si>
    <t>Gonococcal infections</t>
  </si>
  <si>
    <t>Hydatidosis</t>
  </si>
  <si>
    <t>Filarial infestations</t>
  </si>
  <si>
    <t>Ancylostomiasis</t>
  </si>
  <si>
    <t>Other helminthiases</t>
  </si>
  <si>
    <t>Other infective and parasitic diseases</t>
  </si>
  <si>
    <t>Malignant neoplasms of lip</t>
  </si>
  <si>
    <t>Malignant neoplasms of tongue</t>
  </si>
  <si>
    <t>Malignant neoplasms of other and unspecified parts of buccal cavity</t>
  </si>
  <si>
    <t>Malignant neoplasms of pharynx</t>
  </si>
  <si>
    <t>Malignant neoplasms of esophagus</t>
  </si>
  <si>
    <t>Malignant neoplasms of stomach</t>
  </si>
  <si>
    <t>Malignant neoplasms of small intestine, including duodenum</t>
  </si>
  <si>
    <t>Malignant neoplasms of cecum, appendix, and ascending colon</t>
  </si>
  <si>
    <t>Malignant neoplasms of transverse colon, including hepatic and splenic flexures</t>
  </si>
  <si>
    <t>Malignant neoplasms of descending colon</t>
  </si>
  <si>
    <t>Malignant neoplasms of sigmoid colon</t>
  </si>
  <si>
    <t>Malignant neoplasms of large intestine (including colon), part unspecified</t>
  </si>
  <si>
    <t>Malignant neoplasms of intestinal tract, part unspecified</t>
  </si>
  <si>
    <t>Malignant neoplasms of rectum and rectosigmoid junction</t>
  </si>
  <si>
    <t>Malignant neoplasms of liver and intrahepatic bile ducts, specified as primary</t>
  </si>
  <si>
    <t>Malignant neoplasms of gallbladder and bile ducts</t>
  </si>
  <si>
    <t>Malignant neoplasms of pancreas</t>
  </si>
  <si>
    <t>Malignant neoplasms of peritoneum, retroperitoneal tissue, and unspecified digestive organs</t>
  </si>
  <si>
    <t>Malignant neoplasms of larynx</t>
  </si>
  <si>
    <t>Malignant neoplasms of trachea, bronchus, and lung</t>
  </si>
  <si>
    <t>Malignant neoplasms of other parts of respiratory system</t>
  </si>
  <si>
    <t>Malignant neoplasms of bone</t>
  </si>
  <si>
    <t>Malignant neoplasms of connective and other soft tissue</t>
  </si>
  <si>
    <t>Malignant neoplasms of skin</t>
  </si>
  <si>
    <t>Malignant neoplasms of breast</t>
  </si>
  <si>
    <t>Malignant neoplasms of cervix uteri</t>
  </si>
  <si>
    <t>Malignant neoplasms of other parts of uterus</t>
  </si>
  <si>
    <t>Malignant neoplasms of ovary, fallopian tube, and broad ligament</t>
  </si>
  <si>
    <t>Malignant neoplasms of other and unspecified female genital organs</t>
  </si>
  <si>
    <t>Malignant neoplasms of prostate</t>
  </si>
  <si>
    <t>Malignant neoplasms of other and unspecified male genital organs</t>
  </si>
  <si>
    <t>Malignant neoplasms of bladder</t>
  </si>
  <si>
    <t>Malignant neoplasms of other and unspecified urinary organs</t>
  </si>
  <si>
    <t>Malignant neoplasms of eye</t>
  </si>
  <si>
    <t>Malignant neoplasms of brain and other parts of nervous system</t>
  </si>
  <si>
    <t>Malignant neoplasms of thyroid gland</t>
  </si>
  <si>
    <t>Malignant neoplasms of other and unspecified sites</t>
  </si>
  <si>
    <t>Lymphatic leukemia</t>
  </si>
  <si>
    <t>Myeloid leukemia</t>
  </si>
  <si>
    <t>Monocytic leukemia</t>
  </si>
  <si>
    <t>Other and unspecified leukemia</t>
  </si>
  <si>
    <t>Lymphosarcoma and reticulum cell sarcoma</t>
  </si>
  <si>
    <t>Multiple myeloma</t>
  </si>
  <si>
    <t>All other neoplasms of lymphatic and hematopoietic tissues</t>
  </si>
  <si>
    <t>Benign neoplasms of eye, brain, and other parts of nervous system</t>
  </si>
  <si>
    <t>Neoplasms of unspecified nature of female genital organs</t>
  </si>
  <si>
    <t>Neoplasms of unspecified nature of eye, brain, and other parts of nervous system</t>
  </si>
  <si>
    <t>All other diseases of thyroid gland</t>
  </si>
  <si>
    <t>Diseases of pituitary gland</t>
  </si>
  <si>
    <t>Diseases of adrenal gland</t>
  </si>
  <si>
    <t>Niacin deficiency</t>
  </si>
  <si>
    <t>Other avitaminoses and nutritional deficiencies</t>
  </si>
  <si>
    <t>All other endocrine and metabolic diseases</t>
  </si>
  <si>
    <t>Deficiency anemias</t>
  </si>
  <si>
    <t>Hemolytic anemias</t>
  </si>
  <si>
    <t>Aplastic anemia</t>
  </si>
  <si>
    <t>Other and unspecified anemias</t>
  </si>
  <si>
    <t>Senile and presenile dementias</t>
  </si>
  <si>
    <t>All other psychoses</t>
  </si>
  <si>
    <t>Alcoholic psychoses</t>
  </si>
  <si>
    <t>Other neuroses, personality disorders, and nonpsychotic mental disorders</t>
  </si>
  <si>
    <t>Mental retardation</t>
  </si>
  <si>
    <t>Hereditary neuromuscular disorders</t>
  </si>
  <si>
    <t>All other diseases of nervous system and sense organs</t>
  </si>
  <si>
    <t>Active rheumatic fever</t>
  </si>
  <si>
    <t>Diseases of aortic valve</t>
  </si>
  <si>
    <t>Diseases of other endocardial structures</t>
  </si>
  <si>
    <t>Other rheumatic heart diseases</t>
  </si>
  <si>
    <t>Malignant hypertension</t>
  </si>
  <si>
    <t>Essential benign hypertension</t>
  </si>
  <si>
    <t>Hypertensive heart disease</t>
  </si>
  <si>
    <t>Hypertensive renal disease</t>
  </si>
  <si>
    <t>Hypertensive heart and renal disease</t>
  </si>
  <si>
    <t>Acute myocardial infarction</t>
  </si>
  <si>
    <t>Other acute or subacute forms of ischemic heart disease</t>
  </si>
  <si>
    <t>Chronic ischemic heart disease</t>
  </si>
  <si>
    <t>Nonrheumatic acute pericarditis and acute myocarditis</t>
  </si>
  <si>
    <t>Chronic disease of mitral valve, nonrheumatic</t>
  </si>
  <si>
    <t>Chronic disease of aortic valve, nonrheumatic</t>
  </si>
  <si>
    <t>Chronic disease of other endocardial structures</t>
  </si>
  <si>
    <t>Symptomatic heart disease</t>
  </si>
  <si>
    <t>Other myocardial insufficiency</t>
  </si>
  <si>
    <t>All other forms of heart disease</t>
  </si>
  <si>
    <t>Arteriosclerosis</t>
  </si>
  <si>
    <t>Aortic aneurysm (nonsyphilitic)</t>
  </si>
  <si>
    <t>All other diseases of arteries, arterioles, and capillaries</t>
  </si>
  <si>
    <t>Venous thrombosis and embolism</t>
  </si>
  <si>
    <t>Other diseases of circulatory system</t>
  </si>
  <si>
    <t>Acute bronchitis and bronchiolitis</t>
  </si>
  <si>
    <t>Viral pneumonia</t>
  </si>
  <si>
    <t>Bacterial pneumonia</t>
  </si>
  <si>
    <t>Acute interstitial pneumonia</t>
  </si>
  <si>
    <t>Bronchopneumonia, organism unspecified</t>
  </si>
  <si>
    <t>Pneumonia due to other and unspecified organisms</t>
  </si>
  <si>
    <t>Bronchitis, unqualified</t>
  </si>
  <si>
    <t>Emphysema</t>
  </si>
  <si>
    <t>Empyema and abcess of lung</t>
  </si>
  <si>
    <t>Bronchiectasis</t>
  </si>
  <si>
    <t>Other diseases of respiratory system</t>
  </si>
  <si>
    <t>Other chronic interstitial pneumonia</t>
  </si>
  <si>
    <t>Ucler of stomach</t>
  </si>
  <si>
    <t>Peptic ulcer, site unspecified</t>
  </si>
  <si>
    <t>Gastroenteritis and colitis, except ulcerative, of noninfectious origin</t>
  </si>
  <si>
    <t>Diverticula of intestine</t>
  </si>
  <si>
    <t>Chronic enteritis and ulcerative colitis</t>
  </si>
  <si>
    <t>Cirrhosis of liver (alcoholic)</t>
  </si>
  <si>
    <t>Cirrhosis of liver (other specified)</t>
  </si>
  <si>
    <t>Cirrhosis of liver (unspecified)</t>
  </si>
  <si>
    <t>Cholelithiasis, cholecystitis and cholangitis</t>
  </si>
  <si>
    <t>Nephrotic syndrome</t>
  </si>
  <si>
    <t>Chronic and unqualified nephritis and renal sclerosis</t>
  </si>
  <si>
    <t>Other diseases of genital organs</t>
  </si>
  <si>
    <t>Toxemias of pregnancy and the puerperium, except abortion with toxemia</t>
  </si>
  <si>
    <t>Abortion induced for legal indications</t>
  </si>
  <si>
    <t>Abortion induced for other reasons</t>
  </si>
  <si>
    <t>Spontaneous abortion</t>
  </si>
  <si>
    <t>Other and unspecified abortions</t>
  </si>
  <si>
    <t>Sepsis of childbirth and the puerperium</t>
  </si>
  <si>
    <t>All other complications of pregnancy, childbirth and the puerperium</t>
  </si>
  <si>
    <t>Delivery without mention of complications</t>
  </si>
  <si>
    <t>Nonarticular rheumatism and rheumatism, unspecified</t>
  </si>
  <si>
    <t>Ankylosis and acquired musculoskeletaldeformities</t>
  </si>
  <si>
    <t>Other diseases of musculoskeletal system and connective tissue</t>
  </si>
  <si>
    <t>Spina Bifida</t>
  </si>
  <si>
    <t>Congenital hydrocephalus and other congenital anomalies of nervous system</t>
  </si>
  <si>
    <t>Congenital anomalies of heart</t>
  </si>
  <si>
    <t>Other congenital anomalies of circulatory system</t>
  </si>
  <si>
    <t>Cleft palate and cleft lip</t>
  </si>
  <si>
    <t>All other congenital anomalies</t>
  </si>
  <si>
    <t>Symptoms and other ill-defined conditions</t>
  </si>
  <si>
    <t>Motor vehicle traffic accident involving collision with train</t>
  </si>
  <si>
    <t>Motor vehicle traffic accident involving collision with another motor vehicle</t>
  </si>
  <si>
    <t>Motor vehicle traffic accident involving collision with pedestrian</t>
  </si>
  <si>
    <t>Other motor vehicle traffic accidents involving collision</t>
  </si>
  <si>
    <t>Noncollision motor vehicle traffic accidents</t>
  </si>
  <si>
    <t>Motor vehicle traffic accident of unspecified nature</t>
  </si>
  <si>
    <t>Motor vehicle nontraffic accident</t>
  </si>
  <si>
    <t>Other road vehicle accidents</t>
  </si>
  <si>
    <t>Water transport accidents</t>
  </si>
  <si>
    <t>Air and space transport accidents</t>
  </si>
  <si>
    <t>Accidental poisoning by drugs and medicaments</t>
  </si>
  <si>
    <t>Accidental poisoning by other solid and liquid substances</t>
  </si>
  <si>
    <t>Other and unspecified accidental falls</t>
  </si>
  <si>
    <t>Accidents caused by fires and flames</t>
  </si>
  <si>
    <t>Accidental drowning and submersion</t>
  </si>
  <si>
    <t>Inhalation and ingestion of food or other object causing obstruction or suffocation</t>
  </si>
  <si>
    <t>Accident caused by firearm missile</t>
  </si>
  <si>
    <t>Accident caused by cutting or piercing instrument</t>
  </si>
  <si>
    <t>Accident caused by explosive material</t>
  </si>
  <si>
    <t>Accident caused by hot substance, corrosive liquid, steam, or radiation</t>
  </si>
  <si>
    <t>Other accidents mainly of industrial type</t>
  </si>
  <si>
    <t>Surgical and medical complications and misadventures</t>
  </si>
  <si>
    <t>Suicide from poisoning by solid or liquid substance</t>
  </si>
  <si>
    <t>Suicide from poisoning by gases</t>
  </si>
  <si>
    <t>Homicide (assault by firearm and explosive)</t>
  </si>
  <si>
    <t>Homicide (assault by cutting and piercing instruments)</t>
  </si>
  <si>
    <t>Homicide (assault by cutting and piercing instrument)</t>
  </si>
  <si>
    <t>Homicide (legal execution)</t>
  </si>
  <si>
    <t>Homicide (other legal intervention)</t>
  </si>
  <si>
    <t>Injuries undetermined whether accidentally or purposely inflicted</t>
  </si>
  <si>
    <t>Injuries resulting from operations of war</t>
  </si>
  <si>
    <t>https://www.cdc.gov/nchs/data/vsus/mort80_2a.pdf</t>
  </si>
  <si>
    <t>Vital Statistics of the United States, 1980. Volume II, Mortality, Part A. 1985.</t>
  </si>
  <si>
    <t>https://www.cdc.gov/nchs/data/vsus/VSUS_1960_2A.pdf</t>
  </si>
  <si>
    <t>Vital Statistics of the United States, 1960. Volume II, Mortality, Part A. 1963.</t>
  </si>
  <si>
    <t>https://www.cdc.gov/nchs/data/vsushistorical/mortstatsh_1910.pdf</t>
  </si>
  <si>
    <t>Mortality Statistics 1910. Eleventh Annual Report. 1913.</t>
  </si>
  <si>
    <t>Vital Statistics of the United States, 1940. Part II, Natality and Mortality Data for the United States Tabulated by Place of Residence. 1943.</t>
  </si>
  <si>
    <t>https://www.cdc.gov/nchs/data/vsus/VSUS_1940_2.pdf</t>
  </si>
  <si>
    <t>332, 334, 336, 338</t>
  </si>
  <si>
    <t>Cities</t>
  </si>
  <si>
    <t>Rural Districts</t>
  </si>
  <si>
    <t>Nonvenereal Diseases of the Genito-Urinary System and Annexa</t>
  </si>
  <si>
    <t>Diseases of the Skin and of the Cellular Tissue</t>
  </si>
  <si>
    <t>Dysentery</t>
  </si>
  <si>
    <t>Cancer and other malignant tumors of the buccal cavity</t>
  </si>
  <si>
    <t>Cancer and other malignant tumors of the stomach, liver</t>
  </si>
  <si>
    <t>Cancer and other malignant tumors of the peritoneum, intestines, rectum</t>
  </si>
  <si>
    <t>Cancer and other malignant tumors of the female genital organs</t>
  </si>
  <si>
    <t>Cancer and other malignant tumors of the breast</t>
  </si>
  <si>
    <t>Cancer and other malignant tumors of the skin</t>
  </si>
  <si>
    <t>Cancer and other malignant tumors of other organs or of organs not specified</t>
  </si>
  <si>
    <t>Diseases of the mouth and annexa</t>
  </si>
  <si>
    <t>Other diseases of the stomach (cancer excepted)</t>
  </si>
  <si>
    <t>Other diseases of the digestive system (cancer and tuberculosis excepted)</t>
  </si>
  <si>
    <t>Calculi of the urinary passages</t>
  </si>
  <si>
    <t>Diseases of the urethra, urinary abcess, etc.</t>
  </si>
  <si>
    <t>Accidents of the pregnancy</t>
  </si>
  <si>
    <t>Other causes peculiar to early infancy</t>
  </si>
  <si>
    <t>Railroad accidents and injuries</t>
  </si>
  <si>
    <t>Street-car accidents and injuries</t>
  </si>
  <si>
    <t>Automobile accidents and injuries</t>
  </si>
  <si>
    <t>Injuries by other vehicles</t>
  </si>
  <si>
    <t>Landslide, other crushing</t>
  </si>
  <si>
    <t>Ill-defined organic diseases</t>
  </si>
  <si>
    <t>?</t>
  </si>
  <si>
    <t>Subarachnoid hemorrhage</t>
  </si>
  <si>
    <t>Cerebral thrombosis</t>
  </si>
  <si>
    <t>Cerebral embolism</t>
  </si>
  <si>
    <t>Other specified acute cerebrovascular diseases</t>
  </si>
  <si>
    <t>Acute but ill-defined cerebrovascular disease</t>
  </si>
  <si>
    <t>Other cerebrovascular diseases</t>
  </si>
  <si>
    <t>Table 6.-Deaths (Exclusive of Stillbirths) in the Registration Area, its Main Subdivisions, and in Cities and Rural Districts of Each Registration State, From Each Cause and Class of Causes: 1910</t>
  </si>
  <si>
    <t>Number of deaths for 204 different causes of death (stratified into groups of similar causes of death) broken down by state, which is further broken down by registration area ("Cities" and "Rural districts").</t>
  </si>
  <si>
    <t>For this table, the states do not have a "total" column, so it is advised to use some sort of automation (Excel, etc.) in order to find a total for each cause of death. Furthermore, portions of the data are obstructed from view.</t>
  </si>
  <si>
    <t>As mentioned, portions of data (Nonvenereal diseases of the genito-urinary system and annexa, Early infancy, Old age, and External causes) are obstructed form view. In order to find necessary data, please refer to Table 8 on page 360, though it should be noted that some of the pages are missing from this table.</t>
  </si>
  <si>
    <t>For the purposes of this project, deaths based off of place of residence were used. However, the following link provides data based off of place of death instead: https://www.cdc.gov/nchs/data/vsus/vsus_1940_1.pdf</t>
  </si>
  <si>
    <t>Number of deaths for 281 selected causes of death (stratified into groups of similar causes of death) broken down by state, which is further broken down by race ("White" and "All Other"), then sex ("Male" and "Female").</t>
  </si>
  <si>
    <t>Further data can be found within the same pdf describing deaths from 69 selected causes rather than 281, as well as mortality statistics from the 15 leading causes of death in 1970.</t>
  </si>
  <si>
    <t>520, 521, 522, 523</t>
  </si>
  <si>
    <t>Table 8. Deaths in the United States, the registration areas and its subdivisions, and in each state and territory, during the census year ending May 31, 1900, from each specified disease and class of diseases, by sex and age.</t>
  </si>
  <si>
    <t>Number of deaths grouped by cause of death broken down by state, which is further broken down by sex ("Male" and "Female") and age.</t>
  </si>
  <si>
    <t>Table 7 offers death numbers in the United States for each state, state group and registration city, from each reported cause ordered alphabetically. Data on California in particular can be found on pages 117, 119, and 121.</t>
  </si>
  <si>
    <t>OurGroup0</t>
  </si>
  <si>
    <t>Other Cancer</t>
  </si>
  <si>
    <t>Brain Cancer</t>
  </si>
  <si>
    <t>Breast Cancer</t>
  </si>
  <si>
    <t>Kidney Disease</t>
  </si>
  <si>
    <t>Other Genito-Urinary</t>
  </si>
  <si>
    <t>Pregnancy/Perinatal</t>
  </si>
  <si>
    <t>212, 213</t>
  </si>
  <si>
    <t>(blank)</t>
  </si>
  <si>
    <t>Nutritional Deficiency</t>
  </si>
  <si>
    <t>Benign Neoplasm</t>
  </si>
  <si>
    <t>Suicide by firearm and explosive</t>
  </si>
  <si>
    <t>Suicide by hanging, strangulation, and suffocation</t>
  </si>
  <si>
    <t>Motor Vehicle Accident</t>
  </si>
  <si>
    <t>Other Cardiovascular</t>
  </si>
  <si>
    <t>https://www.cdc.gov/nchs/data/vsus/mort70_2a.pdf</t>
  </si>
  <si>
    <t>Cystic fibrosis</t>
  </si>
  <si>
    <t>Other Gastrointestinal</t>
  </si>
  <si>
    <t>Table 5-10. Deaths from 255 selected causes, by color and sex: United States and each State, 1960</t>
  </si>
  <si>
    <t>5-106, 5-108, 5-110, 5-112</t>
  </si>
  <si>
    <t>Diseases of the Skin and Cellular Tissue</t>
  </si>
  <si>
    <t>Tuberculosis of other organs and systems</t>
  </si>
  <si>
    <t>Gonococcal infection</t>
  </si>
  <si>
    <t>Typhoid Fever</t>
  </si>
  <si>
    <t>Dysentery, all forms</t>
  </si>
  <si>
    <t>Food poisoning, infection and intoxication</t>
  </si>
  <si>
    <t>Acute Poliomyelitis</t>
  </si>
  <si>
    <t>Tick-borne typhus</t>
  </si>
  <si>
    <t>All other rickettsial diseases</t>
  </si>
  <si>
    <t>Malignant neoplasm of other and unspec. parts of buccal cavity</t>
  </si>
  <si>
    <t>Malignant neoplasm of small intestine, including duodenum</t>
  </si>
  <si>
    <t>Malignant neoplasm of cecum, appendix, and ascending colon</t>
  </si>
  <si>
    <t>Malignant neoplasm of transverse colon</t>
  </si>
  <si>
    <t>Malignant neoplasm of descending colon</t>
  </si>
  <si>
    <t>Malignant neoplasm of sigmoid colon</t>
  </si>
  <si>
    <t>Malignant neoplasm of multiple parts of large intestine</t>
  </si>
  <si>
    <t>Malignant neoplasm of large intestine, part unspecified</t>
  </si>
  <si>
    <t>Malignant neoplasm of intestinal tract, part unspecified</t>
  </si>
  <si>
    <t>Malignant neoplasm of liver</t>
  </si>
  <si>
    <t>Malignant neoplasm of ot. 6 multi. sites of biliary passages</t>
  </si>
  <si>
    <t>Malignant neoplasm of liver not stated whether primary or secondary</t>
  </si>
  <si>
    <t>Malignant neoplasm of peritoneum and of unspec. digestive organs</t>
  </si>
  <si>
    <t>Malignant neoplasm of bronchus &amp; trachea, &amp; of lung spec. as primary</t>
  </si>
  <si>
    <t>Malignant neoplasm of lung. not spec. primary or secondary</t>
  </si>
  <si>
    <t>Malignant neoplasm of other and unpecified female genital organs</t>
  </si>
  <si>
    <t>Malignant neoplasm of all other &amp; unspec. male genital organs</t>
  </si>
  <si>
    <t>Malignant neoplasm of brain and other parts of nervous system</t>
  </si>
  <si>
    <t>Malignant neoplasm of bone</t>
  </si>
  <si>
    <t>Malignant neoplasm of other specified sites, not secondary</t>
  </si>
  <si>
    <t>Hodgkins disease</t>
  </si>
  <si>
    <t>Benign neoplasm of brain &amp; other parts of nervous system</t>
  </si>
  <si>
    <t>Unspecified neoplasm of female genital organs</t>
  </si>
  <si>
    <t>Neoplasm of unspecified nature of the brain, etc.</t>
  </si>
  <si>
    <t>Other nutritional deficiency states</t>
  </si>
  <si>
    <t>All other allergic, endocrine, &amp; metabolic disorders</t>
  </si>
  <si>
    <t>Other diseases of blood and blood-forming organs</t>
  </si>
  <si>
    <t>Other psychoses</t>
  </si>
  <si>
    <t>Other disorders of personality</t>
  </si>
  <si>
    <t>Other vascular lesions affecting C.N.S.</t>
  </si>
  <si>
    <t>Meningitis, except meningococcal and tuberculous</t>
  </si>
  <si>
    <t>Inflammatory diseases of the eye</t>
  </si>
  <si>
    <t>Diseases of pulmonary valve, etc.</t>
  </si>
  <si>
    <t>Arteriosclerotic heart disease so described</t>
  </si>
  <si>
    <t>Angina pectoris without mention coronary disease</t>
  </si>
  <si>
    <t>Acute nonrheumatic myocarditis &amp; pericarditis</t>
  </si>
  <si>
    <t>Functional disease of the heart</t>
  </si>
  <si>
    <t>Other hypertensive heart disease</t>
  </si>
  <si>
    <t>Hypertension with arteriolar nephrosclerosis</t>
  </si>
  <si>
    <t>Essential hypertension</t>
  </si>
  <si>
    <t>Aortic aneurysm, nonsyphilitic, etc.</t>
  </si>
  <si>
    <t>Emphysema without mention of bronchitis</t>
  </si>
  <si>
    <t>Other respiratory diseases</t>
  </si>
  <si>
    <t>Gastroenteritis and colitis, except ulcerative, age 4 weeks and over</t>
  </si>
  <si>
    <t>Cholelithiasis, cholecystitis, and cholangitis</t>
  </si>
  <si>
    <t>Fibrocystic disease of pancreas</t>
  </si>
  <si>
    <t>Chronic and unspecified nephritis, etc.</t>
  </si>
  <si>
    <t>Culculi of urinary system</t>
  </si>
  <si>
    <t>Sepsis of pregnancy, childbirth, etc.</t>
  </si>
  <si>
    <t>Toxemias of pregnancy and puerperium, etc.</t>
  </si>
  <si>
    <t>Other complications of pregnancy, childbirth, etc.</t>
  </si>
  <si>
    <t>Muscular rheumatism and rheumatism unspecified</t>
  </si>
  <si>
    <t>Ankylosis &amp; acquired musculoskeletal deformities</t>
  </si>
  <si>
    <t>Inborn defect of muscle</t>
  </si>
  <si>
    <t>Other diseases of musculoskeletal system</t>
  </si>
  <si>
    <t>Symptoms, ill-defined, and unknown causes</t>
  </si>
  <si>
    <t>Motor vehicle traffic accident with railway train</t>
  </si>
  <si>
    <t>Motor vehicle traffic accident to pedestrian</t>
  </si>
  <si>
    <t>Other traffic accidents, etc.</t>
  </si>
  <si>
    <t>Noncollision traffic accidents</t>
  </si>
  <si>
    <t>Traffic accident of unspecified nature</t>
  </si>
  <si>
    <t>Motor vehicle nontraffic accidents</t>
  </si>
  <si>
    <t>Accidental poisoning by solids and liquids</t>
  </si>
  <si>
    <t>Accidental falls from one level to another</t>
  </si>
  <si>
    <t>Accidental falls on the same level</t>
  </si>
  <si>
    <t>Unspecified falls</t>
  </si>
  <si>
    <t>Blow from falling or projected object or missile</t>
  </si>
  <si>
    <t>Inhalation and ingestion of objects, etc.</t>
  </si>
  <si>
    <t>Complications due to medical procedures</t>
  </si>
  <si>
    <t>Lung+ Cancer</t>
  </si>
  <si>
    <t>Prostate Cancer</t>
  </si>
  <si>
    <t>Liver Disease</t>
  </si>
  <si>
    <t>https://www.cdc.gov/nchs/data/vsus/mort90_2a.pdf</t>
  </si>
  <si>
    <t>Vital Statistics of the United States, 1990. Volume II, Mortality Part A.</t>
  </si>
  <si>
    <t>Table I-25. Deaths From 282 Selected Causes, by Race: United States and Each State: 1990</t>
  </si>
  <si>
    <t>239, 240, 241, 242, 243</t>
  </si>
  <si>
    <t>Infectious and Parasitic Diseases</t>
  </si>
  <si>
    <t>Cholera and typhoid and paratyphoid fevers</t>
  </si>
  <si>
    <t>Shigellosis</t>
  </si>
  <si>
    <t>Other salmonella infections and other food poisonings (bacterial)</t>
  </si>
  <si>
    <t>Amebiasis</t>
  </si>
  <si>
    <t>Intestinal infections due to other specified organisms</t>
  </si>
  <si>
    <t>Ill-defined intestinal infections</t>
  </si>
  <si>
    <t>Other tuberculosis</t>
  </si>
  <si>
    <t>Streptococcal sore throat, scarlatina, and erysipelas</t>
  </si>
  <si>
    <t>Meningococcal infection</t>
  </si>
  <si>
    <t>All other bacterial diseases</t>
  </si>
  <si>
    <t>Rubella</t>
  </si>
  <si>
    <t>Arthropod-borne encephalitis</t>
  </si>
  <si>
    <t>Viral hepatitis</t>
  </si>
  <si>
    <t>All other arthropod-borne diseases</t>
  </si>
  <si>
    <t>Cardiovascular syphilis</t>
  </si>
  <si>
    <t>Neurosyphilis</t>
  </si>
  <si>
    <t>Other venereal diseases</t>
  </si>
  <si>
    <t>Helminthiases</t>
  </si>
  <si>
    <t>Late effects of tuberculosis</t>
  </si>
  <si>
    <t>All other infectious and parasitic diseases and late effects of other infectious and parasitic diseases</t>
  </si>
  <si>
    <t>Malignant neoplasms of other and ill-defined sites within the lip, oral cavity, and pharynx</t>
  </si>
  <si>
    <t>Malignant neoplasms of hepatic and splenic flexures and transverse colon</t>
  </si>
  <si>
    <t>Malignant neoplasms of other and colon, unspecified</t>
  </si>
  <si>
    <t>Malignant neoplasms of rectum, rectosigmoid junction, and anus</t>
  </si>
  <si>
    <t>Malignant neoplasms of liver, primary</t>
  </si>
  <si>
    <t>Malignant neoplasms of intrahepatic bile ducts</t>
  </si>
  <si>
    <t>Malignant neoplasms of liver, not specified as primary or secondary</t>
  </si>
  <si>
    <t>Malignant neoplasms of gallbladder and extrahepatic bile ducts</t>
  </si>
  <si>
    <t>Malignant neoplasms of retroperitoneum, peritoneum, and other and ill-defined sites within the digestive organs and peritoneum</t>
  </si>
  <si>
    <t>Malignant neoplasms of all other and ill-defined sites within the respiratory system and intrathoracic organs</t>
  </si>
  <si>
    <t>Malignant neoplasms of of bone and articular cartilage</t>
  </si>
  <si>
    <t>Melanoma of skin</t>
  </si>
  <si>
    <t>Other malignant neoplasms of skin</t>
  </si>
  <si>
    <t>Malignant neoplasms of female breast</t>
  </si>
  <si>
    <t>Malignant neoplasms of male breast</t>
  </si>
  <si>
    <t>Malignant neoplasms of ovary and other uterine adnexa</t>
  </si>
  <si>
    <t>Malignant neoplasms of testis</t>
  </si>
  <si>
    <t>Malignant neoplasms of penis and other male genital organs</t>
  </si>
  <si>
    <t>Malignant neoplasms of kidney and other and unspecified urinary organs</t>
  </si>
  <si>
    <t>Malignant neoplasms of brain</t>
  </si>
  <si>
    <t>Malignant neoplasms of other and unspecified parts of nervous system</t>
  </si>
  <si>
    <t>Malignant neoplasms of thyroid gland and other endocrine glands and related structures</t>
  </si>
  <si>
    <t>Malignant neoplasms of all other and unspecified sites</t>
  </si>
  <si>
    <t>Multiple myeloma and immunoproliferative neoplasms</t>
  </si>
  <si>
    <t>Lymphoid leukemia</t>
  </si>
  <si>
    <t>Benign neoplasms of all other and unspecified sites</t>
  </si>
  <si>
    <t>Carcinoma of breast and genitourinary system</t>
  </si>
  <si>
    <t>Carcinoma of all other and unspecified sites</t>
  </si>
  <si>
    <t>Neoplasms of uncertain behavior</t>
  </si>
  <si>
    <t>Neoplasms of unspecified nature</t>
  </si>
  <si>
    <t>Disorders of thyroid gland</t>
  </si>
  <si>
    <t>Disorders of the pituitary gland and its hypothalamic control</t>
  </si>
  <si>
    <t>Diseases of the thymus gland</t>
  </si>
  <si>
    <t>Obesity</t>
  </si>
  <si>
    <t>All other endocrine and metabolic diseases and immunity disorders</t>
  </si>
  <si>
    <t>Endocrine, Nutritional, and Metabolic Diseases and Immunity Disorders</t>
  </si>
  <si>
    <t>Nutritional marasmus</t>
  </si>
  <si>
    <t>Other protien-calorie malnutrition</t>
  </si>
  <si>
    <t>All other nutritional deficiencies</t>
  </si>
  <si>
    <t>Diseases of Blood and Blood-Forming Organs</t>
  </si>
  <si>
    <t>Aplastic anemias</t>
  </si>
  <si>
    <t>Senile and presenile organic psychotic conditions</t>
  </si>
  <si>
    <t>Alcohol dependence syndrome</t>
  </si>
  <si>
    <t>Drug dependence</t>
  </si>
  <si>
    <t>Other neurotic, personality, and nonpsychotic mental disorders</t>
  </si>
  <si>
    <t>Parkinson's disease</t>
  </si>
  <si>
    <t>Other hereditary and degenerative diseases of the central nervous system</t>
  </si>
  <si>
    <t>Infantile cerebral palsy</t>
  </si>
  <si>
    <t>Disorders of the eye and adnexa</t>
  </si>
  <si>
    <t>Diseases of the ear and mastoid process</t>
  </si>
  <si>
    <t>Acute rheumatic fever</t>
  </si>
  <si>
    <t>Chronic rheumatic heart diseases of mitral valve</t>
  </si>
  <si>
    <t>Chronic rheumatic heart diseases of aortic valve</t>
  </si>
  <si>
    <t>Chronic rheumatic heart diseases of mitral and aortic valves</t>
  </si>
  <si>
    <t>All other chronic rheumatic heart disease</t>
  </si>
  <si>
    <t>Other acute and subacute forms of ischemic heart disease</t>
  </si>
  <si>
    <t>Old myocardial infarction and other forms of chronic ischemic heart disease</t>
  </si>
  <si>
    <t>Diseases of pulmonary circulation</t>
  </si>
  <si>
    <t>Acute pericarditis, acute myocarditis, and other diseases of pericardium</t>
  </si>
  <si>
    <t>Mitral valve disorders</t>
  </si>
  <si>
    <t>Aortic valve disorders</t>
  </si>
  <si>
    <t>All other diseases of endocardium</t>
  </si>
  <si>
    <t>Heart failure</t>
  </si>
  <si>
    <t>Myocarditis, unspecified and myocardial degeneration</t>
  </si>
  <si>
    <t>All other and ill-defined forms of heart disease</t>
  </si>
  <si>
    <t>Intracerebral and other intracranial hemorrhage</t>
  </si>
  <si>
    <t>Occlusion and stenosis of precerebral arteries</t>
  </si>
  <si>
    <t>Cerebral thrombosis and unspecified occlusion of cerebral arteries</t>
  </si>
  <si>
    <t>Other and late effects of cerebrovascular diseases</t>
  </si>
  <si>
    <t>Atherosclerosis</t>
  </si>
  <si>
    <t>Aortic aneurysm</t>
  </si>
  <si>
    <t>Phlebitis, thrombophlebitis, and venous embolism and thrombosis</t>
  </si>
  <si>
    <t>Other diseases of veins and lymphatics and all other diseases of circulatory system</t>
  </si>
  <si>
    <t>Other diseases of upper respiratory tract</t>
  </si>
  <si>
    <t>Pneumococcal and other bacterial pneumonia</t>
  </si>
  <si>
    <t>Bronchopneumonia, organism uspecified</t>
  </si>
  <si>
    <t>Pneumonia due to other and unspecified organism</t>
  </si>
  <si>
    <t>Bronchitis, not specified as acute or chronic</t>
  </si>
  <si>
    <t>Chronic airways obstruction, not elsewhere classified</t>
  </si>
  <si>
    <t>Pneumoconioses and other lung diseases due to external agents</t>
  </si>
  <si>
    <t>Empyema and abcess of lung and mediastinum</t>
  </si>
  <si>
    <t>All other diseases of respiratory system</t>
  </si>
  <si>
    <t>Diseases of oral cavity, salivary glands, and jaws</t>
  </si>
  <si>
    <t>Gastric ulcer</t>
  </si>
  <si>
    <t>Duodenal ulcer</t>
  </si>
  <si>
    <t xml:space="preserve">Appendicitis </t>
  </si>
  <si>
    <t>Hernia of abdominal cavity and intestinal obstruction without mention of hernia</t>
  </si>
  <si>
    <t>Regional enteritis and idiopathic proctocolitis</t>
  </si>
  <si>
    <t>All other noninfective gastroenteritis and colitis</t>
  </si>
  <si>
    <t>Chronic liver disease and cirrhosis, specified as alcoholic</t>
  </si>
  <si>
    <t>Chronic hepatitis and biliary cirrhosis</t>
  </si>
  <si>
    <t>Cirrhosis of liver and other and unspecified chronic liver disease without mention of alcohol</t>
  </si>
  <si>
    <t>Cholelithiasis and other disorders of gallbladder</t>
  </si>
  <si>
    <t>All other diseases of digestive system</t>
  </si>
  <si>
    <t>Diseases of Genitourinary System</t>
  </si>
  <si>
    <t>Acute glomerulonephritis</t>
  </si>
  <si>
    <t>Chronic glomerulonephritis, nephritis and nephropathy, not specified as acute or chronic, and renal sclerosis, unspecified</t>
  </si>
  <si>
    <t>Renal failure, disorders resulting from impaired renal function, and small kidney of unknown cause</t>
  </si>
  <si>
    <t>Urinary calculus</t>
  </si>
  <si>
    <t>All other diseases of urinary system</t>
  </si>
  <si>
    <t>Diseases of female genital organs except breast</t>
  </si>
  <si>
    <t>Legally induced abortion</t>
  </si>
  <si>
    <t>Illegally induced abortion</t>
  </si>
  <si>
    <t>Other pregnancy with abortive outcome</t>
  </si>
  <si>
    <t>Toxemia of pregnancy</t>
  </si>
  <si>
    <t>Obstructed labor</t>
  </si>
  <si>
    <t>Complications of the puerperium</t>
  </si>
  <si>
    <t>Other direct obstetric causes</t>
  </si>
  <si>
    <t>Indirect obstetric causes</t>
  </si>
  <si>
    <t>Delivery in a completely normal case</t>
  </si>
  <si>
    <t>All other diseases of skin and subcutaneous tissue</t>
  </si>
  <si>
    <t>Rheumatoid arthritis and other inflammatory polyarthropathies</t>
  </si>
  <si>
    <t>Other arthropathies and related disorders</t>
  </si>
  <si>
    <t>Dorsopathies</t>
  </si>
  <si>
    <t>Rheumatism, excluding the back</t>
  </si>
  <si>
    <t>Osteopathies, chondropathies, and acquired musculoskeletal deformities</t>
  </si>
  <si>
    <t>Spina bifida</t>
  </si>
  <si>
    <t>All other congenital anomalies of nervous system</t>
  </si>
  <si>
    <t>Certain Conditions Originating in the Perinatal Period</t>
  </si>
  <si>
    <t>Symptoms, Signs, and Ill-Defined Conditions</t>
  </si>
  <si>
    <t>Supplementary Classification of External Causes of Injury and Poisoning</t>
  </si>
  <si>
    <t>Birth trauma</t>
  </si>
  <si>
    <t>Intrauterine hypoxia, birth asphyxia, and respiratory distress syndrome</t>
  </si>
  <si>
    <t>Other conditions originating in the perinatal period</t>
  </si>
  <si>
    <t>Symptoms, signs, and other ill-defined conditions</t>
  </si>
  <si>
    <t>Motor vehicle traffic accidents involving collision with train</t>
  </si>
  <si>
    <t>Motor vehicle traffic accidents involving collision with another motor vehicle</t>
  </si>
  <si>
    <t>Motor vehicle traffic accidents involving collision with pedestrian</t>
  </si>
  <si>
    <t>Motor vehicle traffic accidents involving collision with other vehicle or object</t>
  </si>
  <si>
    <t>Motor vehicle traffic accidents not involving collision on highway</t>
  </si>
  <si>
    <t>Air and space accidents</t>
  </si>
  <si>
    <t>Vehicle accidents not elsewhere classifiable</t>
  </si>
  <si>
    <t>Accidental poisoning by drugs, medicaments, and biologicals</t>
  </si>
  <si>
    <t>Accidental poisoning by other solid or liquid substances</t>
  </si>
  <si>
    <t>Misadventures during medical care, abnormal reactions, and late complications</t>
  </si>
  <si>
    <t>Accidental fracture, cause unspecified, and other and unspecified falls</t>
  </si>
  <si>
    <t>Accidents caused by fire and flames</t>
  </si>
  <si>
    <t>Inhalation and ingestion of food or other object causing obstruction of respiratory tract or suffocation</t>
  </si>
  <si>
    <t>Accident caused by handgun</t>
  </si>
  <si>
    <t>Accident caused by all other and unspecified firearms</t>
  </si>
  <si>
    <t>Accident caused by hot substance or object, caustic or corrosive material, steam, and exposure to radiation</t>
  </si>
  <si>
    <t>All other accidents and late effects of accidental injury</t>
  </si>
  <si>
    <t xml:space="preserve">Drugs, medicaments, and biological substances causing adverse effects in therapeutic use </t>
  </si>
  <si>
    <t>Suicide by drugs, medicaments, and biologicals</t>
  </si>
  <si>
    <t>Suicide by other solid or liquid substances</t>
  </si>
  <si>
    <t>Suicide by gases and vapors</t>
  </si>
  <si>
    <t>Suicide by handgun</t>
  </si>
  <si>
    <t>Suicide by all other and unspecified firearms</t>
  </si>
  <si>
    <t>Suicide by all other means and late effects of self-inflicted injury</t>
  </si>
  <si>
    <t>Homicide and legal intervention (assault by handgun)</t>
  </si>
  <si>
    <t>Homicide and legal intervention (assault by all other and unspecified firearms)</t>
  </si>
  <si>
    <t>Homicide and legal intervention (assault by cutting and piercing instrument)</t>
  </si>
  <si>
    <t>Homicide and legal intervention (assault by all other means and late effects of injury purposely inflicted by other person)</t>
  </si>
  <si>
    <t>Homicide and legal intervention (legal execution)</t>
  </si>
  <si>
    <t>Homicide and legal intervention (other legal intervention and late effects of injury due to legal intervention)</t>
  </si>
  <si>
    <t>Injury undetermined whether accidentally or purposely inflicted from poisoning by drugs, medicaments, and biologicals</t>
  </si>
  <si>
    <t>Injury undetermined whether accidentally or purposely inflicted from poisoning by other solid and liquid substances</t>
  </si>
  <si>
    <t>Injury undetermined whether accidentally or purposely inflicted from injury by handgun</t>
  </si>
  <si>
    <t>Injury undetermined whether accidentally or purposely inflicted from injury by all other and unspecified firearms</t>
  </si>
  <si>
    <t>Injury undetermined whether accidentally or purposely inflicted from injury by all other means and late effects of injury</t>
  </si>
  <si>
    <t>Other malignant neoplasms of lymphoid and histiocytic tissue</t>
  </si>
  <si>
    <t>Pancreatic Cancer</t>
  </si>
  <si>
    <t>Bronchiectasis and extrinsic allergic alveolitis</t>
  </si>
  <si>
    <t>Other Respiratory</t>
  </si>
  <si>
    <t>Stomach &amp; Liver+ Cancer</t>
  </si>
  <si>
    <t>Intestinal/Colorectal Cancer</t>
  </si>
  <si>
    <t>Source</t>
  </si>
  <si>
    <t>https://www.census.gov/prod/www/decennial.html</t>
  </si>
  <si>
    <t>62, 63</t>
  </si>
  <si>
    <t>Diseases of the arteries; atheroma, aneurism, etc.</t>
  </si>
  <si>
    <t>is total # of deaths</t>
  </si>
  <si>
    <t>Ischemic Heart Disease</t>
  </si>
  <si>
    <t>Hypertensive Heart Disease</t>
  </si>
  <si>
    <t>#Pneumoconioses and chemical effects (J60-J66,J68,U07.0)</t>
  </si>
  <si>
    <t>Other and unspecified malignant neoplasms of lymphoid, hematopoietic and related tissue (C96)</t>
  </si>
  <si>
    <t>https://wonder.cdc.gov/ucd-icd10.html</t>
  </si>
  <si>
    <t>The following query criteria were used in WONDER to attain the results found in y2000: States - California (06), Year/Month - 2010, Group By - (State; ICD-10 113 Cause List)</t>
  </si>
  <si>
    <t>The following query criteria were used in WONDER to attain the results found in y2000: States - California (06), Year/Month - 2018, Group By - (State; ICD-10 113 Cause List)</t>
  </si>
  <si>
    <t>Table I-13. Death Rates for 72 Selected Causes: United States, Each Division and State, 1980-Con.</t>
  </si>
  <si>
    <t>Typhoid and paratyphoid fever</t>
  </si>
  <si>
    <t>Cerebrospinal (meningococcus) meningitis</t>
  </si>
  <si>
    <t>Tuberculosis (other forms)</t>
  </si>
  <si>
    <t>Poliomyelitis, polioencephalitis (acute)</t>
  </si>
  <si>
    <t>Cancer and other malignant tumors</t>
  </si>
  <si>
    <t>Pellagra (except alcoholic)</t>
  </si>
  <si>
    <t>Intracranial lesions of vascular origin</t>
  </si>
  <si>
    <t>Diseases of the ear, nose, and throat</t>
  </si>
  <si>
    <t>Chronic rheumatic diseases of heart</t>
  </si>
  <si>
    <t>Diseases of coronary arteries, angina pectoris</t>
  </si>
  <si>
    <t>Diseases of heart (other forms)</t>
  </si>
  <si>
    <t>Influenza and pneumonia (all forms)</t>
  </si>
  <si>
    <t>Ulcer of stomach or duodenum</t>
  </si>
  <si>
    <t>Diarrhea, enteritis, and ulceration of intestines (under 2 years)</t>
  </si>
  <si>
    <t>Hernia, intestinal obstruction</t>
  </si>
  <si>
    <t>Biliary calculi, other diseases of gall bladder</t>
  </si>
  <si>
    <t>Nephritis</t>
  </si>
  <si>
    <t>Other pueperal causes</t>
  </si>
  <si>
    <t>Congenital malformations</t>
  </si>
  <si>
    <t>Motorvehicle accidents</t>
  </si>
  <si>
    <t>Other accidents</t>
  </si>
  <si>
    <t>All other causes</t>
  </si>
  <si>
    <t>https://www.cdc.gov/nchs/data/vsushistorical/mortstatsh_1917.pdf</t>
  </si>
  <si>
    <t>324, 325, 326</t>
  </si>
  <si>
    <t>Table 8.-Deaths (Exclusive of Stillbirths) in the Registration Area (Exclusive of Hawaii), all Registration States, and Each Registration State, From Each Cause and Class of Causes, by Age of Decedent: 1917</t>
  </si>
  <si>
    <t>Berberi</t>
  </si>
  <si>
    <t>Cerebrospinal meningitis</t>
  </si>
  <si>
    <t>Diseases of the arteries, atheroma, aneurism, etc.</t>
  </si>
  <si>
    <t>Intestinal parasities</t>
  </si>
  <si>
    <t>Diseases of the urethra, urinary abscess, etc.</t>
  </si>
  <si>
    <t>Pueperal albuminuria and convulsions</t>
  </si>
  <si>
    <t>Acute abscess</t>
  </si>
  <si>
    <t>Congenital debility, "atrophy," "marasmus," etc.</t>
  </si>
  <si>
    <t xml:space="preserve">Street-car accidents and injuries </t>
  </si>
  <si>
    <t>Mortality Statististics 1917. Eighteenth Annual Report. 1919</t>
  </si>
  <si>
    <t>Mortality Statistics 1918. Nineteenth Annual Report. 1920</t>
  </si>
  <si>
    <t>https://www.cdc.gov/nchs/data/vsushistorical/mortstatsh_1918.pdf</t>
  </si>
  <si>
    <t>Table 10.-Deaths from selected causes, by sex, race, and population-size groups: United States and each State, 1940</t>
  </si>
  <si>
    <t>Table 6.-Deaths (Exclusive of Stillbirths) in the Registration Area (Exclusive of Hawaii), its Main Subdivisions, and in Cities and Rural Districts of Each Registration State, from Each Cause and Class of Causes: 1918</t>
  </si>
  <si>
    <t>236, 237, 238</t>
  </si>
  <si>
    <t xml:space="preserve">Acute articular rheumatism </t>
  </si>
  <si>
    <t>Calculi of urinary passages</t>
  </si>
  <si>
    <t>The Pueperal State</t>
  </si>
  <si>
    <t xml:space="preserve">Stomach &amp; Liver+ Cancer </t>
  </si>
  <si>
    <t>https://www.cdc.gov/nchs/data/vsushistorical/mortstatsh_1929.pdf</t>
  </si>
  <si>
    <t>167, 169, 171</t>
  </si>
  <si>
    <t>Epidemic, Endemic, and Infectious Diseases</t>
  </si>
  <si>
    <t>Relapsing fever (spirillium obermeieri)</t>
  </si>
  <si>
    <t>Malta Fever</t>
  </si>
  <si>
    <t>Influenza (with pulmonary complications)</t>
  </si>
  <si>
    <t>Influenza (other and unspecified)</t>
  </si>
  <si>
    <t>Mumps</t>
  </si>
  <si>
    <t>Spirochetal hemorrhagic jaundice</t>
  </si>
  <si>
    <t>Lethargic encephalitis</t>
  </si>
  <si>
    <t>Meningococcus meningitis</t>
  </si>
  <si>
    <t>Other epidemic and endemic diseases</t>
  </si>
  <si>
    <t>Tuberculosis of the respiratory system</t>
  </si>
  <si>
    <t>Tuberculosis of the meninges, central nervous system</t>
  </si>
  <si>
    <t>Tuberculosis of the intestines, peritoneum</t>
  </si>
  <si>
    <t>Tuberculosis of the vertebral column</t>
  </si>
  <si>
    <t>Tuberculosis of the joints</t>
  </si>
  <si>
    <t>Disseminated tuberculosis (acute)</t>
  </si>
  <si>
    <t>Disseminated tuberculosis (chronic or unspecified)</t>
  </si>
  <si>
    <t>Soft chancre</t>
  </si>
  <si>
    <t>Purulent infection, septicemia</t>
  </si>
  <si>
    <t>Other infectious diseases</t>
  </si>
  <si>
    <t>General Diseases not included in Class I</t>
  </si>
  <si>
    <t>Cancer and other malignant tumors of other or unspecified organs</t>
  </si>
  <si>
    <t>Tumors, benign and unqualified (tumors of the female genital organs excepted)</t>
  </si>
  <si>
    <t>Chronic rheumatism, osteoarthritis, gout</t>
  </si>
  <si>
    <t>Pernicious anemia</t>
  </si>
  <si>
    <t>Other anemias and chlorosis</t>
  </si>
  <si>
    <t>Diseases of the pituitary gland</t>
  </si>
  <si>
    <t>Other diseases of the thyroid gland</t>
  </si>
  <si>
    <t>Diseases of the parathyroid gland</t>
  </si>
  <si>
    <t>Diseases of the adrenals (Addison's disease)</t>
  </si>
  <si>
    <t>Other chronic mineral poisonings</t>
  </si>
  <si>
    <t>Chronic poisoning by organic substances</t>
  </si>
  <si>
    <t>Nonepidemic cerebrospinal meningitis</t>
  </si>
  <si>
    <t>Tabes dorsalis (locomotor ataxia)</t>
  </si>
  <si>
    <t>Convulsions (nonpuerperal; 5 years and over)</t>
  </si>
  <si>
    <t>Infantile convulsions (under 5 years)</t>
  </si>
  <si>
    <t>Diseases of the eye and annexa</t>
  </si>
  <si>
    <t>Diseases of the ear</t>
  </si>
  <si>
    <t>Diseases of the mastoid process</t>
  </si>
  <si>
    <t>Diseases of the circulatory system</t>
  </si>
  <si>
    <t>Endocarditis and myocarditis (acute)</t>
  </si>
  <si>
    <t>Other diseases of the heart</t>
  </si>
  <si>
    <t>Aneurysm</t>
  </si>
  <si>
    <t>Other diseases of the arteries</t>
  </si>
  <si>
    <t>Embolism and thrombosis (not cerebral)</t>
  </si>
  <si>
    <t>Diseases of the veins</t>
  </si>
  <si>
    <t>Diseases of the lymphatic system</t>
  </si>
  <si>
    <t>Hemorrhage without specified cause</t>
  </si>
  <si>
    <t>Other diseases of the circulatory system</t>
  </si>
  <si>
    <t>Diseases of the nasal fossae annexa</t>
  </si>
  <si>
    <t>Bronchitis (unspecified; under 5 years)</t>
  </si>
  <si>
    <t>Bronchitis (unspecified; 5 years and over)</t>
  </si>
  <si>
    <t>Broncho-pneumonia</t>
  </si>
  <si>
    <t>Capillary bronchitis</t>
  </si>
  <si>
    <t>Pneumonia (unspecified)</t>
  </si>
  <si>
    <t>Congestion and hemorrhagic infarct of the lung</t>
  </si>
  <si>
    <t>Other diseases of the upper respiratory system (tuberculosis excepted)</t>
  </si>
  <si>
    <t>Adenoid vegetations</t>
  </si>
  <si>
    <t>Other diseases of the pharynx, tonsils</t>
  </si>
  <si>
    <t>Ulcer of the duodenum</t>
  </si>
  <si>
    <t>Diseases due to other intestinal parasites</t>
  </si>
  <si>
    <t>Diseases of the pancreas</t>
  </si>
  <si>
    <t>Peritonitis without specified cause</t>
  </si>
  <si>
    <t>Acute nephritis (including unspecified under 10 years)</t>
  </si>
  <si>
    <t>Chronic nephritis (including unspecified under 10 years)</t>
  </si>
  <si>
    <t>Diseases of the urethra, etc.</t>
  </si>
  <si>
    <t>Cysts, other benign tumors of the ovary</t>
  </si>
  <si>
    <t>Salpingitis and pelvic abcess (female)</t>
  </si>
  <si>
    <t>Benign tumors of the uterus</t>
  </si>
  <si>
    <t>Nonpueperal uterine hemorrhage</t>
  </si>
  <si>
    <t>Other diseases of the female genital organs</t>
  </si>
  <si>
    <t>Puerperal phlegmasia alba dolens, embolus, etc.</t>
  </si>
  <si>
    <t>Following childbirth (undefined)</t>
  </si>
  <si>
    <t xml:space="preserve">Gangrene </t>
  </si>
  <si>
    <t>Congenital hydrocephalus</t>
  </si>
  <si>
    <t>Congenital debility, icterus, sclerema</t>
  </si>
  <si>
    <t>Injury at birth</t>
  </si>
  <si>
    <t>Other diseases peculiar to early infancy</t>
  </si>
  <si>
    <t>Old Age (Senility)</t>
  </si>
  <si>
    <t>Old age (senility)</t>
  </si>
  <si>
    <t>Suicide by poisons (gas or corrosives excepted)</t>
  </si>
  <si>
    <t>Suicide by corrosive substances</t>
  </si>
  <si>
    <t>Suicide by poisonous gas</t>
  </si>
  <si>
    <t>Suicide by other means</t>
  </si>
  <si>
    <t>Poisonong by food</t>
  </si>
  <si>
    <t>Poisoning by venomous animals</t>
  </si>
  <si>
    <t>Other acute poisonongs (gas excepted)</t>
  </si>
  <si>
    <t>Mechanical suffocation</t>
  </si>
  <si>
    <t>Absorption of irrespirable, irritating, or poisonous gases</t>
  </si>
  <si>
    <t>Drowning</t>
  </si>
  <si>
    <t>Traumatism by firearms (except in war)</t>
  </si>
  <si>
    <t>Railroad accidents - collision with automobiles</t>
  </si>
  <si>
    <t>Railroad accidents - other railroad accidents</t>
  </si>
  <si>
    <t>Street-car accidents - other street-car accidents</t>
  </si>
  <si>
    <t>Street-car accidents - collision with automobiles</t>
  </si>
  <si>
    <t>Automobile accidents (excluding collision with railroad trains and street-cars)</t>
  </si>
  <si>
    <t>Airplane and balloon accidents</t>
  </si>
  <si>
    <t>Injuries by animals (not poisoning)</t>
  </si>
  <si>
    <t>Wounds of war</t>
  </si>
  <si>
    <t>Starvation (deprivation of food or water)</t>
  </si>
  <si>
    <t>Excessive heat</t>
  </si>
  <si>
    <t>Other accidental electric shocks</t>
  </si>
  <si>
    <t>Fracture (cause not specified)</t>
  </si>
  <si>
    <t>Violent deaths of unknown causation</t>
  </si>
  <si>
    <t>Diseases of the Skin and of the Cellular Tissues</t>
  </si>
  <si>
    <t>Diseases of the arteries; atheroma, aneurysm, etc</t>
  </si>
  <si>
    <t>Table 6. - Deaths (Exclusive of Stillbirths) from each Cause, in Urban and Rural Districts: 1929</t>
  </si>
  <si>
    <t>Mortality Statistics 1929. Thirtieth Annual Report. 1932</t>
  </si>
  <si>
    <t>Number of deaths for 205 different causes of death (stratified into groups of similar causes of death) broken down by state, which is further broken down by registration area ("Cities" and "Rural districts").</t>
  </si>
  <si>
    <t>https://www.cdc.gov/nchs/data/vsus/VSUS_1939_1.pdf</t>
  </si>
  <si>
    <t>351, 353, 355, 357</t>
  </si>
  <si>
    <t>Undulant fever (brucellosis)</t>
  </si>
  <si>
    <t>Cerebrospinal (miningococcus) meningitis</t>
  </si>
  <si>
    <t>Anthrax (infection by Bacillus anthracis)</t>
  </si>
  <si>
    <t>Diphtheria (infection by C. diphtheriae)</t>
  </si>
  <si>
    <t>Tuberculosis of respiratory system, with mention of occupational disease of the lungs</t>
  </si>
  <si>
    <t>Tuberculosis of respiratory system, or unspecified site, without mention of occupational disease of the lungs</t>
  </si>
  <si>
    <t>Tuberculosis of intestines and peritoneum</t>
  </si>
  <si>
    <t>Tuberculosis of bones (except vertebral column)</t>
  </si>
  <si>
    <t>Tuberculosis of joints (except vertebral column)</t>
  </si>
  <si>
    <t>Tuberculosis of skin, etc.</t>
  </si>
  <si>
    <t>Tuberculosis of lymphatic system, etc.</t>
  </si>
  <si>
    <t>Tuberculosis of genito-urinary organs</t>
  </si>
  <si>
    <t>Disseminated tuberculosis (acute miliary)</t>
  </si>
  <si>
    <t>Disseminated tuberculosis (other and unspecified)</t>
  </si>
  <si>
    <t>Septicemia and purulent infection (nonpuerperal)</t>
  </si>
  <si>
    <t>Other diseases due to bacteria (except dysentery)</t>
  </si>
  <si>
    <t>Other diseases due to parasitic protozoa (except spirochetes)</t>
  </si>
  <si>
    <t>Locomoter ataxia (tabes dorsalis)</t>
  </si>
  <si>
    <t>Other syphilis of the central nervous system</t>
  </si>
  <si>
    <t>Other syphilis of the circulatory system</t>
  </si>
  <si>
    <t>Congenital, other and unspecified forms of syphilis</t>
  </si>
  <si>
    <t>Other diseases due to spirochetes</t>
  </si>
  <si>
    <t>Influenza, without respiratory complications specified</t>
  </si>
  <si>
    <t>Influenza, with respiratory complications specified</t>
  </si>
  <si>
    <t>Acute poliomyelitis and acute polioencephalitis</t>
  </si>
  <si>
    <t>Infectious encephalitis lethargica (acute and unqualified)</t>
  </si>
  <si>
    <t>Sequelae of encephalitis lethargica</t>
  </si>
  <si>
    <t>Other diseases due to filtrable viruses</t>
  </si>
  <si>
    <t>Typhus fever and typhus-like diseases (due to Rickettsia)</t>
  </si>
  <si>
    <t>Ankylstomiasis</t>
  </si>
  <si>
    <t>Other diseases caused by helminths</t>
  </si>
  <si>
    <t>Other infectious and parasitic (communicable) diseases</t>
  </si>
  <si>
    <t>Cancer and Other Tumors</t>
  </si>
  <si>
    <t>Cancer of buccal cavity</t>
  </si>
  <si>
    <t>Cancer of pharynx</t>
  </si>
  <si>
    <t>Cancer of esophagus</t>
  </si>
  <si>
    <t>Cancer of stomach and duodenum</t>
  </si>
  <si>
    <t>Cancer of liver and biliary passages</t>
  </si>
  <si>
    <t>Cancer of pancreas</t>
  </si>
  <si>
    <t>Cancer of other digestive organs and peritoneum</t>
  </si>
  <si>
    <t>Cancer of respiratory system</t>
  </si>
  <si>
    <t>Cancer of uterus</t>
  </si>
  <si>
    <t>Cancer of other female genital organs</t>
  </si>
  <si>
    <t>Cancer of breast</t>
  </si>
  <si>
    <t>Cancer of male genital organs</t>
  </si>
  <si>
    <t>Cancer of urinary organs (male and female)</t>
  </si>
  <si>
    <t>Cancer of skin (except vulva and scrotum)</t>
  </si>
  <si>
    <t>Cancer of central nervous system</t>
  </si>
  <si>
    <t>Cancer of other and unspecified organs</t>
  </si>
  <si>
    <t>Nonmalignant tumors of ovary</t>
  </si>
  <si>
    <t>Nonmalignant tumors of uterus</t>
  </si>
  <si>
    <t>Nonmalignant tumors of other female genital organs</t>
  </si>
  <si>
    <t>Nonmalignant tumors of other and unspecified organs</t>
  </si>
  <si>
    <t>Tumors of ovary (nature unspecified)</t>
  </si>
  <si>
    <t>Tumors of uterus (nature unspecified)</t>
  </si>
  <si>
    <t>Tumors of other female genital organs (nature unspecified)</t>
  </si>
  <si>
    <t>Tumors of other and unspecified organs (nature unspecified)</t>
  </si>
  <si>
    <t>Rheumatism, Diseases of Nutrition, etc.</t>
  </si>
  <si>
    <t>Acute rheumatic heart diseases</t>
  </si>
  <si>
    <t>Other forms of acute rheumatic fever, including rheumatism (unqualified)</t>
  </si>
  <si>
    <t>Chronic Rheumatism and other rheumatic diseases</t>
  </si>
  <si>
    <t>Gout</t>
  </si>
  <si>
    <t>Simple goiter</t>
  </si>
  <si>
    <t>Other diseases of thyroid and parathyroid glands</t>
  </si>
  <si>
    <t>Diseases of adrenal glands (not specified as tuberculosis)</t>
  </si>
  <si>
    <t>Other avitaminoses</t>
  </si>
  <si>
    <t>Diseases of the Blood and Blood-forming Organs</t>
  </si>
  <si>
    <t>Hemorrhagic conditions</t>
  </si>
  <si>
    <t>Other anemias (except splenic)</t>
  </si>
  <si>
    <t>Leukemias</t>
  </si>
  <si>
    <t>Aleukemias</t>
  </si>
  <si>
    <t>Other diseases of the blood and blood-forming organs</t>
  </si>
  <si>
    <t>Chronic Poisoning and Intoxication</t>
  </si>
  <si>
    <t>Alcoholic pellagra and other deficiency states associated with alcoholism</t>
  </si>
  <si>
    <t>Alcoholoism (acute, chronic, and unspecified)</t>
  </si>
  <si>
    <t>Lead poisoning</t>
  </si>
  <si>
    <t>Chronic poisoning by other mineral or organic substances</t>
  </si>
  <si>
    <t>Diseases of the Nervous System, etc.</t>
  </si>
  <si>
    <t>Encephalitis (nonepidemic)</t>
  </si>
  <si>
    <t>Meningitis (not due to meningococcus)</t>
  </si>
  <si>
    <t xml:space="preserve">Diseases of spinal cord </t>
  </si>
  <si>
    <t>Cerebral hemorrhage or effusion (excluding birth injuries)</t>
  </si>
  <si>
    <t>Cerebral softening</t>
  </si>
  <si>
    <t>Hemiplegia and other paralysis of unspecified origin</t>
  </si>
  <si>
    <t>Mental diseases and defficiency</t>
  </si>
  <si>
    <t>Convulsions (under 5 years)</t>
  </si>
  <si>
    <t>Other diseases of nervous system</t>
  </si>
  <si>
    <t>Diseases of organs of vision</t>
  </si>
  <si>
    <t>Otitis and other diseases of the ear</t>
  </si>
  <si>
    <t>Pericarditis (except acute rheumatic)</t>
  </si>
  <si>
    <t>Bacterial and other acute or subacute endocarditis</t>
  </si>
  <si>
    <t>Endocarditis (unspecified, 45 years and over)</t>
  </si>
  <si>
    <t>Acute myocarditis (except rheumatic)</t>
  </si>
  <si>
    <t>Endocarditis (unspecified, under 45 years)</t>
  </si>
  <si>
    <t>Chronic endocarditis and diseases of the valves</t>
  </si>
  <si>
    <t>Myocarditis (unspecified, under 45 years)</t>
  </si>
  <si>
    <t>Chronic myocarditis and myocardial degeneration</t>
  </si>
  <si>
    <t>Other myocarditis (unspecified)</t>
  </si>
  <si>
    <t>Diseases of the coronary arteries</t>
  </si>
  <si>
    <t>Functional diseases of the heart, etc.</t>
  </si>
  <si>
    <t>Other and unspecified diseases of the heart</t>
  </si>
  <si>
    <t>Aneurysm (except of heart and aorta)</t>
  </si>
  <si>
    <t>Arteriosclerosis (except coronary or renal sclerosis)</t>
  </si>
  <si>
    <t>Other diseases of arteries</t>
  </si>
  <si>
    <t>Diseases of veins</t>
  </si>
  <si>
    <t>Diseases of lymphatic system</t>
  </si>
  <si>
    <t>High blood pressure (idiopathic)</t>
  </si>
  <si>
    <t>Diseases of nasal fossae</t>
  </si>
  <si>
    <t>Diseases of accessory sinuses</t>
  </si>
  <si>
    <t>Diseases of larynx</t>
  </si>
  <si>
    <t>Bronchitis (unspecified)</t>
  </si>
  <si>
    <t>Bronchopneumonia (including capillary bronchitis)</t>
  </si>
  <si>
    <t>Pleurisy (not specified as tuberculous)</t>
  </si>
  <si>
    <t>Hemorrhagic infarction and thrombosis of lungs</t>
  </si>
  <si>
    <t>Acute edema, chronic and unspecified congestion of lungs</t>
  </si>
  <si>
    <t>Other diseases of respiratory system (except tuberculosis)</t>
  </si>
  <si>
    <t>Diseases of the buccal cavity and adnexa</t>
  </si>
  <si>
    <t>Diseases of pharynx and tonsils</t>
  </si>
  <si>
    <t>Diseases of esophagus</t>
  </si>
  <si>
    <t>Other diseases of the stomach (except cancer)</t>
  </si>
  <si>
    <t>Diarrhea, enteritis, and ulceration of intestines (2 years and over)</t>
  </si>
  <si>
    <t>Other diseases of intestines</t>
  </si>
  <si>
    <t>Cirrhosis of liver (without mention of alcoholism)</t>
  </si>
  <si>
    <t>Acute yellow atrophy of liver (nonpuerperal)</t>
  </si>
  <si>
    <t>Other diseases of liver</t>
  </si>
  <si>
    <t>Other diseases of gallbladder and biliary ducts</t>
  </si>
  <si>
    <t>Diseases of pancreas (except diabetes mellitus)</t>
  </si>
  <si>
    <t>Peritonitis (cause not stated)</t>
  </si>
  <si>
    <t>Arteriosclerotic kidney</t>
  </si>
  <si>
    <t>Other chronic nephritis</t>
  </si>
  <si>
    <t>Nephritis unspecified (10 years and over)</t>
  </si>
  <si>
    <t>Other diseases of kidneys and ureters, etc.</t>
  </si>
  <si>
    <t>Diseases of urinary bladder</t>
  </si>
  <si>
    <t>Diseases of urethra (except calculus)</t>
  </si>
  <si>
    <t>Diseases of prostate</t>
  </si>
  <si>
    <t>Diseases of other male genital organs (except venereal)</t>
  </si>
  <si>
    <t>Diseases of ovaries, fallopian tubes, and parametria</t>
  </si>
  <si>
    <t>Diseases of uterus</t>
  </si>
  <si>
    <t>Diseases of other and unspecified female genital organs</t>
  </si>
  <si>
    <t>Diseases of Pregnancy, Childbirth, and the Puerperium</t>
  </si>
  <si>
    <t>Abortion (septic), spontaneous or therapeutic</t>
  </si>
  <si>
    <t>Abortion (septic), self-induced or nontherapeutic</t>
  </si>
  <si>
    <t>Abortion (nonseptic), spontaneous, therapeutic, with toxemia</t>
  </si>
  <si>
    <t>Abortion (nonseptic), spontaneous, therapeutic, without toxemia</t>
  </si>
  <si>
    <t>Abortion (nonseptic), self-induced or nontherapeutic</t>
  </si>
  <si>
    <t>Ectopic gestation, with mention of infection</t>
  </si>
  <si>
    <t>Ectopic gestation, without mention of infection</t>
  </si>
  <si>
    <t>Placenta praevia (death before delivery)</t>
  </si>
  <si>
    <t>Other hemorrhages of pregnancy (death before delivery)</t>
  </si>
  <si>
    <t>Eclampsia and nephritis of pregnancy (death before delivery)</t>
  </si>
  <si>
    <t>Other toxemias of pregnancy (death before delivery)</t>
  </si>
  <si>
    <t>Other diseases and accidents of pregnancy (death before delivery)</t>
  </si>
  <si>
    <t>Placenta praevia (with childbirth)</t>
  </si>
  <si>
    <t>Other hemorrhages of childbirth and puerperium</t>
  </si>
  <si>
    <t>Puerperal pyelitis, other general or local puerperal infection</t>
  </si>
  <si>
    <t>Puerperal thrombophlebitis and embolism, and sudden death</t>
  </si>
  <si>
    <t>Puerperal eclampsia and nephritis</t>
  </si>
  <si>
    <t>Other puerperal toxemias</t>
  </si>
  <si>
    <t>Other accidents and specified conditions of childbirth</t>
  </si>
  <si>
    <t>Other and unspecified conditions of childbirth and puerperium</t>
  </si>
  <si>
    <t>Carbuncle and furuncle</t>
  </si>
  <si>
    <t>Phlegmon and acute abscess</t>
  </si>
  <si>
    <t xml:space="preserve">Other diseases of skin and cellular tissue </t>
  </si>
  <si>
    <t>Diseases of the Bones, etc.</t>
  </si>
  <si>
    <t>Other diseases of bones (except tuberculosis)</t>
  </si>
  <si>
    <t>Diseases of joints and other organs of movement</t>
  </si>
  <si>
    <t>Diseases Peculiar to the First Year of Life</t>
  </si>
  <si>
    <t>Congenital debility (cause not stated)</t>
  </si>
  <si>
    <t>Premature birth (cause not stated)</t>
  </si>
  <si>
    <t>Intracranial or spinal hemorrhage</t>
  </si>
  <si>
    <t>Other injuries at birth</t>
  </si>
  <si>
    <t>Other diseases peculiar to the first year of life</t>
  </si>
  <si>
    <t>Violent or Accidental Deaths</t>
  </si>
  <si>
    <t>Suicide by solid or liquid poisons</t>
  </si>
  <si>
    <t>Suicide by poisonous gases</t>
  </si>
  <si>
    <t>Suicide by other and unspecified means</t>
  </si>
  <si>
    <t>Railway accidents (except collisions with motor vehicles)</t>
  </si>
  <si>
    <t>Collisions between automobiles and trains</t>
  </si>
  <si>
    <t>Collisions between automobiles and streetcars</t>
  </si>
  <si>
    <t>Automobile accidents (except collisions with trains or streetcars)</t>
  </si>
  <si>
    <t>Motorcycle accidents (except collisions with automobiles)</t>
  </si>
  <si>
    <t>Streetcar accidents (except collisions with trains or motor vehicles)</t>
  </si>
  <si>
    <t>Other and unspecified road-transport accidents</t>
  </si>
  <si>
    <t>Air-transport accidents</t>
  </si>
  <si>
    <t>Accidents in mines and quarries</t>
  </si>
  <si>
    <t>Accidents involving agricultural machinery and vehicles</t>
  </si>
  <si>
    <t>Other agricultural accidents</t>
  </si>
  <si>
    <t>Accidents involving forestry machinery and vehicles</t>
  </si>
  <si>
    <t>Other forestry accidents</t>
  </si>
  <si>
    <t>Other accidents involving machinery</t>
  </si>
  <si>
    <t>Food poisoning</t>
  </si>
  <si>
    <t>Accidental absorption of poisonous gas</t>
  </si>
  <si>
    <t>Acute accidental poisoning by solids or liquids</t>
  </si>
  <si>
    <t>Accidental burns (except conflagration)</t>
  </si>
  <si>
    <t>Accidental mechanical suffocation</t>
  </si>
  <si>
    <t>Accidental injury by firearms</t>
  </si>
  <si>
    <t>Accidental injury by cutting or piercing instruments</t>
  </si>
  <si>
    <t>Accidental injury by fall</t>
  </si>
  <si>
    <t>Accidental injury by crushing</t>
  </si>
  <si>
    <t>Cataclysm, etc.</t>
  </si>
  <si>
    <t>Injury by animals (except in agriculture and forestry)</t>
  </si>
  <si>
    <t>Hunger or thirst</t>
  </si>
  <si>
    <t>Accidents due to electric currents (except lightning)</t>
  </si>
  <si>
    <t>Poisoning by venomous animals (except in agriculture and forestry)</t>
  </si>
  <si>
    <t>Accidents due to medical or surgical intervention</t>
  </si>
  <si>
    <t>Obstruction, suffocation, or puncture by ingested objects</t>
  </si>
  <si>
    <t>Other and unspecified accidents</t>
  </si>
  <si>
    <t>Deaths of military personnel during operations of war</t>
  </si>
  <si>
    <t>Deaths of civilians due to operations of war</t>
  </si>
  <si>
    <t>Legal executions</t>
  </si>
  <si>
    <t>Ill-Defined and Unknown Causes</t>
  </si>
  <si>
    <t>Found dead (cause unknown)</t>
  </si>
  <si>
    <t>Unknown or unspecified</t>
  </si>
  <si>
    <t>Cirrhosis of liver (with mention of alcoholism)</t>
  </si>
  <si>
    <t>Crude Death Rate per 100,000 Population</t>
  </si>
  <si>
    <t>https://data.census.gov/cedsci/</t>
  </si>
  <si>
    <t>Chronic</t>
  </si>
  <si>
    <t>Neonatal</t>
  </si>
  <si>
    <t>Unknown</t>
  </si>
  <si>
    <t>Intestinal/Rectal Cancer</t>
  </si>
  <si>
    <t>Benign Neoplasms</t>
  </si>
  <si>
    <t>Other Cardiovasvular</t>
  </si>
  <si>
    <t>CCB #'s</t>
  </si>
  <si>
    <t>year</t>
  </si>
  <si>
    <t>population</t>
  </si>
  <si>
    <t>nDeaths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</si>
</sst>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0%"/>
  </numFmts>
  <fonts count="18">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2"/>
      <color rgb="FF222222"/>
      <name val="Roboto"/>
    </font>
    <font>
      <b/>
      <sz val="12"/>
      <color rgb="FF222222"/>
      <name val="Roboto"/>
    </font>
    <font>
      <b/>
      <sz val="14"/>
      <color theme="1"/>
      <name val="Calibri"/>
      <family val="2"/>
      <scheme val="minor"/>
    </font>
    <font>
      <u/>
      <sz val="11"/>
      <color theme="10"/>
      <name val="Calibri"/>
      <family val="2"/>
      <scheme val="minor"/>
    </font>
    <font>
      <sz val="11"/>
      <color rgb="FF000000"/>
      <name val="Calibri"/>
      <family val="2"/>
      <scheme val="minor"/>
    </font>
    <font>
      <u/>
      <sz val="12"/>
      <color theme="10"/>
      <name val="Calibri"/>
      <family val="2"/>
      <scheme val="minor"/>
    </font>
    <font>
      <sz val="12"/>
      <color rgb="FF000000"/>
      <name val="Calibri"/>
      <family val="2"/>
      <scheme val="minor"/>
    </font>
    <font>
      <sz val="12"/>
      <name val="Calibri"/>
      <family val="2"/>
      <scheme val="minor"/>
    </font>
    <font>
      <sz val="8"/>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8" tint="0.79998168889431442"/>
        <bgColor indexed="64"/>
      </patternFill>
    </fill>
    <fill>
      <patternFill patternType="solid">
        <fgColor rgb="FFFFFFCC"/>
      </patternFill>
    </fill>
    <fill>
      <patternFill patternType="solid">
        <fgColor rgb="FFFF0000"/>
        <bgColor indexed="64"/>
      </patternFill>
    </fill>
    <fill>
      <patternFill patternType="solid">
        <fgColor rgb="FFFFC7CE"/>
        <bgColor rgb="FF000000"/>
      </patternFill>
    </fill>
    <fill>
      <patternFill patternType="solid">
        <fgColor theme="6" tint="0.39997558519241921"/>
        <bgColor indexed="64"/>
      </patternFill>
    </fill>
    <fill>
      <patternFill patternType="solid">
        <fgColor theme="4" tint="0.59999389629810485"/>
        <bgColor indexed="64"/>
      </patternFill>
    </fill>
    <fill>
      <patternFill patternType="solid">
        <fgColor theme="7" tint="0.59999389629810485"/>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s>
  <cellStyleXfs count="4">
    <xf numFmtId="0" fontId="0" fillId="0" borderId="0"/>
    <xf numFmtId="43" fontId="7" fillId="0" borderId="0" applyFont="0" applyFill="0" applyBorder="0" applyAlignment="0" applyProtection="0"/>
    <xf numFmtId="0" fontId="7" fillId="4" borderId="1" applyNumberFormat="0" applyFont="0" applyAlignment="0" applyProtection="0"/>
    <xf numFmtId="0" fontId="12" fillId="0" borderId="0" applyNumberFormat="0" applyFill="0" applyBorder="0" applyAlignment="0" applyProtection="0"/>
  </cellStyleXfs>
  <cellXfs count="176">
    <xf numFmtId="0" fontId="0" fillId="0" borderId="0" xfId="0"/>
    <xf numFmtId="0" fontId="0" fillId="2" borderId="0" xfId="0" applyFill="1"/>
    <xf numFmtId="0" fontId="0" fillId="0" borderId="0" xfId="0" applyFill="1"/>
    <xf numFmtId="0" fontId="10" fillId="0" borderId="0" xfId="0" applyFont="1"/>
    <xf numFmtId="0" fontId="0" fillId="3" borderId="0" xfId="0" applyFill="1"/>
    <xf numFmtId="0" fontId="11" fillId="0" borderId="0" xfId="0" applyFont="1"/>
    <xf numFmtId="164" fontId="11" fillId="0" borderId="0" xfId="1" applyNumberFormat="1" applyFont="1"/>
    <xf numFmtId="164" fontId="0" fillId="2" borderId="0" xfId="1" applyNumberFormat="1" applyFont="1" applyFill="1"/>
    <xf numFmtId="164" fontId="0" fillId="0" borderId="0" xfId="1" applyNumberFormat="1" applyFont="1"/>
    <xf numFmtId="164" fontId="0" fillId="3" borderId="0" xfId="1" applyNumberFormat="1" applyFont="1" applyFill="1"/>
    <xf numFmtId="164" fontId="0" fillId="0" borderId="0" xfId="1" applyNumberFormat="1" applyFont="1" applyFill="1"/>
    <xf numFmtId="0" fontId="0" fillId="0" borderId="0" xfId="0" pivotButton="1"/>
    <xf numFmtId="0" fontId="0" fillId="0" borderId="0" xfId="0" applyAlignment="1">
      <alignment horizontal="left"/>
    </xf>
    <xf numFmtId="0" fontId="0" fillId="0" borderId="0" xfId="0" applyNumberFormat="1"/>
    <xf numFmtId="0" fontId="0" fillId="4" borderId="1" xfId="2" applyFont="1"/>
    <xf numFmtId="0" fontId="0" fillId="2" borderId="0" xfId="0" applyFill="1" applyBorder="1"/>
    <xf numFmtId="0" fontId="0" fillId="0" borderId="0" xfId="0" applyFill="1" applyBorder="1"/>
    <xf numFmtId="164" fontId="0" fillId="5" borderId="0" xfId="1" applyNumberFormat="1" applyFont="1" applyFill="1"/>
    <xf numFmtId="0" fontId="0" fillId="0" borderId="3" xfId="0" applyBorder="1"/>
    <xf numFmtId="0" fontId="0" fillId="0" borderId="0" xfId="0" applyAlignment="1">
      <alignment vertical="top"/>
    </xf>
    <xf numFmtId="0" fontId="0" fillId="0" borderId="0" xfId="0" applyAlignment="1">
      <alignment wrapText="1"/>
    </xf>
    <xf numFmtId="0" fontId="14" fillId="0" borderId="3" xfId="3" applyFont="1" applyBorder="1" applyAlignment="1">
      <alignment vertical="top" wrapText="1"/>
    </xf>
    <xf numFmtId="0" fontId="15" fillId="0" borderId="3" xfId="0" applyFont="1" applyBorder="1" applyAlignment="1">
      <alignment vertical="top" wrapText="1"/>
    </xf>
    <xf numFmtId="0" fontId="16" fillId="0" borderId="0" xfId="0" applyFont="1" applyAlignment="1">
      <alignment vertical="top" wrapText="1"/>
    </xf>
    <xf numFmtId="0" fontId="16" fillId="0" borderId="3" xfId="0" applyFont="1" applyBorder="1" applyAlignment="1">
      <alignment vertical="top" wrapText="1"/>
    </xf>
    <xf numFmtId="0" fontId="0" fillId="0" borderId="0" xfId="0" applyFill="1" applyAlignment="1">
      <alignment wrapText="1"/>
    </xf>
    <xf numFmtId="0" fontId="0" fillId="0" borderId="2" xfId="0" applyFill="1" applyBorder="1" applyAlignment="1">
      <alignment wrapText="1"/>
    </xf>
    <xf numFmtId="0" fontId="0" fillId="0" borderId="5" xfId="0" applyFill="1" applyBorder="1" applyAlignment="1">
      <alignment wrapText="1"/>
    </xf>
    <xf numFmtId="0" fontId="0" fillId="0" borderId="11" xfId="0" applyFill="1" applyBorder="1" applyAlignment="1">
      <alignment wrapText="1"/>
    </xf>
    <xf numFmtId="0" fontId="0" fillId="0" borderId="6" xfId="0" applyFill="1" applyBorder="1" applyAlignment="1">
      <alignment wrapText="1"/>
    </xf>
    <xf numFmtId="0" fontId="6" fillId="0" borderId="3" xfId="0" applyFont="1" applyBorder="1" applyAlignment="1">
      <alignment vertical="top" wrapText="1"/>
    </xf>
    <xf numFmtId="0" fontId="0" fillId="0" borderId="0" xfId="0" applyAlignment="1">
      <alignment vertical="top" wrapText="1"/>
    </xf>
    <xf numFmtId="0" fontId="15" fillId="0" borderId="0" xfId="0" applyFont="1" applyAlignment="1">
      <alignment wrapText="1"/>
    </xf>
    <xf numFmtId="0" fontId="0" fillId="0" borderId="3" xfId="0" applyFont="1" applyFill="1" applyBorder="1" applyAlignment="1"/>
    <xf numFmtId="0" fontId="0" fillId="0" borderId="4" xfId="0" applyFont="1" applyFill="1" applyBorder="1" applyAlignment="1"/>
    <xf numFmtId="0" fontId="0" fillId="0" borderId="5" xfId="0" applyFont="1" applyFill="1" applyBorder="1" applyAlignment="1"/>
    <xf numFmtId="0" fontId="0" fillId="0" borderId="6" xfId="0" applyFont="1" applyFill="1" applyBorder="1" applyAlignment="1"/>
    <xf numFmtId="165" fontId="0" fillId="0" borderId="0" xfId="0" applyNumberFormat="1" applyFill="1" applyAlignment="1">
      <alignment wrapText="1"/>
    </xf>
    <xf numFmtId="0" fontId="5" fillId="0" borderId="3" xfId="0" applyFont="1" applyBorder="1" applyAlignment="1">
      <alignment vertical="top" wrapText="1"/>
    </xf>
    <xf numFmtId="0" fontId="0" fillId="0" borderId="11" xfId="0" applyFont="1" applyFill="1" applyBorder="1" applyAlignment="1">
      <alignment wrapText="1"/>
    </xf>
    <xf numFmtId="0" fontId="0" fillId="0" borderId="6" xfId="0" applyFont="1" applyFill="1" applyBorder="1" applyAlignment="1">
      <alignment wrapText="1"/>
    </xf>
    <xf numFmtId="0" fontId="0" fillId="0" borderId="7" xfId="0" applyFont="1" applyFill="1" applyBorder="1" applyAlignment="1">
      <alignment wrapText="1"/>
    </xf>
    <xf numFmtId="3" fontId="0" fillId="0" borderId="3" xfId="0" applyNumberFormat="1" applyFont="1" applyFill="1" applyBorder="1" applyAlignment="1">
      <alignment wrapText="1"/>
    </xf>
    <xf numFmtId="0" fontId="0" fillId="0" borderId="3" xfId="0" applyFont="1" applyFill="1" applyBorder="1" applyAlignment="1">
      <alignment wrapText="1"/>
    </xf>
    <xf numFmtId="0" fontId="0" fillId="0" borderId="15" xfId="0" applyFont="1" applyFill="1" applyBorder="1" applyAlignment="1">
      <alignment wrapText="1"/>
    </xf>
    <xf numFmtId="0" fontId="0" fillId="0" borderId="4" xfId="0" applyFont="1" applyFill="1" applyBorder="1" applyAlignment="1">
      <alignment wrapText="1"/>
    </xf>
    <xf numFmtId="3" fontId="0" fillId="0" borderId="4" xfId="0" applyNumberFormat="1" applyFont="1" applyFill="1" applyBorder="1" applyAlignment="1">
      <alignment wrapText="1"/>
    </xf>
    <xf numFmtId="3" fontId="0" fillId="0" borderId="6" xfId="0" applyNumberFormat="1" applyFont="1" applyFill="1" applyBorder="1" applyAlignment="1">
      <alignment wrapText="1"/>
    </xf>
    <xf numFmtId="0" fontId="0" fillId="0" borderId="2" xfId="0" applyFont="1" applyFill="1" applyBorder="1" applyAlignment="1">
      <alignment wrapText="1"/>
    </xf>
    <xf numFmtId="0" fontId="0" fillId="0" borderId="5" xfId="0" applyFont="1" applyFill="1" applyBorder="1" applyAlignment="1">
      <alignment wrapText="1"/>
    </xf>
    <xf numFmtId="3" fontId="0" fillId="0" borderId="5" xfId="0" applyNumberFormat="1" applyFont="1" applyFill="1" applyBorder="1" applyAlignment="1">
      <alignment wrapText="1"/>
    </xf>
    <xf numFmtId="0" fontId="13" fillId="0" borderId="0" xfId="0" applyFont="1" applyFill="1" applyAlignment="1">
      <alignment wrapText="1"/>
    </xf>
    <xf numFmtId="0" fontId="0" fillId="0" borderId="16" xfId="0" applyFont="1" applyFill="1" applyBorder="1" applyAlignment="1">
      <alignment wrapText="1"/>
    </xf>
    <xf numFmtId="0" fontId="13" fillId="0" borderId="16" xfId="0" applyFont="1" applyFill="1" applyBorder="1"/>
    <xf numFmtId="0" fontId="0" fillId="0" borderId="14" xfId="0" applyFill="1" applyBorder="1" applyAlignment="1">
      <alignment wrapText="1"/>
    </xf>
    <xf numFmtId="0" fontId="0" fillId="0" borderId="14" xfId="0" applyFont="1" applyFill="1" applyBorder="1" applyAlignment="1">
      <alignment wrapText="1"/>
    </xf>
    <xf numFmtId="0" fontId="13" fillId="0" borderId="7" xfId="0" applyFont="1" applyFill="1" applyBorder="1" applyAlignment="1">
      <alignment wrapText="1"/>
    </xf>
    <xf numFmtId="0" fontId="13" fillId="0" borderId="3" xfId="0" applyFont="1" applyFill="1" applyBorder="1" applyAlignment="1">
      <alignment wrapText="1"/>
    </xf>
    <xf numFmtId="0" fontId="13" fillId="0" borderId="15" xfId="0" applyFont="1" applyFill="1" applyBorder="1" applyAlignment="1">
      <alignment wrapText="1"/>
    </xf>
    <xf numFmtId="0" fontId="13" fillId="0" borderId="16" xfId="0" applyFont="1" applyFill="1" applyBorder="1" applyAlignment="1">
      <alignment wrapText="1"/>
    </xf>
    <xf numFmtId="0" fontId="13" fillId="0" borderId="4" xfId="0" applyFont="1" applyFill="1" applyBorder="1" applyAlignment="1">
      <alignment wrapText="1"/>
    </xf>
    <xf numFmtId="0" fontId="13" fillId="0" borderId="13" xfId="0" applyFont="1" applyFill="1" applyBorder="1" applyAlignment="1">
      <alignment wrapText="1"/>
    </xf>
    <xf numFmtId="0" fontId="13" fillId="0" borderId="6" xfId="0" applyFont="1" applyFill="1" applyBorder="1" applyAlignment="1">
      <alignment wrapText="1"/>
    </xf>
    <xf numFmtId="3" fontId="13" fillId="0" borderId="3" xfId="0" applyNumberFormat="1" applyFont="1" applyFill="1" applyBorder="1" applyAlignment="1">
      <alignment wrapText="1"/>
    </xf>
    <xf numFmtId="0" fontId="13" fillId="0" borderId="2" xfId="0" applyFont="1" applyFill="1" applyBorder="1" applyAlignment="1">
      <alignment wrapText="1"/>
    </xf>
    <xf numFmtId="0" fontId="13" fillId="0" borderId="5" xfId="0" applyFont="1" applyFill="1" applyBorder="1" applyAlignment="1">
      <alignment wrapText="1"/>
    </xf>
    <xf numFmtId="0" fontId="13" fillId="0" borderId="0" xfId="0" applyFont="1" applyFill="1" applyBorder="1" applyAlignment="1">
      <alignment wrapText="1"/>
    </xf>
    <xf numFmtId="0" fontId="13" fillId="0" borderId="11" xfId="0" applyFont="1" applyFill="1" applyBorder="1" applyAlignment="1">
      <alignment wrapText="1"/>
    </xf>
    <xf numFmtId="0" fontId="0" fillId="0" borderId="13" xfId="0" applyFont="1" applyFill="1" applyBorder="1" applyAlignment="1">
      <alignment wrapText="1"/>
    </xf>
    <xf numFmtId="0" fontId="5" fillId="0" borderId="3" xfId="0" applyFont="1" applyFill="1" applyBorder="1" applyAlignment="1">
      <alignment vertical="top" wrapText="1"/>
    </xf>
    <xf numFmtId="0" fontId="5" fillId="0" borderId="0" xfId="0" applyFont="1" applyAlignment="1">
      <alignment vertical="top" wrapText="1"/>
    </xf>
    <xf numFmtId="0" fontId="4" fillId="0" borderId="3" xfId="0" applyFont="1" applyBorder="1" applyAlignment="1">
      <alignment vertical="top" wrapText="1"/>
    </xf>
    <xf numFmtId="0" fontId="0" fillId="0" borderId="0" xfId="0" applyFill="1" applyBorder="1" applyAlignment="1">
      <alignment wrapText="1"/>
    </xf>
    <xf numFmtId="0" fontId="0" fillId="0" borderId="16" xfId="0" applyFill="1" applyBorder="1" applyAlignment="1">
      <alignment wrapText="1"/>
    </xf>
    <xf numFmtId="0" fontId="0" fillId="0" borderId="13" xfId="0" applyFill="1" applyBorder="1" applyAlignment="1">
      <alignment wrapText="1"/>
    </xf>
    <xf numFmtId="0" fontId="3" fillId="0" borderId="3" xfId="0" applyFont="1" applyBorder="1" applyAlignment="1">
      <alignment vertical="top" wrapText="1"/>
    </xf>
    <xf numFmtId="0" fontId="12" fillId="0" borderId="3" xfId="3" applyBorder="1" applyAlignment="1">
      <alignment vertical="top" wrapText="1"/>
    </xf>
    <xf numFmtId="0" fontId="13" fillId="0" borderId="8" xfId="0" applyFont="1" applyFill="1" applyBorder="1" applyAlignment="1">
      <alignment wrapText="1"/>
    </xf>
    <xf numFmtId="0" fontId="0" fillId="0" borderId="4" xfId="0" applyFill="1" applyBorder="1" applyAlignment="1">
      <alignment wrapText="1"/>
    </xf>
    <xf numFmtId="0" fontId="0" fillId="0" borderId="3" xfId="0" applyFill="1" applyBorder="1" applyAlignment="1">
      <alignment wrapText="1"/>
    </xf>
    <xf numFmtId="0" fontId="2" fillId="0" borderId="3" xfId="0" applyFont="1" applyBorder="1" applyAlignment="1">
      <alignment vertical="top" wrapText="1"/>
    </xf>
    <xf numFmtId="0" fontId="13" fillId="0" borderId="9" xfId="0" applyFont="1" applyFill="1" applyBorder="1" applyAlignment="1">
      <alignment wrapText="1"/>
    </xf>
    <xf numFmtId="0" fontId="0" fillId="0" borderId="9" xfId="0" applyFill="1" applyBorder="1" applyAlignment="1">
      <alignment wrapText="1"/>
    </xf>
    <xf numFmtId="0" fontId="13" fillId="0" borderId="10" xfId="0" applyFont="1" applyFill="1" applyBorder="1" applyAlignment="1">
      <alignment wrapText="1"/>
    </xf>
    <xf numFmtId="0" fontId="0" fillId="0" borderId="10" xfId="0" applyFill="1" applyBorder="1" applyAlignment="1">
      <alignment wrapText="1"/>
    </xf>
    <xf numFmtId="0" fontId="0" fillId="0" borderId="8" xfId="0" applyFill="1" applyBorder="1" applyAlignment="1">
      <alignment wrapText="1"/>
    </xf>
    <xf numFmtId="0" fontId="0" fillId="0" borderId="12" xfId="0" applyFill="1" applyBorder="1" applyAlignment="1">
      <alignment wrapText="1"/>
    </xf>
    <xf numFmtId="0" fontId="0" fillId="0" borderId="7" xfId="0" applyFill="1" applyBorder="1" applyAlignment="1">
      <alignment wrapText="1"/>
    </xf>
    <xf numFmtId="0" fontId="0" fillId="0" borderId="12" xfId="0" applyFont="1" applyFill="1" applyBorder="1" applyAlignment="1">
      <alignment wrapText="1"/>
    </xf>
    <xf numFmtId="0" fontId="0" fillId="0" borderId="0" xfId="0" applyFont="1" applyFill="1" applyAlignment="1">
      <alignment wrapText="1"/>
    </xf>
    <xf numFmtId="0" fontId="0" fillId="0" borderId="8" xfId="0" applyFont="1" applyFill="1" applyBorder="1" applyAlignment="1">
      <alignment wrapText="1"/>
    </xf>
    <xf numFmtId="0" fontId="0" fillId="0" borderId="10" xfId="0" applyFont="1" applyFill="1" applyBorder="1" applyAlignment="1">
      <alignment wrapText="1"/>
    </xf>
    <xf numFmtId="0" fontId="0" fillId="0" borderId="9" xfId="0" applyFont="1" applyFill="1" applyBorder="1" applyAlignment="1">
      <alignment wrapText="1"/>
    </xf>
    <xf numFmtId="0" fontId="0" fillId="0" borderId="0" xfId="0" applyFont="1" applyFill="1" applyAlignment="1"/>
    <xf numFmtId="0" fontId="8" fillId="0" borderId="0" xfId="0" applyFont="1" applyFill="1" applyAlignment="1">
      <alignment vertical="top"/>
    </xf>
    <xf numFmtId="0" fontId="15" fillId="0" borderId="9" xfId="0" applyFont="1" applyFill="1" applyBorder="1" applyAlignment="1">
      <alignment wrapText="1"/>
    </xf>
    <xf numFmtId="0" fontId="15" fillId="0" borderId="5" xfId="0" applyFont="1" applyFill="1" applyBorder="1" applyAlignment="1">
      <alignment wrapText="1"/>
    </xf>
    <xf numFmtId="0" fontId="15" fillId="0" borderId="2" xfId="0" applyFont="1" applyFill="1" applyBorder="1" applyAlignment="1">
      <alignment wrapText="1"/>
    </xf>
    <xf numFmtId="0" fontId="13" fillId="0" borderId="0" xfId="0" applyFont="1" applyFill="1" applyBorder="1"/>
    <xf numFmtId="0" fontId="13" fillId="0" borderId="5" xfId="0" applyFont="1" applyFill="1" applyBorder="1"/>
    <xf numFmtId="0" fontId="13" fillId="0" borderId="15" xfId="0" applyFont="1" applyFill="1" applyBorder="1"/>
    <xf numFmtId="0" fontId="13" fillId="0" borderId="2" xfId="0" applyFont="1" applyFill="1" applyBorder="1"/>
    <xf numFmtId="0" fontId="0" fillId="0" borderId="15" xfId="0" applyFill="1" applyBorder="1" applyAlignment="1">
      <alignment wrapText="1"/>
    </xf>
    <xf numFmtId="0" fontId="13" fillId="0" borderId="10" xfId="0" applyFont="1" applyFill="1" applyBorder="1"/>
    <xf numFmtId="0" fontId="13" fillId="0" borderId="6" xfId="0" applyFont="1" applyFill="1" applyBorder="1"/>
    <xf numFmtId="0" fontId="13" fillId="0" borderId="11" xfId="0" applyFont="1" applyFill="1" applyBorder="1"/>
    <xf numFmtId="0" fontId="13" fillId="0" borderId="7" xfId="0" applyFont="1" applyFill="1" applyBorder="1"/>
    <xf numFmtId="0" fontId="13" fillId="0" borderId="9" xfId="0" applyFont="1" applyFill="1" applyBorder="1"/>
    <xf numFmtId="0" fontId="13" fillId="0" borderId="13" xfId="0" applyFont="1" applyFill="1" applyBorder="1"/>
    <xf numFmtId="0" fontId="0" fillId="0" borderId="7" xfId="0" applyFill="1" applyBorder="1"/>
    <xf numFmtId="0" fontId="0" fillId="0" borderId="2" xfId="0" applyFill="1" applyBorder="1"/>
    <xf numFmtId="0" fontId="0" fillId="0" borderId="11" xfId="0" applyFill="1" applyBorder="1"/>
    <xf numFmtId="0" fontId="0" fillId="0" borderId="12" xfId="0" applyFill="1" applyBorder="1"/>
    <xf numFmtId="0" fontId="0" fillId="0" borderId="3" xfId="0" applyFill="1" applyBorder="1"/>
    <xf numFmtId="0" fontId="0" fillId="0" borderId="5" xfId="0" applyFill="1" applyBorder="1"/>
    <xf numFmtId="0" fontId="0" fillId="0" borderId="13" xfId="0" applyFill="1" applyBorder="1"/>
    <xf numFmtId="0" fontId="0" fillId="0" borderId="6" xfId="0" applyFill="1" applyBorder="1"/>
    <xf numFmtId="0" fontId="13" fillId="0" borderId="14" xfId="0" applyFont="1" applyFill="1" applyBorder="1" applyAlignment="1">
      <alignment wrapText="1"/>
    </xf>
    <xf numFmtId="0" fontId="13" fillId="0" borderId="12" xfId="0" applyFont="1" applyFill="1" applyBorder="1" applyAlignment="1">
      <alignment wrapText="1"/>
    </xf>
    <xf numFmtId="0" fontId="0" fillId="0" borderId="16" xfId="0" applyFill="1" applyBorder="1"/>
    <xf numFmtId="0" fontId="0" fillId="0" borderId="2" xfId="0" applyFill="1" applyBorder="1" applyAlignment="1">
      <alignment vertical="top" wrapText="1"/>
    </xf>
    <xf numFmtId="0" fontId="16" fillId="0" borderId="0" xfId="0" applyFont="1" applyBorder="1" applyAlignment="1">
      <alignment vertical="top" wrapText="1"/>
    </xf>
    <xf numFmtId="0" fontId="1" fillId="0" borderId="3" xfId="0" applyFont="1" applyBorder="1" applyAlignment="1">
      <alignment vertical="top" wrapText="1"/>
    </xf>
    <xf numFmtId="0" fontId="0" fillId="0" borderId="16" xfId="0" applyBorder="1"/>
    <xf numFmtId="0" fontId="0" fillId="0" borderId="0" xfId="0" applyBorder="1"/>
    <xf numFmtId="3" fontId="0" fillId="0" borderId="0" xfId="0" applyNumberFormat="1" applyFill="1" applyBorder="1" applyAlignment="1">
      <alignment wrapText="1"/>
    </xf>
    <xf numFmtId="3" fontId="0" fillId="0" borderId="0" xfId="0" applyNumberFormat="1"/>
    <xf numFmtId="0" fontId="0" fillId="0" borderId="5" xfId="0" applyBorder="1" applyAlignment="1">
      <alignment wrapText="1"/>
    </xf>
    <xf numFmtId="0" fontId="0" fillId="0" borderId="16"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13" xfId="0" applyBorder="1" applyAlignment="1">
      <alignment wrapText="1"/>
    </xf>
    <xf numFmtId="0" fontId="0" fillId="0" borderId="6" xfId="0" applyBorder="1" applyAlignment="1">
      <alignment wrapText="1"/>
    </xf>
    <xf numFmtId="0" fontId="0" fillId="0" borderId="14" xfId="0" applyBorder="1" applyAlignment="1">
      <alignment wrapText="1"/>
    </xf>
    <xf numFmtId="0" fontId="0" fillId="0" borderId="3" xfId="0" applyBorder="1" applyAlignment="1">
      <alignment wrapText="1"/>
    </xf>
    <xf numFmtId="0" fontId="13" fillId="0" borderId="5" xfId="0" applyFont="1" applyBorder="1" applyAlignment="1">
      <alignment wrapText="1"/>
    </xf>
    <xf numFmtId="0" fontId="13" fillId="0" borderId="2" xfId="0" applyFont="1"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0" xfId="0" applyFont="1" applyFill="1" applyAlignment="1">
      <alignment vertical="top" wrapText="1"/>
    </xf>
    <xf numFmtId="0" fontId="13" fillId="0" borderId="9" xfId="0" applyFont="1" applyBorder="1" applyAlignment="1">
      <alignment wrapText="1"/>
    </xf>
    <xf numFmtId="0" fontId="0" fillId="0" borderId="9" xfId="0" applyBorder="1" applyAlignment="1">
      <alignment wrapText="1"/>
    </xf>
    <xf numFmtId="0" fontId="0" fillId="0" borderId="2" xfId="0" applyBorder="1" applyAlignment="1">
      <alignment wrapText="1"/>
    </xf>
    <xf numFmtId="0" fontId="13" fillId="6" borderId="2" xfId="0" applyFont="1" applyFill="1" applyBorder="1" applyAlignment="1">
      <alignment wrapText="1"/>
    </xf>
    <xf numFmtId="0" fontId="13" fillId="0" borderId="6" xfId="0" applyFont="1" applyBorder="1" applyAlignment="1">
      <alignment wrapText="1"/>
    </xf>
    <xf numFmtId="0" fontId="13" fillId="0" borderId="11" xfId="0" applyFont="1" applyBorder="1" applyAlignment="1">
      <alignment wrapText="1"/>
    </xf>
    <xf numFmtId="0" fontId="0" fillId="0" borderId="0" xfId="0" applyAlignment="1">
      <alignment horizontal="left" indent="1"/>
    </xf>
    <xf numFmtId="0" fontId="0" fillId="0" borderId="0" xfId="0" applyFont="1" applyFill="1" applyBorder="1" applyAlignment="1"/>
    <xf numFmtId="0" fontId="0" fillId="0" borderId="0" xfId="0" applyFont="1" applyFill="1" applyBorder="1" applyAlignment="1">
      <alignment wrapText="1"/>
    </xf>
    <xf numFmtId="0" fontId="0" fillId="0" borderId="9" xfId="0" applyFont="1" applyFill="1" applyBorder="1" applyAlignment="1">
      <alignment horizontal="center" vertical="center"/>
    </xf>
    <xf numFmtId="0" fontId="0" fillId="7" borderId="5" xfId="0" applyFont="1" applyFill="1" applyBorder="1" applyAlignment="1">
      <alignment wrapText="1"/>
    </xf>
    <xf numFmtId="3" fontId="0" fillId="7" borderId="5" xfId="0" applyNumberFormat="1" applyFont="1" applyFill="1" applyBorder="1" applyAlignment="1">
      <alignment wrapText="1"/>
    </xf>
    <xf numFmtId="0" fontId="13" fillId="7" borderId="0" xfId="0" applyFont="1" applyFill="1" applyAlignment="1">
      <alignment wrapText="1"/>
    </xf>
    <xf numFmtId="0" fontId="0" fillId="8" borderId="5" xfId="0" applyFont="1" applyFill="1" applyBorder="1" applyAlignment="1">
      <alignment wrapText="1"/>
    </xf>
    <xf numFmtId="3" fontId="0" fillId="8" borderId="5" xfId="0" applyNumberFormat="1" applyFont="1" applyFill="1" applyBorder="1" applyAlignment="1">
      <alignment wrapText="1"/>
    </xf>
    <xf numFmtId="0" fontId="13" fillId="8" borderId="0" xfId="0" applyFont="1" applyFill="1" applyAlignment="1">
      <alignment wrapText="1"/>
    </xf>
    <xf numFmtId="0" fontId="0" fillId="9" borderId="5" xfId="0" applyFont="1" applyFill="1" applyBorder="1" applyAlignment="1">
      <alignment wrapText="1"/>
    </xf>
    <xf numFmtId="0" fontId="13" fillId="9" borderId="0" xfId="0" applyFont="1" applyFill="1" applyAlignment="1">
      <alignment wrapText="1"/>
    </xf>
    <xf numFmtId="0" fontId="0" fillId="7" borderId="9" xfId="0" applyFont="1" applyFill="1" applyBorder="1" applyAlignment="1">
      <alignment horizontal="center" vertical="center"/>
    </xf>
    <xf numFmtId="0" fontId="0" fillId="9" borderId="9" xfId="0" applyFont="1" applyFill="1" applyBorder="1" applyAlignment="1">
      <alignment horizontal="center" vertical="center"/>
    </xf>
    <xf numFmtId="0" fontId="0" fillId="8" borderId="9" xfId="0" applyFont="1" applyFill="1" applyBorder="1" applyAlignment="1">
      <alignment horizontal="center" vertical="center"/>
    </xf>
    <xf numFmtId="0" fontId="0" fillId="7" borderId="9" xfId="0" applyFill="1" applyBorder="1" applyAlignment="1">
      <alignment horizontal="center" vertical="center" wrapText="1"/>
    </xf>
    <xf numFmtId="0" fontId="0" fillId="0" borderId="9" xfId="0" applyFill="1" applyBorder="1" applyAlignment="1">
      <alignment horizontal="center" vertical="center" wrapText="1"/>
    </xf>
    <xf numFmtId="0" fontId="0" fillId="8" borderId="9" xfId="0" applyFill="1" applyBorder="1" applyAlignment="1">
      <alignment horizontal="center" vertical="center" wrapText="1"/>
    </xf>
    <xf numFmtId="0" fontId="0" fillId="9" borderId="9" xfId="0" applyFill="1" applyBorder="1" applyAlignment="1">
      <alignment horizontal="center" vertical="center" wrapText="1"/>
    </xf>
    <xf numFmtId="0" fontId="0" fillId="0" borderId="9" xfId="0" applyFont="1" applyFill="1" applyBorder="1" applyAlignment="1">
      <alignment vertical="center"/>
    </xf>
    <xf numFmtId="3" fontId="0" fillId="0" borderId="11" xfId="0" applyNumberFormat="1" applyFont="1" applyFill="1" applyBorder="1" applyAlignment="1">
      <alignment wrapText="1"/>
    </xf>
    <xf numFmtId="3" fontId="0" fillId="0" borderId="15" xfId="0" applyNumberFormat="1" applyFont="1" applyFill="1" applyBorder="1" applyAlignment="1">
      <alignment wrapText="1"/>
    </xf>
    <xf numFmtId="3" fontId="13" fillId="0" borderId="2" xfId="0" applyNumberFormat="1" applyFont="1" applyFill="1" applyBorder="1" applyAlignment="1">
      <alignment wrapText="1"/>
    </xf>
    <xf numFmtId="3" fontId="13" fillId="0" borderId="11" xfId="0" applyNumberFormat="1" applyFont="1" applyFill="1" applyBorder="1" applyAlignment="1">
      <alignment wrapText="1"/>
    </xf>
    <xf numFmtId="0" fontId="0" fillId="7" borderId="9" xfId="0" applyFont="1" applyFill="1" applyBorder="1" applyAlignment="1">
      <alignment wrapText="1"/>
    </xf>
    <xf numFmtId="3" fontId="0" fillId="8" borderId="9" xfId="0" applyNumberFormat="1" applyFont="1" applyFill="1" applyBorder="1" applyAlignment="1">
      <alignment wrapText="1"/>
    </xf>
    <xf numFmtId="3" fontId="0" fillId="7" borderId="9" xfId="0" applyNumberFormat="1" applyFont="1" applyFill="1" applyBorder="1" applyAlignment="1">
      <alignment wrapText="1"/>
    </xf>
    <xf numFmtId="0" fontId="0" fillId="9" borderId="9" xfId="0" applyFont="1" applyFill="1" applyBorder="1" applyAlignment="1">
      <alignment wrapText="1"/>
    </xf>
    <xf numFmtId="0" fontId="0" fillId="0" borderId="11" xfId="0" applyFont="1" applyFill="1" applyBorder="1" applyAlignment="1"/>
    <xf numFmtId="3" fontId="13" fillId="0" borderId="15" xfId="0" applyNumberFormat="1" applyFont="1" applyFill="1" applyBorder="1" applyAlignment="1">
      <alignment wrapText="1"/>
    </xf>
  </cellXfs>
  <cellStyles count="4">
    <cellStyle name="Comma" xfId="1" builtinId="3"/>
    <cellStyle name="Hyperlink" xfId="3" builtinId="8"/>
    <cellStyle name="Normal" xfId="0" builtinId="0"/>
    <cellStyle name="Note" xfId="2" builtinId="10"/>
  </cellStyles>
  <dxfs count="107">
    <dxf>
      <fill>
        <patternFill patternType="gray0625">
          <bgColor theme="9" tint="0.59996337778862885"/>
        </patternFill>
      </fill>
    </dxf>
    <dxf>
      <fill>
        <patternFill patternType="gray0625">
          <bgColor theme="8" tint="0.59996337778862885"/>
        </patternFill>
      </fill>
    </dxf>
    <dxf>
      <fill>
        <patternFill patternType="gray0625">
          <bgColor theme="6" tint="0.59996337778862885"/>
        </patternFill>
      </fill>
    </dxf>
    <dxf>
      <fill>
        <patternFill patternType="gray0625">
          <bgColor theme="0" tint="-0.14996795556505021"/>
        </patternFill>
      </fill>
    </dxf>
    <dxf>
      <fill>
        <patternFill patternType="gray0625">
          <bgColor rgb="FFFFC7CE"/>
        </patternFill>
      </fill>
    </dxf>
    <dxf>
      <fill>
        <patternFill>
          <bgColor rgb="FFFFC7CE"/>
        </patternFill>
      </fill>
    </dxf>
    <dxf>
      <fill>
        <patternFill patternType="gray0625">
          <bgColor theme="9" tint="0.59996337778862885"/>
        </patternFill>
      </fill>
    </dxf>
    <dxf>
      <fill>
        <patternFill patternType="gray0625">
          <bgColor theme="8" tint="0.59996337778862885"/>
        </patternFill>
      </fill>
    </dxf>
    <dxf>
      <fill>
        <patternFill patternType="gray0625">
          <bgColor theme="6" tint="0.59996337778862885"/>
        </patternFill>
      </fill>
    </dxf>
    <dxf>
      <fill>
        <patternFill patternType="gray0625">
          <bgColor theme="0" tint="-0.14996795556505021"/>
        </patternFill>
      </fill>
    </dxf>
    <dxf>
      <fill>
        <patternFill patternType="gray0625">
          <bgColor rgb="FFFFC7CE"/>
        </patternFill>
      </fill>
    </dxf>
    <dxf>
      <fill>
        <patternFill>
          <bgColor rgb="FFFFC7CE"/>
        </patternFill>
      </fill>
    </dxf>
    <dxf>
      <fill>
        <patternFill patternType="gray0625">
          <bgColor theme="9" tint="0.59996337778862885"/>
        </patternFill>
      </fill>
    </dxf>
    <dxf>
      <fill>
        <patternFill patternType="gray0625">
          <bgColor theme="8" tint="0.59996337778862885"/>
        </patternFill>
      </fill>
    </dxf>
    <dxf>
      <fill>
        <patternFill patternType="gray0625">
          <bgColor theme="6" tint="0.59996337778862885"/>
        </patternFill>
      </fill>
    </dxf>
    <dxf>
      <fill>
        <patternFill patternType="gray0625">
          <bgColor theme="0" tint="-0.14996795556505021"/>
        </patternFill>
      </fill>
    </dxf>
    <dxf>
      <fill>
        <patternFill patternType="gray0625">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7.xml"/><Relationship Id="rId39" Type="http://schemas.openxmlformats.org/officeDocument/2006/relationships/calcChain" Target="calcChain.xml"/><Relationship Id="rId21" Type="http://schemas.openxmlformats.org/officeDocument/2006/relationships/pivotCacheDefinition" Target="pivotCache/pivotCacheDefinition2.xml"/><Relationship Id="rId34" Type="http://schemas.openxmlformats.org/officeDocument/2006/relationships/pivotCacheDefinition" Target="pivotCache/pivotCacheDefinition1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openxmlformats.org/officeDocument/2006/relationships/pivotCacheDefinition" Target="pivotCache/pivotCacheDefinition14.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pivotCacheDefinition" Target="pivotCache/pivotCacheDefinition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openxmlformats.org/officeDocument/2006/relationships/pivotCacheDefinition" Target="pivotCache/pivotCacheDefinition13.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pivotCacheDefinition" Target="pivotCache/pivotCacheDefinition9.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pivotCacheDefinition" Target="pivotCache/pivotCacheDefinition8.xml"/><Relationship Id="rId30" Type="http://schemas.openxmlformats.org/officeDocument/2006/relationships/pivotCacheDefinition" Target="pivotCache/pivotCacheDefinition11.xml"/><Relationship Id="rId35" Type="http://schemas.openxmlformats.org/officeDocument/2006/relationships/pivotCacheDefinition" Target="pivotCache/pivotCacheDefinition16.xml"/><Relationship Id="rId8" Type="http://schemas.openxmlformats.org/officeDocument/2006/relationships/worksheet" Target="worksheets/sheet8.xml"/><Relationship Id="rId3" Type="http://schemas.openxmlformats.org/officeDocument/2006/relationships/worksheet" Target="worksheets/sheet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1" Type="http://schemas.openxmlformats.org/officeDocument/2006/relationships/pivotCacheRecords" Target="pivotCacheRecords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refreshedDate="43884.613721875001" createdVersion="4" refreshedVersion="4" minRefreshableVersion="3" recordCount="52" xr:uid="{00000000-000A-0000-FFFF-FFFF01000000}">
  <cacheSource type="worksheet">
    <worksheetSource ref="D1:F53" sheet="y1900"/>
  </cacheSource>
  <cacheFields count="2">
    <cacheField name="OurGroup2" numFmtId="0">
      <sharedItems containsBlank="1" count="9">
        <s v="Other Communicable"/>
        <s v="Other"/>
        <s v="Injury"/>
        <s v="Other Chronic"/>
        <s v="Tuberculosis"/>
        <s v="Cancer"/>
        <s v="Cardiovascular"/>
        <s v="Pneumonia &amp; Relate"/>
        <m u="1"/>
      </sharedItems>
    </cacheField>
    <cacheField name="Number" numFmtId="164">
      <sharedItems containsSemiMixedTypes="0" containsString="0" containsNumber="1" containsInteger="1" minValue="1" maxValue="348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55.622941203706" createdVersion="6" refreshedVersion="6" minRefreshableVersion="3" recordCount="55" xr:uid="{BA80C839-9715-844E-9D1F-6FEAAB685938}">
  <cacheSource type="worksheet">
    <worksheetSource ref="C1:F1048576" sheet="y1900"/>
  </cacheSource>
  <cacheFields count="4">
    <cacheField name="OurGroup1" numFmtId="0">
      <sharedItems containsBlank="1" count="18">
        <s v="Other Communicable"/>
        <s v="Alcoholism"/>
        <s v="Injury"/>
        <s v="Other"/>
        <s v="Other Chronic"/>
        <s v="Neonatal"/>
        <s v="Tuberculosis"/>
        <s v="Neurologic"/>
        <s v="Cancer"/>
        <s v="Cardiovascular"/>
        <s v="Meningitis"/>
        <s v="Stroke"/>
        <s v="Syphilis"/>
        <s v="Pneumonia &amp; Related"/>
        <s v="Homicide"/>
        <s v="Suicide"/>
        <s v="Unknown"/>
        <m/>
      </sharedItems>
    </cacheField>
    <cacheField name="OurGroup2" numFmtId="0">
      <sharedItems containsBlank="1" count="9">
        <s v="Other Communicable"/>
        <s v="Other"/>
        <s v="Injury"/>
        <s v="Other Chronic"/>
        <s v="Tuberculosis"/>
        <s v="Cancer"/>
        <s v="Cardiovascular"/>
        <s v="Pneumonia &amp; Relate"/>
        <m/>
      </sharedItems>
    </cacheField>
    <cacheField name="OurGroup3" numFmtId="0">
      <sharedItems containsBlank="1" count="6">
        <s v="Communicable"/>
        <s v="Other"/>
        <s v="Injury"/>
        <s v="Chronic"/>
        <s v="Cancer"/>
        <m/>
      </sharedItems>
    </cacheField>
    <cacheField name="Number" numFmtId="164">
      <sharedItems containsString="0" containsBlank="1" containsNumber="1" containsInteger="1" minValue="1" maxValue="348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56.543730555553" createdVersion="6" refreshedVersion="6" minRefreshableVersion="3" recordCount="256" xr:uid="{6ADD8ED3-2817-A747-AC15-C19F065A16FF}">
  <cacheSource type="worksheet">
    <worksheetSource ref="C1:F1048576" sheet="y1950"/>
  </cacheSource>
  <cacheFields count="4">
    <cacheField name="OurGroup0" numFmtId="0">
      <sharedItems containsBlank="1" count="38">
        <s v="Tuberculosis"/>
        <s v="Syphilis"/>
        <s v="Other Communicable"/>
        <s v="Meningitis"/>
        <s v="Other Cancer"/>
        <s v="Stomach &amp; Liver+ Cancer"/>
        <s v="Intestinal/Rectal Cancer"/>
        <s v="Pancreatic Cancer"/>
        <s v="Lung+ Cancer"/>
        <s v="Breast Cancer"/>
        <s v="Prostate Cancer"/>
        <s v="Brain Cancer"/>
        <s v="Leukemia"/>
        <s v="Benign Neoplasm"/>
        <s v="Other Chronic"/>
        <s v="Other"/>
        <s v="Diabetes"/>
        <s v="Nutritional Deficiency"/>
        <s v="Alcoholism"/>
        <s v="Stroke"/>
        <s v="Neurologic"/>
        <s v="Other Cardiovascular"/>
        <s v="Pneumonia &amp; Related"/>
        <s v="Other Respiratory"/>
        <s v="Other Gastrointestinal"/>
        <s v="Kidney Disease"/>
        <s v="Other Genito-Urinary"/>
        <s v="Pregnancy/Perinatal"/>
        <s v="Injury"/>
        <s v="Motor Vehicle Accident"/>
        <s v="Suicide"/>
        <s v="Homicide"/>
        <m/>
        <s v="Cardiovascular" u="1"/>
        <s v="Lung Cancer" u="1"/>
        <s v="Stomach Cancer" u="1"/>
        <s v="Intestinal Cancer" u="1"/>
        <s v="Neonatal" u="1"/>
      </sharedItems>
    </cacheField>
    <cacheField name="OurGroup1" numFmtId="0">
      <sharedItems containsBlank="1" count="15">
        <s v="Tuberculosis"/>
        <s v="Other Communicable"/>
        <s v="Other Cancer"/>
        <s v="Other Chronic"/>
        <s v="Other"/>
        <s v="Cardiovascular"/>
        <s v="Neurologic"/>
        <s v="Pneumonia &amp; Related"/>
        <s v="Alcoholism"/>
        <s v="Pregnancy/Perinatal"/>
        <s v="Injury"/>
        <s v="Suicide"/>
        <s v="Homicide"/>
        <m/>
        <s v="Neonatal" u="1"/>
      </sharedItems>
    </cacheField>
    <cacheField name="OurGroup3" numFmtId="0">
      <sharedItems containsBlank="1" count="6">
        <s v="Communicable"/>
        <s v="Cancer"/>
        <s v="Chronic"/>
        <s v="Other"/>
        <s v="Injury"/>
        <m/>
      </sharedItems>
    </cacheField>
    <cacheField name="Number" numFmtId="0">
      <sharedItems containsString="0" containsBlank="1" containsNumber="1" containsInteger="1" minValue="1" maxValue="1738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69.680709490742" createdVersion="6" refreshedVersion="6" minRefreshableVersion="3" recordCount="256" xr:uid="{FBD8E518-E28D-6D42-8FF8-60BA496DDD17}">
  <cacheSource type="worksheet">
    <worksheetSource ref="C1:F1048576" sheet="y1960"/>
  </cacheSource>
  <cacheFields count="4">
    <cacheField name="OurGroup0" numFmtId="0">
      <sharedItems containsBlank="1" count="36">
        <s v="Tuberculosis"/>
        <s v="Syphilis"/>
        <s v="Other Communicable"/>
        <s v="Meningitis"/>
        <s v="Other Cancer"/>
        <s v="Stomach &amp; Liver+ Cancer"/>
        <s v="Intestinal/Colorectal Cancer"/>
        <s v="Pancreatic Cancer"/>
        <s v="Lung+ Cancer"/>
        <s v="Breast Cancer"/>
        <s v="Prostate Cancer"/>
        <s v="Brain Cancer"/>
        <s v="Leukemia"/>
        <s v="Benign Neoplasms"/>
        <s v="Other Chronic"/>
        <s v="Other"/>
        <s v="Diabetes"/>
        <s v="Nutritional Deficiency"/>
        <s v="Alcoholism"/>
        <s v="Stroke"/>
        <s v="Neurologic"/>
        <s v="Other Cardiovasvular"/>
        <s v="Pneumonia &amp; Related"/>
        <s v="Other Respiratory"/>
        <s v="Other Gastrointestinal"/>
        <s v="Liver Disease"/>
        <s v="Kidney Disease"/>
        <s v="Other Genito-Urinary"/>
        <s v="Pregnancy/Perinatal"/>
        <s v="Injury"/>
        <s v="Motor Vehicle Accident"/>
        <s v="Suicide"/>
        <s v="Homicide"/>
        <m/>
        <s v="Intestinal/Rectal Cancer" u="1"/>
        <s v="Stomach Cancer" u="1"/>
      </sharedItems>
    </cacheField>
    <cacheField name="OurGroup1" numFmtId="0">
      <sharedItems containsBlank="1" count="14">
        <s v="Tuberculosis"/>
        <s v="Other Communicable"/>
        <s v="Other Cancer"/>
        <s v="Other Chronic"/>
        <s v="Other"/>
        <s v="Cardiovascular"/>
        <s v="Neurologic"/>
        <s v="Pneumonia &amp; Related"/>
        <s v="Alcoholism"/>
        <s v="Pregnancy/Perinatal"/>
        <s v="Injury"/>
        <s v="Suicide"/>
        <s v="Homicide"/>
        <m/>
      </sharedItems>
    </cacheField>
    <cacheField name="OurGroup3" numFmtId="0">
      <sharedItems containsBlank="1" count="7">
        <s v="Communicable"/>
        <s v="Cancer"/>
        <s v="Chronic"/>
        <s v="Other"/>
        <s v="Other Chronic"/>
        <s v="Injury"/>
        <m/>
      </sharedItems>
    </cacheField>
    <cacheField name="Number" numFmtId="0">
      <sharedItems containsString="0" containsBlank="1" containsNumber="1" containsInteger="1" minValue="1" maxValue="2087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670067592589" createdVersion="7" refreshedVersion="7" minRefreshableVersion="3" recordCount="205" xr:uid="{395F71DD-6A15-5E45-9BA5-42106B45AAE9}">
  <cacheSource type="worksheet">
    <worksheetSource ref="C1:H1048576" sheet="y1910"/>
  </cacheSource>
  <cacheFields count="6">
    <cacheField name="OurGroup0" numFmtId="0">
      <sharedItems containsBlank="1" count="32">
        <s v="Other Communicable"/>
        <s v="Nutritional Deficiency"/>
        <s v="Tuberculosis"/>
        <s v="Syphilis"/>
        <s v="Other Cancer"/>
        <s v="Stomach &amp; Liver+ Cancer"/>
        <s v="Intestinal/Colorectal Cancer"/>
        <s v="Breast Cancer"/>
        <s v="Other"/>
        <s v="Other Chronic"/>
        <s v="Diabetes"/>
        <s v="Leukemia"/>
        <s v="Alcoholism"/>
        <s v="Injury"/>
        <s v="Meningitis"/>
        <s v="Neurologic"/>
        <s v="Stroke"/>
        <s v="Pregnancy/Perinatal"/>
        <s v="Other Cardiovascular"/>
        <s v="Ischemic Heart Disease"/>
        <s v="Other Respiratory"/>
        <s v="Pneumonia &amp; Related"/>
        <s v="Other Gastrointestinal"/>
        <s v="Liver Disease"/>
        <s v="Stomach &amp; Liver+ Cancer "/>
        <s v="Kidney Disease"/>
        <s v="Other Genito-Urinary"/>
        <s v="Benign Neoplasm"/>
        <s v="Suicide"/>
        <s v="Motor Vehicle Accident"/>
        <s v="Homicide"/>
        <m/>
      </sharedItems>
    </cacheField>
    <cacheField name="OurGroup1" numFmtId="0">
      <sharedItems containsBlank="1"/>
    </cacheField>
    <cacheField name="OurGroup3" numFmtId="0">
      <sharedItems containsBlank="1" count="7">
        <s v="Communicable"/>
        <s v="Other"/>
        <s v="Cancer"/>
        <s v="Other Chronic"/>
        <s v="Injury"/>
        <s v="Cardiovascular"/>
        <m/>
      </sharedItems>
    </cacheField>
    <cacheField name="Cities" numFmtId="0">
      <sharedItems containsBlank="1" containsMixedTypes="1" containsNumber="1" containsInteger="1" minValue="1" maxValue="2469"/>
    </cacheField>
    <cacheField name="Rural Districts" numFmtId="0">
      <sharedItems containsBlank="1" containsMixedTypes="1" containsNumber="1" containsInteger="1" minValue="1" maxValue="1748"/>
    </cacheField>
    <cacheField name="Number" numFmtId="0">
      <sharedItems containsString="0" containsBlank="1" containsNumber="1" containsInteger="1" minValue="0" maxValue="4217"/>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6711125" createdVersion="7" refreshedVersion="7" minRefreshableVersion="3" recordCount="189" xr:uid="{9FE91EAA-E55C-1E40-9F6A-A5DAACAB34FD}">
  <cacheSource type="worksheet">
    <worksheetSource ref="C1:F1048576" sheet="y1917"/>
  </cacheSource>
  <cacheFields count="4">
    <cacheField name="OurGroup0" numFmtId="0">
      <sharedItems containsBlank="1" count="32">
        <s v="Other Communicable"/>
        <s v="Nutritional Deficiency"/>
        <s v="Tuberculosis"/>
        <s v="Syphilis"/>
        <s v="Other Cancer"/>
        <s v="Stomach &amp; Liver+ Cancer"/>
        <s v="Intestinal/Colorectal Cancer"/>
        <s v="Breast Cancer"/>
        <s v="Other"/>
        <s v="Other Chronic"/>
        <s v="Diabetes"/>
        <s v="Leukemia"/>
        <s v="Alcoholism"/>
        <s v="Injury"/>
        <s v="Meningitis"/>
        <s v="Neurologic"/>
        <s v="Stroke"/>
        <s v="Pregnancy/Perinatal"/>
        <s v="Other Cardiovascular"/>
        <s v="Ischemic Heart Disease"/>
        <s v="Other Respiratory"/>
        <s v="Pneumonia &amp; Related"/>
        <s v="Other Gastrointestinal"/>
        <s v="Liver Disease"/>
        <s v="Stomach &amp; Liver+ Cancer "/>
        <s v="Kidney Disease"/>
        <s v="Other Genito-Urinary"/>
        <s v="Benign Neoplasm"/>
        <s v="Suicide"/>
        <s v="Motor Vehicle Accident"/>
        <s v="Homicide"/>
        <m/>
      </sharedItems>
    </cacheField>
    <cacheField name="OurGroup1" numFmtId="0">
      <sharedItems containsBlank="1"/>
    </cacheField>
    <cacheField name="OurGroup3" numFmtId="0">
      <sharedItems containsBlank="1" count="7">
        <s v="Communicable"/>
        <s v="Other"/>
        <s v="Cancer"/>
        <s v="Other Chronic"/>
        <s v="Injury"/>
        <s v="Cardiovascular"/>
        <m/>
      </sharedItems>
    </cacheField>
    <cacheField name="Number" numFmtId="0">
      <sharedItems containsString="0" containsBlank="1" containsNumber="1" containsInteger="1" minValue="1" maxValue="564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671657870371" createdVersion="7" refreshedVersion="7" minRefreshableVersion="3" recordCount="206" xr:uid="{CCBACD2C-CBC1-E449-BAF2-8523D9B1438C}">
  <cacheSource type="worksheet">
    <worksheetSource ref="C1:F1048576" sheet="y1918"/>
  </cacheSource>
  <cacheFields count="4">
    <cacheField name="OurGroup0" numFmtId="0">
      <sharedItems containsBlank="1" count="32">
        <s v="Other Communicable"/>
        <s v="Nutritional Deficiency"/>
        <s v="Tuberculosis"/>
        <s v="Syphilis"/>
        <s v="Other Cancer"/>
        <s v="Stomach &amp; Liver+ Cancer"/>
        <s v="Intestinal/Colorectal Cancer"/>
        <s v="Breast Cancer"/>
        <s v="Other"/>
        <s v="Other Chronic"/>
        <s v="Diabetes"/>
        <s v="Leukemia"/>
        <s v="Alcoholism"/>
        <s v="Injury"/>
        <s v="Meningitis"/>
        <s v="Neurologic"/>
        <s v="Stroke"/>
        <s v="Pregnancy/Perinatal"/>
        <s v="Other Cardiovascular"/>
        <s v="Ischemic Heart Disease"/>
        <s v="Other Respiratory"/>
        <s v="Pneumonia &amp; Related"/>
        <s v="Other Gastrointestinal"/>
        <s v="Liver Disease"/>
        <s v="Stomach &amp; Liver+ Cancer "/>
        <s v="Kidney Disease"/>
        <s v="Other Genito-Urinary"/>
        <s v="Benign Neoplasm"/>
        <s v="Suicide"/>
        <s v="Motor Vehicle Accident"/>
        <s v="Homicide"/>
        <m/>
      </sharedItems>
    </cacheField>
    <cacheField name="OurGroup1" numFmtId="0">
      <sharedItems containsBlank="1"/>
    </cacheField>
    <cacheField name="OurGroup3" numFmtId="0">
      <sharedItems containsBlank="1" count="7">
        <s v="Communicable"/>
        <s v="Other"/>
        <s v="Cancer"/>
        <s v="Other Chronic"/>
        <s v="Injury"/>
        <s v="Cardiovascular"/>
        <m/>
      </sharedItems>
    </cacheField>
    <cacheField name="Number" numFmtId="0">
      <sharedItems containsString="0" containsBlank="1" containsNumber="1" containsInteger="1" minValue="0" maxValue="967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673595601853" createdVersion="6" refreshedVersion="7" minRefreshableVersion="3" recordCount="206" xr:uid="{C44BBC10-3326-7F41-AE55-B2A8081A8B10}">
  <cacheSource type="worksheet">
    <worksheetSource ref="C1:F1048576" sheet="y1920"/>
  </cacheSource>
  <cacheFields count="4">
    <cacheField name="OurGroup0" numFmtId="0">
      <sharedItems containsBlank="1" count="34">
        <s v="Other Communicable"/>
        <s v="Nutritional Deficiency"/>
        <s v="Tuberculosis"/>
        <s v="Syphilis"/>
        <s v="Other Cancer"/>
        <s v="Stomach &amp; Liver+ Cancer"/>
        <s v="Intestinal/Colorectal Cancer"/>
        <s v="Breast Cancer"/>
        <s v="Other"/>
        <s v="Other Chronic"/>
        <s v="Diabetes"/>
        <s v="Leukemia"/>
        <s v="Alcoholism"/>
        <s v="Injury"/>
        <s v="Meningitis"/>
        <s v="Neurologic"/>
        <s v="Stroke"/>
        <s v="Pregnancy/Perinatal"/>
        <s v="Other Cardiovascular"/>
        <s v="Ischemic Heart Disease"/>
        <s v="Other Respiratory"/>
        <s v="Pneumonia &amp; Related"/>
        <s v="Other Gastrointestinal"/>
        <s v="Liver Disease"/>
        <s v="Kidney Disease"/>
        <s v="Other Genito-Urinary"/>
        <s v="Benign Neoplasm"/>
        <s v="Suicide"/>
        <s v="Motor Vehicle Accident"/>
        <s v="Homicide"/>
        <m/>
        <s v="Stomach &amp; Liver+ Cancer " u="1"/>
        <s v="Other Liver" u="1"/>
        <s v="Stomac &amp; Liver+ Cancer " u="1"/>
      </sharedItems>
    </cacheField>
    <cacheField name="OurGroup1" numFmtId="0">
      <sharedItems containsBlank="1" count="31">
        <s v="Other Communicable"/>
        <s v="Other"/>
        <s v="Tuberculosis"/>
        <s v="Syphilis"/>
        <s v="Other Cancer"/>
        <s v="Stomach &amp; Liver+ Cancer"/>
        <s v="Intestinal/Colorectal Cancer"/>
        <s v="Breast Cancer"/>
        <s v="Other Chronic"/>
        <s v="Diabetes"/>
        <s v="Leukemia"/>
        <s v="Alcoholism"/>
        <s v="Injury"/>
        <s v="Meningitis"/>
        <s v="Neurologic"/>
        <s v="Stroke"/>
        <s v="Pregnancy/Perinatal"/>
        <s v="Other Cardiovascular"/>
        <s v="Ischemic Heart Disease"/>
        <s v="Other Respiratory"/>
        <s v="Pneumonia &amp; Related"/>
        <s v="Other Gastrointestinal"/>
        <s v="Liver Disease"/>
        <s v="Stomach &amp; Liver+ Cancer "/>
        <s v="Kidney Disease"/>
        <s v="Other Genito-Urinary"/>
        <s v="Suicide"/>
        <s v="Motor Vehicle Accident"/>
        <s v="Homicide"/>
        <m/>
        <s v="Cardiovascular" u="1"/>
      </sharedItems>
    </cacheField>
    <cacheField name="OurGroup3" numFmtId="0">
      <sharedItems containsBlank="1" count="7">
        <s v="Communicable"/>
        <s v="Other"/>
        <s v="Cancer"/>
        <s v="Other Chronic"/>
        <s v="Injury"/>
        <s v="Cardiovascular"/>
        <m/>
      </sharedItems>
    </cacheField>
    <cacheField name="Number" numFmtId="0">
      <sharedItems containsString="0" containsBlank="1" containsNumber="1" containsInteger="1" minValue="0" maxValue="6346"/>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674500231478" createdVersion="7" refreshedVersion="7" minRefreshableVersion="3" recordCount="231" xr:uid="{2FB6D242-78B1-8444-9F97-E05666427756}">
  <cacheSource type="worksheet">
    <worksheetSource ref="C1:F1048576" sheet="y1929"/>
  </cacheSource>
  <cacheFields count="4">
    <cacheField name="OurGroup0" numFmtId="0">
      <sharedItems containsBlank="1" count="32">
        <s v="Other Communicable"/>
        <s v="Meningitis"/>
        <s v="Tuberculosis"/>
        <s v="Syphilis"/>
        <s v="Other Cancer"/>
        <s v="Stomach &amp; Liver+ Cancer"/>
        <s v="Intestinal/Colorectal Cancer"/>
        <s v="Breast Cancer"/>
        <s v="Benign Neoplasm"/>
        <s v="Other Cardiovascular"/>
        <s v="Other Chronic"/>
        <s v="Nutritional Deficiency"/>
        <s v="Diabetes"/>
        <s v="Other"/>
        <s v="Other Gastrointestinal"/>
        <s v="Leukemia"/>
        <s v="Alcoholism"/>
        <s v="Injury"/>
        <s v="Neurologic"/>
        <s v="Stroke"/>
        <s v="Pregnancy/Perinatal"/>
        <s v="Ischemic Heart Disease"/>
        <s v="Other Respiratory"/>
        <s v="Pneumonia &amp; Related"/>
        <s v="Liver Disease"/>
        <s v="Stomach &amp; Liver+ Cancer "/>
        <s v="Kidney Disease"/>
        <s v="Other Genito-Urinary"/>
        <s v="Suicide"/>
        <s v="Homicide"/>
        <s v="Motor Vehicle Accident"/>
        <m/>
      </sharedItems>
    </cacheField>
    <cacheField name="OurGroup1" numFmtId="0">
      <sharedItems containsBlank="1"/>
    </cacheField>
    <cacheField name="OurGroup3" numFmtId="0">
      <sharedItems containsBlank="1" count="7">
        <s v="Communicable"/>
        <s v="Cancer"/>
        <s v="Cardiovascular"/>
        <s v="Other Chronic"/>
        <s v="Other"/>
        <s v="Injury"/>
        <m/>
      </sharedItems>
    </cacheField>
    <cacheField name="Number" numFmtId="0">
      <sharedItems containsString="0" containsBlank="1" containsNumber="1" containsInteger="1" minValue="0" maxValue="11792"/>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67500127315" createdVersion="7" refreshedVersion="7" minRefreshableVersion="3" recordCount="284" xr:uid="{A320DF98-23D8-7748-82AC-0391DB84D33E}">
  <cacheSource type="worksheet">
    <worksheetSource ref="C1:F1048576" sheet="y1939"/>
  </cacheSource>
  <cacheFields count="4">
    <cacheField name="OurGroup0" numFmtId="0">
      <sharedItems containsBlank="1" count="33">
        <s v="Other Communicable"/>
        <s v="Meningitis"/>
        <s v="Tuberculosis"/>
        <s v="Syphilis"/>
        <s v="Other Cancer"/>
        <s v="Stomach &amp; Liver+ Cancer"/>
        <s v="Pancreatic Cancer"/>
        <s v="Lung+ Cancer"/>
        <s v="Breast Cancer"/>
        <s v="Brain Cancer"/>
        <s v="Benign Neoplasm"/>
        <s v="Other Cardiovascular"/>
        <s v="Other"/>
        <s v="Other Chronic"/>
        <s v="Diabetes"/>
        <s v="Nutritional Deficiency"/>
        <s v="Leukemia"/>
        <s v="Alcoholism"/>
        <s v="Injury"/>
        <s v="Stroke"/>
        <s v="Neurologic"/>
        <s v="Pregnancy/Perinatal"/>
        <s v="Ischemic Heart Disease"/>
        <s v="Hypertensive Heart Disease"/>
        <s v="Other Respiratory"/>
        <s v="Pneumonia &amp; Related"/>
        <s v="Other Gastrointestinal"/>
        <s v="Liver Disease"/>
        <s v="Kidney Disease"/>
        <s v="Other Genito-Urinary"/>
        <s v="Suicide"/>
        <s v="Homicide"/>
        <m/>
      </sharedItems>
    </cacheField>
    <cacheField name="OurGroup1" numFmtId="0">
      <sharedItems containsBlank="1"/>
    </cacheField>
    <cacheField name="OurGroup3" numFmtId="0">
      <sharedItems containsBlank="1" count="7">
        <s v="Communicable"/>
        <s v="Cancer"/>
        <s v="Cardiovascular"/>
        <s v="Other"/>
        <s v="Other Chronic"/>
        <s v="Injury"/>
        <m/>
      </sharedItems>
    </cacheField>
    <cacheField name="Number" numFmtId="0">
      <sharedItems containsString="0" containsBlank="1" containsNumber="1" containsInteger="1" minValue="0" maxValue="12671"/>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676224074072" createdVersion="7" refreshedVersion="7" minRefreshableVersion="3" recordCount="38" xr:uid="{D7DEE770-0331-D04A-9F64-14E41B8A2942}">
  <cacheSource type="worksheet">
    <worksheetSource ref="B1:E1048576" sheet="y1940"/>
  </cacheSource>
  <cacheFields count="4">
    <cacheField name="OurGroup0" numFmtId="0">
      <sharedItems containsBlank="1" count="20">
        <s v="Other Communicable"/>
        <s v="Meningitis"/>
        <s v="Tuberculosis"/>
        <s v="Syphilis"/>
        <s v="Other Cancer"/>
        <s v="Other Cardiovascular"/>
        <s v="Diabetes"/>
        <s v="Other Chronic"/>
        <s v="Nutritional Deficiency"/>
        <s v="Other"/>
        <s v="Pneumonia &amp; Related"/>
        <s v="Other Gastrointestinal"/>
        <s v="Liver Disease"/>
        <s v="Kidney Disease"/>
        <s v="Pregnancy/Perinatal"/>
        <s v="Suicide"/>
        <s v="Homicide"/>
        <s v="Motor Vehicle Accident"/>
        <s v="Injury"/>
        <m/>
      </sharedItems>
    </cacheField>
    <cacheField name="OurGroup1" numFmtId="0">
      <sharedItems containsBlank="1"/>
    </cacheField>
    <cacheField name="OurGroup3" numFmtId="0">
      <sharedItems containsBlank="1" count="7">
        <s v="Communicable"/>
        <s v="Cancer"/>
        <s v="Cardiovascular"/>
        <s v="Other Chronic"/>
        <s v="Other"/>
        <s v="Injury"/>
        <m/>
      </sharedItems>
    </cacheField>
    <cacheField name="Number" numFmtId="0">
      <sharedItems containsString="0" containsBlank="1" containsNumber="1" containsInteger="1" minValue="5" maxValue="16352"/>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5.672222569447" createdVersion="6" refreshedVersion="7" minRefreshableVersion="3" recordCount="283" xr:uid="{32A12A3F-FF48-CB45-8BB4-4AD6EF6F40B3}">
  <cacheSource type="worksheet">
    <worksheetSource ref="C1:F1048576" sheet="y1990"/>
  </cacheSource>
  <cacheFields count="4">
    <cacheField name="OurGroup0" numFmtId="0">
      <sharedItems containsBlank="1" count="39">
        <s v="Other Communicable"/>
        <s v="Tuberculosis"/>
        <s v="Meningitis"/>
        <s v="Syphilis"/>
        <s v="Other Cancer"/>
        <s v="Stomach &amp; Liver+ Cancer"/>
        <s v="Intestinal/Colorectal Cancer"/>
        <s v="Pancreatic Cancer"/>
        <s v="Other"/>
        <s v="Lung+ Cancer"/>
        <s v="Breast Cancer"/>
        <s v="Prostate Cancer"/>
        <s v="Brain Cancer"/>
        <s v="Leukemia"/>
        <s v="Benign Neoplasm"/>
        <s v="Diabetes"/>
        <s v="Other Chronic"/>
        <s v="Nutritional Deficiency"/>
        <s v="Alcoholism"/>
        <s v="Neurologic"/>
        <s v="Other Cardiovascular"/>
        <s v="Hypertensive Heart Disease"/>
        <s v="Ischemic Heart Disease"/>
        <s v="Stroke"/>
        <s v="Other Respiratory"/>
        <s v="Pneumonia &amp; Related"/>
        <s v="Other Gastrointestinal"/>
        <s v="Liver Disease"/>
        <s v="Kidney Disease"/>
        <s v="Other Genito-Urinary"/>
        <s v="Pregnancy/Perinatal"/>
        <s v="Injury"/>
        <s v="Motor Vehicle Accident"/>
        <s v="Suicide"/>
        <s v="Homicide"/>
        <m/>
        <s v="Intestinal/Rectal Cancer" u="1"/>
        <s v="Stomach Cancer" u="1"/>
        <s v="Benign Neoplasms" u="1"/>
      </sharedItems>
    </cacheField>
    <cacheField name="OurGroup1" numFmtId="0">
      <sharedItems containsBlank="1"/>
    </cacheField>
    <cacheField name="OurGroup3" numFmtId="0">
      <sharedItems containsBlank="1" count="8">
        <s v="Communicable"/>
        <s v="Cancer"/>
        <s v="Other"/>
        <s v="Other Chronic"/>
        <s v="Cardiovascular"/>
        <s v="Injury"/>
        <m/>
        <s v="Chronic" u="1"/>
      </sharedItems>
    </cacheField>
    <cacheField name="Number" numFmtId="0">
      <sharedItems containsString="0" containsBlank="1" containsNumber="1" containsInteger="1" minValue="0" maxValue="27608"/>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5.672267592592" createdVersion="6" refreshedVersion="7" minRefreshableVersion="3" recordCount="282" xr:uid="{E08053C3-1B0F-1747-B6E4-0211F7576441}">
  <cacheSource type="worksheet">
    <worksheetSource ref="C1:F1048576" sheet="y1970"/>
  </cacheSource>
  <cacheFields count="4">
    <cacheField name="OurGroup0" numFmtId="0">
      <sharedItems containsBlank="1" count="41">
        <s v="Other Communicable"/>
        <s v="Tuberculosis"/>
        <s v="Meningitis"/>
        <s v="Syphilis"/>
        <s v="Other Cancer"/>
        <s v="Stomach &amp; Liver+ Cancer"/>
        <s v="Intestinal/Colorectal Cancer"/>
        <s v="Pancreatic Cancer"/>
        <s v="Lung+ Cancer"/>
        <s v="Breast Cancer"/>
        <s v="Prostate Cancer"/>
        <s v="Brain Cancer"/>
        <s v="Leukemia"/>
        <s v="Benign Neoplasm"/>
        <s v="Other"/>
        <s v="Other Chronic"/>
        <s v="Diabetes"/>
        <s v="Nutritional Deficiency"/>
        <s v="Alcoholism"/>
        <s v="Neurologic"/>
        <s v="Other Cardiovascular"/>
        <s v="Hypertensive Heart Disease"/>
        <s v="Ischemic Heart Disease"/>
        <s v="Stroke"/>
        <s v="Other Respiratory"/>
        <s v="Pneumonia &amp; Related"/>
        <s v="Other Gastrointestinal"/>
        <s v="Liver Disease"/>
        <s v="Kidney Disease"/>
        <s v="Other Genito-Urinary"/>
        <s v="Pregnancy/Perinatal"/>
        <s v="Injury"/>
        <s v="Motor Vehicle Accident"/>
        <s v="Suicide"/>
        <s v="Homicide"/>
        <m/>
        <s v="Intestinal/Rectal Cancer" u="1"/>
        <s v="Lung Cancer" u="1"/>
        <s v="Stomach Cancer" u="1"/>
        <s v="Benign Neoplasms" u="1"/>
        <s v="Intestinal Cancer" u="1"/>
      </sharedItems>
    </cacheField>
    <cacheField name="OurGroup1" numFmtId="0">
      <sharedItems containsBlank="1"/>
    </cacheField>
    <cacheField name="OurGroup3" numFmtId="0">
      <sharedItems containsBlank="1" count="7">
        <s v="Communicable"/>
        <s v="Cancer"/>
        <s v="Other"/>
        <s v="Other Chronic"/>
        <s v="Cardiovascular"/>
        <s v="Injury"/>
        <m/>
      </sharedItems>
    </cacheField>
    <cacheField name="Number" numFmtId="0">
      <sharedItems containsString="0" containsBlank="1" containsNumber="1" containsInteger="1" minValue="0" maxValue="29392"/>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5.672308564812" createdVersion="7" refreshedVersion="7" minRefreshableVersion="3" recordCount="103" xr:uid="{07CF44FE-3840-284A-A736-A9559D8DFF00}">
  <cacheSource type="worksheet">
    <worksheetSource ref="C1:F1048576" sheet="y2000"/>
  </cacheSource>
  <cacheFields count="4">
    <cacheField name="OurGroup0" numFmtId="0">
      <sharedItems containsBlank="1" count="35">
        <s v="Other Gastrointestinal"/>
        <s v="Tuberculosis"/>
        <s v="Meningitis"/>
        <s v="Other Communicable"/>
        <s v="Other Cancer"/>
        <s v="Stomach &amp; Liver+ Cancer"/>
        <s v="Intestinal/Colorectal Cancer"/>
        <s v="Pancreatic Cancer"/>
        <s v="Lung+ Cancer"/>
        <s v="Breast Cancer"/>
        <s v="Prostate Cancer"/>
        <s v="Brain Cancer"/>
        <s v="Leukemia"/>
        <s v="Benign Neoplasm"/>
        <s v="Other Chronic"/>
        <s v="Diabetes"/>
        <s v="Nutritional Deficiency"/>
        <s v="Neurologic"/>
        <s v="Other Cardiovascular"/>
        <s v="Hypertensive Heart Disease"/>
        <s v="Ischemic Heart Disease"/>
        <s v="Stroke"/>
        <s v="Pneumonia &amp; Related"/>
        <s v="Other Respiratory"/>
        <s v="Alcoholism"/>
        <s v="Liver Disease"/>
        <s v="Kidney Disease"/>
        <s v="Other Genito-Urinary"/>
        <s v="Pregnancy/Perinatal"/>
        <s v="Other"/>
        <s v="Motor Vehicle Accident"/>
        <s v="Injury"/>
        <s v="Suicide"/>
        <s v="Homicide"/>
        <m/>
      </sharedItems>
    </cacheField>
    <cacheField name="OurGroup1" numFmtId="0">
      <sharedItems containsBlank="1"/>
    </cacheField>
    <cacheField name="OurGroup3" numFmtId="0">
      <sharedItems containsBlank="1" count="7">
        <s v="Communicable"/>
        <s v="Cancer"/>
        <s v="Other Chronic"/>
        <s v="Other"/>
        <s v="Cardiovascular"/>
        <s v="Injury"/>
        <m/>
      </sharedItems>
    </cacheField>
    <cacheField name="Number" numFmtId="0">
      <sharedItems containsString="0" containsBlank="1" containsNumber="1" containsInteger="1" minValue="4" maxValue="28368"/>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5.672344675928" createdVersion="7" refreshedVersion="7" minRefreshableVersion="3" recordCount="103" xr:uid="{222A3166-BC83-C24D-A7B8-E02414DB493A}">
  <cacheSource type="worksheet">
    <worksheetSource ref="C1:F1048576" sheet="y2010"/>
  </cacheSource>
  <cacheFields count="4">
    <cacheField name="OurGroup0" numFmtId="0">
      <sharedItems containsBlank="1" count="35">
        <s v="Other Gastrointestinal"/>
        <s v="Tuberculosis"/>
        <s v="Meningitis"/>
        <s v="Other Communicable"/>
        <s v="Other Cancer"/>
        <s v="Stomach &amp; Liver+ Cancer"/>
        <s v="Intestinal/Colorectal Cancer"/>
        <s v="Pancreatic Cancer"/>
        <s v="Lung+ Cancer"/>
        <s v="Breast Cancer"/>
        <s v="Prostate Cancer"/>
        <s v="Brain Cancer"/>
        <s v="Leukemia"/>
        <s v="Benign Neoplasm"/>
        <s v="Other Chronic"/>
        <s v="Diabetes"/>
        <s v="Nutritional Deficiency"/>
        <s v="Neurologic"/>
        <s v="Other Cardiovascular"/>
        <s v="Hypertensive Heart Disease"/>
        <s v="Ischemic Heart Disease"/>
        <s v="Stroke"/>
        <s v="Pneumonia &amp; Related"/>
        <s v="Other Respiratory"/>
        <s v="Alcoholism"/>
        <s v="Liver Disease"/>
        <s v="Kidney Disease"/>
        <s v="Other Genito-Urinary"/>
        <s v="Pregnancy/Perinatal"/>
        <s v="Other"/>
        <s v="Motor Vehicle Accident"/>
        <s v="Injury"/>
        <s v="Suicide"/>
        <s v="Homicide"/>
        <m/>
      </sharedItems>
    </cacheField>
    <cacheField name="OurGroup1" numFmtId="0">
      <sharedItems containsBlank="1"/>
    </cacheField>
    <cacheField name="OurGroup3" numFmtId="0">
      <sharedItems containsBlank="1" count="7">
        <s v="Communicable"/>
        <s v="Cancer"/>
        <s v="Other Chronic"/>
        <s v="Other"/>
        <s v="Cardiovascular"/>
        <s v="Injury"/>
        <m/>
      </sharedItems>
    </cacheField>
    <cacheField name="Number" numFmtId="0">
      <sharedItems containsString="0" containsBlank="1" containsNumber="1" containsInteger="1" minValue="5" maxValue="21788"/>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5.677433680554" createdVersion="7" refreshedVersion="7" minRefreshableVersion="3" recordCount="103" xr:uid="{43B4DB11-3026-6748-822D-21CAFA59E1A3}">
  <cacheSource type="worksheet">
    <worksheetSource ref="C1:F1048576" sheet="y2018"/>
  </cacheSource>
  <cacheFields count="4">
    <cacheField name="OurGroup0" numFmtId="0">
      <sharedItems containsBlank="1" count="35">
        <s v="Other Gastrointestinal"/>
        <s v="Tuberculosis"/>
        <s v="Other Communicable"/>
        <s v="Other Cancer"/>
        <s v="Stomach &amp; Liver+ Cancer"/>
        <s v="Intestinal/Colorectal Cancer"/>
        <s v="Pancreatic Cancer"/>
        <s v="Lung+ Cancer"/>
        <s v="Breast Cancer"/>
        <s v="Prostate Cancer"/>
        <s v="Brain Cancer"/>
        <s v="Leukemia"/>
        <s v="Benign Neoplasm"/>
        <s v="Other Chronic"/>
        <s v="Diabetes"/>
        <s v="Nutritional Deficiency"/>
        <s v="Meningitis"/>
        <s v="Neurologic"/>
        <s v="Other Cardiovascular"/>
        <s v="Hypertensive Heart Disease"/>
        <s v="Ischemic Heart Disease"/>
        <s v="Stroke"/>
        <s v="Pneumonia &amp; Related"/>
        <s v="Other Respiratory"/>
        <s v="Alcoholism"/>
        <s v="Liver Disease"/>
        <s v="Kidney Disease"/>
        <s v="Other Genito-Urinary"/>
        <s v="Pregnancy/Perinatal"/>
        <s v="Other"/>
        <s v="Motor Vehicle Accident"/>
        <s v="Injury"/>
        <s v="Suicide"/>
        <s v="Homicide"/>
        <m/>
      </sharedItems>
    </cacheField>
    <cacheField name="OurGroup1" numFmtId="0">
      <sharedItems containsBlank="1"/>
    </cacheField>
    <cacheField name="OurGroup3" numFmtId="0">
      <sharedItems containsBlank="1" count="7">
        <s v="Communicable"/>
        <s v="Cancer"/>
        <s v="Other Chronic"/>
        <s v="Other"/>
        <s v="Cardiovascular"/>
        <s v="Injury"/>
        <m/>
      </sharedItems>
    </cacheField>
    <cacheField name="Number" numFmtId="0">
      <sharedItems containsString="0" containsBlank="1" containsNumber="1" containsInteger="1" minValue="3" maxValue="2440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x v="0"/>
    <n v="2762"/>
  </r>
  <r>
    <x v="1"/>
    <n v="207"/>
  </r>
  <r>
    <x v="0"/>
    <n v="5"/>
  </r>
  <r>
    <x v="2"/>
    <n v="2"/>
  </r>
  <r>
    <x v="2"/>
    <n v="139"/>
  </r>
  <r>
    <x v="1"/>
    <n v="369"/>
  </r>
  <r>
    <x v="3"/>
    <n v="699"/>
  </r>
  <r>
    <x v="1"/>
    <n v="180"/>
  </r>
  <r>
    <x v="1"/>
    <n v="49"/>
  </r>
  <r>
    <x v="3"/>
    <n v="226"/>
  </r>
  <r>
    <x v="1"/>
    <n v="13"/>
  </r>
  <r>
    <x v="3"/>
    <n v="143"/>
  </r>
  <r>
    <x v="4"/>
    <n v="40"/>
  </r>
  <r>
    <x v="3"/>
    <n v="172"/>
  </r>
  <r>
    <x v="4"/>
    <n v="64"/>
  </r>
  <r>
    <x v="4"/>
    <n v="3480"/>
  </r>
  <r>
    <x v="5"/>
    <n v="1026"/>
  </r>
  <r>
    <x v="5"/>
    <n v="87"/>
  </r>
  <r>
    <x v="6"/>
    <n v="131"/>
  </r>
  <r>
    <x v="3"/>
    <n v="186"/>
  </r>
  <r>
    <x v="0"/>
    <n v="107"/>
  </r>
  <r>
    <x v="1"/>
    <n v="396"/>
  </r>
  <r>
    <x v="6"/>
    <n v="766"/>
  </r>
  <r>
    <x v="3"/>
    <n v="464"/>
  </r>
  <r>
    <x v="3"/>
    <n v="65"/>
  </r>
  <r>
    <x v="0"/>
    <n v="36"/>
  </r>
  <r>
    <x v="3"/>
    <n v="1"/>
  </r>
  <r>
    <x v="3"/>
    <n v="74"/>
  </r>
  <r>
    <x v="3"/>
    <n v="172"/>
  </r>
  <r>
    <x v="1"/>
    <n v="96"/>
  </r>
  <r>
    <x v="3"/>
    <n v="307"/>
  </r>
  <r>
    <x v="3"/>
    <n v="42"/>
  </r>
  <r>
    <x v="3"/>
    <n v="22"/>
  </r>
  <r>
    <x v="3"/>
    <n v="53"/>
  </r>
  <r>
    <x v="6"/>
    <n v="2361"/>
  </r>
  <r>
    <x v="3"/>
    <n v="75"/>
  </r>
  <r>
    <x v="7"/>
    <n v="2513"/>
  </r>
  <r>
    <x v="3"/>
    <n v="1355"/>
  </r>
  <r>
    <x v="3"/>
    <n v="1133"/>
  </r>
  <r>
    <x v="5"/>
    <n v="77"/>
  </r>
  <r>
    <x v="1"/>
    <n v="118"/>
  </r>
  <r>
    <x v="3"/>
    <n v="52"/>
  </r>
  <r>
    <x v="0"/>
    <n v="34"/>
  </r>
  <r>
    <x v="3"/>
    <n v="20"/>
  </r>
  <r>
    <x v="2"/>
    <n v="108"/>
  </r>
  <r>
    <x v="2"/>
    <n v="82"/>
  </r>
  <r>
    <x v="2"/>
    <n v="92"/>
  </r>
  <r>
    <x v="2"/>
    <n v="9"/>
  </r>
  <r>
    <x v="2"/>
    <n v="90"/>
  </r>
  <r>
    <x v="2"/>
    <n v="170"/>
  </r>
  <r>
    <x v="2"/>
    <n v="1170"/>
  </r>
  <r>
    <x v="1"/>
    <n v="4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x v="0"/>
    <x v="0"/>
    <x v="0"/>
    <n v="2762"/>
  </r>
  <r>
    <x v="1"/>
    <x v="1"/>
    <x v="1"/>
    <n v="207"/>
  </r>
  <r>
    <x v="0"/>
    <x v="0"/>
    <x v="0"/>
    <n v="5"/>
  </r>
  <r>
    <x v="2"/>
    <x v="2"/>
    <x v="2"/>
    <n v="2"/>
  </r>
  <r>
    <x v="2"/>
    <x v="2"/>
    <x v="2"/>
    <n v="139"/>
  </r>
  <r>
    <x v="3"/>
    <x v="1"/>
    <x v="1"/>
    <n v="369"/>
  </r>
  <r>
    <x v="4"/>
    <x v="3"/>
    <x v="3"/>
    <n v="699"/>
  </r>
  <r>
    <x v="5"/>
    <x v="1"/>
    <x v="1"/>
    <n v="180"/>
  </r>
  <r>
    <x v="5"/>
    <x v="1"/>
    <x v="1"/>
    <n v="49"/>
  </r>
  <r>
    <x v="4"/>
    <x v="3"/>
    <x v="3"/>
    <n v="226"/>
  </r>
  <r>
    <x v="3"/>
    <x v="1"/>
    <x v="1"/>
    <n v="13"/>
  </r>
  <r>
    <x v="4"/>
    <x v="3"/>
    <x v="3"/>
    <n v="143"/>
  </r>
  <r>
    <x v="6"/>
    <x v="4"/>
    <x v="0"/>
    <n v="40"/>
  </r>
  <r>
    <x v="7"/>
    <x v="3"/>
    <x v="3"/>
    <n v="172"/>
  </r>
  <r>
    <x v="6"/>
    <x v="4"/>
    <x v="0"/>
    <n v="64"/>
  </r>
  <r>
    <x v="6"/>
    <x v="4"/>
    <x v="0"/>
    <n v="3480"/>
  </r>
  <r>
    <x v="8"/>
    <x v="5"/>
    <x v="3"/>
    <n v="1026"/>
  </r>
  <r>
    <x v="8"/>
    <x v="5"/>
    <x v="3"/>
    <n v="87"/>
  </r>
  <r>
    <x v="9"/>
    <x v="6"/>
    <x v="3"/>
    <n v="131"/>
  </r>
  <r>
    <x v="4"/>
    <x v="3"/>
    <x v="3"/>
    <n v="186"/>
  </r>
  <r>
    <x v="0"/>
    <x v="0"/>
    <x v="0"/>
    <n v="107"/>
  </r>
  <r>
    <x v="10"/>
    <x v="1"/>
    <x v="1"/>
    <n v="396"/>
  </r>
  <r>
    <x v="11"/>
    <x v="6"/>
    <x v="3"/>
    <n v="766"/>
  </r>
  <r>
    <x v="4"/>
    <x v="3"/>
    <x v="3"/>
    <n v="464"/>
  </r>
  <r>
    <x v="12"/>
    <x v="3"/>
    <x v="3"/>
    <n v="65"/>
  </r>
  <r>
    <x v="0"/>
    <x v="0"/>
    <x v="0"/>
    <n v="36"/>
  </r>
  <r>
    <x v="7"/>
    <x v="3"/>
    <x v="3"/>
    <n v="1"/>
  </r>
  <r>
    <x v="7"/>
    <x v="3"/>
    <x v="3"/>
    <n v="74"/>
  </r>
  <r>
    <x v="7"/>
    <x v="3"/>
    <x v="3"/>
    <n v="172"/>
  </r>
  <r>
    <x v="3"/>
    <x v="1"/>
    <x v="1"/>
    <n v="96"/>
  </r>
  <r>
    <x v="7"/>
    <x v="3"/>
    <x v="3"/>
    <n v="307"/>
  </r>
  <r>
    <x v="7"/>
    <x v="3"/>
    <x v="3"/>
    <n v="42"/>
  </r>
  <r>
    <x v="7"/>
    <x v="3"/>
    <x v="3"/>
    <n v="22"/>
  </r>
  <r>
    <x v="7"/>
    <x v="3"/>
    <x v="3"/>
    <n v="53"/>
  </r>
  <r>
    <x v="9"/>
    <x v="6"/>
    <x v="3"/>
    <n v="2361"/>
  </r>
  <r>
    <x v="4"/>
    <x v="3"/>
    <x v="3"/>
    <n v="75"/>
  </r>
  <r>
    <x v="13"/>
    <x v="7"/>
    <x v="0"/>
    <n v="2513"/>
  </r>
  <r>
    <x v="4"/>
    <x v="3"/>
    <x v="3"/>
    <n v="1355"/>
  </r>
  <r>
    <x v="4"/>
    <x v="3"/>
    <x v="3"/>
    <n v="1133"/>
  </r>
  <r>
    <x v="8"/>
    <x v="5"/>
    <x v="4"/>
    <n v="77"/>
  </r>
  <r>
    <x v="3"/>
    <x v="1"/>
    <x v="1"/>
    <n v="118"/>
  </r>
  <r>
    <x v="4"/>
    <x v="3"/>
    <x v="3"/>
    <n v="52"/>
  </r>
  <r>
    <x v="0"/>
    <x v="0"/>
    <x v="0"/>
    <n v="34"/>
  </r>
  <r>
    <x v="4"/>
    <x v="3"/>
    <x v="3"/>
    <n v="20"/>
  </r>
  <r>
    <x v="14"/>
    <x v="2"/>
    <x v="2"/>
    <n v="108"/>
  </r>
  <r>
    <x v="14"/>
    <x v="2"/>
    <x v="2"/>
    <n v="82"/>
  </r>
  <r>
    <x v="15"/>
    <x v="2"/>
    <x v="2"/>
    <n v="92"/>
  </r>
  <r>
    <x v="15"/>
    <x v="2"/>
    <x v="2"/>
    <n v="9"/>
  </r>
  <r>
    <x v="15"/>
    <x v="2"/>
    <x v="2"/>
    <n v="90"/>
  </r>
  <r>
    <x v="15"/>
    <x v="2"/>
    <x v="2"/>
    <n v="170"/>
  </r>
  <r>
    <x v="2"/>
    <x v="2"/>
    <x v="2"/>
    <n v="1170"/>
  </r>
  <r>
    <x v="16"/>
    <x v="1"/>
    <x v="1"/>
    <n v="466"/>
  </r>
  <r>
    <x v="17"/>
    <x v="8"/>
    <x v="5"/>
    <m/>
  </r>
  <r>
    <x v="17"/>
    <x v="8"/>
    <x v="5"/>
    <m/>
  </r>
  <r>
    <x v="17"/>
    <x v="8"/>
    <x v="5"/>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6">
  <r>
    <x v="0"/>
    <x v="0"/>
    <x v="0"/>
    <n v="2122"/>
  </r>
  <r>
    <x v="0"/>
    <x v="0"/>
    <x v="0"/>
    <n v="66"/>
  </r>
  <r>
    <x v="0"/>
    <x v="0"/>
    <x v="0"/>
    <n v="12"/>
  </r>
  <r>
    <x v="0"/>
    <x v="0"/>
    <x v="0"/>
    <n v="10"/>
  </r>
  <r>
    <x v="0"/>
    <x v="0"/>
    <x v="0"/>
    <n v="5"/>
  </r>
  <r>
    <x v="0"/>
    <x v="0"/>
    <x v="0"/>
    <n v="22"/>
  </r>
  <r>
    <x v="0"/>
    <x v="0"/>
    <x v="0"/>
    <n v="4"/>
  </r>
  <r>
    <x v="0"/>
    <x v="0"/>
    <x v="0"/>
    <n v="71"/>
  </r>
  <r>
    <x v="1"/>
    <x v="1"/>
    <x v="0"/>
    <n v="9"/>
  </r>
  <r>
    <x v="1"/>
    <x v="1"/>
    <x v="0"/>
    <m/>
  </r>
  <r>
    <x v="1"/>
    <x v="1"/>
    <x v="0"/>
    <n v="230"/>
  </r>
  <r>
    <x v="1"/>
    <x v="1"/>
    <x v="0"/>
    <n v="209"/>
  </r>
  <r>
    <x v="1"/>
    <x v="1"/>
    <x v="0"/>
    <n v="12"/>
  </r>
  <r>
    <x v="1"/>
    <x v="1"/>
    <x v="0"/>
    <n v="53"/>
  </r>
  <r>
    <x v="1"/>
    <x v="1"/>
    <x v="0"/>
    <n v="59"/>
  </r>
  <r>
    <x v="1"/>
    <x v="1"/>
    <x v="0"/>
    <n v="13"/>
  </r>
  <r>
    <x v="2"/>
    <x v="1"/>
    <x v="0"/>
    <m/>
  </r>
  <r>
    <x v="2"/>
    <x v="1"/>
    <x v="0"/>
    <n v="8"/>
  </r>
  <r>
    <x v="2"/>
    <x v="1"/>
    <x v="0"/>
    <m/>
  </r>
  <r>
    <x v="2"/>
    <x v="1"/>
    <x v="0"/>
    <n v="4"/>
  </r>
  <r>
    <x v="2"/>
    <x v="1"/>
    <x v="0"/>
    <m/>
  </r>
  <r>
    <x v="2"/>
    <x v="1"/>
    <x v="0"/>
    <n v="2"/>
  </r>
  <r>
    <x v="2"/>
    <x v="1"/>
    <x v="0"/>
    <n v="27"/>
  </r>
  <r>
    <x v="2"/>
    <x v="1"/>
    <x v="0"/>
    <n v="2"/>
  </r>
  <r>
    <x v="2"/>
    <x v="1"/>
    <x v="0"/>
    <n v="8"/>
  </r>
  <r>
    <x v="2"/>
    <x v="1"/>
    <x v="0"/>
    <m/>
  </r>
  <r>
    <x v="2"/>
    <x v="1"/>
    <x v="0"/>
    <n v="37"/>
  </r>
  <r>
    <x v="2"/>
    <x v="1"/>
    <x v="0"/>
    <n v="38"/>
  </r>
  <r>
    <x v="2"/>
    <x v="1"/>
    <x v="0"/>
    <n v="30"/>
  </r>
  <r>
    <x v="3"/>
    <x v="1"/>
    <x v="0"/>
    <n v="37"/>
  </r>
  <r>
    <x v="2"/>
    <x v="1"/>
    <x v="0"/>
    <m/>
  </r>
  <r>
    <x v="2"/>
    <x v="1"/>
    <x v="0"/>
    <m/>
  </r>
  <r>
    <x v="2"/>
    <x v="1"/>
    <x v="0"/>
    <m/>
  </r>
  <r>
    <x v="2"/>
    <x v="1"/>
    <x v="0"/>
    <n v="8"/>
  </r>
  <r>
    <x v="2"/>
    <x v="1"/>
    <x v="0"/>
    <m/>
  </r>
  <r>
    <x v="2"/>
    <x v="1"/>
    <x v="0"/>
    <n v="112"/>
  </r>
  <r>
    <x v="2"/>
    <x v="1"/>
    <x v="0"/>
    <n v="3"/>
  </r>
  <r>
    <x v="2"/>
    <x v="1"/>
    <x v="0"/>
    <n v="38"/>
  </r>
  <r>
    <x v="2"/>
    <x v="1"/>
    <x v="0"/>
    <n v="20"/>
  </r>
  <r>
    <x v="2"/>
    <x v="1"/>
    <x v="0"/>
    <m/>
  </r>
  <r>
    <x v="2"/>
    <x v="1"/>
    <x v="0"/>
    <n v="10"/>
  </r>
  <r>
    <x v="2"/>
    <x v="1"/>
    <x v="0"/>
    <m/>
  </r>
  <r>
    <x v="2"/>
    <x v="1"/>
    <x v="0"/>
    <n v="45"/>
  </r>
  <r>
    <x v="2"/>
    <x v="1"/>
    <x v="0"/>
    <m/>
  </r>
  <r>
    <x v="2"/>
    <x v="1"/>
    <x v="0"/>
    <m/>
  </r>
  <r>
    <x v="2"/>
    <x v="1"/>
    <x v="0"/>
    <m/>
  </r>
  <r>
    <x v="2"/>
    <x v="1"/>
    <x v="0"/>
    <m/>
  </r>
  <r>
    <x v="2"/>
    <x v="1"/>
    <x v="0"/>
    <n v="3"/>
  </r>
  <r>
    <x v="2"/>
    <x v="1"/>
    <x v="0"/>
    <m/>
  </r>
  <r>
    <x v="2"/>
    <x v="1"/>
    <x v="0"/>
    <n v="2"/>
  </r>
  <r>
    <x v="2"/>
    <x v="1"/>
    <x v="0"/>
    <m/>
  </r>
  <r>
    <x v="2"/>
    <x v="1"/>
    <x v="0"/>
    <m/>
  </r>
  <r>
    <x v="2"/>
    <x v="1"/>
    <x v="0"/>
    <m/>
  </r>
  <r>
    <x v="2"/>
    <x v="1"/>
    <x v="0"/>
    <n v="125"/>
  </r>
  <r>
    <x v="4"/>
    <x v="2"/>
    <x v="1"/>
    <n v="20"/>
  </r>
  <r>
    <x v="4"/>
    <x v="2"/>
    <x v="1"/>
    <n v="94"/>
  </r>
  <r>
    <x v="4"/>
    <x v="2"/>
    <x v="1"/>
    <n v="108"/>
  </r>
  <r>
    <x v="4"/>
    <x v="2"/>
    <x v="1"/>
    <n v="137"/>
  </r>
  <r>
    <x v="4"/>
    <x v="2"/>
    <x v="1"/>
    <n v="263"/>
  </r>
  <r>
    <x v="5"/>
    <x v="2"/>
    <x v="1"/>
    <n v="1546"/>
  </r>
  <r>
    <x v="6"/>
    <x v="2"/>
    <x v="1"/>
    <n v="1489"/>
  </r>
  <r>
    <x v="6"/>
    <x v="2"/>
    <x v="1"/>
    <n v="680"/>
  </r>
  <r>
    <x v="5"/>
    <x v="2"/>
    <x v="1"/>
    <n v="369"/>
  </r>
  <r>
    <x v="5"/>
    <x v="2"/>
    <x v="1"/>
    <n v="216"/>
  </r>
  <r>
    <x v="7"/>
    <x v="2"/>
    <x v="1"/>
    <n v="686"/>
  </r>
  <r>
    <x v="4"/>
    <x v="2"/>
    <x v="1"/>
    <n v="100"/>
  </r>
  <r>
    <x v="4"/>
    <x v="2"/>
    <x v="1"/>
    <n v="127"/>
  </r>
  <r>
    <x v="8"/>
    <x v="2"/>
    <x v="1"/>
    <n v="745"/>
  </r>
  <r>
    <x v="8"/>
    <x v="2"/>
    <x v="1"/>
    <n v="640"/>
  </r>
  <r>
    <x v="4"/>
    <x v="2"/>
    <x v="1"/>
    <n v="74"/>
  </r>
  <r>
    <x v="9"/>
    <x v="2"/>
    <x v="1"/>
    <n v="1532"/>
  </r>
  <r>
    <x v="4"/>
    <x v="2"/>
    <x v="1"/>
    <n v="598"/>
  </r>
  <r>
    <x v="4"/>
    <x v="2"/>
    <x v="1"/>
    <n v="443"/>
  </r>
  <r>
    <x v="4"/>
    <x v="2"/>
    <x v="1"/>
    <n v="466"/>
  </r>
  <r>
    <x v="4"/>
    <x v="2"/>
    <x v="1"/>
    <n v="51"/>
  </r>
  <r>
    <x v="10"/>
    <x v="2"/>
    <x v="1"/>
    <n v="728"/>
  </r>
  <r>
    <x v="4"/>
    <x v="2"/>
    <x v="1"/>
    <n v="88"/>
  </r>
  <r>
    <x v="4"/>
    <x v="2"/>
    <x v="1"/>
    <n v="269"/>
  </r>
  <r>
    <x v="4"/>
    <x v="2"/>
    <x v="1"/>
    <n v="506"/>
  </r>
  <r>
    <x v="4"/>
    <x v="2"/>
    <x v="1"/>
    <n v="273"/>
  </r>
  <r>
    <x v="4"/>
    <x v="2"/>
    <x v="1"/>
    <n v="26"/>
  </r>
  <r>
    <x v="11"/>
    <x v="2"/>
    <x v="1"/>
    <n v="361"/>
  </r>
  <r>
    <x v="4"/>
    <x v="2"/>
    <x v="1"/>
    <n v="63"/>
  </r>
  <r>
    <x v="4"/>
    <x v="2"/>
    <x v="1"/>
    <n v="125"/>
  </r>
  <r>
    <x v="4"/>
    <x v="2"/>
    <x v="1"/>
    <n v="48"/>
  </r>
  <r>
    <x v="4"/>
    <x v="2"/>
    <x v="1"/>
    <n v="170"/>
  </r>
  <r>
    <x v="4"/>
    <x v="2"/>
    <x v="1"/>
    <n v="529"/>
  </r>
  <r>
    <x v="12"/>
    <x v="2"/>
    <x v="1"/>
    <n v="657"/>
  </r>
  <r>
    <x v="4"/>
    <x v="2"/>
    <x v="1"/>
    <n v="305"/>
  </r>
  <r>
    <x v="4"/>
    <x v="2"/>
    <x v="1"/>
    <n v="182"/>
  </r>
  <r>
    <x v="4"/>
    <x v="2"/>
    <x v="1"/>
    <n v="148"/>
  </r>
  <r>
    <x v="13"/>
    <x v="2"/>
    <x v="1"/>
    <n v="55"/>
  </r>
  <r>
    <x v="13"/>
    <x v="2"/>
    <x v="1"/>
    <n v="83"/>
  </r>
  <r>
    <x v="13"/>
    <x v="2"/>
    <x v="1"/>
    <n v="68"/>
  </r>
  <r>
    <x v="4"/>
    <x v="2"/>
    <x v="1"/>
    <n v="2"/>
  </r>
  <r>
    <x v="4"/>
    <x v="2"/>
    <x v="1"/>
    <n v="94"/>
  </r>
  <r>
    <x v="4"/>
    <x v="2"/>
    <x v="1"/>
    <n v="54"/>
  </r>
  <r>
    <x v="14"/>
    <x v="3"/>
    <x v="2"/>
    <n v="316"/>
  </r>
  <r>
    <x v="15"/>
    <x v="4"/>
    <x v="3"/>
    <n v="18"/>
  </r>
  <r>
    <x v="14"/>
    <x v="3"/>
    <x v="2"/>
    <n v="62"/>
  </r>
  <r>
    <x v="14"/>
    <x v="3"/>
    <x v="2"/>
    <n v="14"/>
  </r>
  <r>
    <x v="16"/>
    <x v="3"/>
    <x v="2"/>
    <n v="934"/>
  </r>
  <r>
    <x v="15"/>
    <x v="4"/>
    <x v="3"/>
    <n v="40"/>
  </r>
  <r>
    <x v="15"/>
    <x v="4"/>
    <x v="3"/>
    <n v="41"/>
  </r>
  <r>
    <x v="17"/>
    <x v="4"/>
    <x v="3"/>
    <n v="3"/>
  </r>
  <r>
    <x v="17"/>
    <x v="4"/>
    <x v="3"/>
    <n v="37"/>
  </r>
  <r>
    <x v="15"/>
    <x v="4"/>
    <x v="3"/>
    <n v="51"/>
  </r>
  <r>
    <x v="14"/>
    <x v="3"/>
    <x v="2"/>
    <n v="95"/>
  </r>
  <r>
    <x v="15"/>
    <x v="4"/>
    <x v="3"/>
    <n v="139"/>
  </r>
  <r>
    <x v="15"/>
    <x v="4"/>
    <x v="3"/>
    <n v="41"/>
  </r>
  <r>
    <x v="15"/>
    <x v="4"/>
    <x v="3"/>
    <n v="53"/>
  </r>
  <r>
    <x v="14"/>
    <x v="3"/>
    <x v="2"/>
    <n v="87"/>
  </r>
  <r>
    <x v="18"/>
    <x v="3"/>
    <x v="2"/>
    <n v="12"/>
  </r>
  <r>
    <x v="14"/>
    <x v="3"/>
    <x v="2"/>
    <n v="52"/>
  </r>
  <r>
    <x v="18"/>
    <x v="3"/>
    <x v="2"/>
    <n v="190"/>
  </r>
  <r>
    <x v="14"/>
    <x v="3"/>
    <x v="2"/>
    <n v="9"/>
  </r>
  <r>
    <x v="14"/>
    <x v="3"/>
    <x v="2"/>
    <n v="6"/>
  </r>
  <r>
    <x v="19"/>
    <x v="5"/>
    <x v="3"/>
    <n v="217"/>
  </r>
  <r>
    <x v="19"/>
    <x v="5"/>
    <x v="3"/>
    <n v="6240"/>
  </r>
  <r>
    <x v="19"/>
    <x v="5"/>
    <x v="3"/>
    <n v="2606"/>
  </r>
  <r>
    <x v="15"/>
    <x v="4"/>
    <x v="3"/>
    <n v="1103"/>
  </r>
  <r>
    <x v="3"/>
    <x v="1"/>
    <x v="0"/>
    <n v="103"/>
  </r>
  <r>
    <x v="20"/>
    <x v="6"/>
    <x v="2"/>
    <n v="70"/>
  </r>
  <r>
    <x v="20"/>
    <x v="6"/>
    <x v="2"/>
    <n v="142"/>
  </r>
  <r>
    <x v="20"/>
    <x v="6"/>
    <x v="2"/>
    <n v="35"/>
  </r>
  <r>
    <x v="20"/>
    <x v="6"/>
    <x v="3"/>
    <n v="89"/>
  </r>
  <r>
    <x v="15"/>
    <x v="4"/>
    <x v="3"/>
    <m/>
  </r>
  <r>
    <x v="14"/>
    <x v="3"/>
    <x v="2"/>
    <n v="5"/>
  </r>
  <r>
    <x v="15"/>
    <x v="4"/>
    <x v="3"/>
    <m/>
  </r>
  <r>
    <x v="2"/>
    <x v="1"/>
    <x v="0"/>
    <n v="28"/>
  </r>
  <r>
    <x v="20"/>
    <x v="6"/>
    <x v="3"/>
    <n v="300"/>
  </r>
  <r>
    <x v="21"/>
    <x v="5"/>
    <x v="3"/>
    <n v="111"/>
  </r>
  <r>
    <x v="21"/>
    <x v="5"/>
    <x v="3"/>
    <n v="648"/>
  </r>
  <r>
    <x v="21"/>
    <x v="5"/>
    <x v="3"/>
    <n v="127"/>
  </r>
  <r>
    <x v="21"/>
    <x v="5"/>
    <x v="3"/>
    <n v="3"/>
  </r>
  <r>
    <x v="21"/>
    <x v="5"/>
    <x v="3"/>
    <n v="81"/>
  </r>
  <r>
    <x v="21"/>
    <x v="5"/>
    <x v="3"/>
    <n v="677"/>
  </r>
  <r>
    <x v="21"/>
    <x v="5"/>
    <x v="2"/>
    <n v="8679"/>
  </r>
  <r>
    <x v="21"/>
    <x v="5"/>
    <x v="3"/>
    <n v="17389"/>
  </r>
  <r>
    <x v="21"/>
    <x v="5"/>
    <x v="3"/>
    <n v="68"/>
  </r>
  <r>
    <x v="21"/>
    <x v="5"/>
    <x v="2"/>
    <n v="15"/>
  </r>
  <r>
    <x v="21"/>
    <x v="5"/>
    <x v="2"/>
    <n v="139"/>
  </r>
  <r>
    <x v="21"/>
    <x v="5"/>
    <x v="2"/>
    <n v="238"/>
  </r>
  <r>
    <x v="21"/>
    <x v="5"/>
    <x v="2"/>
    <n v="2265"/>
  </r>
  <r>
    <x v="21"/>
    <x v="5"/>
    <x v="2"/>
    <n v="1776"/>
  </r>
  <r>
    <x v="21"/>
    <x v="5"/>
    <x v="3"/>
    <n v="69"/>
  </r>
  <r>
    <x v="21"/>
    <x v="5"/>
    <x v="3"/>
    <n v="82"/>
  </r>
  <r>
    <x v="21"/>
    <x v="5"/>
    <x v="3"/>
    <n v="7"/>
  </r>
  <r>
    <x v="21"/>
    <x v="5"/>
    <x v="3"/>
    <n v="142"/>
  </r>
  <r>
    <x v="21"/>
    <x v="5"/>
    <x v="3"/>
    <n v="392"/>
  </r>
  <r>
    <x v="21"/>
    <x v="5"/>
    <x v="3"/>
    <n v="1140"/>
  </r>
  <r>
    <x v="21"/>
    <x v="5"/>
    <x v="2"/>
    <n v="3970"/>
  </r>
  <r>
    <x v="21"/>
    <x v="5"/>
    <x v="2"/>
    <n v="375"/>
  </r>
  <r>
    <x v="21"/>
    <x v="5"/>
    <x v="2"/>
    <n v="301"/>
  </r>
  <r>
    <x v="21"/>
    <x v="5"/>
    <x v="2"/>
    <n v="2687"/>
  </r>
  <r>
    <x v="21"/>
    <x v="5"/>
    <x v="3"/>
    <n v="304"/>
  </r>
  <r>
    <x v="21"/>
    <x v="5"/>
    <x v="3"/>
    <n v="10"/>
  </r>
  <r>
    <x v="21"/>
    <x v="5"/>
    <x v="3"/>
    <n v="114"/>
  </r>
  <r>
    <x v="21"/>
    <x v="5"/>
    <x v="3"/>
    <n v="254"/>
  </r>
  <r>
    <x v="2"/>
    <x v="1"/>
    <x v="0"/>
    <n v="32"/>
  </r>
  <r>
    <x v="2"/>
    <x v="1"/>
    <x v="0"/>
    <n v="58"/>
  </r>
  <r>
    <x v="22"/>
    <x v="7"/>
    <x v="3"/>
    <n v="732"/>
  </r>
  <r>
    <x v="22"/>
    <x v="7"/>
    <x v="3"/>
    <n v="1501"/>
  </r>
  <r>
    <x v="22"/>
    <x v="7"/>
    <x v="3"/>
    <n v="260"/>
  </r>
  <r>
    <x v="22"/>
    <x v="7"/>
    <x v="3"/>
    <n v="84"/>
  </r>
  <r>
    <x v="23"/>
    <x v="4"/>
    <x v="3"/>
    <n v="63"/>
  </r>
  <r>
    <x v="14"/>
    <x v="3"/>
    <x v="2"/>
    <n v="103"/>
  </r>
  <r>
    <x v="23"/>
    <x v="4"/>
    <x v="3"/>
    <n v="29"/>
  </r>
  <r>
    <x v="23"/>
    <x v="4"/>
    <x v="3"/>
    <n v="80"/>
  </r>
  <r>
    <x v="23"/>
    <x v="4"/>
    <x v="3"/>
    <n v="17"/>
  </r>
  <r>
    <x v="23"/>
    <x v="4"/>
    <x v="3"/>
    <n v="690"/>
  </r>
  <r>
    <x v="24"/>
    <x v="4"/>
    <x v="3"/>
    <n v="15"/>
  </r>
  <r>
    <x v="24"/>
    <x v="4"/>
    <x v="3"/>
    <n v="334"/>
  </r>
  <r>
    <x v="24"/>
    <x v="4"/>
    <x v="3"/>
    <n v="338"/>
  </r>
  <r>
    <x v="24"/>
    <x v="4"/>
    <x v="3"/>
    <n v="20"/>
  </r>
  <r>
    <x v="24"/>
    <x v="4"/>
    <x v="3"/>
    <n v="165"/>
  </r>
  <r>
    <x v="24"/>
    <x v="4"/>
    <x v="3"/>
    <n v="555"/>
  </r>
  <r>
    <x v="2"/>
    <x v="1"/>
    <x v="0"/>
    <n v="416"/>
  </r>
  <r>
    <x v="14"/>
    <x v="3"/>
    <x v="2"/>
    <n v="987"/>
  </r>
  <r>
    <x v="18"/>
    <x v="8"/>
    <x v="2"/>
    <n v="727"/>
  </r>
  <r>
    <x v="14"/>
    <x v="3"/>
    <x v="2"/>
    <n v="358"/>
  </r>
  <r>
    <x v="24"/>
    <x v="4"/>
    <x v="3"/>
    <n v="488"/>
  </r>
  <r>
    <x v="25"/>
    <x v="4"/>
    <x v="3"/>
    <n v="66"/>
  </r>
  <r>
    <x v="25"/>
    <x v="3"/>
    <x v="2"/>
    <n v="94"/>
  </r>
  <r>
    <x v="25"/>
    <x v="3"/>
    <x v="2"/>
    <n v="1041"/>
  </r>
  <r>
    <x v="25"/>
    <x v="1"/>
    <x v="0"/>
    <n v="261"/>
  </r>
  <r>
    <x v="25"/>
    <x v="4"/>
    <x v="3"/>
    <n v="81"/>
  </r>
  <r>
    <x v="26"/>
    <x v="4"/>
    <x v="3"/>
    <n v="97"/>
  </r>
  <r>
    <x v="26"/>
    <x v="3"/>
    <x v="2"/>
    <n v="379"/>
  </r>
  <r>
    <x v="26"/>
    <x v="4"/>
    <x v="3"/>
    <n v="34"/>
  </r>
  <r>
    <x v="26"/>
    <x v="4"/>
    <x v="3"/>
    <n v="1"/>
  </r>
  <r>
    <x v="26"/>
    <x v="4"/>
    <x v="3"/>
    <n v="51"/>
  </r>
  <r>
    <x v="27"/>
    <x v="9"/>
    <x v="0"/>
    <n v="15"/>
  </r>
  <r>
    <x v="27"/>
    <x v="9"/>
    <x v="3"/>
    <n v="38"/>
  </r>
  <r>
    <x v="27"/>
    <x v="9"/>
    <x v="3"/>
    <n v="21"/>
  </r>
  <r>
    <x v="27"/>
    <x v="9"/>
    <x v="3"/>
    <n v="14"/>
  </r>
  <r>
    <x v="27"/>
    <x v="9"/>
    <x v="3"/>
    <n v="4"/>
  </r>
  <r>
    <x v="27"/>
    <x v="9"/>
    <x v="0"/>
    <n v="10"/>
  </r>
  <r>
    <x v="27"/>
    <x v="9"/>
    <x v="3"/>
    <m/>
  </r>
  <r>
    <x v="27"/>
    <x v="9"/>
    <x v="3"/>
    <n v="24"/>
  </r>
  <r>
    <x v="2"/>
    <x v="1"/>
    <x v="0"/>
    <n v="14"/>
  </r>
  <r>
    <x v="15"/>
    <x v="4"/>
    <x v="3"/>
    <n v="58"/>
  </r>
  <r>
    <x v="14"/>
    <x v="3"/>
    <x v="2"/>
    <n v="76"/>
  </r>
  <r>
    <x v="14"/>
    <x v="3"/>
    <x v="2"/>
    <n v="1"/>
  </r>
  <r>
    <x v="2"/>
    <x v="1"/>
    <x v="0"/>
    <n v="8"/>
  </r>
  <r>
    <x v="14"/>
    <x v="3"/>
    <x v="2"/>
    <n v="5"/>
  </r>
  <r>
    <x v="15"/>
    <x v="4"/>
    <x v="3"/>
    <n v="55"/>
  </r>
  <r>
    <x v="14"/>
    <x v="3"/>
    <x v="2"/>
    <n v="45"/>
  </r>
  <r>
    <x v="14"/>
    <x v="3"/>
    <x v="2"/>
    <n v="125"/>
  </r>
  <r>
    <x v="14"/>
    <x v="3"/>
    <x v="2"/>
    <n v="724"/>
  </r>
  <r>
    <x v="14"/>
    <x v="3"/>
    <x v="2"/>
    <n v="401"/>
  </r>
  <r>
    <x v="27"/>
    <x v="9"/>
    <x v="4"/>
    <n v="890"/>
  </r>
  <r>
    <x v="27"/>
    <x v="9"/>
    <x v="3"/>
    <n v="1173"/>
  </r>
  <r>
    <x v="27"/>
    <x v="9"/>
    <x v="0"/>
    <n v="203"/>
  </r>
  <r>
    <x v="27"/>
    <x v="9"/>
    <x v="3"/>
    <n v="168"/>
  </r>
  <r>
    <x v="27"/>
    <x v="9"/>
    <x v="3"/>
    <n v="133"/>
  </r>
  <r>
    <x v="27"/>
    <x v="9"/>
    <x v="3"/>
    <n v="1270"/>
  </r>
  <r>
    <x v="14"/>
    <x v="3"/>
    <x v="2"/>
    <n v="96"/>
  </r>
  <r>
    <x v="15"/>
    <x v="4"/>
    <x v="3"/>
    <n v="299"/>
  </r>
  <r>
    <x v="28"/>
    <x v="10"/>
    <x v="4"/>
    <n v="145"/>
  </r>
  <r>
    <x v="29"/>
    <x v="10"/>
    <x v="4"/>
    <n v="113"/>
  </r>
  <r>
    <x v="29"/>
    <x v="10"/>
    <x v="4"/>
    <n v="780"/>
  </r>
  <r>
    <x v="29"/>
    <x v="10"/>
    <x v="4"/>
    <n v="1301"/>
  </r>
  <r>
    <x v="29"/>
    <x v="10"/>
    <x v="4"/>
    <n v="826"/>
  </r>
  <r>
    <x v="29"/>
    <x v="10"/>
    <x v="4"/>
    <n v="69"/>
  </r>
  <r>
    <x v="29"/>
    <x v="10"/>
    <x v="4"/>
    <n v="82"/>
  </r>
  <r>
    <x v="29"/>
    <x v="10"/>
    <x v="4"/>
    <n v="34"/>
  </r>
  <r>
    <x v="28"/>
    <x v="10"/>
    <x v="4"/>
    <n v="122"/>
  </r>
  <r>
    <x v="28"/>
    <x v="10"/>
    <x v="4"/>
    <n v="199"/>
  </r>
  <r>
    <x v="28"/>
    <x v="10"/>
    <x v="4"/>
    <n v="163"/>
  </r>
  <r>
    <x v="28"/>
    <x v="10"/>
    <x v="4"/>
    <n v="100"/>
  </r>
  <r>
    <x v="28"/>
    <x v="10"/>
    <x v="4"/>
    <n v="304"/>
  </r>
  <r>
    <x v="28"/>
    <x v="10"/>
    <x v="4"/>
    <n v="158"/>
  </r>
  <r>
    <x v="28"/>
    <x v="10"/>
    <x v="4"/>
    <n v="508"/>
  </r>
  <r>
    <x v="28"/>
    <x v="10"/>
    <x v="4"/>
    <n v="86"/>
  </r>
  <r>
    <x v="28"/>
    <x v="10"/>
    <x v="4"/>
    <n v="100"/>
  </r>
  <r>
    <x v="28"/>
    <x v="10"/>
    <x v="4"/>
    <n v="56"/>
  </r>
  <r>
    <x v="28"/>
    <x v="10"/>
    <x v="4"/>
    <n v="357"/>
  </r>
  <r>
    <x v="28"/>
    <x v="10"/>
    <x v="4"/>
    <n v="34"/>
  </r>
  <r>
    <x v="28"/>
    <x v="10"/>
    <x v="4"/>
    <n v="113"/>
  </r>
  <r>
    <x v="28"/>
    <x v="10"/>
    <x v="4"/>
    <n v="112"/>
  </r>
  <r>
    <x v="28"/>
    <x v="10"/>
    <x v="4"/>
    <n v="316"/>
  </r>
  <r>
    <x v="28"/>
    <x v="10"/>
    <x v="4"/>
    <n v="24"/>
  </r>
  <r>
    <x v="28"/>
    <x v="10"/>
    <x v="4"/>
    <n v="45"/>
  </r>
  <r>
    <x v="28"/>
    <x v="10"/>
    <x v="4"/>
    <n v="337"/>
  </r>
  <r>
    <x v="30"/>
    <x v="11"/>
    <x v="4"/>
    <n v="624"/>
  </r>
  <r>
    <x v="30"/>
    <x v="11"/>
    <x v="4"/>
    <n v="287"/>
  </r>
  <r>
    <x v="30"/>
    <x v="11"/>
    <x v="4"/>
    <n v="723"/>
  </r>
  <r>
    <x v="30"/>
    <x v="11"/>
    <x v="4"/>
    <n v="275"/>
  </r>
  <r>
    <x v="31"/>
    <x v="12"/>
    <x v="4"/>
    <n v="221"/>
  </r>
  <r>
    <x v="31"/>
    <x v="12"/>
    <x v="4"/>
    <n v="79"/>
  </r>
  <r>
    <x v="31"/>
    <x v="12"/>
    <x v="4"/>
    <n v="137"/>
  </r>
  <r>
    <x v="31"/>
    <x v="12"/>
    <x v="4"/>
    <n v="18"/>
  </r>
  <r>
    <x v="31"/>
    <x v="12"/>
    <x v="4"/>
    <n v="7"/>
  </r>
  <r>
    <x v="28"/>
    <x v="10"/>
    <x v="4"/>
    <n v="3"/>
  </r>
  <r>
    <x v="32"/>
    <x v="13"/>
    <x v="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6">
  <r>
    <x v="0"/>
    <x v="0"/>
    <x v="0"/>
    <n v="720"/>
  </r>
  <r>
    <x v="0"/>
    <x v="0"/>
    <x v="0"/>
    <n v="18"/>
  </r>
  <r>
    <x v="0"/>
    <x v="0"/>
    <x v="0"/>
    <n v="4"/>
  </r>
  <r>
    <x v="0"/>
    <x v="0"/>
    <x v="0"/>
    <n v="8"/>
  </r>
  <r>
    <x v="0"/>
    <x v="0"/>
    <x v="0"/>
    <n v="17"/>
  </r>
  <r>
    <x v="0"/>
    <x v="0"/>
    <x v="0"/>
    <n v="21"/>
  </r>
  <r>
    <x v="1"/>
    <x v="1"/>
    <x v="0"/>
    <n v="2"/>
  </r>
  <r>
    <x v="1"/>
    <x v="1"/>
    <x v="0"/>
    <m/>
  </r>
  <r>
    <x v="1"/>
    <x v="1"/>
    <x v="0"/>
    <n v="125"/>
  </r>
  <r>
    <x v="1"/>
    <x v="1"/>
    <x v="0"/>
    <n v="110"/>
  </r>
  <r>
    <x v="1"/>
    <x v="1"/>
    <x v="0"/>
    <n v="7"/>
  </r>
  <r>
    <x v="1"/>
    <x v="1"/>
    <x v="0"/>
    <n v="6"/>
  </r>
  <r>
    <x v="1"/>
    <x v="1"/>
    <x v="0"/>
    <n v="14"/>
  </r>
  <r>
    <x v="1"/>
    <x v="1"/>
    <x v="0"/>
    <n v="1"/>
  </r>
  <r>
    <x v="2"/>
    <x v="1"/>
    <x v="0"/>
    <n v="4"/>
  </r>
  <r>
    <x v="2"/>
    <x v="1"/>
    <x v="0"/>
    <n v="2"/>
  </r>
  <r>
    <x v="2"/>
    <x v="1"/>
    <x v="0"/>
    <n v="13"/>
  </r>
  <r>
    <x v="2"/>
    <x v="1"/>
    <x v="0"/>
    <m/>
  </r>
  <r>
    <x v="2"/>
    <x v="1"/>
    <x v="0"/>
    <n v="1"/>
  </r>
  <r>
    <x v="2"/>
    <x v="1"/>
    <x v="0"/>
    <n v="19"/>
  </r>
  <r>
    <x v="2"/>
    <x v="1"/>
    <x v="0"/>
    <n v="1"/>
  </r>
  <r>
    <x v="2"/>
    <x v="1"/>
    <x v="0"/>
    <m/>
  </r>
  <r>
    <x v="2"/>
    <x v="1"/>
    <x v="0"/>
    <n v="4"/>
  </r>
  <r>
    <x v="2"/>
    <x v="1"/>
    <x v="0"/>
    <n v="1"/>
  </r>
  <r>
    <x v="2"/>
    <x v="1"/>
    <x v="0"/>
    <n v="137"/>
  </r>
  <r>
    <x v="2"/>
    <x v="1"/>
    <x v="0"/>
    <m/>
  </r>
  <r>
    <x v="2"/>
    <x v="1"/>
    <x v="0"/>
    <n v="3"/>
  </r>
  <r>
    <x v="3"/>
    <x v="1"/>
    <x v="0"/>
    <n v="42"/>
  </r>
  <r>
    <x v="2"/>
    <x v="1"/>
    <x v="0"/>
    <m/>
  </r>
  <r>
    <x v="2"/>
    <x v="1"/>
    <x v="0"/>
    <m/>
  </r>
  <r>
    <x v="2"/>
    <x v="1"/>
    <x v="0"/>
    <n v="11"/>
  </r>
  <r>
    <x v="2"/>
    <x v="1"/>
    <x v="0"/>
    <m/>
  </r>
  <r>
    <x v="2"/>
    <x v="1"/>
    <x v="0"/>
    <n v="24"/>
  </r>
  <r>
    <x v="2"/>
    <x v="1"/>
    <x v="0"/>
    <n v="20"/>
  </r>
  <r>
    <x v="2"/>
    <x v="1"/>
    <x v="0"/>
    <n v="42"/>
  </r>
  <r>
    <x v="2"/>
    <x v="1"/>
    <x v="0"/>
    <n v="13"/>
  </r>
  <r>
    <x v="2"/>
    <x v="1"/>
    <x v="0"/>
    <m/>
  </r>
  <r>
    <x v="2"/>
    <x v="1"/>
    <x v="0"/>
    <n v="12"/>
  </r>
  <r>
    <x v="2"/>
    <x v="1"/>
    <x v="0"/>
    <m/>
  </r>
  <r>
    <x v="2"/>
    <x v="1"/>
    <x v="0"/>
    <n v="92"/>
  </r>
  <r>
    <x v="2"/>
    <x v="1"/>
    <x v="0"/>
    <m/>
  </r>
  <r>
    <x v="2"/>
    <x v="1"/>
    <x v="0"/>
    <m/>
  </r>
  <r>
    <x v="2"/>
    <x v="1"/>
    <x v="0"/>
    <m/>
  </r>
  <r>
    <x v="2"/>
    <x v="1"/>
    <x v="0"/>
    <m/>
  </r>
  <r>
    <x v="2"/>
    <x v="1"/>
    <x v="0"/>
    <m/>
  </r>
  <r>
    <x v="2"/>
    <x v="1"/>
    <x v="0"/>
    <n v="1"/>
  </r>
  <r>
    <x v="2"/>
    <x v="1"/>
    <x v="0"/>
    <m/>
  </r>
  <r>
    <x v="2"/>
    <x v="1"/>
    <x v="0"/>
    <m/>
  </r>
  <r>
    <x v="2"/>
    <x v="1"/>
    <x v="0"/>
    <n v="2"/>
  </r>
  <r>
    <x v="2"/>
    <x v="1"/>
    <x v="0"/>
    <n v="120"/>
  </r>
  <r>
    <x v="4"/>
    <x v="2"/>
    <x v="1"/>
    <n v="12"/>
  </r>
  <r>
    <x v="4"/>
    <x v="2"/>
    <x v="1"/>
    <n v="145"/>
  </r>
  <r>
    <x v="4"/>
    <x v="2"/>
    <x v="1"/>
    <n v="175"/>
  </r>
  <r>
    <x v="4"/>
    <x v="2"/>
    <x v="1"/>
    <n v="216"/>
  </r>
  <r>
    <x v="4"/>
    <x v="2"/>
    <x v="1"/>
    <n v="397"/>
  </r>
  <r>
    <x v="5"/>
    <x v="2"/>
    <x v="1"/>
    <n v="1641"/>
  </r>
  <r>
    <x v="6"/>
    <x v="2"/>
    <x v="1"/>
    <n v="55"/>
  </r>
  <r>
    <x v="6"/>
    <x v="2"/>
    <x v="1"/>
    <n v="371"/>
  </r>
  <r>
    <x v="6"/>
    <x v="2"/>
    <x v="1"/>
    <n v="156"/>
  </r>
  <r>
    <x v="6"/>
    <x v="2"/>
    <x v="1"/>
    <n v="102"/>
  </r>
  <r>
    <x v="6"/>
    <x v="2"/>
    <x v="1"/>
    <n v="570"/>
  </r>
  <r>
    <x v="6"/>
    <x v="2"/>
    <x v="1"/>
    <n v="8"/>
  </r>
  <r>
    <x v="6"/>
    <x v="2"/>
    <x v="1"/>
    <n v="804"/>
  </r>
  <r>
    <x v="6"/>
    <x v="2"/>
    <x v="1"/>
    <n v="79"/>
  </r>
  <r>
    <x v="6"/>
    <x v="2"/>
    <x v="1"/>
    <n v="931"/>
  </r>
  <r>
    <x v="5"/>
    <x v="2"/>
    <x v="1"/>
    <n v="174"/>
  </r>
  <r>
    <x v="5"/>
    <x v="2"/>
    <x v="1"/>
    <n v="359"/>
  </r>
  <r>
    <x v="5"/>
    <x v="2"/>
    <x v="1"/>
    <n v="161"/>
  </r>
  <r>
    <x v="7"/>
    <x v="2"/>
    <x v="1"/>
    <n v="1159"/>
  </r>
  <r>
    <x v="4"/>
    <x v="2"/>
    <x v="1"/>
    <n v="130"/>
  </r>
  <r>
    <x v="4"/>
    <x v="2"/>
    <x v="1"/>
    <n v="193"/>
  </r>
  <r>
    <x v="8"/>
    <x v="2"/>
    <x v="1"/>
    <n v="2164"/>
  </r>
  <r>
    <x v="8"/>
    <x v="2"/>
    <x v="1"/>
    <n v="1063"/>
  </r>
  <r>
    <x v="4"/>
    <x v="2"/>
    <x v="1"/>
    <n v="63"/>
  </r>
  <r>
    <x v="9"/>
    <x v="2"/>
    <x v="1"/>
    <n v="2118"/>
  </r>
  <r>
    <x v="4"/>
    <x v="2"/>
    <x v="1"/>
    <n v="709"/>
  </r>
  <r>
    <x v="4"/>
    <x v="2"/>
    <x v="1"/>
    <n v="378"/>
  </r>
  <r>
    <x v="4"/>
    <x v="2"/>
    <x v="1"/>
    <n v="679"/>
  </r>
  <r>
    <x v="4"/>
    <x v="2"/>
    <x v="1"/>
    <n v="58"/>
  </r>
  <r>
    <x v="10"/>
    <x v="2"/>
    <x v="1"/>
    <n v="1055"/>
  </r>
  <r>
    <x v="4"/>
    <x v="2"/>
    <x v="1"/>
    <n v="73"/>
  </r>
  <r>
    <x v="4"/>
    <x v="2"/>
    <x v="1"/>
    <n v="394"/>
  </r>
  <r>
    <x v="4"/>
    <x v="2"/>
    <x v="1"/>
    <n v="649"/>
  </r>
  <r>
    <x v="4"/>
    <x v="2"/>
    <x v="1"/>
    <n v="346"/>
  </r>
  <r>
    <x v="4"/>
    <x v="2"/>
    <x v="1"/>
    <n v="30"/>
  </r>
  <r>
    <x v="11"/>
    <x v="2"/>
    <x v="1"/>
    <n v="565"/>
  </r>
  <r>
    <x v="4"/>
    <x v="2"/>
    <x v="1"/>
    <n v="93"/>
  </r>
  <r>
    <x v="4"/>
    <x v="2"/>
    <x v="1"/>
    <n v="125"/>
  </r>
  <r>
    <x v="4"/>
    <x v="2"/>
    <x v="1"/>
    <n v="103"/>
  </r>
  <r>
    <x v="4"/>
    <x v="2"/>
    <x v="1"/>
    <n v="115"/>
  </r>
  <r>
    <x v="4"/>
    <x v="2"/>
    <x v="1"/>
    <n v="1188"/>
  </r>
  <r>
    <x v="12"/>
    <x v="2"/>
    <x v="1"/>
    <n v="1076"/>
  </r>
  <r>
    <x v="4"/>
    <x v="2"/>
    <x v="1"/>
    <n v="546"/>
  </r>
  <r>
    <x v="4"/>
    <x v="2"/>
    <x v="1"/>
    <n v="271"/>
  </r>
  <r>
    <x v="4"/>
    <x v="2"/>
    <x v="1"/>
    <n v="366"/>
  </r>
  <r>
    <x v="13"/>
    <x v="2"/>
    <x v="1"/>
    <n v="26"/>
  </r>
  <r>
    <x v="13"/>
    <x v="2"/>
    <x v="1"/>
    <n v="95"/>
  </r>
  <r>
    <x v="13"/>
    <x v="2"/>
    <x v="1"/>
    <n v="94"/>
  </r>
  <r>
    <x v="4"/>
    <x v="2"/>
    <x v="1"/>
    <n v="2"/>
  </r>
  <r>
    <x v="4"/>
    <x v="2"/>
    <x v="1"/>
    <n v="115"/>
  </r>
  <r>
    <x v="4"/>
    <x v="2"/>
    <x v="1"/>
    <n v="65"/>
  </r>
  <r>
    <x v="14"/>
    <x v="3"/>
    <x v="2"/>
    <n v="454"/>
  </r>
  <r>
    <x v="15"/>
    <x v="4"/>
    <x v="3"/>
    <n v="3"/>
  </r>
  <r>
    <x v="14"/>
    <x v="3"/>
    <x v="2"/>
    <n v="29"/>
  </r>
  <r>
    <x v="15"/>
    <x v="4"/>
    <x v="3"/>
    <n v="35"/>
  </r>
  <r>
    <x v="16"/>
    <x v="3"/>
    <x v="2"/>
    <n v="1531"/>
  </r>
  <r>
    <x v="15"/>
    <x v="4"/>
    <x v="3"/>
    <n v="7"/>
  </r>
  <r>
    <x v="15"/>
    <x v="4"/>
    <x v="3"/>
    <n v="24"/>
  </r>
  <r>
    <x v="17"/>
    <x v="4"/>
    <x v="3"/>
    <n v="2"/>
  </r>
  <r>
    <x v="17"/>
    <x v="4"/>
    <x v="3"/>
    <n v="162"/>
  </r>
  <r>
    <x v="15"/>
    <x v="4"/>
    <x v="3"/>
    <n v="166"/>
  </r>
  <r>
    <x v="14"/>
    <x v="3"/>
    <x v="2"/>
    <n v="36"/>
  </r>
  <r>
    <x v="15"/>
    <x v="4"/>
    <x v="3"/>
    <n v="179"/>
  </r>
  <r>
    <x v="15"/>
    <x v="4"/>
    <x v="3"/>
    <n v="54"/>
  </r>
  <r>
    <x v="15"/>
    <x v="4"/>
    <x v="3"/>
    <n v="80"/>
  </r>
  <r>
    <x v="14"/>
    <x v="3"/>
    <x v="2"/>
    <n v="22"/>
  </r>
  <r>
    <x v="18"/>
    <x v="3"/>
    <x v="2"/>
    <n v="50"/>
  </r>
  <r>
    <x v="14"/>
    <x v="3"/>
    <x v="2"/>
    <n v="47"/>
  </r>
  <r>
    <x v="18"/>
    <x v="3"/>
    <x v="2"/>
    <n v="195"/>
  </r>
  <r>
    <x v="14"/>
    <x v="3"/>
    <x v="2"/>
    <n v="24"/>
  </r>
  <r>
    <x v="14"/>
    <x v="3"/>
    <x v="2"/>
    <n v="14"/>
  </r>
  <r>
    <x v="19"/>
    <x v="5"/>
    <x v="3"/>
    <n v="673"/>
  </r>
  <r>
    <x v="19"/>
    <x v="5"/>
    <x v="3"/>
    <n v="6934"/>
  </r>
  <r>
    <x v="19"/>
    <x v="5"/>
    <x v="3"/>
    <n v="5766"/>
  </r>
  <r>
    <x v="15"/>
    <x v="4"/>
    <x v="3"/>
    <n v="1218"/>
  </r>
  <r>
    <x v="3"/>
    <x v="1"/>
    <x v="0"/>
    <n v="197"/>
  </r>
  <r>
    <x v="20"/>
    <x v="6"/>
    <x v="2"/>
    <n v="120"/>
  </r>
  <r>
    <x v="20"/>
    <x v="6"/>
    <x v="2"/>
    <n v="263"/>
  </r>
  <r>
    <x v="20"/>
    <x v="6"/>
    <x v="2"/>
    <n v="39"/>
  </r>
  <r>
    <x v="20"/>
    <x v="6"/>
    <x v="3"/>
    <n v="124"/>
  </r>
  <r>
    <x v="15"/>
    <x v="4"/>
    <x v="3"/>
    <n v="1"/>
  </r>
  <r>
    <x v="14"/>
    <x v="3"/>
    <x v="2"/>
    <n v="4"/>
  </r>
  <r>
    <x v="15"/>
    <x v="4"/>
    <x v="3"/>
    <m/>
  </r>
  <r>
    <x v="2"/>
    <x v="1"/>
    <x v="0"/>
    <n v="28"/>
  </r>
  <r>
    <x v="20"/>
    <x v="6"/>
    <x v="3"/>
    <n v="368"/>
  </r>
  <r>
    <x v="21"/>
    <x v="5"/>
    <x v="3"/>
    <n v="50"/>
  </r>
  <r>
    <x v="21"/>
    <x v="5"/>
    <x v="3"/>
    <n v="718"/>
  </r>
  <r>
    <x v="21"/>
    <x v="5"/>
    <x v="3"/>
    <n v="281"/>
  </r>
  <r>
    <x v="21"/>
    <x v="5"/>
    <x v="3"/>
    <n v="90"/>
  </r>
  <r>
    <x v="21"/>
    <x v="5"/>
    <x v="3"/>
    <n v="625"/>
  </r>
  <r>
    <x v="21"/>
    <x v="5"/>
    <x v="2"/>
    <n v="16966"/>
  </r>
  <r>
    <x v="21"/>
    <x v="5"/>
    <x v="3"/>
    <n v="20874"/>
  </r>
  <r>
    <x v="21"/>
    <x v="5"/>
    <x v="3"/>
    <n v="19"/>
  </r>
  <r>
    <x v="21"/>
    <x v="5"/>
    <x v="2"/>
    <n v="11"/>
  </r>
  <r>
    <x v="21"/>
    <x v="5"/>
    <x v="2"/>
    <n v="250"/>
  </r>
  <r>
    <x v="21"/>
    <x v="5"/>
    <x v="2"/>
    <n v="83"/>
  </r>
  <r>
    <x v="21"/>
    <x v="5"/>
    <x v="2"/>
    <n v="4299"/>
  </r>
  <r>
    <x v="21"/>
    <x v="5"/>
    <x v="2"/>
    <n v="663"/>
  </r>
  <r>
    <x v="21"/>
    <x v="5"/>
    <x v="3"/>
    <n v="93"/>
  </r>
  <r>
    <x v="21"/>
    <x v="5"/>
    <x v="3"/>
    <n v="54"/>
  </r>
  <r>
    <x v="21"/>
    <x v="5"/>
    <x v="3"/>
    <n v="404"/>
  </r>
  <r>
    <x v="21"/>
    <x v="5"/>
    <x v="3"/>
    <n v="719"/>
  </r>
  <r>
    <x v="21"/>
    <x v="5"/>
    <x v="3"/>
    <n v="626"/>
  </r>
  <r>
    <x v="21"/>
    <x v="5"/>
    <x v="3"/>
    <n v="3654"/>
  </r>
  <r>
    <x v="21"/>
    <x v="5"/>
    <x v="2"/>
    <n v="345"/>
  </r>
  <r>
    <x v="21"/>
    <x v="5"/>
    <x v="2"/>
    <n v="382"/>
  </r>
  <r>
    <x v="21"/>
    <x v="5"/>
    <x v="2"/>
    <n v="2793"/>
  </r>
  <r>
    <x v="21"/>
    <x v="5"/>
    <x v="3"/>
    <n v="1025"/>
  </r>
  <r>
    <x v="21"/>
    <x v="5"/>
    <x v="3"/>
    <n v="9"/>
  </r>
  <r>
    <x v="21"/>
    <x v="5"/>
    <x v="3"/>
    <n v="234"/>
  </r>
  <r>
    <x v="21"/>
    <x v="5"/>
    <x v="3"/>
    <n v="704"/>
  </r>
  <r>
    <x v="2"/>
    <x v="1"/>
    <x v="0"/>
    <n v="80"/>
  </r>
  <r>
    <x v="2"/>
    <x v="1"/>
    <x v="0"/>
    <n v="437"/>
  </r>
  <r>
    <x v="22"/>
    <x v="7"/>
    <x v="3"/>
    <n v="777"/>
  </r>
  <r>
    <x v="22"/>
    <x v="7"/>
    <x v="3"/>
    <n v="3044"/>
  </r>
  <r>
    <x v="22"/>
    <x v="7"/>
    <x v="3"/>
    <n v="611"/>
  </r>
  <r>
    <x v="22"/>
    <x v="7"/>
    <x v="3"/>
    <n v="397"/>
  </r>
  <r>
    <x v="23"/>
    <x v="4"/>
    <x v="3"/>
    <n v="173"/>
  </r>
  <r>
    <x v="14"/>
    <x v="3"/>
    <x v="2"/>
    <n v="283"/>
  </r>
  <r>
    <x v="23"/>
    <x v="4"/>
    <x v="3"/>
    <n v="17"/>
  </r>
  <r>
    <x v="23"/>
    <x v="4"/>
    <x v="3"/>
    <n v="81"/>
  </r>
  <r>
    <x v="23"/>
    <x v="4"/>
    <x v="3"/>
    <n v="8"/>
  </r>
  <r>
    <x v="14"/>
    <x v="3"/>
    <x v="2"/>
    <n v="1099"/>
  </r>
  <r>
    <x v="23"/>
    <x v="4"/>
    <x v="3"/>
    <n v="1129"/>
  </r>
  <r>
    <x v="15"/>
    <x v="4"/>
    <x v="3"/>
    <n v="5"/>
  </r>
  <r>
    <x v="24"/>
    <x v="4"/>
    <x v="3"/>
    <n v="525"/>
  </r>
  <r>
    <x v="24"/>
    <x v="4"/>
    <x v="3"/>
    <n v="516"/>
  </r>
  <r>
    <x v="24"/>
    <x v="4"/>
    <x v="3"/>
    <n v="39"/>
  </r>
  <r>
    <x v="24"/>
    <x v="4"/>
    <x v="3"/>
    <n v="144"/>
  </r>
  <r>
    <x v="24"/>
    <x v="4"/>
    <x v="3"/>
    <n v="711"/>
  </r>
  <r>
    <x v="24"/>
    <x v="4"/>
    <x v="3"/>
    <n v="216"/>
  </r>
  <r>
    <x v="14"/>
    <x v="3"/>
    <x v="2"/>
    <n v="288"/>
  </r>
  <r>
    <x v="25"/>
    <x v="3"/>
    <x v="2"/>
    <n v="1442"/>
  </r>
  <r>
    <x v="18"/>
    <x v="8"/>
    <x v="2"/>
    <n v="1487"/>
  </r>
  <r>
    <x v="25"/>
    <x v="3"/>
    <x v="2"/>
    <n v="333"/>
  </r>
  <r>
    <x v="14"/>
    <x v="3"/>
    <x v="2"/>
    <n v="57"/>
  </r>
  <r>
    <x v="24"/>
    <x v="4"/>
    <x v="3"/>
    <n v="908"/>
  </r>
  <r>
    <x v="26"/>
    <x v="4"/>
    <x v="3"/>
    <n v="36"/>
  </r>
  <r>
    <x v="26"/>
    <x v="3"/>
    <x v="2"/>
    <n v="56"/>
  </r>
  <r>
    <x v="26"/>
    <x v="3"/>
    <x v="2"/>
    <n v="667"/>
  </r>
  <r>
    <x v="26"/>
    <x v="1"/>
    <x v="0"/>
    <n v="624"/>
  </r>
  <r>
    <x v="26"/>
    <x v="4"/>
    <x v="3"/>
    <n v="106"/>
  </r>
  <r>
    <x v="27"/>
    <x v="4"/>
    <x v="3"/>
    <n v="184"/>
  </r>
  <r>
    <x v="27"/>
    <x v="3"/>
    <x v="2"/>
    <n v="320"/>
  </r>
  <r>
    <x v="27"/>
    <x v="4"/>
    <x v="3"/>
    <m/>
  </r>
  <r>
    <x v="27"/>
    <x v="4"/>
    <x v="3"/>
    <n v="68"/>
  </r>
  <r>
    <x v="28"/>
    <x v="9"/>
    <x v="3"/>
    <n v="15"/>
  </r>
  <r>
    <x v="28"/>
    <x v="9"/>
    <x v="3"/>
    <n v="16"/>
  </r>
  <r>
    <x v="28"/>
    <x v="9"/>
    <x v="3"/>
    <n v="9"/>
  </r>
  <r>
    <x v="28"/>
    <x v="9"/>
    <x v="3"/>
    <n v="7"/>
  </r>
  <r>
    <x v="28"/>
    <x v="9"/>
    <x v="3"/>
    <n v="14"/>
  </r>
  <r>
    <x v="28"/>
    <x v="9"/>
    <x v="0"/>
    <n v="23"/>
  </r>
  <r>
    <x v="28"/>
    <x v="9"/>
    <x v="3"/>
    <n v="1"/>
  </r>
  <r>
    <x v="28"/>
    <x v="9"/>
    <x v="3"/>
    <n v="20"/>
  </r>
  <r>
    <x v="2"/>
    <x v="1"/>
    <x v="0"/>
    <n v="39"/>
  </r>
  <r>
    <x v="15"/>
    <x v="4"/>
    <x v="3"/>
    <n v="112"/>
  </r>
  <r>
    <x v="14"/>
    <x v="3"/>
    <x v="2"/>
    <n v="134"/>
  </r>
  <r>
    <x v="14"/>
    <x v="3"/>
    <x v="2"/>
    <n v="4"/>
  </r>
  <r>
    <x v="2"/>
    <x v="1"/>
    <x v="0"/>
    <n v="10"/>
  </r>
  <r>
    <x v="14"/>
    <x v="3"/>
    <x v="2"/>
    <n v="7"/>
  </r>
  <r>
    <x v="14"/>
    <x v="3"/>
    <x v="2"/>
    <n v="62"/>
  </r>
  <r>
    <x v="15"/>
    <x v="4"/>
    <x v="3"/>
    <n v="60"/>
  </r>
  <r>
    <x v="14"/>
    <x v="3"/>
    <x v="2"/>
    <n v="74"/>
  </r>
  <r>
    <x v="14"/>
    <x v="3"/>
    <x v="2"/>
    <n v="194"/>
  </r>
  <r>
    <x v="14"/>
    <x v="3"/>
    <x v="4"/>
    <n v="1025"/>
  </r>
  <r>
    <x v="14"/>
    <x v="3"/>
    <x v="2"/>
    <n v="623"/>
  </r>
  <r>
    <x v="28"/>
    <x v="9"/>
    <x v="3"/>
    <n v="5381"/>
  </r>
  <r>
    <x v="14"/>
    <x v="3"/>
    <x v="2"/>
    <n v="116"/>
  </r>
  <r>
    <x v="15"/>
    <x v="4"/>
    <x v="3"/>
    <n v="238"/>
  </r>
  <r>
    <x v="29"/>
    <x v="10"/>
    <x v="5"/>
    <n v="89"/>
  </r>
  <r>
    <x v="30"/>
    <x v="10"/>
    <x v="5"/>
    <n v="122"/>
  </r>
  <r>
    <x v="30"/>
    <x v="10"/>
    <x v="5"/>
    <n v="742"/>
  </r>
  <r>
    <x v="30"/>
    <x v="10"/>
    <x v="5"/>
    <n v="1762"/>
  </r>
  <r>
    <x v="30"/>
    <x v="10"/>
    <x v="5"/>
    <n v="1085"/>
  </r>
  <r>
    <x v="30"/>
    <x v="10"/>
    <x v="5"/>
    <n v="119"/>
  </r>
  <r>
    <x v="30"/>
    <x v="10"/>
    <x v="5"/>
    <n v="106"/>
  </r>
  <r>
    <x v="30"/>
    <x v="10"/>
    <x v="5"/>
    <n v="23"/>
  </r>
  <r>
    <x v="29"/>
    <x v="10"/>
    <x v="5"/>
    <n v="133"/>
  </r>
  <r>
    <x v="29"/>
    <x v="10"/>
    <x v="5"/>
    <n v="226"/>
  </r>
  <r>
    <x v="29"/>
    <x v="10"/>
    <x v="5"/>
    <n v="225"/>
  </r>
  <r>
    <x v="29"/>
    <x v="10"/>
    <x v="5"/>
    <n v="86"/>
  </r>
  <r>
    <x v="29"/>
    <x v="10"/>
    <x v="5"/>
    <n v="433"/>
  </r>
  <r>
    <x v="29"/>
    <x v="10"/>
    <x v="5"/>
    <n v="293"/>
  </r>
  <r>
    <x v="29"/>
    <x v="10"/>
    <x v="5"/>
    <n v="833"/>
  </r>
  <r>
    <x v="29"/>
    <x v="10"/>
    <x v="5"/>
    <n v="87"/>
  </r>
  <r>
    <x v="29"/>
    <x v="10"/>
    <x v="5"/>
    <n v="99"/>
  </r>
  <r>
    <x v="29"/>
    <x v="10"/>
    <x v="5"/>
    <n v="52"/>
  </r>
  <r>
    <x v="29"/>
    <x v="10"/>
    <x v="5"/>
    <n v="468"/>
  </r>
  <r>
    <x v="29"/>
    <x v="10"/>
    <x v="5"/>
    <n v="38"/>
  </r>
  <r>
    <x v="29"/>
    <x v="10"/>
    <x v="5"/>
    <n v="126"/>
  </r>
  <r>
    <x v="29"/>
    <x v="10"/>
    <x v="5"/>
    <n v="227"/>
  </r>
  <r>
    <x v="29"/>
    <x v="10"/>
    <x v="5"/>
    <n v="425"/>
  </r>
  <r>
    <x v="29"/>
    <x v="10"/>
    <x v="5"/>
    <n v="34"/>
  </r>
  <r>
    <x v="29"/>
    <x v="10"/>
    <x v="5"/>
    <n v="120"/>
  </r>
  <r>
    <x v="29"/>
    <x v="10"/>
    <x v="5"/>
    <n v="377"/>
  </r>
  <r>
    <x v="31"/>
    <x v="11"/>
    <x v="5"/>
    <n v="998"/>
  </r>
  <r>
    <x v="31"/>
    <x v="11"/>
    <x v="5"/>
    <n v="296"/>
  </r>
  <r>
    <x v="31"/>
    <x v="11"/>
    <x v="5"/>
    <n v="929"/>
  </r>
  <r>
    <x v="31"/>
    <x v="11"/>
    <x v="5"/>
    <n v="287"/>
  </r>
  <r>
    <x v="32"/>
    <x v="12"/>
    <x v="5"/>
    <n v="350"/>
  </r>
  <r>
    <x v="32"/>
    <x v="12"/>
    <x v="5"/>
    <n v="127"/>
  </r>
  <r>
    <x v="32"/>
    <x v="12"/>
    <x v="5"/>
    <n v="193"/>
  </r>
  <r>
    <x v="32"/>
    <x v="12"/>
    <x v="5"/>
    <n v="35"/>
  </r>
  <r>
    <x v="32"/>
    <x v="12"/>
    <x v="5"/>
    <n v="9"/>
  </r>
  <r>
    <x v="32"/>
    <x v="12"/>
    <x v="5"/>
    <n v="3"/>
  </r>
  <r>
    <x v="33"/>
    <x v="13"/>
    <x v="6"/>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5">
  <r>
    <x v="0"/>
    <s v="Other Communicable"/>
    <x v="0"/>
    <n v="216"/>
    <n v="244"/>
    <n v="460"/>
  </r>
  <r>
    <x v="0"/>
    <s v="Other Communicable"/>
    <x v="0"/>
    <m/>
    <m/>
    <n v="0"/>
  </r>
  <r>
    <x v="0"/>
    <s v="Other Communicable"/>
    <x v="0"/>
    <m/>
    <m/>
    <n v="0"/>
  </r>
  <r>
    <x v="0"/>
    <s v="Other Communicable"/>
    <x v="0"/>
    <n v="24"/>
    <n v="61"/>
    <n v="85"/>
  </r>
  <r>
    <x v="0"/>
    <s v="Other Communicable"/>
    <x v="0"/>
    <m/>
    <n v="1"/>
    <n v="1"/>
  </r>
  <r>
    <x v="0"/>
    <s v="Other Communicable"/>
    <x v="0"/>
    <n v="97"/>
    <n v="80"/>
    <n v="177"/>
  </r>
  <r>
    <x v="0"/>
    <s v="Other Communicable"/>
    <x v="0"/>
    <n v="42"/>
    <n v="28"/>
    <n v="70"/>
  </r>
  <r>
    <x v="0"/>
    <s v="Other Communicable"/>
    <x v="0"/>
    <n v="128"/>
    <n v="156"/>
    <n v="284"/>
  </r>
  <r>
    <x v="0"/>
    <s v="Other Communicable"/>
    <x v="0"/>
    <n v="120"/>
    <n v="100"/>
    <n v="220"/>
  </r>
  <r>
    <x v="0"/>
    <s v="Other Communicable"/>
    <x v="0"/>
    <n v="73"/>
    <n v="78"/>
    <n v="151"/>
  </r>
  <r>
    <x v="0"/>
    <s v="Other Communicable"/>
    <x v="0"/>
    <m/>
    <m/>
    <n v="0"/>
  </r>
  <r>
    <x v="0"/>
    <s v="Other Communicable"/>
    <x v="0"/>
    <m/>
    <m/>
    <n v="0"/>
  </r>
  <r>
    <x v="0"/>
    <s v="Other Communicable"/>
    <x v="0"/>
    <n v="4"/>
    <n v="4"/>
    <n v="8"/>
  </r>
  <r>
    <x v="0"/>
    <s v="Other Communicable"/>
    <x v="0"/>
    <n v="45"/>
    <n v="70"/>
    <n v="115"/>
  </r>
  <r>
    <x v="0"/>
    <s v="Other Communicable"/>
    <x v="0"/>
    <m/>
    <n v="1"/>
    <n v="1"/>
  </r>
  <r>
    <x v="0"/>
    <s v="Other Communicable"/>
    <x v="0"/>
    <m/>
    <m/>
    <n v="0"/>
  </r>
  <r>
    <x v="0"/>
    <s v="Other Communicable"/>
    <x v="0"/>
    <n v="1"/>
    <n v="1"/>
    <n v="2"/>
  </r>
  <r>
    <x v="0"/>
    <s v="Other Communicable"/>
    <x v="0"/>
    <n v="39"/>
    <n v="37"/>
    <n v="76"/>
  </r>
  <r>
    <x v="0"/>
    <s v="Other Communicable"/>
    <x v="0"/>
    <n v="1"/>
    <n v="3"/>
    <n v="4"/>
  </r>
  <r>
    <x v="0"/>
    <s v="Other Communicable"/>
    <x v="0"/>
    <n v="41"/>
    <n v="18"/>
    <n v="59"/>
  </r>
  <r>
    <x v="0"/>
    <s v="Other Communicable"/>
    <x v="0"/>
    <m/>
    <m/>
    <n v="0"/>
  </r>
  <r>
    <x v="0"/>
    <s v="Other Communicable"/>
    <x v="0"/>
    <n v="3"/>
    <m/>
    <n v="3"/>
  </r>
  <r>
    <x v="0"/>
    <s v="Other Communicable"/>
    <x v="0"/>
    <n v="2"/>
    <n v="1"/>
    <n v="3"/>
  </r>
  <r>
    <x v="0"/>
    <s v="Other Communicable"/>
    <x v="0"/>
    <n v="26"/>
    <n v="22"/>
    <n v="48"/>
  </r>
  <r>
    <x v="0"/>
    <s v="Other Communicable"/>
    <x v="0"/>
    <n v="5"/>
    <n v="1"/>
    <n v="6"/>
  </r>
  <r>
    <x v="1"/>
    <s v="Other"/>
    <x v="1"/>
    <n v="2"/>
    <n v="1"/>
    <n v="3"/>
  </r>
  <r>
    <x v="1"/>
    <s v="Other"/>
    <x v="1"/>
    <n v="4"/>
    <n v="2"/>
    <n v="6"/>
  </r>
  <r>
    <x v="2"/>
    <s v="Tuberculosis"/>
    <x v="0"/>
    <n v="2469"/>
    <n v="1748"/>
    <n v="4217"/>
  </r>
  <r>
    <x v="2"/>
    <s v="Tuberculosis"/>
    <x v="0"/>
    <n v="64"/>
    <n v="41"/>
    <n v="105"/>
  </r>
  <r>
    <x v="2"/>
    <s v="Tuberculosis"/>
    <x v="0"/>
    <n v="145"/>
    <n v="91"/>
    <n v="236"/>
  </r>
  <r>
    <x v="2"/>
    <s v="Tuberculosis"/>
    <x v="0"/>
    <n v="109"/>
    <n v="71"/>
    <n v="180"/>
  </r>
  <r>
    <x v="2"/>
    <s v="Tuberculosis"/>
    <x v="0"/>
    <n v="20"/>
    <n v="18"/>
    <n v="38"/>
  </r>
  <r>
    <x v="2"/>
    <s v="Tuberculosis"/>
    <x v="0"/>
    <n v="12"/>
    <n v="11"/>
    <n v="23"/>
  </r>
  <r>
    <x v="2"/>
    <s v="Tuberculosis"/>
    <x v="0"/>
    <n v="41"/>
    <n v="22"/>
    <n v="63"/>
  </r>
  <r>
    <x v="2"/>
    <s v="Tuberculosis"/>
    <x v="0"/>
    <n v="26"/>
    <n v="22"/>
    <n v="48"/>
  </r>
  <r>
    <x v="1"/>
    <s v="Other"/>
    <x v="1"/>
    <n v="10"/>
    <n v="4"/>
    <n v="14"/>
  </r>
  <r>
    <x v="3"/>
    <s v="Syphilis"/>
    <x v="0"/>
    <n v="115"/>
    <n v="56"/>
    <n v="171"/>
  </r>
  <r>
    <x v="0"/>
    <s v="Other Communicable"/>
    <x v="0"/>
    <n v="6"/>
    <n v="1"/>
    <n v="7"/>
  </r>
  <r>
    <x v="4"/>
    <s v="Other Cancer"/>
    <x v="2"/>
    <n v="50"/>
    <n v="42"/>
    <n v="92"/>
  </r>
  <r>
    <x v="5"/>
    <s v="Stomach &amp; Liver+ Cancer"/>
    <x v="2"/>
    <n v="511"/>
    <n v="308"/>
    <n v="819"/>
  </r>
  <r>
    <x v="6"/>
    <s v="Intestinal/Colorectal Cancer"/>
    <x v="2"/>
    <n v="177"/>
    <n v="74"/>
    <n v="251"/>
  </r>
  <r>
    <x v="4"/>
    <s v="Other Cancer"/>
    <x v="2"/>
    <n v="205"/>
    <n v="76"/>
    <n v="281"/>
  </r>
  <r>
    <x v="7"/>
    <s v="Breast Cancer"/>
    <x v="2"/>
    <n v="112"/>
    <n v="58"/>
    <n v="170"/>
  </r>
  <r>
    <x v="4"/>
    <s v="Other Cancer"/>
    <x v="2"/>
    <n v="36"/>
    <n v="27"/>
    <n v="63"/>
  </r>
  <r>
    <x v="4"/>
    <s v="Other Cancer"/>
    <x v="2"/>
    <n v="211"/>
    <n v="126"/>
    <n v="337"/>
  </r>
  <r>
    <x v="4"/>
    <s v="Other Cancer"/>
    <x v="2"/>
    <n v="11"/>
    <n v="8"/>
    <n v="19"/>
  </r>
  <r>
    <x v="8"/>
    <s v="Other"/>
    <x v="1"/>
    <n v="51"/>
    <n v="41"/>
    <n v="92"/>
  </r>
  <r>
    <x v="9"/>
    <s v="Other Chronic"/>
    <x v="3"/>
    <n v="20"/>
    <n v="14"/>
    <n v="34"/>
  </r>
  <r>
    <x v="1"/>
    <s v="Other"/>
    <x v="1"/>
    <n v="2"/>
    <m/>
    <n v="2"/>
  </r>
  <r>
    <x v="10"/>
    <s v="Diabetes"/>
    <x v="3"/>
    <n v="236"/>
    <n v="142"/>
    <n v="378"/>
  </r>
  <r>
    <x v="9"/>
    <s v="Other Chronic"/>
    <x v="3"/>
    <n v="17"/>
    <n v="10"/>
    <n v="27"/>
  </r>
  <r>
    <x v="9"/>
    <s v="Other Chronic"/>
    <x v="3"/>
    <n v="8"/>
    <n v="3"/>
    <n v="11"/>
  </r>
  <r>
    <x v="11"/>
    <s v="Leukemia"/>
    <x v="2"/>
    <n v="29"/>
    <n v="20"/>
    <n v="49"/>
  </r>
  <r>
    <x v="9"/>
    <s v="Other Chronic"/>
    <x v="3"/>
    <n v="62"/>
    <n v="41"/>
    <n v="103"/>
  </r>
  <r>
    <x v="8"/>
    <s v="Other"/>
    <x v="1"/>
    <n v="34"/>
    <n v="36"/>
    <n v="70"/>
  </r>
  <r>
    <x v="12"/>
    <s v="Alcoholism"/>
    <x v="3"/>
    <n v="99"/>
    <n v="109"/>
    <n v="208"/>
  </r>
  <r>
    <x v="13"/>
    <s v="Injury"/>
    <x v="4"/>
    <n v="8"/>
    <m/>
    <n v="8"/>
  </r>
  <r>
    <x v="13"/>
    <s v="Injury"/>
    <x v="4"/>
    <m/>
    <m/>
    <n v="0"/>
  </r>
  <r>
    <x v="13"/>
    <s v="Injury"/>
    <x v="4"/>
    <n v="21"/>
    <n v="16"/>
    <n v="37"/>
  </r>
  <r>
    <x v="8"/>
    <s v="Other"/>
    <x v="1"/>
    <n v="31"/>
    <n v="16"/>
    <n v="47"/>
  </r>
  <r>
    <x v="14"/>
    <s v="Meningitis"/>
    <x v="0"/>
    <n v="133"/>
    <n v="108"/>
    <n v="241"/>
  </r>
  <r>
    <x v="14"/>
    <s v="Meningitis"/>
    <x v="0"/>
    <n v="58"/>
    <n v="50"/>
    <n v="108"/>
  </r>
  <r>
    <x v="14"/>
    <s v="Meningitis"/>
    <x v="0"/>
    <n v="3"/>
    <n v="1"/>
    <n v="4"/>
  </r>
  <r>
    <x v="15"/>
    <s v="Neurologic"/>
    <x v="0"/>
    <n v="56"/>
    <n v="22"/>
    <n v="78"/>
  </r>
  <r>
    <x v="0"/>
    <s v="Other Communicable"/>
    <x v="0"/>
    <n v="11"/>
    <n v="18"/>
    <n v="29"/>
  </r>
  <r>
    <x v="8"/>
    <s v="Other"/>
    <x v="1"/>
    <n v="94"/>
    <n v="55"/>
    <n v="149"/>
  </r>
  <r>
    <x v="16"/>
    <s v="Stroke"/>
    <x v="5"/>
    <n v="854"/>
    <n v="675"/>
    <n v="1529"/>
  </r>
  <r>
    <x v="15"/>
    <s v="Neurologic"/>
    <x v="3"/>
    <n v="38"/>
    <n v="36"/>
    <n v="74"/>
  </r>
  <r>
    <x v="15"/>
    <s v="Neurologic"/>
    <x v="3"/>
    <n v="160"/>
    <n v="191"/>
    <n v="351"/>
  </r>
  <r>
    <x v="3"/>
    <s v="Syphilis"/>
    <x v="0"/>
    <n v="46"/>
    <n v="114"/>
    <n v="160"/>
  </r>
  <r>
    <x v="15"/>
    <s v="Neurologic"/>
    <x v="3"/>
    <n v="19"/>
    <n v="58"/>
    <n v="77"/>
  </r>
  <r>
    <x v="15"/>
    <s v="Neurologic"/>
    <x v="3"/>
    <n v="39"/>
    <n v="65"/>
    <n v="104"/>
  </r>
  <r>
    <x v="15"/>
    <s v="Neurologic"/>
    <x v="3"/>
    <n v="1"/>
    <m/>
    <n v="1"/>
  </r>
  <r>
    <x v="17"/>
    <s v="Pregnancy/Perinatal"/>
    <x v="1"/>
    <n v="24"/>
    <n v="33"/>
    <n v="57"/>
  </r>
  <r>
    <x v="15"/>
    <s v="Neurologic"/>
    <x v="3"/>
    <n v="1"/>
    <n v="1"/>
    <n v="2"/>
  </r>
  <r>
    <x v="15"/>
    <s v="Neurologic"/>
    <x v="3"/>
    <n v="11"/>
    <n v="4"/>
    <n v="15"/>
  </r>
  <r>
    <x v="8"/>
    <s v="Other"/>
    <x v="1"/>
    <n v="50"/>
    <n v="58"/>
    <n v="108"/>
  </r>
  <r>
    <x v="8"/>
    <s v="Other"/>
    <x v="1"/>
    <m/>
    <m/>
    <n v="0"/>
  </r>
  <r>
    <x v="8"/>
    <s v="Other"/>
    <x v="1"/>
    <n v="21"/>
    <n v="10"/>
    <n v="31"/>
  </r>
  <r>
    <x v="18"/>
    <s v="Other Cardiovascular"/>
    <x v="5"/>
    <n v="31"/>
    <n v="13"/>
    <n v="44"/>
  </r>
  <r>
    <x v="18"/>
    <s v="Other Cardiovascular"/>
    <x v="5"/>
    <n v="151"/>
    <n v="58"/>
    <n v="209"/>
  </r>
  <r>
    <x v="18"/>
    <s v="Other Cardiovascular"/>
    <x v="5"/>
    <n v="2263"/>
    <n v="1582"/>
    <n v="3845"/>
  </r>
  <r>
    <x v="19"/>
    <s v="Ischemic Heart Disease"/>
    <x v="5"/>
    <n v="98"/>
    <n v="87"/>
    <n v="185"/>
  </r>
  <r>
    <x v="18"/>
    <s v="Other Cardiovascular"/>
    <x v="5"/>
    <n v="341"/>
    <n v="198"/>
    <n v="539"/>
  </r>
  <r>
    <x v="18"/>
    <s v="Other Cardiovascular"/>
    <x v="5"/>
    <n v="48"/>
    <n v="31"/>
    <n v="79"/>
  </r>
  <r>
    <x v="18"/>
    <s v="Other Cardiovascular"/>
    <x v="5"/>
    <n v="4"/>
    <n v="1"/>
    <n v="5"/>
  </r>
  <r>
    <x v="18"/>
    <s v="Other Cardiovascular"/>
    <x v="5"/>
    <n v="9"/>
    <n v="3"/>
    <n v="12"/>
  </r>
  <r>
    <x v="18"/>
    <s v="Other Cardiovascular"/>
    <x v="5"/>
    <n v="8"/>
    <n v="8"/>
    <n v="16"/>
  </r>
  <r>
    <x v="20"/>
    <s v="Other Respiratory"/>
    <x v="1"/>
    <m/>
    <n v="4"/>
    <n v="4"/>
  </r>
  <r>
    <x v="20"/>
    <s v="Other Respiratory"/>
    <x v="1"/>
    <n v="7"/>
    <n v="7"/>
    <n v="14"/>
  </r>
  <r>
    <x v="8"/>
    <s v="Other"/>
    <x v="1"/>
    <n v="5"/>
    <n v="1"/>
    <n v="6"/>
  </r>
  <r>
    <x v="20"/>
    <s v="Other Respiratory"/>
    <x v="1"/>
    <n v="109"/>
    <n v="54"/>
    <n v="163"/>
  </r>
  <r>
    <x v="9"/>
    <s v="Other Chronic"/>
    <x v="3"/>
    <n v="132"/>
    <n v="70"/>
    <n v="202"/>
  </r>
  <r>
    <x v="21"/>
    <s v="Pneumonia &amp; Related"/>
    <x v="1"/>
    <n v="340"/>
    <n v="195"/>
    <n v="535"/>
  </r>
  <r>
    <x v="21"/>
    <s v="Pneumonia &amp; Related"/>
    <x v="1"/>
    <n v="500"/>
    <n v="301"/>
    <n v="801"/>
  </r>
  <r>
    <x v="21"/>
    <s v="Pneumonia &amp; Related"/>
    <x v="1"/>
    <n v="512"/>
    <n v="466"/>
    <n v="978"/>
  </r>
  <r>
    <x v="20"/>
    <s v="Other Respiratory"/>
    <x v="1"/>
    <n v="50"/>
    <n v="28"/>
    <n v="78"/>
  </r>
  <r>
    <x v="20"/>
    <s v="Other Respiratory"/>
    <x v="1"/>
    <n v="54"/>
    <n v="54"/>
    <n v="108"/>
  </r>
  <r>
    <x v="20"/>
    <s v="Other Respiratory"/>
    <x v="1"/>
    <n v="7"/>
    <n v="7"/>
    <n v="14"/>
  </r>
  <r>
    <x v="9"/>
    <s v="Other Chronic"/>
    <x v="3"/>
    <n v="35"/>
    <n v="20"/>
    <n v="55"/>
  </r>
  <r>
    <x v="9"/>
    <s v="Other Chronic"/>
    <x v="3"/>
    <n v="5"/>
    <n v="1"/>
    <n v="6"/>
  </r>
  <r>
    <x v="20"/>
    <s v="Other Respiratory"/>
    <x v="1"/>
    <n v="16"/>
    <n v="22"/>
    <n v="38"/>
  </r>
  <r>
    <x v="22"/>
    <s v="Other Gastrointestinal"/>
    <x v="1"/>
    <n v="5"/>
    <n v="7"/>
    <n v="12"/>
  </r>
  <r>
    <x v="22"/>
    <s v="Other Gastrointestinal"/>
    <x v="1"/>
    <n v="13"/>
    <n v="10"/>
    <n v="23"/>
  </r>
  <r>
    <x v="22"/>
    <s v="Other Gastrointestinal"/>
    <x v="1"/>
    <n v="7"/>
    <n v="2"/>
    <n v="9"/>
  </r>
  <r>
    <x v="22"/>
    <s v="Other Gastrointestinal"/>
    <x v="1"/>
    <n v="82"/>
    <n v="41"/>
    <n v="123"/>
  </r>
  <r>
    <x v="22"/>
    <s v="Other Gastrointestinal"/>
    <x v="1"/>
    <n v="146"/>
    <n v="132"/>
    <n v="278"/>
  </r>
  <r>
    <x v="0"/>
    <s v="Other Communicable"/>
    <x v="0"/>
    <n v="499"/>
    <n v="437"/>
    <n v="936"/>
  </r>
  <r>
    <x v="0"/>
    <s v="Other Communicable"/>
    <x v="0"/>
    <n v="135"/>
    <n v="145"/>
    <n v="280"/>
  </r>
  <r>
    <x v="0"/>
    <s v="Other Communicable"/>
    <x v="0"/>
    <n v="1"/>
    <m/>
    <n v="1"/>
  </r>
  <r>
    <x v="0"/>
    <s v="Other Communicable"/>
    <x v="0"/>
    <n v="1"/>
    <n v="2"/>
    <n v="3"/>
  </r>
  <r>
    <x v="22"/>
    <s v="Other Gastrointestinal"/>
    <x v="1"/>
    <n v="195"/>
    <n v="67"/>
    <n v="262"/>
  </r>
  <r>
    <x v="22"/>
    <s v="Other Gastrointestinal"/>
    <x v="1"/>
    <n v="67"/>
    <n v="32"/>
    <n v="99"/>
  </r>
  <r>
    <x v="22"/>
    <s v="Other Gastrointestinal"/>
    <x v="1"/>
    <n v="121"/>
    <n v="78"/>
    <n v="199"/>
  </r>
  <r>
    <x v="22"/>
    <s v="Other Gastrointestinal"/>
    <x v="1"/>
    <n v="42"/>
    <n v="32"/>
    <n v="74"/>
  </r>
  <r>
    <x v="23"/>
    <s v="Liver Disease"/>
    <x v="1"/>
    <n v="5"/>
    <n v="10"/>
    <n v="15"/>
  </r>
  <r>
    <x v="24"/>
    <s v="Stomach &amp; Liver+ Cancer "/>
    <x v="2"/>
    <n v="2"/>
    <m/>
    <n v="2"/>
  </r>
  <r>
    <x v="23"/>
    <s v="Liver Disease"/>
    <x v="3"/>
    <n v="285"/>
    <n v="157"/>
    <n v="442"/>
  </r>
  <r>
    <x v="23"/>
    <s v="Liver Disease"/>
    <x v="3"/>
    <n v="36"/>
    <n v="15"/>
    <n v="51"/>
  </r>
  <r>
    <x v="23"/>
    <s v="Liver Disease"/>
    <x v="1"/>
    <n v="85"/>
    <n v="58"/>
    <n v="143"/>
  </r>
  <r>
    <x v="22"/>
    <s v="Other Gastrointestinal"/>
    <x v="1"/>
    <n v="4"/>
    <n v="2"/>
    <n v="6"/>
  </r>
  <r>
    <x v="22"/>
    <s v="Other Gastrointestinal"/>
    <x v="0"/>
    <n v="49"/>
    <n v="46"/>
    <n v="95"/>
  </r>
  <r>
    <x v="22"/>
    <s v="Other Gastrointestinal"/>
    <x v="1"/>
    <n v="16"/>
    <n v="2"/>
    <n v="18"/>
  </r>
  <r>
    <x v="25"/>
    <s v="Kidney Disease"/>
    <x v="1"/>
    <n v="126"/>
    <n v="71"/>
    <n v="197"/>
  </r>
  <r>
    <x v="25"/>
    <s v="Kidney Disease"/>
    <x v="3"/>
    <n v="1200"/>
    <n v="698"/>
    <n v="1898"/>
  </r>
  <r>
    <x v="25"/>
    <s v="Kidney Disease"/>
    <x v="1"/>
    <m/>
    <m/>
    <n v="0"/>
  </r>
  <r>
    <x v="25"/>
    <s v="Kidney Disease"/>
    <x v="1"/>
    <n v="31"/>
    <n v="16"/>
    <n v="47"/>
  </r>
  <r>
    <x v="26"/>
    <s v="Other Genito-Urinary"/>
    <x v="1"/>
    <n v="11"/>
    <n v="4"/>
    <n v="15"/>
  </r>
  <r>
    <x v="26"/>
    <s v="Other Genito-Urinary"/>
    <x v="1"/>
    <n v="37"/>
    <n v="36"/>
    <n v="73"/>
  </r>
  <r>
    <x v="26"/>
    <s v="Other Genito-Urinary"/>
    <x v="1"/>
    <n v="6"/>
    <n v="3"/>
    <n v="9"/>
  </r>
  <r>
    <x v="26"/>
    <s v="Other Genito-Urinary"/>
    <x v="1"/>
    <n v="59"/>
    <n v="43"/>
    <n v="102"/>
  </r>
  <r>
    <x v="26"/>
    <s v="Other Genito-Urinary"/>
    <x v="0"/>
    <m/>
    <m/>
    <n v="0"/>
  </r>
  <r>
    <x v="26"/>
    <s v="Other Genito-Urinary"/>
    <x v="1"/>
    <n v="2"/>
    <n v="6"/>
    <n v="8"/>
  </r>
  <r>
    <x v="27"/>
    <s v="Other Cancer"/>
    <x v="2"/>
    <n v="37"/>
    <n v="10"/>
    <n v="47"/>
  </r>
  <r>
    <x v="26"/>
    <s v="Other Genito-Urinary"/>
    <x v="1"/>
    <n v="29"/>
    <n v="11"/>
    <n v="40"/>
  </r>
  <r>
    <x v="26"/>
    <s v="Other Genito-Urinary"/>
    <x v="1"/>
    <n v="14"/>
    <n v="9"/>
    <n v="23"/>
  </r>
  <r>
    <x v="26"/>
    <s v="Other Genito-Urinary"/>
    <x v="1"/>
    <n v="41"/>
    <n v="17"/>
    <n v="58"/>
  </r>
  <r>
    <x v="26"/>
    <s v="Other Genito-Urinary"/>
    <x v="1"/>
    <m/>
    <m/>
    <n v="0"/>
  </r>
  <r>
    <x v="17"/>
    <s v="Pregnancy/Perinatal"/>
    <x v="4"/>
    <n v="13"/>
    <n v="24"/>
    <n v="37"/>
  </r>
  <r>
    <x v="17"/>
    <s v="Pregnancy/Perinatal"/>
    <x v="1"/>
    <n v="19"/>
    <n v="15"/>
    <n v="34"/>
  </r>
  <r>
    <x v="17"/>
    <s v="Pregnancy/Perinatal"/>
    <x v="1"/>
    <n v="13"/>
    <n v="14"/>
    <n v="27"/>
  </r>
  <r>
    <x v="17"/>
    <s v="Pregnancy/Perinatal"/>
    <x v="0"/>
    <n v="53"/>
    <n v="54"/>
    <n v="107"/>
  </r>
  <r>
    <x v="17"/>
    <s v="Pregnancy/Perinatal"/>
    <x v="1"/>
    <n v="42"/>
    <n v="28"/>
    <n v="70"/>
  </r>
  <r>
    <x v="17"/>
    <s v="Pregnancy/Perinatal"/>
    <x v="1"/>
    <n v="11"/>
    <n v="2"/>
    <n v="13"/>
  </r>
  <r>
    <x v="17"/>
    <s v="Pregnancy/Perinatal"/>
    <x v="1"/>
    <m/>
    <n v="1"/>
    <n v="1"/>
  </r>
  <r>
    <x v="17"/>
    <s v="Pregnancy/Perinatal"/>
    <x v="1"/>
    <m/>
    <m/>
    <n v="0"/>
  </r>
  <r>
    <x v="18"/>
    <s v="Other Cardiovascular"/>
    <x v="5"/>
    <n v="47"/>
    <n v="34"/>
    <n v="81"/>
  </r>
  <r>
    <x v="0"/>
    <s v="Other Communicable"/>
    <x v="0"/>
    <n v="9"/>
    <n v="4"/>
    <n v="13"/>
  </r>
  <r>
    <x v="0"/>
    <s v="Other Communicable"/>
    <x v="0"/>
    <n v="7"/>
    <n v="4"/>
    <n v="11"/>
  </r>
  <r>
    <x v="8"/>
    <s v="Other"/>
    <x v="1"/>
    <n v="10"/>
    <n v="10"/>
    <n v="20"/>
  </r>
  <r>
    <x v="8"/>
    <s v="Other"/>
    <x v="1"/>
    <n v="31"/>
    <n v="8"/>
    <n v="39"/>
  </r>
  <r>
    <x v="8"/>
    <s v="Other"/>
    <x v="1"/>
    <m/>
    <m/>
    <n v="0"/>
  </r>
  <r>
    <x v="8"/>
    <s v="Other"/>
    <x v="1"/>
    <n v="1"/>
    <m/>
    <n v="1"/>
  </r>
  <r>
    <x v="8"/>
    <s v="Other"/>
    <x v="1"/>
    <n v="2"/>
    <n v="3"/>
    <n v="5"/>
  </r>
  <r>
    <x v="8"/>
    <s v="Other"/>
    <x v="1"/>
    <n v="12"/>
    <n v="10"/>
    <n v="22"/>
  </r>
  <r>
    <x v="9"/>
    <s v="Other Chronic"/>
    <x v="3"/>
    <n v="97"/>
    <n v="86"/>
    <n v="183"/>
  </r>
  <r>
    <x v="9"/>
    <s v="Other Chronic"/>
    <x v="3"/>
    <n v="52"/>
    <n v="37"/>
    <n v="89"/>
  </r>
  <r>
    <x v="17"/>
    <s v="Pregnancy/Perinatal"/>
    <x v="1"/>
    <n v="391"/>
    <n v="257"/>
    <n v="648"/>
  </r>
  <r>
    <x v="17"/>
    <s v="Pregnancy/Perinatal"/>
    <x v="1"/>
    <n v="149"/>
    <n v="83"/>
    <n v="232"/>
  </r>
  <r>
    <x v="17"/>
    <s v="Pregnancy/Perinatal"/>
    <x v="4"/>
    <s v="?"/>
    <s v="?"/>
    <n v="110"/>
  </r>
  <r>
    <x v="17"/>
    <s v="Pregnancy/Perinatal"/>
    <x v="1"/>
    <s v="?"/>
    <s v="?"/>
    <n v="68"/>
  </r>
  <r>
    <x v="17"/>
    <s v="Pregnancy/Perinatal"/>
    <x v="4"/>
    <s v="?"/>
    <s v="?"/>
    <n v="5"/>
  </r>
  <r>
    <x v="9"/>
    <s v="Other Chronic"/>
    <x v="3"/>
    <s v="?"/>
    <s v="?"/>
    <n v="551"/>
  </r>
  <r>
    <x v="28"/>
    <s v="Suicide"/>
    <x v="4"/>
    <s v="?"/>
    <s v="?"/>
    <n v="124"/>
  </r>
  <r>
    <x v="28"/>
    <s v="Suicide"/>
    <x v="4"/>
    <s v="?"/>
    <s v="?"/>
    <n v="80"/>
  </r>
  <r>
    <x v="28"/>
    <s v="Suicide"/>
    <x v="4"/>
    <s v="?"/>
    <s v="?"/>
    <n v="60"/>
  </r>
  <r>
    <x v="28"/>
    <s v="Suicide"/>
    <x v="4"/>
    <s v="?"/>
    <s v="?"/>
    <n v="36"/>
  </r>
  <r>
    <x v="28"/>
    <s v="Suicide"/>
    <x v="4"/>
    <s v="?"/>
    <s v="?"/>
    <n v="303"/>
  </r>
  <r>
    <x v="28"/>
    <s v="Suicide"/>
    <x v="4"/>
    <n v="36"/>
    <n v="29"/>
    <n v="65"/>
  </r>
  <r>
    <x v="28"/>
    <s v="Suicide"/>
    <x v="4"/>
    <n v="3"/>
    <n v="2"/>
    <n v="5"/>
  </r>
  <r>
    <x v="28"/>
    <s v="Suicide"/>
    <x v="4"/>
    <n v="6"/>
    <n v="9"/>
    <n v="15"/>
  </r>
  <r>
    <x v="28"/>
    <s v="Suicide"/>
    <x v="4"/>
    <n v="4"/>
    <n v="4"/>
    <n v="8"/>
  </r>
  <r>
    <x v="13"/>
    <s v="Injury"/>
    <x v="4"/>
    <n v="9"/>
    <n v="14"/>
    <n v="23"/>
  </r>
  <r>
    <x v="13"/>
    <s v="Injury"/>
    <x v="4"/>
    <n v="32"/>
    <n v="26"/>
    <n v="58"/>
  </r>
  <r>
    <x v="13"/>
    <s v="Injury"/>
    <x v="4"/>
    <n v="14"/>
    <n v="16"/>
    <n v="30"/>
  </r>
  <r>
    <x v="13"/>
    <s v="Injury"/>
    <x v="4"/>
    <n v="79"/>
    <n v="63"/>
    <n v="142"/>
  </r>
  <r>
    <x v="13"/>
    <s v="Injury"/>
    <x v="4"/>
    <n v="58"/>
    <n v="5"/>
    <n v="63"/>
  </r>
  <r>
    <x v="13"/>
    <s v="Injury"/>
    <x v="4"/>
    <n v="117"/>
    <n v="158"/>
    <n v="275"/>
  </r>
  <r>
    <x v="13"/>
    <s v="Injury"/>
    <x v="4"/>
    <n v="26"/>
    <n v="69"/>
    <n v="95"/>
  </r>
  <r>
    <x v="13"/>
    <s v="Injury"/>
    <x v="4"/>
    <n v="2"/>
    <n v="2"/>
    <n v="4"/>
  </r>
  <r>
    <x v="13"/>
    <s v="Injury"/>
    <x v="4"/>
    <n v="198"/>
    <n v="141"/>
    <n v="339"/>
  </r>
  <r>
    <x v="13"/>
    <s v="Injury"/>
    <x v="4"/>
    <n v="2"/>
    <n v="45"/>
    <n v="47"/>
  </r>
  <r>
    <x v="13"/>
    <s v="Injury"/>
    <x v="4"/>
    <n v="7"/>
    <n v="7"/>
    <n v="14"/>
  </r>
  <r>
    <x v="13"/>
    <s v="Injury"/>
    <x v="4"/>
    <n v="36"/>
    <n v="34"/>
    <n v="70"/>
  </r>
  <r>
    <x v="13"/>
    <s v="Injury"/>
    <x v="4"/>
    <n v="139"/>
    <n v="215"/>
    <n v="354"/>
  </r>
  <r>
    <x v="29"/>
    <s v="Motor Vehicle Accident"/>
    <x v="4"/>
    <n v="114"/>
    <n v="30"/>
    <n v="144"/>
  </r>
  <r>
    <x v="29"/>
    <s v="Motor Vehicle Accident"/>
    <x v="4"/>
    <n v="50"/>
    <n v="36"/>
    <n v="86"/>
  </r>
  <r>
    <x v="29"/>
    <s v="Motor Vehicle Accident"/>
    <x v="4"/>
    <n v="57"/>
    <n v="88"/>
    <n v="145"/>
  </r>
  <r>
    <x v="13"/>
    <s v="Injury"/>
    <x v="4"/>
    <n v="18"/>
    <n v="18"/>
    <n v="36"/>
  </r>
  <r>
    <x v="13"/>
    <s v="Injury"/>
    <x v="4"/>
    <n v="17"/>
    <n v="36"/>
    <n v="53"/>
  </r>
  <r>
    <x v="13"/>
    <s v="Injury"/>
    <x v="4"/>
    <n v="4"/>
    <n v="2"/>
    <n v="6"/>
  </r>
  <r>
    <x v="13"/>
    <s v="Injury"/>
    <x v="4"/>
    <n v="1"/>
    <n v="5"/>
    <n v="6"/>
  </r>
  <r>
    <x v="13"/>
    <s v="Injury"/>
    <x v="4"/>
    <n v="3"/>
    <n v="22"/>
    <n v="25"/>
  </r>
  <r>
    <x v="13"/>
    <s v="Injury"/>
    <x v="4"/>
    <m/>
    <m/>
    <n v="0"/>
  </r>
  <r>
    <x v="13"/>
    <s v="Injury"/>
    <x v="4"/>
    <n v="18"/>
    <n v="25"/>
    <n v="43"/>
  </r>
  <r>
    <x v="13"/>
    <s v="Injury"/>
    <x v="4"/>
    <n v="21"/>
    <n v="11"/>
    <n v="32"/>
  </r>
  <r>
    <x v="13"/>
    <s v="Injury"/>
    <x v="4"/>
    <n v="51"/>
    <n v="108"/>
    <n v="159"/>
  </r>
  <r>
    <x v="30"/>
    <s v="Homicide"/>
    <x v="4"/>
    <n v="82"/>
    <n v="63"/>
    <n v="145"/>
  </r>
  <r>
    <x v="30"/>
    <s v="Homicide"/>
    <x v="4"/>
    <n v="11"/>
    <n v="22"/>
    <n v="33"/>
  </r>
  <r>
    <x v="30"/>
    <s v="Homicide"/>
    <x v="4"/>
    <n v="53"/>
    <n v="30"/>
    <n v="83"/>
  </r>
  <r>
    <x v="8"/>
    <s v="Other"/>
    <x v="1"/>
    <n v="6"/>
    <n v="17"/>
    <n v="23"/>
  </r>
  <r>
    <x v="8"/>
    <s v="Other"/>
    <x v="1"/>
    <m/>
    <n v="3"/>
    <n v="3"/>
  </r>
  <r>
    <x v="8"/>
    <s v="Other"/>
    <x v="1"/>
    <n v="55"/>
    <n v="88"/>
    <n v="143"/>
  </r>
  <r>
    <x v="8"/>
    <s v="Other"/>
    <x v="1"/>
    <n v="9"/>
    <n v="25"/>
    <n v="34"/>
  </r>
  <r>
    <x v="31"/>
    <m/>
    <x v="6"/>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
  <r>
    <x v="0"/>
    <s v="Other Communicable"/>
    <x v="0"/>
    <n v="219"/>
  </r>
  <r>
    <x v="0"/>
    <s v="Other Communicable"/>
    <x v="0"/>
    <n v="40"/>
  </r>
  <r>
    <x v="0"/>
    <s v="Other Communicable"/>
    <x v="0"/>
    <n v="15"/>
  </r>
  <r>
    <x v="0"/>
    <s v="Other Communicable"/>
    <x v="0"/>
    <n v="193"/>
  </r>
  <r>
    <x v="0"/>
    <s v="Other Communicable"/>
    <x v="0"/>
    <n v="48"/>
  </r>
  <r>
    <x v="0"/>
    <s v="Other Communicable"/>
    <x v="0"/>
    <n v="203"/>
  </r>
  <r>
    <x v="0"/>
    <s v="Other Communicable"/>
    <x v="0"/>
    <n v="205"/>
  </r>
  <r>
    <x v="0"/>
    <s v="Other Communicable"/>
    <x v="0"/>
    <n v="285"/>
  </r>
  <r>
    <x v="0"/>
    <s v="Other Communicable"/>
    <x v="0"/>
    <n v="74"/>
  </r>
  <r>
    <x v="0"/>
    <s v="Other Communicable"/>
    <x v="0"/>
    <n v="6"/>
  </r>
  <r>
    <x v="0"/>
    <s v="Other Communicable"/>
    <x v="0"/>
    <n v="65"/>
  </r>
  <r>
    <x v="0"/>
    <s v="Other Communicable"/>
    <x v="0"/>
    <n v="9"/>
  </r>
  <r>
    <x v="0"/>
    <s v="Other Communicable"/>
    <x v="0"/>
    <n v="31"/>
  </r>
  <r>
    <x v="0"/>
    <s v="Other Communicable"/>
    <x v="0"/>
    <n v="6"/>
  </r>
  <r>
    <x v="0"/>
    <s v="Other Communicable"/>
    <x v="0"/>
    <n v="55"/>
  </r>
  <r>
    <x v="0"/>
    <s v="Other Communicable"/>
    <x v="0"/>
    <n v="2"/>
  </r>
  <r>
    <x v="1"/>
    <s v="Other"/>
    <x v="1"/>
    <n v="24"/>
  </r>
  <r>
    <x v="1"/>
    <s v="Other"/>
    <x v="1"/>
    <n v="7"/>
  </r>
  <r>
    <x v="2"/>
    <s v="Tuberculosis"/>
    <x v="0"/>
    <n v="4814"/>
  </r>
  <r>
    <x v="2"/>
    <s v="Tuberculosis"/>
    <x v="0"/>
    <n v="130"/>
  </r>
  <r>
    <x v="2"/>
    <s v="Tuberculosis"/>
    <x v="0"/>
    <n v="318"/>
  </r>
  <r>
    <x v="2"/>
    <s v="Tuberculosis"/>
    <x v="0"/>
    <n v="168"/>
  </r>
  <r>
    <x v="2"/>
    <s v="Tuberculosis"/>
    <x v="0"/>
    <n v="45"/>
  </r>
  <r>
    <x v="2"/>
    <s v="Tuberculosis"/>
    <x v="0"/>
    <n v="19"/>
  </r>
  <r>
    <x v="2"/>
    <s v="Tuberculosis"/>
    <x v="0"/>
    <n v="61"/>
  </r>
  <r>
    <x v="2"/>
    <s v="Tuberculosis"/>
    <x v="0"/>
    <n v="23"/>
  </r>
  <r>
    <x v="1"/>
    <s v="Other"/>
    <x v="1"/>
    <n v="11"/>
  </r>
  <r>
    <x v="3"/>
    <s v="Syphilis"/>
    <x v="0"/>
    <n v="348"/>
  </r>
  <r>
    <x v="0"/>
    <s v="Other Communicable"/>
    <x v="0"/>
    <n v="21"/>
  </r>
  <r>
    <x v="4"/>
    <s v="Other Cancer"/>
    <x v="2"/>
    <n v="115"/>
  </r>
  <r>
    <x v="5"/>
    <s v="Stomach &amp; Liver+ Cancer"/>
    <x v="2"/>
    <n v="1216"/>
  </r>
  <r>
    <x v="6"/>
    <s v="Intestinal/Colorectal Cancer"/>
    <x v="2"/>
    <n v="407"/>
  </r>
  <r>
    <x v="4"/>
    <s v="Other Cancer"/>
    <x v="2"/>
    <n v="435"/>
  </r>
  <r>
    <x v="7"/>
    <s v="Breast Cancer"/>
    <x v="2"/>
    <n v="293"/>
  </r>
  <r>
    <x v="4"/>
    <s v="Other Cancer"/>
    <x v="2"/>
    <n v="86"/>
  </r>
  <r>
    <x v="4"/>
    <s v="Other Cancer"/>
    <x v="2"/>
    <n v="623"/>
  </r>
  <r>
    <x v="4"/>
    <s v="Other Cancer"/>
    <x v="2"/>
    <n v="9"/>
  </r>
  <r>
    <x v="8"/>
    <s v="Other"/>
    <x v="1"/>
    <n v="82"/>
  </r>
  <r>
    <x v="9"/>
    <s v="Other Chronic"/>
    <x v="3"/>
    <n v="38"/>
  </r>
  <r>
    <x v="1"/>
    <s v="Other"/>
    <x v="1"/>
    <n v="4"/>
  </r>
  <r>
    <x v="10"/>
    <s v="Diabetes"/>
    <x v="3"/>
    <n v="596"/>
  </r>
  <r>
    <x v="9"/>
    <s v="Other Chronic"/>
    <x v="3"/>
    <n v="42"/>
  </r>
  <r>
    <x v="9"/>
    <s v="Other Chronic"/>
    <x v="3"/>
    <n v="19"/>
  </r>
  <r>
    <x v="11"/>
    <s v="Leukemia"/>
    <x v="2"/>
    <n v="85"/>
  </r>
  <r>
    <x v="9"/>
    <s v="Other Chronic"/>
    <x v="3"/>
    <n v="184"/>
  </r>
  <r>
    <x v="8"/>
    <s v="Other"/>
    <x v="1"/>
    <n v="37"/>
  </r>
  <r>
    <x v="12"/>
    <s v="Alcoholism"/>
    <x v="3"/>
    <n v="205"/>
  </r>
  <r>
    <x v="13"/>
    <s v="Injury"/>
    <x v="4"/>
    <n v="10"/>
  </r>
  <r>
    <x v="13"/>
    <s v="Injury"/>
    <x v="4"/>
    <n v="12"/>
  </r>
  <r>
    <x v="8"/>
    <s v="Other"/>
    <x v="1"/>
    <n v="23"/>
  </r>
  <r>
    <x v="14"/>
    <s v="Meningitis"/>
    <x v="0"/>
    <n v="89"/>
  </r>
  <r>
    <x v="14"/>
    <s v="Meningitis"/>
    <x v="0"/>
    <n v="26"/>
  </r>
  <r>
    <x v="14"/>
    <s v="Meningitis"/>
    <x v="0"/>
    <n v="60"/>
  </r>
  <r>
    <x v="15"/>
    <s v="Neurologic"/>
    <x v="0"/>
    <n v="83"/>
  </r>
  <r>
    <x v="0"/>
    <s v="Other Communicable"/>
    <x v="0"/>
    <n v="23"/>
  </r>
  <r>
    <x v="8"/>
    <s v="Other"/>
    <x v="1"/>
    <n v="216"/>
  </r>
  <r>
    <x v="16"/>
    <s v="Stroke"/>
    <x v="5"/>
    <n v="2565"/>
  </r>
  <r>
    <x v="15"/>
    <s v="Neurologic"/>
    <x v="3"/>
    <n v="54"/>
  </r>
  <r>
    <x v="15"/>
    <s v="Neurologic"/>
    <x v="3"/>
    <n v="169"/>
  </r>
  <r>
    <x v="3"/>
    <s v="Syphilis"/>
    <x v="0"/>
    <n v="347"/>
  </r>
  <r>
    <x v="15"/>
    <s v="Neurologic"/>
    <x v="3"/>
    <n v="55"/>
  </r>
  <r>
    <x v="15"/>
    <s v="Neurologic"/>
    <x v="3"/>
    <n v="93"/>
  </r>
  <r>
    <x v="17"/>
    <s v="Pregnancy/Perinatal"/>
    <x v="1"/>
    <n v="29"/>
  </r>
  <r>
    <x v="15"/>
    <s v="Neurologic"/>
    <x v="3"/>
    <n v="1"/>
  </r>
  <r>
    <x v="15"/>
    <s v="Neurologic"/>
    <x v="3"/>
    <n v="23"/>
  </r>
  <r>
    <x v="8"/>
    <s v="Other"/>
    <x v="1"/>
    <n v="112"/>
  </r>
  <r>
    <x v="8"/>
    <s v="Other"/>
    <x v="1"/>
    <n v="3"/>
  </r>
  <r>
    <x v="8"/>
    <s v="Other"/>
    <x v="1"/>
    <n v="66"/>
  </r>
  <r>
    <x v="18"/>
    <s v="Other Cardiovascular"/>
    <x v="5"/>
    <n v="44"/>
  </r>
  <r>
    <x v="18"/>
    <s v="Other Cardiovascular"/>
    <x v="5"/>
    <n v="273"/>
  </r>
  <r>
    <x v="18"/>
    <s v="Other Cardiovascular"/>
    <x v="5"/>
    <n v="5641"/>
  </r>
  <r>
    <x v="19"/>
    <s v="Ischemic Heart Disease"/>
    <x v="5"/>
    <n v="284"/>
  </r>
  <r>
    <x v="18"/>
    <s v="Other Cardiovascular"/>
    <x v="5"/>
    <n v="898"/>
  </r>
  <r>
    <x v="18"/>
    <s v="Other Cardiovascular"/>
    <x v="5"/>
    <n v="158"/>
  </r>
  <r>
    <x v="18"/>
    <s v="Other Cardiovascular"/>
    <x v="5"/>
    <n v="8"/>
  </r>
  <r>
    <x v="18"/>
    <s v="Other Cardiovascular"/>
    <x v="5"/>
    <n v="24"/>
  </r>
  <r>
    <x v="18"/>
    <s v="Other Cardiovascular"/>
    <x v="5"/>
    <n v="9"/>
  </r>
  <r>
    <x v="20"/>
    <s v="Other Respiratory"/>
    <x v="1"/>
    <n v="2"/>
  </r>
  <r>
    <x v="20"/>
    <s v="Other Respiratory"/>
    <x v="1"/>
    <n v="28"/>
  </r>
  <r>
    <x v="8"/>
    <s v="Other"/>
    <x v="1"/>
    <n v="21"/>
  </r>
  <r>
    <x v="20"/>
    <s v="Other Respiratory"/>
    <x v="1"/>
    <n v="173"/>
  </r>
  <r>
    <x v="9"/>
    <s v="Other Chronic"/>
    <x v="3"/>
    <n v="169"/>
  </r>
  <r>
    <x v="21"/>
    <s v="Pneumonia &amp; Related"/>
    <x v="1"/>
    <n v="1128"/>
  </r>
  <r>
    <x v="21"/>
    <s v="Pneumonia &amp; Related"/>
    <x v="1"/>
    <n v="1996"/>
  </r>
  <r>
    <x v="21"/>
    <s v="Pneumonia &amp; Related"/>
    <x v="1"/>
    <n v="215"/>
  </r>
  <r>
    <x v="20"/>
    <s v="Other Respiratory"/>
    <x v="1"/>
    <n v="105"/>
  </r>
  <r>
    <x v="20"/>
    <s v="Other Respiratory"/>
    <x v="1"/>
    <n v="64"/>
  </r>
  <r>
    <x v="20"/>
    <s v="Other Respiratory"/>
    <x v="1"/>
    <n v="17"/>
  </r>
  <r>
    <x v="9"/>
    <s v="Other Chronic"/>
    <x v="3"/>
    <n v="58"/>
  </r>
  <r>
    <x v="9"/>
    <s v="Other Chronic"/>
    <x v="3"/>
    <n v="7"/>
  </r>
  <r>
    <x v="20"/>
    <s v="Other Respiratory"/>
    <x v="1"/>
    <n v="32"/>
  </r>
  <r>
    <x v="22"/>
    <s v="Other Gastrointestinal"/>
    <x v="1"/>
    <n v="22"/>
  </r>
  <r>
    <x v="22"/>
    <s v="Other Gastrointestinal"/>
    <x v="1"/>
    <n v="67"/>
  </r>
  <r>
    <x v="22"/>
    <s v="Other Gastrointestinal"/>
    <x v="1"/>
    <n v="6"/>
  </r>
  <r>
    <x v="22"/>
    <s v="Other Gastrointestinal"/>
    <x v="1"/>
    <n v="194"/>
  </r>
  <r>
    <x v="22"/>
    <s v="Other Gastrointestinal"/>
    <x v="1"/>
    <n v="212"/>
  </r>
  <r>
    <x v="0"/>
    <s v="Other Communicable"/>
    <x v="0"/>
    <n v="1038"/>
  </r>
  <r>
    <x v="0"/>
    <s v="Other Communicable"/>
    <x v="0"/>
    <n v="358"/>
  </r>
  <r>
    <x v="0"/>
    <s v="Other Communicable"/>
    <x v="0"/>
    <n v="1"/>
  </r>
  <r>
    <x v="22"/>
    <s v="Other Gastrointestinal"/>
    <x v="1"/>
    <n v="426"/>
  </r>
  <r>
    <x v="22"/>
    <s v="Other Gastrointestinal"/>
    <x v="1"/>
    <n v="118"/>
  </r>
  <r>
    <x v="22"/>
    <s v="Other Gastrointestinal"/>
    <x v="1"/>
    <n v="259"/>
  </r>
  <r>
    <x v="22"/>
    <s v="Other Gastrointestinal"/>
    <x v="1"/>
    <n v="71"/>
  </r>
  <r>
    <x v="23"/>
    <s v="Liver Disease"/>
    <x v="1"/>
    <n v="20"/>
  </r>
  <r>
    <x v="24"/>
    <s v="Stomach &amp; Liver+ Cancer "/>
    <x v="2"/>
    <n v="1"/>
  </r>
  <r>
    <x v="23"/>
    <s v="Liver Disease"/>
    <x v="3"/>
    <n v="478"/>
  </r>
  <r>
    <x v="23"/>
    <s v="Liver Disease"/>
    <x v="3"/>
    <n v="84"/>
  </r>
  <r>
    <x v="23"/>
    <s v="Liver Disease"/>
    <x v="1"/>
    <n v="140"/>
  </r>
  <r>
    <x v="22"/>
    <s v="Other Gastrointestinal"/>
    <x v="1"/>
    <n v="4"/>
  </r>
  <r>
    <x v="22"/>
    <s v="Other Gastrointestinal"/>
    <x v="0"/>
    <n v="42"/>
  </r>
  <r>
    <x v="22"/>
    <s v="Other Gastrointestinal"/>
    <x v="1"/>
    <n v="27"/>
  </r>
  <r>
    <x v="25"/>
    <s v="Kidney Disease"/>
    <x v="1"/>
    <n v="191"/>
  </r>
  <r>
    <x v="25"/>
    <s v="Kidney Disease"/>
    <x v="3"/>
    <n v="3025"/>
  </r>
  <r>
    <x v="25"/>
    <s v="Kidney Disease"/>
    <x v="1"/>
    <n v="93"/>
  </r>
  <r>
    <x v="26"/>
    <s v="Other Genito-Urinary"/>
    <x v="1"/>
    <n v="20"/>
  </r>
  <r>
    <x v="26"/>
    <s v="Other Genito-Urinary"/>
    <x v="1"/>
    <n v="48"/>
  </r>
  <r>
    <x v="26"/>
    <s v="Other Genito-Urinary"/>
    <x v="1"/>
    <n v="13"/>
  </r>
  <r>
    <x v="26"/>
    <s v="Other Genito-Urinary"/>
    <x v="1"/>
    <n v="172"/>
  </r>
  <r>
    <x v="26"/>
    <s v="Other Genito-Urinary"/>
    <x v="0"/>
    <n v="1"/>
  </r>
  <r>
    <x v="26"/>
    <s v="Other Genito-Urinary"/>
    <x v="1"/>
    <n v="1"/>
  </r>
  <r>
    <x v="27"/>
    <s v="Other Cancer"/>
    <x v="2"/>
    <n v="86"/>
  </r>
  <r>
    <x v="26"/>
    <s v="Other Genito-Urinary"/>
    <x v="1"/>
    <n v="28"/>
  </r>
  <r>
    <x v="26"/>
    <s v="Other Genito-Urinary"/>
    <x v="1"/>
    <n v="30"/>
  </r>
  <r>
    <x v="26"/>
    <s v="Other Genito-Urinary"/>
    <x v="1"/>
    <n v="57"/>
  </r>
  <r>
    <x v="26"/>
    <s v="Other Genito-Urinary"/>
    <x v="1"/>
    <n v="2"/>
  </r>
  <r>
    <x v="17"/>
    <s v="Pregnancy/Perinatal"/>
    <x v="4"/>
    <n v="44"/>
  </r>
  <r>
    <x v="17"/>
    <s v="Pregnancy/Perinatal"/>
    <x v="1"/>
    <n v="35"/>
  </r>
  <r>
    <x v="17"/>
    <s v="Pregnancy/Perinatal"/>
    <x v="1"/>
    <n v="35"/>
  </r>
  <r>
    <x v="17"/>
    <s v="Pregnancy/Perinatal"/>
    <x v="0"/>
    <n v="150"/>
  </r>
  <r>
    <x v="17"/>
    <s v="Pregnancy/Perinatal"/>
    <x v="1"/>
    <n v="116"/>
  </r>
  <r>
    <x v="17"/>
    <s v="Pregnancy/Perinatal"/>
    <x v="1"/>
    <n v="11"/>
  </r>
  <r>
    <x v="17"/>
    <s v="Pregnancy/Perinatal"/>
    <x v="1"/>
    <n v="2"/>
  </r>
  <r>
    <x v="18"/>
    <s v="Other Cardiovascular"/>
    <x v="5"/>
    <n v="59"/>
  </r>
  <r>
    <x v="0"/>
    <s v="Other Communicable"/>
    <x v="0"/>
    <n v="19"/>
  </r>
  <r>
    <x v="0"/>
    <s v="Other Communicable"/>
    <x v="0"/>
    <n v="18"/>
  </r>
  <r>
    <x v="8"/>
    <s v="Other"/>
    <x v="1"/>
    <n v="18"/>
  </r>
  <r>
    <x v="8"/>
    <s v="Other"/>
    <x v="1"/>
    <n v="85"/>
  </r>
  <r>
    <x v="8"/>
    <s v="Other"/>
    <x v="1"/>
    <n v="8"/>
  </r>
  <r>
    <x v="8"/>
    <s v="Other"/>
    <x v="1"/>
    <n v="31"/>
  </r>
  <r>
    <x v="9"/>
    <s v="Other Chronic"/>
    <x v="3"/>
    <n v="238"/>
  </r>
  <r>
    <x v="9"/>
    <s v="Other Chronic"/>
    <x v="3"/>
    <n v="120"/>
  </r>
  <r>
    <x v="17"/>
    <s v="Pregnancy/Perinatal"/>
    <x v="1"/>
    <n v="868"/>
  </r>
  <r>
    <x v="17"/>
    <s v="Pregnancy/Perinatal"/>
    <x v="1"/>
    <n v="210"/>
  </r>
  <r>
    <x v="17"/>
    <s v="Pregnancy/Perinatal"/>
    <x v="4"/>
    <n v="174"/>
  </r>
  <r>
    <x v="17"/>
    <s v="Pregnancy/Perinatal"/>
    <x v="1"/>
    <n v="140"/>
  </r>
  <r>
    <x v="17"/>
    <s v="Pregnancy/Perinatal"/>
    <x v="4"/>
    <n v="14"/>
  </r>
  <r>
    <x v="9"/>
    <s v="Other Chronic"/>
    <x v="3"/>
    <n v="337"/>
  </r>
  <r>
    <x v="28"/>
    <s v="Suicide"/>
    <x v="4"/>
    <n v="136"/>
  </r>
  <r>
    <x v="28"/>
    <s v="Suicide"/>
    <x v="4"/>
    <n v="135"/>
  </r>
  <r>
    <x v="28"/>
    <s v="Suicide"/>
    <x v="4"/>
    <n v="75"/>
  </r>
  <r>
    <x v="28"/>
    <s v="Suicide"/>
    <x v="4"/>
    <n v="48"/>
  </r>
  <r>
    <x v="28"/>
    <s v="Suicide"/>
    <x v="4"/>
    <n v="385"/>
  </r>
  <r>
    <x v="28"/>
    <s v="Suicide"/>
    <x v="4"/>
    <n v="84"/>
  </r>
  <r>
    <x v="28"/>
    <s v="Suicide"/>
    <x v="4"/>
    <n v="12"/>
  </r>
  <r>
    <x v="28"/>
    <s v="Suicide"/>
    <x v="4"/>
    <n v="10"/>
  </r>
  <r>
    <x v="28"/>
    <s v="Suicide"/>
    <x v="4"/>
    <n v="8"/>
  </r>
  <r>
    <x v="13"/>
    <s v="Injury"/>
    <x v="4"/>
    <n v="48"/>
  </r>
  <r>
    <x v="13"/>
    <s v="Injury"/>
    <x v="4"/>
    <n v="64"/>
  </r>
  <r>
    <x v="13"/>
    <s v="Injury"/>
    <x v="4"/>
    <n v="74"/>
  </r>
  <r>
    <x v="13"/>
    <s v="Injury"/>
    <x v="4"/>
    <n v="192"/>
  </r>
  <r>
    <x v="13"/>
    <s v="Injury"/>
    <x v="4"/>
    <n v="135"/>
  </r>
  <r>
    <x v="13"/>
    <s v="Injury"/>
    <x v="4"/>
    <n v="312"/>
  </r>
  <r>
    <x v="13"/>
    <s v="Injury"/>
    <x v="4"/>
    <n v="89"/>
  </r>
  <r>
    <x v="13"/>
    <s v="Injury"/>
    <x v="4"/>
    <n v="5"/>
  </r>
  <r>
    <x v="13"/>
    <s v="Injury"/>
    <x v="4"/>
    <n v="419"/>
  </r>
  <r>
    <x v="13"/>
    <s v="Injury"/>
    <x v="4"/>
    <n v="40"/>
  </r>
  <r>
    <x v="13"/>
    <s v="Injury"/>
    <x v="4"/>
    <n v="6"/>
  </r>
  <r>
    <x v="13"/>
    <s v="Injury"/>
    <x v="4"/>
    <n v="92"/>
  </r>
  <r>
    <x v="13"/>
    <s v="Injury"/>
    <x v="4"/>
    <n v="359"/>
  </r>
  <r>
    <x v="29"/>
    <s v="Motor Vehicle Accident"/>
    <x v="4"/>
    <n v="120"/>
  </r>
  <r>
    <x v="29"/>
    <s v="Motor Vehicle Accident"/>
    <x v="4"/>
    <n v="554"/>
  </r>
  <r>
    <x v="29"/>
    <s v="Motor Vehicle Accident"/>
    <x v="4"/>
    <n v="186"/>
  </r>
  <r>
    <x v="13"/>
    <s v="Injury"/>
    <x v="4"/>
    <n v="33"/>
  </r>
  <r>
    <x v="13"/>
    <s v="Injury"/>
    <x v="4"/>
    <n v="36"/>
  </r>
  <r>
    <x v="13"/>
    <s v="Injury"/>
    <x v="4"/>
    <n v="5"/>
  </r>
  <r>
    <x v="13"/>
    <s v="Injury"/>
    <x v="4"/>
    <n v="5"/>
  </r>
  <r>
    <x v="13"/>
    <s v="Injury"/>
    <x v="4"/>
    <n v="88"/>
  </r>
  <r>
    <x v="13"/>
    <s v="Injury"/>
    <x v="4"/>
    <n v="48"/>
  </r>
  <r>
    <x v="13"/>
    <s v="Injury"/>
    <x v="4"/>
    <n v="14"/>
  </r>
  <r>
    <x v="13"/>
    <s v="Injury"/>
    <x v="4"/>
    <n v="151"/>
  </r>
  <r>
    <x v="30"/>
    <s v="Homicide"/>
    <x v="4"/>
    <n v="277"/>
  </r>
  <r>
    <x v="30"/>
    <s v="Homicide"/>
    <x v="4"/>
    <n v="44"/>
  </r>
  <r>
    <x v="30"/>
    <s v="Homicide"/>
    <x v="4"/>
    <n v="64"/>
  </r>
  <r>
    <x v="8"/>
    <s v="Other"/>
    <x v="1"/>
    <n v="4"/>
  </r>
  <r>
    <x v="8"/>
    <s v="Other"/>
    <x v="1"/>
    <n v="2"/>
  </r>
  <r>
    <x v="8"/>
    <s v="Other"/>
    <x v="1"/>
    <n v="24"/>
  </r>
  <r>
    <x v="8"/>
    <s v="Other"/>
    <x v="1"/>
    <n v="25"/>
  </r>
  <r>
    <x v="31"/>
    <m/>
    <x v="6"/>
    <m/>
  </r>
  <r>
    <x v="31"/>
    <m/>
    <x v="6"/>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Other Communicable"/>
    <x v="0"/>
    <n v="196"/>
  </r>
  <r>
    <x v="0"/>
    <s v="Other Communicable"/>
    <x v="0"/>
    <n v="0"/>
  </r>
  <r>
    <x v="0"/>
    <s v="Other Communicable"/>
    <x v="0"/>
    <n v="0"/>
  </r>
  <r>
    <x v="0"/>
    <s v="Other Communicable"/>
    <x v="0"/>
    <n v="41"/>
  </r>
  <r>
    <x v="0"/>
    <s v="Other Communicable"/>
    <x v="0"/>
    <n v="3"/>
  </r>
  <r>
    <x v="0"/>
    <s v="Other Communicable"/>
    <x v="0"/>
    <n v="163"/>
  </r>
  <r>
    <x v="0"/>
    <s v="Other Communicable"/>
    <x v="0"/>
    <n v="59"/>
  </r>
  <r>
    <x v="0"/>
    <s v="Other Communicable"/>
    <x v="0"/>
    <n v="307"/>
  </r>
  <r>
    <x v="0"/>
    <s v="Other Communicable"/>
    <x v="0"/>
    <n v="231"/>
  </r>
  <r>
    <x v="0"/>
    <s v="Other Communicable"/>
    <x v="0"/>
    <n v="9675"/>
  </r>
  <r>
    <x v="0"/>
    <s v="Other Communicable"/>
    <x v="0"/>
    <n v="0"/>
  </r>
  <r>
    <x v="0"/>
    <s v="Other Communicable"/>
    <x v="0"/>
    <n v="0"/>
  </r>
  <r>
    <x v="0"/>
    <s v="Other Communicable"/>
    <x v="0"/>
    <n v="1"/>
  </r>
  <r>
    <x v="0"/>
    <s v="Other Communicable"/>
    <x v="0"/>
    <n v="99"/>
  </r>
  <r>
    <x v="0"/>
    <s v="Other Communicable"/>
    <x v="0"/>
    <n v="0"/>
  </r>
  <r>
    <x v="0"/>
    <s v="Other Communicable"/>
    <x v="0"/>
    <n v="0"/>
  </r>
  <r>
    <x v="0"/>
    <s v="Other Communicable"/>
    <x v="0"/>
    <n v="5"/>
  </r>
  <r>
    <x v="0"/>
    <s v="Other Communicable"/>
    <x v="0"/>
    <n v="58"/>
  </r>
  <r>
    <x v="0"/>
    <s v="Other Communicable"/>
    <x v="0"/>
    <n v="22"/>
  </r>
  <r>
    <x v="0"/>
    <s v="Other Communicable"/>
    <x v="0"/>
    <n v="56"/>
  </r>
  <r>
    <x v="0"/>
    <s v="Other Communicable"/>
    <x v="0"/>
    <n v="2"/>
  </r>
  <r>
    <x v="0"/>
    <s v="Other Communicable"/>
    <x v="0"/>
    <n v="3"/>
  </r>
  <r>
    <x v="0"/>
    <s v="Other Communicable"/>
    <x v="0"/>
    <n v="0"/>
  </r>
  <r>
    <x v="0"/>
    <s v="Other Communicable"/>
    <x v="0"/>
    <n v="44"/>
  </r>
  <r>
    <x v="0"/>
    <s v="Other Communicable"/>
    <x v="0"/>
    <n v="3"/>
  </r>
  <r>
    <x v="1"/>
    <s v="Other"/>
    <x v="1"/>
    <n v="22"/>
  </r>
  <r>
    <x v="1"/>
    <s v="Other"/>
    <x v="1"/>
    <n v="5"/>
  </r>
  <r>
    <x v="2"/>
    <s v="Tuberculosis"/>
    <x v="0"/>
    <n v="5308"/>
  </r>
  <r>
    <x v="2"/>
    <s v="Tuberculosis"/>
    <x v="0"/>
    <n v="121"/>
  </r>
  <r>
    <x v="2"/>
    <s v="Tuberculosis"/>
    <x v="0"/>
    <n v="281"/>
  </r>
  <r>
    <x v="2"/>
    <s v="Tuberculosis"/>
    <x v="0"/>
    <n v="170"/>
  </r>
  <r>
    <x v="2"/>
    <s v="Tuberculosis"/>
    <x v="0"/>
    <n v="41"/>
  </r>
  <r>
    <x v="2"/>
    <s v="Tuberculosis"/>
    <x v="0"/>
    <n v="20"/>
  </r>
  <r>
    <x v="2"/>
    <s v="Tuberculosis"/>
    <x v="0"/>
    <n v="83"/>
  </r>
  <r>
    <x v="2"/>
    <s v="Tuberculosis"/>
    <x v="0"/>
    <n v="22"/>
  </r>
  <r>
    <x v="1"/>
    <s v="Other"/>
    <x v="1"/>
    <n v="6"/>
  </r>
  <r>
    <x v="3"/>
    <s v="Syphilis"/>
    <x v="0"/>
    <n v="348"/>
  </r>
  <r>
    <x v="0"/>
    <s v="Other Communicable"/>
    <x v="0"/>
    <n v="19"/>
  </r>
  <r>
    <x v="4"/>
    <s v="Other Cancer"/>
    <x v="2"/>
    <n v="113"/>
  </r>
  <r>
    <x v="5"/>
    <s v="Stomach &amp; Liver+ Cancer"/>
    <x v="2"/>
    <n v="1252"/>
  </r>
  <r>
    <x v="6"/>
    <s v="Intestinal/Colorectal Cancer"/>
    <x v="2"/>
    <n v="474"/>
  </r>
  <r>
    <x v="4"/>
    <s v="Other Cancer"/>
    <x v="2"/>
    <n v="453"/>
  </r>
  <r>
    <x v="7"/>
    <s v="Breast Cancer"/>
    <x v="2"/>
    <n v="289"/>
  </r>
  <r>
    <x v="4"/>
    <s v="Other Cancer"/>
    <x v="2"/>
    <n v="76"/>
  </r>
  <r>
    <x v="4"/>
    <s v="Other Cancer"/>
    <x v="2"/>
    <n v="648"/>
  </r>
  <r>
    <x v="4"/>
    <s v="Other Cancer"/>
    <x v="2"/>
    <n v="9"/>
  </r>
  <r>
    <x v="8"/>
    <s v="Other"/>
    <x v="1"/>
    <n v="81"/>
  </r>
  <r>
    <x v="9"/>
    <s v="Other Chronic"/>
    <x v="3"/>
    <n v="39"/>
  </r>
  <r>
    <x v="1"/>
    <s v="Other"/>
    <x v="1"/>
    <n v="2"/>
  </r>
  <r>
    <x v="10"/>
    <s v="Diabetes"/>
    <x v="3"/>
    <n v="535"/>
  </r>
  <r>
    <x v="9"/>
    <s v="Other Chronic"/>
    <x v="3"/>
    <n v="43"/>
  </r>
  <r>
    <x v="9"/>
    <s v="Other Chronic"/>
    <x v="3"/>
    <n v="17"/>
  </r>
  <r>
    <x v="11"/>
    <s v="Leukemia"/>
    <x v="2"/>
    <n v="72"/>
  </r>
  <r>
    <x v="9"/>
    <s v="Other Chronic"/>
    <x v="3"/>
    <n v="203"/>
  </r>
  <r>
    <x v="8"/>
    <s v="Other"/>
    <x v="1"/>
    <n v="27"/>
  </r>
  <r>
    <x v="12"/>
    <s v="Alcoholism"/>
    <x v="3"/>
    <n v="139"/>
  </r>
  <r>
    <x v="13"/>
    <s v="Injury"/>
    <x v="4"/>
    <n v="2"/>
  </r>
  <r>
    <x v="13"/>
    <s v="Injury"/>
    <x v="4"/>
    <n v="3"/>
  </r>
  <r>
    <x v="13"/>
    <s v="Injury"/>
    <x v="4"/>
    <n v="10"/>
  </r>
  <r>
    <x v="8"/>
    <s v="Other"/>
    <x v="1"/>
    <n v="23"/>
  </r>
  <r>
    <x v="14"/>
    <s v="Meningitis"/>
    <x v="0"/>
    <n v="105"/>
  </r>
  <r>
    <x v="14"/>
    <s v="Meningitis"/>
    <x v="0"/>
    <n v="62"/>
  </r>
  <r>
    <x v="14"/>
    <s v="Meningitis"/>
    <x v="0"/>
    <n v="85"/>
  </r>
  <r>
    <x v="15"/>
    <s v="Neurologic"/>
    <x v="0"/>
    <n v="101"/>
  </r>
  <r>
    <x v="0"/>
    <s v="Other Communicable"/>
    <x v="0"/>
    <n v="20"/>
  </r>
  <r>
    <x v="8"/>
    <s v="Other"/>
    <x v="1"/>
    <n v="185"/>
  </r>
  <r>
    <x v="16"/>
    <s v="Stroke"/>
    <x v="5"/>
    <n v="2771"/>
  </r>
  <r>
    <x v="15"/>
    <s v="Neurologic"/>
    <x v="3"/>
    <n v="46"/>
  </r>
  <r>
    <x v="15"/>
    <s v="Neurologic"/>
    <x v="3"/>
    <n v="181"/>
  </r>
  <r>
    <x v="3"/>
    <s v="Syphilis"/>
    <x v="0"/>
    <n v="380"/>
  </r>
  <r>
    <x v="15"/>
    <s v="Neurologic"/>
    <x v="3"/>
    <n v="78"/>
  </r>
  <r>
    <x v="15"/>
    <s v="Neurologic"/>
    <x v="3"/>
    <n v="118"/>
  </r>
  <r>
    <x v="15"/>
    <s v="Neurologic"/>
    <x v="3"/>
    <n v="1"/>
  </r>
  <r>
    <x v="17"/>
    <s v="Pregnancy/Perinatal"/>
    <x v="1"/>
    <n v="40"/>
  </r>
  <r>
    <x v="15"/>
    <s v="Neurologic"/>
    <x v="3"/>
    <n v="7"/>
  </r>
  <r>
    <x v="15"/>
    <s v="Neurologic"/>
    <x v="3"/>
    <n v="5"/>
  </r>
  <r>
    <x v="8"/>
    <s v="Other"/>
    <x v="1"/>
    <n v="120"/>
  </r>
  <r>
    <x v="8"/>
    <s v="Other"/>
    <x v="1"/>
    <n v="5"/>
  </r>
  <r>
    <x v="8"/>
    <s v="Other"/>
    <x v="1"/>
    <n v="49"/>
  </r>
  <r>
    <x v="18"/>
    <s v="Other Cardiovascular"/>
    <x v="5"/>
    <n v="41"/>
  </r>
  <r>
    <x v="18"/>
    <s v="Other Cardiovascular"/>
    <x v="5"/>
    <n v="263"/>
  </r>
  <r>
    <x v="18"/>
    <s v="Other Cardiovascular"/>
    <x v="5"/>
    <n v="6150"/>
  </r>
  <r>
    <x v="19"/>
    <s v="Ischemic Heart Disease"/>
    <x v="5"/>
    <n v="303"/>
  </r>
  <r>
    <x v="18"/>
    <s v="Other Cardiovascular"/>
    <x v="5"/>
    <n v="896"/>
  </r>
  <r>
    <x v="18"/>
    <s v="Other Cardiovascular"/>
    <x v="5"/>
    <n v="167"/>
  </r>
  <r>
    <x v="18"/>
    <s v="Other Cardiovascular"/>
    <x v="5"/>
    <n v="21"/>
  </r>
  <r>
    <x v="18"/>
    <s v="Other Cardiovascular"/>
    <x v="5"/>
    <n v="19"/>
  </r>
  <r>
    <x v="18"/>
    <s v="Other Cardiovascular"/>
    <x v="5"/>
    <n v="9"/>
  </r>
  <r>
    <x v="20"/>
    <s v="Other Respiratory"/>
    <x v="1"/>
    <n v="2"/>
  </r>
  <r>
    <x v="20"/>
    <s v="Other Respiratory"/>
    <x v="1"/>
    <n v="22"/>
  </r>
  <r>
    <x v="8"/>
    <s v="Other"/>
    <x v="1"/>
    <n v="18"/>
  </r>
  <r>
    <x v="20"/>
    <s v="Other Respiratory"/>
    <x v="1"/>
    <n v="162"/>
  </r>
  <r>
    <x v="9"/>
    <s v="Other Chronic"/>
    <x v="3"/>
    <n v="168"/>
  </r>
  <r>
    <x v="21"/>
    <s v="Pneumonia &amp; Related"/>
    <x v="1"/>
    <n v="1693"/>
  </r>
  <r>
    <x v="21"/>
    <s v="Pneumonia &amp; Related"/>
    <x v="1"/>
    <n v="4941"/>
  </r>
  <r>
    <x v="21"/>
    <s v="Pneumonia &amp; Related"/>
    <x v="1"/>
    <n v="464"/>
  </r>
  <r>
    <x v="20"/>
    <s v="Other Respiratory"/>
    <x v="1"/>
    <n v="113"/>
  </r>
  <r>
    <x v="20"/>
    <s v="Other Respiratory"/>
    <x v="1"/>
    <n v="72"/>
  </r>
  <r>
    <x v="20"/>
    <s v="Other Respiratory"/>
    <x v="1"/>
    <n v="21"/>
  </r>
  <r>
    <x v="9"/>
    <s v="Other Chronic"/>
    <x v="3"/>
    <n v="82"/>
  </r>
  <r>
    <x v="9"/>
    <s v="Other Chronic"/>
    <x v="3"/>
    <n v="6"/>
  </r>
  <r>
    <x v="20"/>
    <s v="Other Respiratory"/>
    <x v="1"/>
    <n v="34"/>
  </r>
  <r>
    <x v="22"/>
    <s v="Other Gastrointestinal"/>
    <x v="1"/>
    <n v="32"/>
  </r>
  <r>
    <x v="22"/>
    <s v="Other Gastrointestinal"/>
    <x v="1"/>
    <n v="93"/>
  </r>
  <r>
    <x v="22"/>
    <s v="Other Gastrointestinal"/>
    <x v="1"/>
    <n v="2"/>
  </r>
  <r>
    <x v="22"/>
    <s v="Other Gastrointestinal"/>
    <x v="1"/>
    <n v="209"/>
  </r>
  <r>
    <x v="22"/>
    <s v="Other Gastrointestinal"/>
    <x v="1"/>
    <n v="260"/>
  </r>
  <r>
    <x v="0"/>
    <s v="Other Communicable"/>
    <x v="0"/>
    <n v="1063"/>
  </r>
  <r>
    <x v="0"/>
    <s v="Other Communicable"/>
    <x v="0"/>
    <n v="368"/>
  </r>
  <r>
    <x v="0"/>
    <s v="Other Communicable"/>
    <x v="0"/>
    <n v="0"/>
  </r>
  <r>
    <x v="0"/>
    <s v="Other Communicable"/>
    <x v="0"/>
    <n v="4"/>
  </r>
  <r>
    <x v="22"/>
    <s v="Other Gastrointestinal"/>
    <x v="1"/>
    <n v="397"/>
  </r>
  <r>
    <x v="22"/>
    <s v="Other Gastrointestinal"/>
    <x v="1"/>
    <n v="130"/>
  </r>
  <r>
    <x v="22"/>
    <s v="Other Gastrointestinal"/>
    <x v="1"/>
    <n v="258"/>
  </r>
  <r>
    <x v="22"/>
    <s v="Other Gastrointestinal"/>
    <x v="1"/>
    <n v="88"/>
  </r>
  <r>
    <x v="23"/>
    <s v="Liver Disease"/>
    <x v="1"/>
    <n v="14"/>
  </r>
  <r>
    <x v="24"/>
    <s v="Stomach &amp; Liver+ Cancer "/>
    <x v="2"/>
    <n v="3"/>
  </r>
  <r>
    <x v="23"/>
    <s v="Liver Disease"/>
    <x v="3"/>
    <n v="461"/>
  </r>
  <r>
    <x v="23"/>
    <s v="Liver Disease"/>
    <x v="3"/>
    <n v="75"/>
  </r>
  <r>
    <x v="23"/>
    <s v="Liver Disease"/>
    <x v="1"/>
    <n v="143"/>
  </r>
  <r>
    <x v="22"/>
    <s v="Other Gastrointestinal"/>
    <x v="1"/>
    <n v="7"/>
  </r>
  <r>
    <x v="22"/>
    <s v="Other Gastrointestinal"/>
    <x v="0"/>
    <n v="55"/>
  </r>
  <r>
    <x v="22"/>
    <s v="Other Gastrointestinal"/>
    <x v="1"/>
    <n v="34"/>
  </r>
  <r>
    <x v="25"/>
    <s v="Kidney Disease"/>
    <x v="1"/>
    <n v="218"/>
  </r>
  <r>
    <x v="25"/>
    <s v="Kidney Disease"/>
    <x v="3"/>
    <n v="2884"/>
  </r>
  <r>
    <x v="25"/>
    <s v="Kidney Disease"/>
    <x v="1"/>
    <n v="0"/>
  </r>
  <r>
    <x v="25"/>
    <s v="Kidney Disease"/>
    <x v="1"/>
    <n v="80"/>
  </r>
  <r>
    <x v="26"/>
    <s v="Other Genito-Urinary"/>
    <x v="1"/>
    <n v="26"/>
  </r>
  <r>
    <x v="26"/>
    <s v="Other Genito-Urinary"/>
    <x v="1"/>
    <n v="60"/>
  </r>
  <r>
    <x v="26"/>
    <s v="Other Genito-Urinary"/>
    <x v="1"/>
    <n v="8"/>
  </r>
  <r>
    <x v="26"/>
    <s v="Other Genito-Urinary"/>
    <x v="1"/>
    <n v="182"/>
  </r>
  <r>
    <x v="26"/>
    <s v="Other Genito-Urinary"/>
    <x v="0"/>
    <n v="4"/>
  </r>
  <r>
    <x v="26"/>
    <s v="Other Genito-Urinary"/>
    <x v="1"/>
    <n v="5"/>
  </r>
  <r>
    <x v="27"/>
    <s v="Other Cancer"/>
    <x v="2"/>
    <n v="57"/>
  </r>
  <r>
    <x v="26"/>
    <s v="Other Genito-Urinary"/>
    <x v="1"/>
    <n v="31"/>
  </r>
  <r>
    <x v="26"/>
    <s v="Other Genito-Urinary"/>
    <x v="1"/>
    <n v="24"/>
  </r>
  <r>
    <x v="26"/>
    <s v="Other Genito-Urinary"/>
    <x v="1"/>
    <n v="62"/>
  </r>
  <r>
    <x v="26"/>
    <s v="Other Genito-Urinary"/>
    <x v="1"/>
    <n v="2"/>
  </r>
  <r>
    <x v="17"/>
    <s v="Pregnancy/Perinatal"/>
    <x v="4"/>
    <n v="119"/>
  </r>
  <r>
    <x v="17"/>
    <s v="Pregnancy/Perinatal"/>
    <x v="1"/>
    <n v="60"/>
  </r>
  <r>
    <x v="17"/>
    <s v="Pregnancy/Perinatal"/>
    <x v="1"/>
    <n v="87"/>
  </r>
  <r>
    <x v="17"/>
    <s v="Pregnancy/Perinatal"/>
    <x v="0"/>
    <n v="175"/>
  </r>
  <r>
    <x v="17"/>
    <s v="Pregnancy/Perinatal"/>
    <x v="1"/>
    <n v="109"/>
  </r>
  <r>
    <x v="17"/>
    <s v="Pregnancy/Perinatal"/>
    <x v="1"/>
    <n v="16"/>
  </r>
  <r>
    <x v="17"/>
    <s v="Pregnancy/Perinatal"/>
    <x v="1"/>
    <n v="2"/>
  </r>
  <r>
    <x v="17"/>
    <s v="Pregnancy/Perinatal"/>
    <x v="1"/>
    <n v="1"/>
  </r>
  <r>
    <x v="18"/>
    <s v="Other Cardiovascular"/>
    <x v="5"/>
    <n v="55"/>
  </r>
  <r>
    <x v="0"/>
    <s v="Other Communicable"/>
    <x v="0"/>
    <n v="8"/>
  </r>
  <r>
    <x v="0"/>
    <s v="Other Communicable"/>
    <x v="0"/>
    <n v="22"/>
  </r>
  <r>
    <x v="8"/>
    <s v="Other"/>
    <x v="1"/>
    <n v="24"/>
  </r>
  <r>
    <x v="8"/>
    <s v="Other"/>
    <x v="1"/>
    <n v="87"/>
  </r>
  <r>
    <x v="8"/>
    <s v="Other"/>
    <x v="1"/>
    <n v="10"/>
  </r>
  <r>
    <x v="8"/>
    <s v="Other"/>
    <x v="1"/>
    <n v="0"/>
  </r>
  <r>
    <x v="8"/>
    <s v="Other"/>
    <x v="1"/>
    <n v="3"/>
  </r>
  <r>
    <x v="8"/>
    <s v="Other"/>
    <x v="1"/>
    <n v="40"/>
  </r>
  <r>
    <x v="9"/>
    <s v="Other Chronic"/>
    <x v="3"/>
    <n v="239"/>
  </r>
  <r>
    <x v="9"/>
    <s v="Other Chronic"/>
    <x v="3"/>
    <n v="83"/>
  </r>
  <r>
    <x v="17"/>
    <s v="Pregnancy/Perinatal"/>
    <x v="1"/>
    <n v="1014"/>
  </r>
  <r>
    <x v="17"/>
    <s v="Pregnancy/Perinatal"/>
    <x v="1"/>
    <n v="240"/>
  </r>
  <r>
    <x v="17"/>
    <s v="Pregnancy/Perinatal"/>
    <x v="4"/>
    <n v="170"/>
  </r>
  <r>
    <x v="17"/>
    <s v="Pregnancy/Perinatal"/>
    <x v="1"/>
    <n v="138"/>
  </r>
  <r>
    <x v="17"/>
    <s v="Pregnancy/Perinatal"/>
    <x v="4"/>
    <n v="8"/>
  </r>
  <r>
    <x v="9"/>
    <s v="Other Chronic"/>
    <x v="3"/>
    <n v="350"/>
  </r>
  <r>
    <x v="28"/>
    <s v="Suicide"/>
    <x v="4"/>
    <n v="101"/>
  </r>
  <r>
    <x v="28"/>
    <s v="Suicide"/>
    <x v="4"/>
    <n v="108"/>
  </r>
  <r>
    <x v="28"/>
    <s v="Suicide"/>
    <x v="4"/>
    <n v="67"/>
  </r>
  <r>
    <x v="28"/>
    <s v="Suicide"/>
    <x v="4"/>
    <n v="36"/>
  </r>
  <r>
    <x v="28"/>
    <s v="Suicide"/>
    <x v="4"/>
    <n v="349"/>
  </r>
  <r>
    <x v="28"/>
    <s v="Suicide"/>
    <x v="4"/>
    <n v="75"/>
  </r>
  <r>
    <x v="28"/>
    <s v="Suicide"/>
    <x v="4"/>
    <n v="23"/>
  </r>
  <r>
    <x v="28"/>
    <s v="Suicide"/>
    <x v="4"/>
    <n v="5"/>
  </r>
  <r>
    <x v="28"/>
    <s v="Suicide"/>
    <x v="4"/>
    <n v="10"/>
  </r>
  <r>
    <x v="13"/>
    <s v="Injury"/>
    <x v="4"/>
    <n v="59"/>
  </r>
  <r>
    <x v="13"/>
    <s v="Injury"/>
    <x v="4"/>
    <n v="65"/>
  </r>
  <r>
    <x v="13"/>
    <s v="Injury"/>
    <x v="4"/>
    <n v="64"/>
  </r>
  <r>
    <x v="13"/>
    <s v="Injury"/>
    <x v="4"/>
    <n v="140"/>
  </r>
  <r>
    <x v="13"/>
    <s v="Injury"/>
    <x v="4"/>
    <n v="126"/>
  </r>
  <r>
    <x v="13"/>
    <s v="Injury"/>
    <x v="4"/>
    <n v="303"/>
  </r>
  <r>
    <x v="13"/>
    <s v="Injury"/>
    <x v="4"/>
    <n v="107"/>
  </r>
  <r>
    <x v="13"/>
    <s v="Injury"/>
    <x v="4"/>
    <n v="5"/>
  </r>
  <r>
    <x v="13"/>
    <s v="Injury"/>
    <x v="4"/>
    <n v="451"/>
  </r>
  <r>
    <x v="13"/>
    <s v="Injury"/>
    <x v="4"/>
    <n v="39"/>
  </r>
  <r>
    <x v="13"/>
    <s v="Injury"/>
    <x v="4"/>
    <n v="4"/>
  </r>
  <r>
    <x v="13"/>
    <s v="Injury"/>
    <x v="4"/>
    <n v="103"/>
  </r>
  <r>
    <x v="13"/>
    <s v="Injury"/>
    <x v="4"/>
    <n v="352"/>
  </r>
  <r>
    <x v="29"/>
    <s v="Motor Vehicle Accident"/>
    <x v="4"/>
    <n v="146"/>
  </r>
  <r>
    <x v="29"/>
    <s v="Motor Vehicle Accident"/>
    <x v="4"/>
    <n v="533"/>
  </r>
  <r>
    <x v="29"/>
    <s v="Motor Vehicle Accident"/>
    <x v="4"/>
    <n v="145"/>
  </r>
  <r>
    <x v="13"/>
    <s v="Injury"/>
    <x v="4"/>
    <n v="39"/>
  </r>
  <r>
    <x v="13"/>
    <s v="Injury"/>
    <x v="4"/>
    <n v="36"/>
  </r>
  <r>
    <x v="13"/>
    <s v="Injury"/>
    <x v="4"/>
    <n v="2"/>
  </r>
  <r>
    <x v="13"/>
    <s v="Injury"/>
    <x v="4"/>
    <n v="6"/>
  </r>
  <r>
    <x v="13"/>
    <s v="Injury"/>
    <x v="4"/>
    <n v="35"/>
  </r>
  <r>
    <x v="13"/>
    <s v="Injury"/>
    <x v="4"/>
    <n v="2"/>
  </r>
  <r>
    <x v="13"/>
    <s v="Injury"/>
    <x v="4"/>
    <n v="45"/>
  </r>
  <r>
    <x v="13"/>
    <s v="Injury"/>
    <x v="4"/>
    <n v="20"/>
  </r>
  <r>
    <x v="13"/>
    <s v="Injury"/>
    <x v="4"/>
    <n v="157"/>
  </r>
  <r>
    <x v="30"/>
    <s v="Homicide"/>
    <x v="4"/>
    <n v="215"/>
  </r>
  <r>
    <x v="30"/>
    <s v="Homicide"/>
    <x v="4"/>
    <n v="27"/>
  </r>
  <r>
    <x v="30"/>
    <s v="Homicide"/>
    <x v="4"/>
    <n v="58"/>
  </r>
  <r>
    <x v="8"/>
    <s v="Other"/>
    <x v="1"/>
    <n v="6"/>
  </r>
  <r>
    <x v="8"/>
    <s v="Other"/>
    <x v="1"/>
    <n v="1"/>
  </r>
  <r>
    <x v="8"/>
    <s v="Other"/>
    <x v="1"/>
    <n v="54"/>
  </r>
  <r>
    <x v="8"/>
    <s v="Other"/>
    <x v="1"/>
    <n v="20"/>
  </r>
  <r>
    <x v="31"/>
    <m/>
    <x v="6"/>
    <m/>
  </r>
  <r>
    <x v="31"/>
    <m/>
    <x v="6"/>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x v="0"/>
    <x v="0"/>
    <n v="166"/>
  </r>
  <r>
    <x v="0"/>
    <x v="0"/>
    <x v="0"/>
    <n v="2"/>
  </r>
  <r>
    <x v="0"/>
    <x v="0"/>
    <x v="0"/>
    <n v="0"/>
  </r>
  <r>
    <x v="0"/>
    <x v="0"/>
    <x v="0"/>
    <n v="24"/>
  </r>
  <r>
    <x v="0"/>
    <x v="0"/>
    <x v="0"/>
    <n v="9"/>
  </r>
  <r>
    <x v="0"/>
    <x v="0"/>
    <x v="0"/>
    <n v="220"/>
  </r>
  <r>
    <x v="0"/>
    <x v="0"/>
    <x v="0"/>
    <n v="92"/>
  </r>
  <r>
    <x v="0"/>
    <x v="0"/>
    <x v="0"/>
    <n v="410"/>
  </r>
  <r>
    <x v="0"/>
    <x v="0"/>
    <x v="0"/>
    <n v="461"/>
  </r>
  <r>
    <x v="0"/>
    <x v="0"/>
    <x v="0"/>
    <n v="2185"/>
  </r>
  <r>
    <x v="0"/>
    <x v="0"/>
    <x v="0"/>
    <n v="0"/>
  </r>
  <r>
    <x v="0"/>
    <x v="0"/>
    <x v="0"/>
    <n v="0"/>
  </r>
  <r>
    <x v="0"/>
    <x v="0"/>
    <x v="0"/>
    <n v="5"/>
  </r>
  <r>
    <x v="0"/>
    <x v="0"/>
    <x v="0"/>
    <n v="81"/>
  </r>
  <r>
    <x v="0"/>
    <x v="0"/>
    <x v="0"/>
    <n v="1"/>
  </r>
  <r>
    <x v="0"/>
    <x v="0"/>
    <x v="0"/>
    <n v="1"/>
  </r>
  <r>
    <x v="0"/>
    <x v="0"/>
    <x v="0"/>
    <n v="4"/>
  </r>
  <r>
    <x v="0"/>
    <x v="0"/>
    <x v="0"/>
    <n v="83"/>
  </r>
  <r>
    <x v="0"/>
    <x v="0"/>
    <x v="0"/>
    <n v="13"/>
  </r>
  <r>
    <x v="0"/>
    <x v="0"/>
    <x v="0"/>
    <n v="32"/>
  </r>
  <r>
    <x v="0"/>
    <x v="0"/>
    <x v="0"/>
    <n v="0"/>
  </r>
  <r>
    <x v="0"/>
    <x v="0"/>
    <x v="0"/>
    <n v="0"/>
  </r>
  <r>
    <x v="0"/>
    <x v="0"/>
    <x v="0"/>
    <n v="4"/>
  </r>
  <r>
    <x v="0"/>
    <x v="0"/>
    <x v="0"/>
    <n v="44"/>
  </r>
  <r>
    <x v="0"/>
    <x v="0"/>
    <x v="0"/>
    <n v="7"/>
  </r>
  <r>
    <x v="1"/>
    <x v="1"/>
    <x v="1"/>
    <n v="12"/>
  </r>
  <r>
    <x v="1"/>
    <x v="1"/>
    <x v="1"/>
    <n v="2"/>
  </r>
  <r>
    <x v="2"/>
    <x v="2"/>
    <x v="0"/>
    <n v="4784"/>
  </r>
  <r>
    <x v="2"/>
    <x v="2"/>
    <x v="0"/>
    <n v="151"/>
  </r>
  <r>
    <x v="2"/>
    <x v="2"/>
    <x v="0"/>
    <n v="275"/>
  </r>
  <r>
    <x v="2"/>
    <x v="2"/>
    <x v="0"/>
    <n v="191"/>
  </r>
  <r>
    <x v="2"/>
    <x v="2"/>
    <x v="0"/>
    <n v="54"/>
  </r>
  <r>
    <x v="2"/>
    <x v="2"/>
    <x v="0"/>
    <n v="15"/>
  </r>
  <r>
    <x v="2"/>
    <x v="2"/>
    <x v="0"/>
    <n v="70"/>
  </r>
  <r>
    <x v="2"/>
    <x v="2"/>
    <x v="0"/>
    <n v="15"/>
  </r>
  <r>
    <x v="1"/>
    <x v="1"/>
    <x v="1"/>
    <n v="10"/>
  </r>
  <r>
    <x v="3"/>
    <x v="3"/>
    <x v="0"/>
    <n v="399"/>
  </r>
  <r>
    <x v="0"/>
    <x v="0"/>
    <x v="0"/>
    <n v="17"/>
  </r>
  <r>
    <x v="4"/>
    <x v="4"/>
    <x v="2"/>
    <n v="141"/>
  </r>
  <r>
    <x v="5"/>
    <x v="5"/>
    <x v="2"/>
    <n v="1422"/>
  </r>
  <r>
    <x v="6"/>
    <x v="6"/>
    <x v="2"/>
    <n v="517"/>
  </r>
  <r>
    <x v="4"/>
    <x v="4"/>
    <x v="2"/>
    <n v="525"/>
  </r>
  <r>
    <x v="7"/>
    <x v="7"/>
    <x v="2"/>
    <n v="370"/>
  </r>
  <r>
    <x v="4"/>
    <x v="4"/>
    <x v="2"/>
    <n v="116"/>
  </r>
  <r>
    <x v="4"/>
    <x v="4"/>
    <x v="2"/>
    <n v="709"/>
  </r>
  <r>
    <x v="4"/>
    <x v="4"/>
    <x v="2"/>
    <n v="7"/>
  </r>
  <r>
    <x v="8"/>
    <x v="1"/>
    <x v="1"/>
    <n v="74"/>
  </r>
  <r>
    <x v="9"/>
    <x v="8"/>
    <x v="3"/>
    <n v="42"/>
  </r>
  <r>
    <x v="1"/>
    <x v="1"/>
    <x v="1"/>
    <n v="3"/>
  </r>
  <r>
    <x v="10"/>
    <x v="9"/>
    <x v="3"/>
    <n v="596"/>
  </r>
  <r>
    <x v="9"/>
    <x v="8"/>
    <x v="3"/>
    <n v="65"/>
  </r>
  <r>
    <x v="9"/>
    <x v="8"/>
    <x v="3"/>
    <n v="18"/>
  </r>
  <r>
    <x v="11"/>
    <x v="10"/>
    <x v="2"/>
    <n v="95"/>
  </r>
  <r>
    <x v="9"/>
    <x v="8"/>
    <x v="3"/>
    <n v="261"/>
  </r>
  <r>
    <x v="8"/>
    <x v="1"/>
    <x v="1"/>
    <n v="72"/>
  </r>
  <r>
    <x v="12"/>
    <x v="11"/>
    <x v="3"/>
    <n v="35"/>
  </r>
  <r>
    <x v="13"/>
    <x v="12"/>
    <x v="4"/>
    <n v="5"/>
  </r>
  <r>
    <x v="13"/>
    <x v="12"/>
    <x v="4"/>
    <n v="1"/>
  </r>
  <r>
    <x v="13"/>
    <x v="12"/>
    <x v="4"/>
    <n v="13"/>
  </r>
  <r>
    <x v="8"/>
    <x v="1"/>
    <x v="1"/>
    <n v="69"/>
  </r>
  <r>
    <x v="14"/>
    <x v="13"/>
    <x v="0"/>
    <n v="101"/>
  </r>
  <r>
    <x v="14"/>
    <x v="13"/>
    <x v="0"/>
    <n v="51"/>
  </r>
  <r>
    <x v="14"/>
    <x v="13"/>
    <x v="0"/>
    <n v="84"/>
  </r>
  <r>
    <x v="15"/>
    <x v="14"/>
    <x v="0"/>
    <n v="95"/>
  </r>
  <r>
    <x v="0"/>
    <x v="0"/>
    <x v="0"/>
    <n v="28"/>
  </r>
  <r>
    <x v="8"/>
    <x v="1"/>
    <x v="1"/>
    <n v="228"/>
  </r>
  <r>
    <x v="16"/>
    <x v="15"/>
    <x v="5"/>
    <n v="3181"/>
  </r>
  <r>
    <x v="15"/>
    <x v="14"/>
    <x v="3"/>
    <n v="49"/>
  </r>
  <r>
    <x v="15"/>
    <x v="14"/>
    <x v="3"/>
    <n v="167"/>
  </r>
  <r>
    <x v="3"/>
    <x v="3"/>
    <x v="0"/>
    <n v="345"/>
  </r>
  <r>
    <x v="15"/>
    <x v="14"/>
    <x v="3"/>
    <n v="66"/>
  </r>
  <r>
    <x v="15"/>
    <x v="14"/>
    <x v="3"/>
    <n v="101"/>
  </r>
  <r>
    <x v="15"/>
    <x v="14"/>
    <x v="3"/>
    <n v="1"/>
  </r>
  <r>
    <x v="17"/>
    <x v="16"/>
    <x v="1"/>
    <n v="18"/>
  </r>
  <r>
    <x v="15"/>
    <x v="14"/>
    <x v="3"/>
    <n v="3"/>
  </r>
  <r>
    <x v="15"/>
    <x v="14"/>
    <x v="3"/>
    <n v="14"/>
  </r>
  <r>
    <x v="8"/>
    <x v="1"/>
    <x v="1"/>
    <n v="111"/>
  </r>
  <r>
    <x v="8"/>
    <x v="1"/>
    <x v="1"/>
    <n v="5"/>
  </r>
  <r>
    <x v="8"/>
    <x v="1"/>
    <x v="1"/>
    <n v="64"/>
  </r>
  <r>
    <x v="18"/>
    <x v="17"/>
    <x v="5"/>
    <n v="32"/>
  </r>
  <r>
    <x v="18"/>
    <x v="17"/>
    <x v="5"/>
    <n v="271"/>
  </r>
  <r>
    <x v="18"/>
    <x v="17"/>
    <x v="5"/>
    <n v="6346"/>
  </r>
  <r>
    <x v="19"/>
    <x v="18"/>
    <x v="5"/>
    <n v="397"/>
  </r>
  <r>
    <x v="18"/>
    <x v="17"/>
    <x v="5"/>
    <n v="926"/>
  </r>
  <r>
    <x v="18"/>
    <x v="17"/>
    <x v="5"/>
    <n v="250"/>
  </r>
  <r>
    <x v="18"/>
    <x v="17"/>
    <x v="5"/>
    <n v="16"/>
  </r>
  <r>
    <x v="18"/>
    <x v="17"/>
    <x v="5"/>
    <n v="24"/>
  </r>
  <r>
    <x v="18"/>
    <x v="17"/>
    <x v="5"/>
    <n v="5"/>
  </r>
  <r>
    <x v="20"/>
    <x v="19"/>
    <x v="1"/>
    <n v="6"/>
  </r>
  <r>
    <x v="20"/>
    <x v="19"/>
    <x v="1"/>
    <n v="20"/>
  </r>
  <r>
    <x v="8"/>
    <x v="1"/>
    <x v="1"/>
    <n v="18"/>
  </r>
  <r>
    <x v="20"/>
    <x v="19"/>
    <x v="1"/>
    <n v="165"/>
  </r>
  <r>
    <x v="9"/>
    <x v="8"/>
    <x v="3"/>
    <n v="180"/>
  </r>
  <r>
    <x v="21"/>
    <x v="20"/>
    <x v="1"/>
    <n v="1463"/>
  </r>
  <r>
    <x v="21"/>
    <x v="20"/>
    <x v="1"/>
    <n v="1886"/>
  </r>
  <r>
    <x v="21"/>
    <x v="20"/>
    <x v="1"/>
    <n v="191"/>
  </r>
  <r>
    <x v="20"/>
    <x v="19"/>
    <x v="1"/>
    <n v="129"/>
  </r>
  <r>
    <x v="20"/>
    <x v="19"/>
    <x v="1"/>
    <n v="64"/>
  </r>
  <r>
    <x v="20"/>
    <x v="19"/>
    <x v="1"/>
    <n v="16"/>
  </r>
  <r>
    <x v="9"/>
    <x v="8"/>
    <x v="3"/>
    <n v="73"/>
  </r>
  <r>
    <x v="9"/>
    <x v="8"/>
    <x v="3"/>
    <n v="4"/>
  </r>
  <r>
    <x v="20"/>
    <x v="19"/>
    <x v="1"/>
    <n v="44"/>
  </r>
  <r>
    <x v="22"/>
    <x v="21"/>
    <x v="1"/>
    <n v="21"/>
  </r>
  <r>
    <x v="22"/>
    <x v="21"/>
    <x v="1"/>
    <n v="135"/>
  </r>
  <r>
    <x v="22"/>
    <x v="21"/>
    <x v="1"/>
    <n v="5"/>
  </r>
  <r>
    <x v="22"/>
    <x v="21"/>
    <x v="1"/>
    <n v="174"/>
  </r>
  <r>
    <x v="22"/>
    <x v="21"/>
    <x v="1"/>
    <n v="182"/>
  </r>
  <r>
    <x v="0"/>
    <x v="0"/>
    <x v="0"/>
    <n v="1197"/>
  </r>
  <r>
    <x v="0"/>
    <x v="0"/>
    <x v="0"/>
    <n v="368"/>
  </r>
  <r>
    <x v="0"/>
    <x v="0"/>
    <x v="0"/>
    <n v="0"/>
  </r>
  <r>
    <x v="0"/>
    <x v="0"/>
    <x v="0"/>
    <n v="4"/>
  </r>
  <r>
    <x v="22"/>
    <x v="21"/>
    <x v="1"/>
    <n v="454"/>
  </r>
  <r>
    <x v="22"/>
    <x v="21"/>
    <x v="1"/>
    <n v="140"/>
  </r>
  <r>
    <x v="22"/>
    <x v="21"/>
    <x v="1"/>
    <n v="266"/>
  </r>
  <r>
    <x v="22"/>
    <x v="21"/>
    <x v="1"/>
    <n v="110"/>
  </r>
  <r>
    <x v="23"/>
    <x v="22"/>
    <x v="1"/>
    <n v="13"/>
  </r>
  <r>
    <x v="5"/>
    <x v="23"/>
    <x v="2"/>
    <n v="2"/>
  </r>
  <r>
    <x v="23"/>
    <x v="22"/>
    <x v="3"/>
    <n v="331"/>
  </r>
  <r>
    <x v="23"/>
    <x v="22"/>
    <x v="3"/>
    <n v="119"/>
  </r>
  <r>
    <x v="23"/>
    <x v="22"/>
    <x v="1"/>
    <n v="156"/>
  </r>
  <r>
    <x v="22"/>
    <x v="21"/>
    <x v="1"/>
    <n v="9"/>
  </r>
  <r>
    <x v="22"/>
    <x v="21"/>
    <x v="0"/>
    <n v="47"/>
  </r>
  <r>
    <x v="22"/>
    <x v="21"/>
    <x v="1"/>
    <n v="21"/>
  </r>
  <r>
    <x v="24"/>
    <x v="24"/>
    <x v="1"/>
    <n v="175"/>
  </r>
  <r>
    <x v="24"/>
    <x v="24"/>
    <x v="3"/>
    <n v="3106"/>
  </r>
  <r>
    <x v="24"/>
    <x v="24"/>
    <x v="1"/>
    <n v="0"/>
  </r>
  <r>
    <x v="24"/>
    <x v="24"/>
    <x v="1"/>
    <n v="103"/>
  </r>
  <r>
    <x v="25"/>
    <x v="25"/>
    <x v="1"/>
    <n v="29"/>
  </r>
  <r>
    <x v="25"/>
    <x v="25"/>
    <x v="1"/>
    <n v="52"/>
  </r>
  <r>
    <x v="25"/>
    <x v="25"/>
    <x v="1"/>
    <n v="10"/>
  </r>
  <r>
    <x v="25"/>
    <x v="25"/>
    <x v="1"/>
    <n v="158"/>
  </r>
  <r>
    <x v="25"/>
    <x v="25"/>
    <x v="0"/>
    <n v="2"/>
  </r>
  <r>
    <x v="25"/>
    <x v="25"/>
    <x v="1"/>
    <n v="2"/>
  </r>
  <r>
    <x v="26"/>
    <x v="4"/>
    <x v="2"/>
    <n v="86"/>
  </r>
  <r>
    <x v="25"/>
    <x v="25"/>
    <x v="1"/>
    <n v="31"/>
  </r>
  <r>
    <x v="25"/>
    <x v="25"/>
    <x v="1"/>
    <n v="21"/>
  </r>
  <r>
    <x v="25"/>
    <x v="25"/>
    <x v="1"/>
    <n v="79"/>
  </r>
  <r>
    <x v="25"/>
    <x v="25"/>
    <x v="1"/>
    <n v="2"/>
  </r>
  <r>
    <x v="17"/>
    <x v="16"/>
    <x v="4"/>
    <n v="71"/>
  </r>
  <r>
    <x v="17"/>
    <x v="16"/>
    <x v="1"/>
    <n v="49"/>
  </r>
  <r>
    <x v="17"/>
    <x v="16"/>
    <x v="1"/>
    <n v="57"/>
  </r>
  <r>
    <x v="17"/>
    <x v="16"/>
    <x v="0"/>
    <n v="177"/>
  </r>
  <r>
    <x v="17"/>
    <x v="16"/>
    <x v="1"/>
    <n v="145"/>
  </r>
  <r>
    <x v="17"/>
    <x v="16"/>
    <x v="1"/>
    <n v="15"/>
  </r>
  <r>
    <x v="17"/>
    <x v="16"/>
    <x v="1"/>
    <n v="3"/>
  </r>
  <r>
    <x v="17"/>
    <x v="16"/>
    <x v="1"/>
    <n v="0"/>
  </r>
  <r>
    <x v="18"/>
    <x v="17"/>
    <x v="5"/>
    <n v="45"/>
  </r>
  <r>
    <x v="0"/>
    <x v="0"/>
    <x v="0"/>
    <n v="18"/>
  </r>
  <r>
    <x v="0"/>
    <x v="0"/>
    <x v="0"/>
    <n v="32"/>
  </r>
  <r>
    <x v="8"/>
    <x v="1"/>
    <x v="1"/>
    <n v="24"/>
  </r>
  <r>
    <x v="8"/>
    <x v="1"/>
    <x v="1"/>
    <n v="88"/>
  </r>
  <r>
    <x v="8"/>
    <x v="1"/>
    <x v="1"/>
    <n v="10"/>
  </r>
  <r>
    <x v="8"/>
    <x v="1"/>
    <x v="1"/>
    <n v="0"/>
  </r>
  <r>
    <x v="8"/>
    <x v="1"/>
    <x v="1"/>
    <n v="4"/>
  </r>
  <r>
    <x v="8"/>
    <x v="1"/>
    <x v="1"/>
    <n v="50"/>
  </r>
  <r>
    <x v="9"/>
    <x v="8"/>
    <x v="3"/>
    <n v="283"/>
  </r>
  <r>
    <x v="9"/>
    <x v="8"/>
    <x v="3"/>
    <n v="119"/>
  </r>
  <r>
    <x v="17"/>
    <x v="16"/>
    <x v="1"/>
    <n v="1144"/>
  </r>
  <r>
    <x v="17"/>
    <x v="16"/>
    <x v="1"/>
    <n v="235"/>
  </r>
  <r>
    <x v="17"/>
    <x v="16"/>
    <x v="4"/>
    <n v="226"/>
  </r>
  <r>
    <x v="17"/>
    <x v="16"/>
    <x v="1"/>
    <n v="172"/>
  </r>
  <r>
    <x v="17"/>
    <x v="16"/>
    <x v="4"/>
    <n v="7"/>
  </r>
  <r>
    <x v="9"/>
    <x v="8"/>
    <x v="3"/>
    <n v="297"/>
  </r>
  <r>
    <x v="27"/>
    <x v="26"/>
    <x v="4"/>
    <n v="103"/>
  </r>
  <r>
    <x v="27"/>
    <x v="26"/>
    <x v="4"/>
    <n v="70"/>
  </r>
  <r>
    <x v="27"/>
    <x v="26"/>
    <x v="4"/>
    <n v="76"/>
  </r>
  <r>
    <x v="27"/>
    <x v="26"/>
    <x v="4"/>
    <n v="43"/>
  </r>
  <r>
    <x v="27"/>
    <x v="26"/>
    <x v="4"/>
    <n v="305"/>
  </r>
  <r>
    <x v="27"/>
    <x v="26"/>
    <x v="4"/>
    <n v="62"/>
  </r>
  <r>
    <x v="27"/>
    <x v="26"/>
    <x v="4"/>
    <n v="22"/>
  </r>
  <r>
    <x v="27"/>
    <x v="26"/>
    <x v="4"/>
    <n v="13"/>
  </r>
  <r>
    <x v="27"/>
    <x v="26"/>
    <x v="4"/>
    <n v="4"/>
  </r>
  <r>
    <x v="13"/>
    <x v="12"/>
    <x v="4"/>
    <n v="63"/>
  </r>
  <r>
    <x v="13"/>
    <x v="12"/>
    <x v="4"/>
    <n v="124"/>
  </r>
  <r>
    <x v="13"/>
    <x v="12"/>
    <x v="4"/>
    <n v="46"/>
  </r>
  <r>
    <x v="13"/>
    <x v="12"/>
    <x v="4"/>
    <n v="152"/>
  </r>
  <r>
    <x v="13"/>
    <x v="12"/>
    <x v="4"/>
    <n v="124"/>
  </r>
  <r>
    <x v="13"/>
    <x v="12"/>
    <x v="4"/>
    <n v="244"/>
  </r>
  <r>
    <x v="13"/>
    <x v="12"/>
    <x v="4"/>
    <n v="89"/>
  </r>
  <r>
    <x v="13"/>
    <x v="12"/>
    <x v="4"/>
    <n v="5"/>
  </r>
  <r>
    <x v="13"/>
    <x v="12"/>
    <x v="4"/>
    <n v="438"/>
  </r>
  <r>
    <x v="13"/>
    <x v="12"/>
    <x v="4"/>
    <n v="37"/>
  </r>
  <r>
    <x v="13"/>
    <x v="12"/>
    <x v="4"/>
    <n v="5"/>
  </r>
  <r>
    <x v="13"/>
    <x v="12"/>
    <x v="4"/>
    <n v="125"/>
  </r>
  <r>
    <x v="13"/>
    <x v="12"/>
    <x v="4"/>
    <n v="234"/>
  </r>
  <r>
    <x v="28"/>
    <x v="27"/>
    <x v="4"/>
    <n v="155"/>
  </r>
  <r>
    <x v="28"/>
    <x v="27"/>
    <x v="4"/>
    <n v="734"/>
  </r>
  <r>
    <x v="28"/>
    <x v="27"/>
    <x v="4"/>
    <n v="88"/>
  </r>
  <r>
    <x v="13"/>
    <x v="12"/>
    <x v="4"/>
    <n v="38"/>
  </r>
  <r>
    <x v="13"/>
    <x v="12"/>
    <x v="4"/>
    <n v="31"/>
  </r>
  <r>
    <x v="13"/>
    <x v="12"/>
    <x v="4"/>
    <n v="29"/>
  </r>
  <r>
    <x v="13"/>
    <x v="12"/>
    <x v="4"/>
    <n v="5"/>
  </r>
  <r>
    <x v="13"/>
    <x v="12"/>
    <x v="4"/>
    <n v="2"/>
  </r>
  <r>
    <x v="13"/>
    <x v="12"/>
    <x v="4"/>
    <n v="40"/>
  </r>
  <r>
    <x v="13"/>
    <x v="12"/>
    <x v="4"/>
    <n v="1"/>
  </r>
  <r>
    <x v="13"/>
    <x v="12"/>
    <x v="4"/>
    <n v="67"/>
  </r>
  <r>
    <x v="13"/>
    <x v="12"/>
    <x v="4"/>
    <n v="13"/>
  </r>
  <r>
    <x v="13"/>
    <x v="12"/>
    <x v="4"/>
    <n v="152"/>
  </r>
  <r>
    <x v="29"/>
    <x v="28"/>
    <x v="4"/>
    <n v="192"/>
  </r>
  <r>
    <x v="29"/>
    <x v="28"/>
    <x v="4"/>
    <n v="28"/>
  </r>
  <r>
    <x v="29"/>
    <x v="28"/>
    <x v="4"/>
    <n v="66"/>
  </r>
  <r>
    <x v="8"/>
    <x v="1"/>
    <x v="1"/>
    <n v="0"/>
  </r>
  <r>
    <x v="8"/>
    <x v="1"/>
    <x v="1"/>
    <n v="2"/>
  </r>
  <r>
    <x v="8"/>
    <x v="1"/>
    <x v="1"/>
    <n v="32"/>
  </r>
  <r>
    <x v="8"/>
    <x v="1"/>
    <x v="1"/>
    <n v="14"/>
  </r>
  <r>
    <x v="30"/>
    <x v="29"/>
    <x v="6"/>
    <m/>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Other Communicable"/>
    <x v="0"/>
    <n v="96"/>
  </r>
  <r>
    <x v="0"/>
    <s v="Other Communicable"/>
    <x v="0"/>
    <n v="0"/>
  </r>
  <r>
    <x v="0"/>
    <s v="Other Communicable"/>
    <x v="0"/>
    <n v="0"/>
  </r>
  <r>
    <x v="0"/>
    <s v="Other Communicable"/>
    <x v="0"/>
    <n v="2"/>
  </r>
  <r>
    <x v="0"/>
    <s v="Other Communicable"/>
    <x v="0"/>
    <n v="15"/>
  </r>
  <r>
    <x v="0"/>
    <s v="Other Communicable"/>
    <x v="0"/>
    <n v="10"/>
  </r>
  <r>
    <x v="0"/>
    <s v="Other Communicable"/>
    <x v="0"/>
    <n v="19"/>
  </r>
  <r>
    <x v="0"/>
    <s v="Other Communicable"/>
    <x v="0"/>
    <n v="97"/>
  </r>
  <r>
    <x v="0"/>
    <s v="Other Communicable"/>
    <x v="0"/>
    <n v="287"/>
  </r>
  <r>
    <x v="0"/>
    <s v="Other Communicable"/>
    <x v="0"/>
    <n v="188"/>
  </r>
  <r>
    <x v="0"/>
    <s v="Other Communicable"/>
    <x v="0"/>
    <n v="781"/>
  </r>
  <r>
    <x v="0"/>
    <s v="Other Communicable"/>
    <x v="0"/>
    <n v="333"/>
  </r>
  <r>
    <x v="0"/>
    <s v="Other Communicable"/>
    <x v="0"/>
    <n v="4"/>
  </r>
  <r>
    <x v="0"/>
    <s v="Other Communicable"/>
    <x v="0"/>
    <n v="2"/>
  </r>
  <r>
    <x v="0"/>
    <s v="Other Communicable"/>
    <x v="0"/>
    <n v="93"/>
  </r>
  <r>
    <x v="0"/>
    <s v="Other Communicable"/>
    <x v="0"/>
    <n v="1"/>
  </r>
  <r>
    <x v="0"/>
    <s v="Other Communicable"/>
    <x v="0"/>
    <n v="2"/>
  </r>
  <r>
    <x v="0"/>
    <s v="Other Communicable"/>
    <x v="0"/>
    <n v="99"/>
  </r>
  <r>
    <x v="0"/>
    <s v="Other Communicable"/>
    <x v="0"/>
    <n v="43"/>
  </r>
  <r>
    <x v="0"/>
    <s v="Other Communicable"/>
    <x v="0"/>
    <n v="74"/>
  </r>
  <r>
    <x v="1"/>
    <s v="Meningitis"/>
    <x v="0"/>
    <n v="375"/>
  </r>
  <r>
    <x v="0"/>
    <s v="Other Communicable"/>
    <x v="0"/>
    <n v="14"/>
  </r>
  <r>
    <x v="0"/>
    <s v="Other Communicable"/>
    <x v="0"/>
    <n v="0"/>
  </r>
  <r>
    <x v="0"/>
    <s v="Other Communicable"/>
    <x v="0"/>
    <n v="0"/>
  </r>
  <r>
    <x v="0"/>
    <s v="Other Communicable"/>
    <x v="0"/>
    <n v="2"/>
  </r>
  <r>
    <x v="0"/>
    <s v="Other Communicable"/>
    <x v="0"/>
    <n v="45"/>
  </r>
  <r>
    <x v="0"/>
    <s v="Other Communicable"/>
    <x v="0"/>
    <n v="32"/>
  </r>
  <r>
    <x v="2"/>
    <s v="Tuberculosis"/>
    <x v="0"/>
    <n v="5244"/>
  </r>
  <r>
    <x v="2"/>
    <s v="Tuberculosis"/>
    <x v="0"/>
    <n v="236"/>
  </r>
  <r>
    <x v="2"/>
    <s v="Tuberculosis"/>
    <x v="0"/>
    <n v="122"/>
  </r>
  <r>
    <x v="2"/>
    <s v="Tuberculosis"/>
    <x v="0"/>
    <n v="53"/>
  </r>
  <r>
    <x v="2"/>
    <s v="Tuberculosis"/>
    <x v="0"/>
    <n v="10"/>
  </r>
  <r>
    <x v="2"/>
    <s v="Tuberculosis"/>
    <x v="0"/>
    <n v="60"/>
  </r>
  <r>
    <x v="2"/>
    <s v="Tuberculosis"/>
    <x v="0"/>
    <n v="135"/>
  </r>
  <r>
    <x v="2"/>
    <s v="Tuberculosis"/>
    <x v="0"/>
    <n v="11"/>
  </r>
  <r>
    <x v="3"/>
    <s v="Syphilis"/>
    <x v="0"/>
    <n v="596"/>
  </r>
  <r>
    <x v="0"/>
    <s v="Other Communicable"/>
    <x v="0"/>
    <n v="0"/>
  </r>
  <r>
    <x v="0"/>
    <s v="Other Communicable"/>
    <x v="0"/>
    <n v="43"/>
  </r>
  <r>
    <x v="0"/>
    <s v="Other Communicable"/>
    <x v="0"/>
    <n v="38"/>
  </r>
  <r>
    <x v="0"/>
    <s v="Other Communicable"/>
    <x v="0"/>
    <n v="0"/>
  </r>
  <r>
    <x v="4"/>
    <s v="Other Cancer"/>
    <x v="1"/>
    <n v="204"/>
  </r>
  <r>
    <x v="5"/>
    <s v="Stomach &amp; Liver+ Cancer"/>
    <x v="1"/>
    <n v="2158"/>
  </r>
  <r>
    <x v="6"/>
    <s v="Intestinal/Colorectal Cancer"/>
    <x v="1"/>
    <n v="983"/>
  </r>
  <r>
    <x v="4"/>
    <s v="Other Cancer"/>
    <x v="1"/>
    <n v="903"/>
  </r>
  <r>
    <x v="4"/>
    <s v="Other Cancer"/>
    <x v="1"/>
    <n v="615"/>
  </r>
  <r>
    <x v="7"/>
    <s v="Breast Cancer"/>
    <x v="1"/>
    <n v="145"/>
  </r>
  <r>
    <x v="4"/>
    <s v="Other Cancer"/>
    <x v="1"/>
    <n v="1504"/>
  </r>
  <r>
    <x v="8"/>
    <s v="Other Cancer"/>
    <x v="1"/>
    <n v="48"/>
  </r>
  <r>
    <x v="9"/>
    <s v="Other Cardiovascular"/>
    <x v="2"/>
    <n v="70"/>
  </r>
  <r>
    <x v="10"/>
    <s v="Other Chronic"/>
    <x v="3"/>
    <n v="70"/>
  </r>
  <r>
    <x v="11"/>
    <s v="Other"/>
    <x v="4"/>
    <n v="3"/>
  </r>
  <r>
    <x v="11"/>
    <s v="Other"/>
    <x v="4"/>
    <n v="42"/>
  </r>
  <r>
    <x v="11"/>
    <s v="Other"/>
    <x v="4"/>
    <n v="0"/>
  </r>
  <r>
    <x v="11"/>
    <s v="Other"/>
    <x v="4"/>
    <n v="15"/>
  </r>
  <r>
    <x v="12"/>
    <s v="Diabetes"/>
    <x v="3"/>
    <n v="1023"/>
  </r>
  <r>
    <x v="10"/>
    <s v="Other Chronic"/>
    <x v="3"/>
    <n v="161"/>
  </r>
  <r>
    <x v="10"/>
    <s v="Other Chronic"/>
    <x v="3"/>
    <n v="23"/>
  </r>
  <r>
    <x v="13"/>
    <s v="Other"/>
    <x v="4"/>
    <n v="11"/>
  </r>
  <r>
    <x v="10"/>
    <s v="Other Chronic"/>
    <x v="3"/>
    <n v="139"/>
  </r>
  <r>
    <x v="13"/>
    <s v="Other"/>
    <x v="4"/>
    <n v="27"/>
  </r>
  <r>
    <x v="13"/>
    <s v="Other"/>
    <x v="4"/>
    <n v="2"/>
  </r>
  <r>
    <x v="13"/>
    <s v="Other"/>
    <x v="4"/>
    <n v="76"/>
  </r>
  <r>
    <x v="10"/>
    <s v="Other Chronic"/>
    <x v="3"/>
    <n v="20"/>
  </r>
  <r>
    <x v="14"/>
    <s v="Other Gastrointestinal"/>
    <x v="4"/>
    <n v="15"/>
  </r>
  <r>
    <x v="15"/>
    <s v="Leukemia"/>
    <x v="1"/>
    <n v="146"/>
  </r>
  <r>
    <x v="4"/>
    <s v="Other Cancer"/>
    <x v="1"/>
    <n v="60"/>
  </r>
  <r>
    <x v="16"/>
    <s v="Alcoholism"/>
    <x v="3"/>
    <n v="182"/>
  </r>
  <r>
    <x v="17"/>
    <s v="Injury"/>
    <x v="5"/>
    <n v="5"/>
  </r>
  <r>
    <x v="17"/>
    <s v="Injury"/>
    <x v="5"/>
    <n v="1"/>
  </r>
  <r>
    <x v="17"/>
    <s v="Injury"/>
    <x v="5"/>
    <n v="4"/>
  </r>
  <r>
    <x v="13"/>
    <s v="Other"/>
    <x v="4"/>
    <n v="68"/>
  </r>
  <r>
    <x v="13"/>
    <s v="Other"/>
    <x v="4"/>
    <n v="52"/>
  </r>
  <r>
    <x v="1"/>
    <s v="Meningitis"/>
    <x v="0"/>
    <n v="100"/>
  </r>
  <r>
    <x v="1"/>
    <s v="Meningitis"/>
    <x v="0"/>
    <n v="26"/>
  </r>
  <r>
    <x v="18"/>
    <s v="Neurologic"/>
    <x v="0"/>
    <n v="90"/>
  </r>
  <r>
    <x v="13"/>
    <s v="Other"/>
    <x v="4"/>
    <n v="170"/>
  </r>
  <r>
    <x v="19"/>
    <s v="Stroke"/>
    <x v="2"/>
    <n v="4128"/>
  </r>
  <r>
    <x v="19"/>
    <s v="Stroke"/>
    <x v="2"/>
    <n v="293"/>
  </r>
  <r>
    <x v="18"/>
    <s v="Neurologic"/>
    <x v="3"/>
    <n v="185"/>
  </r>
  <r>
    <x v="3"/>
    <s v="Syphilis"/>
    <x v="0"/>
    <n v="319"/>
  </r>
  <r>
    <x v="18"/>
    <s v="Neurologic"/>
    <x v="3"/>
    <n v="64"/>
  </r>
  <r>
    <x v="18"/>
    <s v="Neurologic"/>
    <x v="3"/>
    <n v="117"/>
  </r>
  <r>
    <x v="18"/>
    <s v="Neurologic"/>
    <x v="3"/>
    <n v="2"/>
  </r>
  <r>
    <x v="20"/>
    <s v="Pregnancy/Perinatal"/>
    <x v="4"/>
    <n v="16"/>
  </r>
  <r>
    <x v="18"/>
    <s v="Neurologic"/>
    <x v="3"/>
    <n v="1"/>
  </r>
  <r>
    <x v="18"/>
    <s v="Neurologic"/>
    <x v="3"/>
    <n v="12"/>
  </r>
  <r>
    <x v="18"/>
    <s v="Neurologic"/>
    <x v="3"/>
    <n v="37"/>
  </r>
  <r>
    <x v="13"/>
    <s v="Other"/>
    <x v="4"/>
    <n v="310"/>
  </r>
  <r>
    <x v="13"/>
    <s v="Other"/>
    <x v="4"/>
    <n v="7"/>
  </r>
  <r>
    <x v="13"/>
    <s v="Other"/>
    <x v="4"/>
    <n v="167"/>
  </r>
  <r>
    <x v="13"/>
    <s v="Other"/>
    <x v="4"/>
    <n v="97"/>
  </r>
  <r>
    <x v="9"/>
    <s v="Other Cardiovascular"/>
    <x v="2"/>
    <n v="43"/>
  </r>
  <r>
    <x v="9"/>
    <s v="Other Cardiovascular"/>
    <x v="2"/>
    <n v="508"/>
  </r>
  <r>
    <x v="21"/>
    <s v="Ischemic Heart Disease"/>
    <x v="2"/>
    <n v="1190"/>
  </r>
  <r>
    <x v="9"/>
    <s v="Other Cardiovascular"/>
    <x v="2"/>
    <n v="11792"/>
  </r>
  <r>
    <x v="9"/>
    <s v="Other Cardiovascular"/>
    <x v="2"/>
    <n v="239"/>
  </r>
  <r>
    <x v="9"/>
    <s v="Other Cardiovascular"/>
    <x v="2"/>
    <n v="1149"/>
  </r>
  <r>
    <x v="9"/>
    <s v="Other Cardiovascular"/>
    <x v="2"/>
    <n v="520"/>
  </r>
  <r>
    <x v="9"/>
    <s v="Other Cardiovascular"/>
    <x v="2"/>
    <n v="25"/>
  </r>
  <r>
    <x v="9"/>
    <s v="Other Cardiovascular"/>
    <x v="2"/>
    <n v="5"/>
  </r>
  <r>
    <x v="9"/>
    <s v="Other Cardiovascular"/>
    <x v="2"/>
    <n v="8"/>
  </r>
  <r>
    <x v="9"/>
    <s v="Other Cardiovascular"/>
    <x v="2"/>
    <n v="5"/>
  </r>
  <r>
    <x v="22"/>
    <s v="Other Respiratory"/>
    <x v="4"/>
    <n v="6"/>
  </r>
  <r>
    <x v="22"/>
    <s v="Other Respiratory"/>
    <x v="4"/>
    <n v="39"/>
  </r>
  <r>
    <x v="22"/>
    <s v="Other Respiratory"/>
    <x v="4"/>
    <n v="19"/>
  </r>
  <r>
    <x v="22"/>
    <s v="Other Respiratory"/>
    <x v="4"/>
    <n v="57"/>
  </r>
  <r>
    <x v="10"/>
    <s v="Other Chronic"/>
    <x v="3"/>
    <n v="104"/>
  </r>
  <r>
    <x v="22"/>
    <s v="Other Respiratory"/>
    <x v="4"/>
    <n v="10"/>
  </r>
  <r>
    <x v="22"/>
    <s v="Other Respiratory"/>
    <x v="4"/>
    <n v="23"/>
  </r>
  <r>
    <x v="23"/>
    <s v="Pneumonia &amp; Related"/>
    <x v="4"/>
    <n v="2019"/>
  </r>
  <r>
    <x v="22"/>
    <s v="Other Respiratory"/>
    <x v="4"/>
    <n v="43"/>
  </r>
  <r>
    <x v="23"/>
    <s v="Pneumonia &amp; Related"/>
    <x v="4"/>
    <n v="2089"/>
  </r>
  <r>
    <x v="23"/>
    <s v="Pneumonia &amp; Related"/>
    <x v="4"/>
    <n v="111"/>
  </r>
  <r>
    <x v="22"/>
    <s v="Other Respiratory"/>
    <x v="4"/>
    <n v="172"/>
  </r>
  <r>
    <x v="22"/>
    <s v="Other Respiratory"/>
    <x v="4"/>
    <n v="96"/>
  </r>
  <r>
    <x v="22"/>
    <s v="Other Respiratory"/>
    <x v="4"/>
    <n v="13"/>
  </r>
  <r>
    <x v="10"/>
    <s v="Other Chronic"/>
    <x v="3"/>
    <n v="98"/>
  </r>
  <r>
    <x v="10"/>
    <s v="Other Chronic"/>
    <x v="3"/>
    <n v="4"/>
  </r>
  <r>
    <x v="22"/>
    <s v="Other Respiratory"/>
    <x v="4"/>
    <n v="62"/>
  </r>
  <r>
    <x v="14"/>
    <s v="Other Gastrointestinal"/>
    <x v="4"/>
    <n v="53"/>
  </r>
  <r>
    <x v="14"/>
    <s v="Other Gastrointestinal"/>
    <x v="4"/>
    <n v="1"/>
  </r>
  <r>
    <x v="14"/>
    <s v="Other Gastrointestinal"/>
    <x v="4"/>
    <n v="199"/>
  </r>
  <r>
    <x v="14"/>
    <s v="Other Gastrointestinal"/>
    <x v="4"/>
    <n v="15"/>
  </r>
  <r>
    <x v="14"/>
    <s v="Other Gastrointestinal"/>
    <x v="4"/>
    <n v="346"/>
  </r>
  <r>
    <x v="14"/>
    <s v="Other Gastrointestinal"/>
    <x v="4"/>
    <n v="188"/>
  </r>
  <r>
    <x v="14"/>
    <s v="Other Gastrointestinal"/>
    <x v="4"/>
    <n v="165"/>
  </r>
  <r>
    <x v="0"/>
    <s v="Other Communicable"/>
    <x v="0"/>
    <n v="842"/>
  </r>
  <r>
    <x v="0"/>
    <s v="Other Communicable"/>
    <x v="0"/>
    <n v="223"/>
  </r>
  <r>
    <x v="0"/>
    <s v="Other Communicable"/>
    <x v="0"/>
    <n v="0"/>
  </r>
  <r>
    <x v="0"/>
    <s v="Other Communicable"/>
    <x v="0"/>
    <n v="0"/>
  </r>
  <r>
    <x v="14"/>
    <s v="Other Gastrointestinal"/>
    <x v="4"/>
    <n v="811"/>
  </r>
  <r>
    <x v="14"/>
    <s v="Other Gastrointestinal"/>
    <x v="4"/>
    <n v="232"/>
  </r>
  <r>
    <x v="14"/>
    <s v="Other Gastrointestinal"/>
    <x v="4"/>
    <n v="430"/>
  </r>
  <r>
    <x v="14"/>
    <s v="Other Gastrointestinal"/>
    <x v="4"/>
    <n v="82"/>
  </r>
  <r>
    <x v="24"/>
    <s v="Liver Disease"/>
    <x v="4"/>
    <n v="32"/>
  </r>
  <r>
    <x v="25"/>
    <s v="Stomach &amp; Liver+ Cancer "/>
    <x v="1"/>
    <n v="1"/>
  </r>
  <r>
    <x v="24"/>
    <s v="Liver Disease"/>
    <x v="3"/>
    <n v="577"/>
  </r>
  <r>
    <x v="24"/>
    <s v="Liver Disease"/>
    <x v="3"/>
    <n v="187"/>
  </r>
  <r>
    <x v="24"/>
    <s v="Liver Disease"/>
    <x v="4"/>
    <n v="252"/>
  </r>
  <r>
    <x v="14"/>
    <s v="Other Gastrointestinal"/>
    <x v="4"/>
    <n v="49"/>
  </r>
  <r>
    <x v="14"/>
    <s v="Other Gastrointestinal"/>
    <x v="0"/>
    <n v="79"/>
  </r>
  <r>
    <x v="26"/>
    <s v="Kidney Disease"/>
    <x v="4"/>
    <n v="159"/>
  </r>
  <r>
    <x v="26"/>
    <s v="Kidney Disease"/>
    <x v="3"/>
    <n v="4501"/>
  </r>
  <r>
    <x v="26"/>
    <s v="Kidney Disease"/>
    <x v="4"/>
    <n v="0"/>
  </r>
  <r>
    <x v="26"/>
    <s v="Kidney Disease"/>
    <x v="4"/>
    <n v="171"/>
  </r>
  <r>
    <x v="27"/>
    <s v="Other Genito-Urinary"/>
    <x v="4"/>
    <n v="57"/>
  </r>
  <r>
    <x v="27"/>
    <s v="Other Genito-Urinary"/>
    <x v="4"/>
    <n v="20"/>
  </r>
  <r>
    <x v="27"/>
    <s v="Other Genito-Urinary"/>
    <x v="4"/>
    <n v="21"/>
  </r>
  <r>
    <x v="27"/>
    <s v="Other Genito-Urinary"/>
    <x v="4"/>
    <n v="338"/>
  </r>
  <r>
    <x v="27"/>
    <s v="Other Genito-Urinary"/>
    <x v="0"/>
    <n v="8"/>
  </r>
  <r>
    <x v="8"/>
    <s v="Other Cancer"/>
    <x v="1"/>
    <n v="55"/>
  </r>
  <r>
    <x v="27"/>
    <s v="Other Genito-Urinary"/>
    <x v="4"/>
    <n v="93"/>
  </r>
  <r>
    <x v="8"/>
    <s v="Other Cancer"/>
    <x v="1"/>
    <n v="126"/>
  </r>
  <r>
    <x v="27"/>
    <s v="Other Genito-Urinary"/>
    <x v="4"/>
    <n v="0"/>
  </r>
  <r>
    <x v="27"/>
    <s v="Other Genito-Urinary"/>
    <x v="4"/>
    <n v="44"/>
  </r>
  <r>
    <x v="27"/>
    <s v="Other Genito-Urinary"/>
    <x v="4"/>
    <n v="0"/>
  </r>
  <r>
    <x v="20"/>
    <s v="Pregnancy/Perinatal"/>
    <x v="5"/>
    <n v="54"/>
  </r>
  <r>
    <x v="20"/>
    <s v="Pregnancy/Perinatal"/>
    <x v="4"/>
    <n v="55"/>
  </r>
  <r>
    <x v="20"/>
    <s v="Pregnancy/Perinatal"/>
    <x v="4"/>
    <n v="53"/>
  </r>
  <r>
    <x v="20"/>
    <s v="Pregnancy/Perinatal"/>
    <x v="0"/>
    <n v="195"/>
  </r>
  <r>
    <x v="20"/>
    <s v="Pregnancy/Perinatal"/>
    <x v="4"/>
    <n v="14"/>
  </r>
  <r>
    <x v="20"/>
    <s v="Pregnancy/Perinatal"/>
    <x v="4"/>
    <n v="86"/>
  </r>
  <r>
    <x v="20"/>
    <s v="Pregnancy/Perinatal"/>
    <x v="4"/>
    <n v="3"/>
  </r>
  <r>
    <x v="20"/>
    <s v="Pregnancy/Perinatal"/>
    <x v="4"/>
    <n v="1"/>
  </r>
  <r>
    <x v="9"/>
    <s v="Other Cardiovascular"/>
    <x v="2"/>
    <n v="43"/>
  </r>
  <r>
    <x v="0"/>
    <s v="Other Communicable"/>
    <x v="0"/>
    <n v="38"/>
  </r>
  <r>
    <x v="0"/>
    <s v="Other Communicable"/>
    <x v="0"/>
    <n v="34"/>
  </r>
  <r>
    <x v="13"/>
    <s v="Other"/>
    <x v="4"/>
    <n v="32"/>
  </r>
  <r>
    <x v="13"/>
    <s v="Other"/>
    <x v="4"/>
    <n v="61"/>
  </r>
  <r>
    <x v="13"/>
    <s v="Other"/>
    <x v="4"/>
    <n v="11"/>
  </r>
  <r>
    <x v="13"/>
    <s v="Other"/>
    <x v="4"/>
    <n v="0"/>
  </r>
  <r>
    <x v="13"/>
    <s v="Other"/>
    <x v="4"/>
    <n v="3"/>
  </r>
  <r>
    <x v="13"/>
    <s v="Other"/>
    <x v="4"/>
    <n v="51"/>
  </r>
  <r>
    <x v="10"/>
    <s v="Other Chronic"/>
    <x v="3"/>
    <n v="266"/>
  </r>
  <r>
    <x v="10"/>
    <s v="Other Chronic"/>
    <x v="3"/>
    <n v="188"/>
  </r>
  <r>
    <x v="20"/>
    <s v="Pregnancy/Perinatal"/>
    <x v="4"/>
    <n v="237"/>
  </r>
  <r>
    <x v="20"/>
    <s v="Pregnancy/Perinatal"/>
    <x v="4"/>
    <n v="1364"/>
  </r>
  <r>
    <x v="20"/>
    <s v="Pregnancy/Perinatal"/>
    <x v="5"/>
    <n v="307"/>
  </r>
  <r>
    <x v="20"/>
    <s v="Pregnancy/Perinatal"/>
    <x v="4"/>
    <n v="147"/>
  </r>
  <r>
    <x v="20"/>
    <s v="Pregnancy/Perinatal"/>
    <x v="5"/>
    <n v="6"/>
  </r>
  <r>
    <x v="10"/>
    <s v="Other Chronic"/>
    <x v="3"/>
    <n v="262"/>
  </r>
  <r>
    <x v="28"/>
    <s v="Suicide"/>
    <x v="5"/>
    <n v="157"/>
  </r>
  <r>
    <x v="28"/>
    <s v="Suicide"/>
    <x v="5"/>
    <n v="90"/>
  </r>
  <r>
    <x v="28"/>
    <s v="Suicide"/>
    <x v="5"/>
    <n v="228"/>
  </r>
  <r>
    <x v="28"/>
    <s v="Suicide"/>
    <x v="5"/>
    <n v="165"/>
  </r>
  <r>
    <x v="28"/>
    <s v="Suicide"/>
    <x v="5"/>
    <n v="52"/>
  </r>
  <r>
    <x v="28"/>
    <s v="Suicide"/>
    <x v="5"/>
    <n v="503"/>
  </r>
  <r>
    <x v="28"/>
    <s v="Suicide"/>
    <x v="5"/>
    <n v="91"/>
  </r>
  <r>
    <x v="28"/>
    <s v="Suicide"/>
    <x v="5"/>
    <n v="50"/>
  </r>
  <r>
    <x v="28"/>
    <s v="Suicide"/>
    <x v="5"/>
    <n v="22"/>
  </r>
  <r>
    <x v="28"/>
    <s v="Suicide"/>
    <x v="5"/>
    <n v="8"/>
  </r>
  <r>
    <x v="29"/>
    <s v="Homicide"/>
    <x v="5"/>
    <n v="200"/>
  </r>
  <r>
    <x v="29"/>
    <s v="Homicide"/>
    <x v="5"/>
    <n v="58"/>
  </r>
  <r>
    <x v="29"/>
    <s v="Homicide"/>
    <x v="5"/>
    <n v="77"/>
  </r>
  <r>
    <x v="17"/>
    <s v="Injury"/>
    <x v="5"/>
    <n v="37"/>
  </r>
  <r>
    <x v="17"/>
    <s v="Injury"/>
    <x v="5"/>
    <n v="4"/>
  </r>
  <r>
    <x v="17"/>
    <s v="Injury"/>
    <x v="5"/>
    <n v="92"/>
  </r>
  <r>
    <x v="17"/>
    <s v="Injury"/>
    <x v="5"/>
    <n v="63"/>
  </r>
  <r>
    <x v="17"/>
    <s v="Injury"/>
    <x v="5"/>
    <n v="251"/>
  </r>
  <r>
    <x v="17"/>
    <s v="Injury"/>
    <x v="5"/>
    <n v="38"/>
  </r>
  <r>
    <x v="17"/>
    <s v="Injury"/>
    <x v="5"/>
    <n v="122"/>
  </r>
  <r>
    <x v="17"/>
    <s v="Injury"/>
    <x v="5"/>
    <n v="338"/>
  </r>
  <r>
    <x v="17"/>
    <s v="Injury"/>
    <x v="5"/>
    <n v="98"/>
  </r>
  <r>
    <x v="17"/>
    <s v="Injury"/>
    <x v="5"/>
    <n v="39"/>
  </r>
  <r>
    <x v="17"/>
    <s v="Injury"/>
    <x v="5"/>
    <n v="869"/>
  </r>
  <r>
    <x v="17"/>
    <s v="Injury"/>
    <x v="5"/>
    <n v="34"/>
  </r>
  <r>
    <x v="17"/>
    <s v="Injury"/>
    <x v="5"/>
    <n v="4"/>
  </r>
  <r>
    <x v="17"/>
    <s v="Injury"/>
    <x v="5"/>
    <n v="126"/>
  </r>
  <r>
    <x v="30"/>
    <s v="Motor Vehicle Accident"/>
    <x v="5"/>
    <n v="117"/>
  </r>
  <r>
    <x v="17"/>
    <s v="Injury"/>
    <x v="5"/>
    <n v="171"/>
  </r>
  <r>
    <x v="30"/>
    <s v="Motor Vehicle Accident"/>
    <x v="5"/>
    <n v="54"/>
  </r>
  <r>
    <x v="30"/>
    <s v="Motor Vehicle Accident"/>
    <x v="5"/>
    <n v="85"/>
  </r>
  <r>
    <x v="30"/>
    <s v="Motor Vehicle Accident"/>
    <x v="5"/>
    <n v="2100"/>
  </r>
  <r>
    <x v="17"/>
    <s v="Injury"/>
    <x v="5"/>
    <n v="91"/>
  </r>
  <r>
    <x v="17"/>
    <s v="Injury"/>
    <x v="5"/>
    <n v="66"/>
  </r>
  <r>
    <x v="17"/>
    <s v="Injury"/>
    <x v="5"/>
    <n v="54"/>
  </r>
  <r>
    <x v="17"/>
    <s v="Injury"/>
    <x v="5"/>
    <n v="18"/>
  </r>
  <r>
    <x v="17"/>
    <s v="Injury"/>
    <x v="5"/>
    <n v="0"/>
  </r>
  <r>
    <x v="17"/>
    <s v="Injury"/>
    <x v="5"/>
    <n v="0"/>
  </r>
  <r>
    <x v="17"/>
    <s v="Injury"/>
    <x v="5"/>
    <n v="1"/>
  </r>
  <r>
    <x v="17"/>
    <s v="Injury"/>
    <x v="5"/>
    <n v="59"/>
  </r>
  <r>
    <x v="17"/>
    <s v="Injury"/>
    <x v="5"/>
    <n v="0"/>
  </r>
  <r>
    <x v="17"/>
    <s v="Injury"/>
    <x v="5"/>
    <n v="57"/>
  </r>
  <r>
    <x v="17"/>
    <s v="Injury"/>
    <x v="5"/>
    <n v="10"/>
  </r>
  <r>
    <x v="17"/>
    <s v="Injury"/>
    <x v="5"/>
    <n v="259"/>
  </r>
  <r>
    <x v="17"/>
    <s v="Injury"/>
    <x v="5"/>
    <n v="0"/>
  </r>
  <r>
    <x v="13"/>
    <s v="Other"/>
    <x v="4"/>
    <n v="4"/>
  </r>
  <r>
    <x v="13"/>
    <s v="Other"/>
    <x v="4"/>
    <n v="49"/>
  </r>
  <r>
    <x v="13"/>
    <s v="Other"/>
    <x v="4"/>
    <n v="44"/>
  </r>
  <r>
    <x v="31"/>
    <m/>
    <x v="6"/>
    <m/>
  </r>
  <r>
    <x v="31"/>
    <m/>
    <x v="6"/>
    <m/>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4">
  <r>
    <x v="0"/>
    <s v="Other Communicable"/>
    <x v="0"/>
    <n v="38"/>
  </r>
  <r>
    <x v="0"/>
    <s v="Other Communicable"/>
    <x v="0"/>
    <n v="5"/>
  </r>
  <r>
    <x v="0"/>
    <s v="Other Communicable"/>
    <x v="0"/>
    <n v="0"/>
  </r>
  <r>
    <x v="0"/>
    <s v="Other Communicable"/>
    <x v="0"/>
    <n v="0"/>
  </r>
  <r>
    <x v="0"/>
    <s v="Other Communicable"/>
    <x v="0"/>
    <n v="4"/>
  </r>
  <r>
    <x v="1"/>
    <s v="Meningitis"/>
    <x v="0"/>
    <n v="31"/>
  </r>
  <r>
    <x v="0"/>
    <s v="Other Communicable"/>
    <x v="0"/>
    <n v="0"/>
  </r>
  <r>
    <x v="0"/>
    <s v="Other Communicable"/>
    <x v="0"/>
    <n v="30"/>
  </r>
  <r>
    <x v="0"/>
    <s v="Other Communicable"/>
    <x v="0"/>
    <n v="45"/>
  </r>
  <r>
    <x v="0"/>
    <s v="Other Communicable"/>
    <x v="0"/>
    <n v="59"/>
  </r>
  <r>
    <x v="0"/>
    <s v="Other Communicable"/>
    <x v="0"/>
    <n v="19"/>
  </r>
  <r>
    <x v="0"/>
    <s v="Other Communicable"/>
    <x v="0"/>
    <n v="21"/>
  </r>
  <r>
    <x v="2"/>
    <s v="Tuberculosis"/>
    <x v="0"/>
    <n v="64"/>
  </r>
  <r>
    <x v="2"/>
    <s v="Tuberculosis"/>
    <x v="0"/>
    <n v="3431"/>
  </r>
  <r>
    <x v="2"/>
    <s v="Tuberculosis"/>
    <x v="0"/>
    <n v="156"/>
  </r>
  <r>
    <x v="2"/>
    <s v="Tuberculosis"/>
    <x v="0"/>
    <n v="50"/>
  </r>
  <r>
    <x v="2"/>
    <s v="Tuberculosis"/>
    <x v="0"/>
    <n v="45"/>
  </r>
  <r>
    <x v="2"/>
    <s v="Tuberculosis"/>
    <x v="0"/>
    <n v="5"/>
  </r>
  <r>
    <x v="2"/>
    <s v="Tuberculosis"/>
    <x v="0"/>
    <n v="10"/>
  </r>
  <r>
    <x v="2"/>
    <s v="Tuberculosis"/>
    <x v="0"/>
    <n v="3"/>
  </r>
  <r>
    <x v="2"/>
    <s v="Tuberculosis"/>
    <x v="0"/>
    <n v="8"/>
  </r>
  <r>
    <x v="2"/>
    <s v="Tuberculosis"/>
    <x v="0"/>
    <n v="32"/>
  </r>
  <r>
    <x v="2"/>
    <s v="Tuberculosis"/>
    <x v="0"/>
    <n v="6"/>
  </r>
  <r>
    <x v="2"/>
    <s v="Tuberculosis"/>
    <x v="0"/>
    <n v="90"/>
  </r>
  <r>
    <x v="2"/>
    <s v="Tuberculosis"/>
    <x v="0"/>
    <n v="9"/>
  </r>
  <r>
    <x v="0"/>
    <s v="Other Communicable"/>
    <x v="0"/>
    <n v="0"/>
  </r>
  <r>
    <x v="0"/>
    <s v="Other Communicable"/>
    <x v="0"/>
    <n v="55"/>
  </r>
  <r>
    <x v="0"/>
    <s v="Other Communicable"/>
    <x v="0"/>
    <n v="16"/>
  </r>
  <r>
    <x v="0"/>
    <s v="Other Communicable"/>
    <x v="0"/>
    <n v="2"/>
  </r>
  <r>
    <x v="0"/>
    <s v="Other Communicable"/>
    <x v="0"/>
    <n v="137"/>
  </r>
  <r>
    <x v="0"/>
    <s v="Other Communicable"/>
    <x v="0"/>
    <n v="0"/>
  </r>
  <r>
    <x v="0"/>
    <s v="Other Communicable"/>
    <x v="0"/>
    <n v="0"/>
  </r>
  <r>
    <x v="3"/>
    <s v="Syphilis"/>
    <x v="0"/>
    <n v="62"/>
  </r>
  <r>
    <x v="3"/>
    <s v="Syphilis"/>
    <x v="0"/>
    <n v="270"/>
  </r>
  <r>
    <x v="3"/>
    <s v="Syphilis"/>
    <x v="0"/>
    <n v="108"/>
  </r>
  <r>
    <x v="3"/>
    <s v="Syphilis"/>
    <x v="0"/>
    <n v="448"/>
  </r>
  <r>
    <x v="3"/>
    <s v="Syphilis"/>
    <x v="0"/>
    <n v="90"/>
  </r>
  <r>
    <x v="3"/>
    <s v="Syphilis"/>
    <x v="0"/>
    <n v="342"/>
  </r>
  <r>
    <x v="0"/>
    <s v="Other Communicable"/>
    <x v="0"/>
    <n v="0"/>
  </r>
  <r>
    <x v="0"/>
    <s v="Other Communicable"/>
    <x v="0"/>
    <n v="10"/>
  </r>
  <r>
    <x v="0"/>
    <s v="Other Communicable"/>
    <x v="0"/>
    <n v="137"/>
  </r>
  <r>
    <x v="0"/>
    <s v="Other Communicable"/>
    <x v="0"/>
    <n v="87"/>
  </r>
  <r>
    <x v="0"/>
    <s v="Other Communicable"/>
    <x v="0"/>
    <n v="2"/>
  </r>
  <r>
    <x v="0"/>
    <s v="Other Communicable"/>
    <x v="0"/>
    <n v="64"/>
  </r>
  <r>
    <x v="0"/>
    <s v="Other Communicable"/>
    <x v="0"/>
    <n v="78"/>
  </r>
  <r>
    <x v="0"/>
    <s v="Other Communicable"/>
    <x v="0"/>
    <n v="26"/>
  </r>
  <r>
    <x v="0"/>
    <s v="Other Communicable"/>
    <x v="0"/>
    <n v="21"/>
  </r>
  <r>
    <x v="0"/>
    <s v="Other Communicable"/>
    <x v="0"/>
    <n v="10"/>
  </r>
  <r>
    <x v="0"/>
    <s v="Other Communicable"/>
    <x v="0"/>
    <n v="2"/>
  </r>
  <r>
    <x v="0"/>
    <s v="Other Communicable"/>
    <x v="0"/>
    <n v="0"/>
  </r>
  <r>
    <x v="0"/>
    <s v="Other Communicable"/>
    <x v="0"/>
    <n v="8"/>
  </r>
  <r>
    <x v="0"/>
    <s v="Other Communicable"/>
    <x v="0"/>
    <n v="3"/>
  </r>
  <r>
    <x v="0"/>
    <s v="Other Communicable"/>
    <x v="0"/>
    <n v="36"/>
  </r>
  <r>
    <x v="0"/>
    <s v="Other Communicable"/>
    <x v="0"/>
    <n v="102"/>
  </r>
  <r>
    <x v="4"/>
    <s v="Other Cancer"/>
    <x v="1"/>
    <n v="202"/>
  </r>
  <r>
    <x v="4"/>
    <s v="Other Cancer"/>
    <x v="1"/>
    <n v="102"/>
  </r>
  <r>
    <x v="4"/>
    <s v="Other Cancer"/>
    <x v="1"/>
    <n v="161"/>
  </r>
  <r>
    <x v="5"/>
    <s v="Intestinal/Colorectal Cancer"/>
    <x v="1"/>
    <n v="1679"/>
  </r>
  <r>
    <x v="5"/>
    <s v="Stomach &amp; Liver+ Cancer"/>
    <x v="1"/>
    <n v="490"/>
  </r>
  <r>
    <x v="6"/>
    <s v="Pancreatic Cancer"/>
    <x v="1"/>
    <n v="375"/>
  </r>
  <r>
    <x v="4"/>
    <s v="Other Cancer"/>
    <x v="1"/>
    <n v="1599"/>
  </r>
  <r>
    <x v="7"/>
    <s v="Lung+ Cancer"/>
    <x v="1"/>
    <n v="596"/>
  </r>
  <r>
    <x v="4"/>
    <s v="Other Cancer"/>
    <x v="1"/>
    <n v="925"/>
  </r>
  <r>
    <x v="4"/>
    <s v="Other Cancer"/>
    <x v="1"/>
    <n v="329"/>
  </r>
  <r>
    <x v="8"/>
    <s v="Breast Cancer"/>
    <x v="1"/>
    <n v="1061"/>
  </r>
  <r>
    <x v="4"/>
    <s v="Other Cancer"/>
    <x v="1"/>
    <n v="628"/>
  </r>
  <r>
    <x v="4"/>
    <s v="Other Cancer"/>
    <x v="1"/>
    <n v="469"/>
  </r>
  <r>
    <x v="4"/>
    <s v="Other Cancer"/>
    <x v="1"/>
    <n v="195"/>
  </r>
  <r>
    <x v="9"/>
    <s v="Other Cancer"/>
    <x v="1"/>
    <n v="175"/>
  </r>
  <r>
    <x v="4"/>
    <s v="Other Cancer"/>
    <x v="1"/>
    <n v="658"/>
  </r>
  <r>
    <x v="10"/>
    <s v="Other Cancer"/>
    <x v="1"/>
    <n v="44"/>
  </r>
  <r>
    <x v="10"/>
    <s v="Other Cancer"/>
    <x v="1"/>
    <n v="120"/>
  </r>
  <r>
    <x v="10"/>
    <s v="Other Cancer"/>
    <x v="1"/>
    <n v="3"/>
  </r>
  <r>
    <x v="10"/>
    <s v="Other Cancer"/>
    <x v="1"/>
    <n v="105"/>
  </r>
  <r>
    <x v="4"/>
    <s v="Other Cancer"/>
    <x v="1"/>
    <n v="2"/>
  </r>
  <r>
    <x v="4"/>
    <s v="Other Cancer"/>
    <x v="1"/>
    <n v="1"/>
  </r>
  <r>
    <x v="4"/>
    <s v="Other Cancer"/>
    <x v="1"/>
    <n v="0"/>
  </r>
  <r>
    <x v="4"/>
    <s v="Other Cancer"/>
    <x v="1"/>
    <n v="73"/>
  </r>
  <r>
    <x v="11"/>
    <s v="Other Cardiovascular"/>
    <x v="2"/>
    <n v="34"/>
  </r>
  <r>
    <x v="12"/>
    <s v="Other"/>
    <x v="3"/>
    <n v="7"/>
  </r>
  <r>
    <x v="13"/>
    <s v="Other Chronic"/>
    <x v="4"/>
    <n v="86"/>
  </r>
  <r>
    <x v="13"/>
    <s v="Other Chronic"/>
    <x v="4"/>
    <n v="0"/>
  </r>
  <r>
    <x v="14"/>
    <s v="Diabetes"/>
    <x v="4"/>
    <n v="1622"/>
  </r>
  <r>
    <x v="12"/>
    <s v="Other"/>
    <x v="3"/>
    <n v="9"/>
  </r>
  <r>
    <x v="15"/>
    <s v="Other"/>
    <x v="3"/>
    <n v="10"/>
  </r>
  <r>
    <x v="13"/>
    <s v="Other Chronic"/>
    <x v="4"/>
    <n v="139"/>
  </r>
  <r>
    <x v="12"/>
    <s v="Other"/>
    <x v="3"/>
    <n v="29"/>
  </r>
  <r>
    <x v="12"/>
    <s v="Other"/>
    <x v="3"/>
    <n v="84"/>
  </r>
  <r>
    <x v="13"/>
    <s v="Other Chronic"/>
    <x v="4"/>
    <n v="28"/>
  </r>
  <r>
    <x v="12"/>
    <s v="Other"/>
    <x v="3"/>
    <n v="15"/>
  </r>
  <r>
    <x v="15"/>
    <s v="Other"/>
    <x v="3"/>
    <n v="0"/>
  </r>
  <r>
    <x v="15"/>
    <s v="Other"/>
    <x v="3"/>
    <n v="2"/>
  </r>
  <r>
    <x v="15"/>
    <s v="Other"/>
    <x v="3"/>
    <n v="41"/>
  </r>
  <r>
    <x v="15"/>
    <s v="Other"/>
    <x v="3"/>
    <n v="4"/>
  </r>
  <r>
    <x v="15"/>
    <s v="Other"/>
    <x v="3"/>
    <n v="3"/>
  </r>
  <r>
    <x v="12"/>
    <s v="Other"/>
    <x v="3"/>
    <n v="27"/>
  </r>
  <r>
    <x v="13"/>
    <s v="Other Chronic"/>
    <x v="4"/>
    <n v="103"/>
  </r>
  <r>
    <x v="12"/>
    <s v="Other"/>
    <x v="3"/>
    <n v="43"/>
  </r>
  <r>
    <x v="16"/>
    <s v="Leukemia"/>
    <x v="1"/>
    <n v="298"/>
  </r>
  <r>
    <x v="16"/>
    <s v="Leukemia"/>
    <x v="1"/>
    <n v="10"/>
  </r>
  <r>
    <x v="12"/>
    <s v="Other"/>
    <x v="3"/>
    <n v="26"/>
  </r>
  <r>
    <x v="12"/>
    <s v="Other"/>
    <x v="3"/>
    <n v="21"/>
  </r>
  <r>
    <x v="17"/>
    <s v="Alcoholism"/>
    <x v="4"/>
    <n v="16"/>
  </r>
  <r>
    <x v="17"/>
    <s v="Alcoholism"/>
    <x v="4"/>
    <n v="144"/>
  </r>
  <r>
    <x v="18"/>
    <s v="Injury"/>
    <x v="5"/>
    <n v="4"/>
  </r>
  <r>
    <x v="18"/>
    <s v="Injury"/>
    <x v="5"/>
    <n v="5"/>
  </r>
  <r>
    <x v="12"/>
    <s v="Other"/>
    <x v="3"/>
    <n v="58"/>
  </r>
  <r>
    <x v="1"/>
    <s v="Meningitis"/>
    <x v="0"/>
    <n v="57"/>
  </r>
  <r>
    <x v="12"/>
    <s v="Other"/>
    <x v="3"/>
    <n v="155"/>
  </r>
  <r>
    <x v="19"/>
    <s v="Stroke"/>
    <x v="2"/>
    <n v="4924"/>
  </r>
  <r>
    <x v="19"/>
    <s v="Stroke"/>
    <x v="2"/>
    <n v="801"/>
  </r>
  <r>
    <x v="20"/>
    <s v="Neurologic"/>
    <x v="4"/>
    <n v="81"/>
  </r>
  <r>
    <x v="20"/>
    <s v="Neurologic"/>
    <x v="4"/>
    <n v="46"/>
  </r>
  <r>
    <x v="20"/>
    <s v="Neurologic"/>
    <x v="4"/>
    <n v="88"/>
  </r>
  <r>
    <x v="20"/>
    <s v="Neurologic"/>
    <x v="4"/>
    <n v="81"/>
  </r>
  <r>
    <x v="21"/>
    <s v="Pregnancy/Perinatal"/>
    <x v="3"/>
    <n v="6"/>
  </r>
  <r>
    <x v="12"/>
    <s v="Other"/>
    <x v="3"/>
    <n v="143"/>
  </r>
  <r>
    <x v="12"/>
    <s v="Other"/>
    <x v="3"/>
    <n v="4"/>
  </r>
  <r>
    <x v="12"/>
    <s v="Other"/>
    <x v="3"/>
    <n v="68"/>
  </r>
  <r>
    <x v="12"/>
    <s v="Other"/>
    <x v="3"/>
    <n v="44"/>
  </r>
  <r>
    <x v="11"/>
    <s v="Other Cardiovascular"/>
    <x v="2"/>
    <n v="54"/>
  </r>
  <r>
    <x v="0"/>
    <s v="Other Cardiovascular"/>
    <x v="0"/>
    <n v="152"/>
  </r>
  <r>
    <x v="11"/>
    <s v="Other Cardiovascular"/>
    <x v="2"/>
    <n v="7"/>
  </r>
  <r>
    <x v="11"/>
    <s v="Other Cardiovascular"/>
    <x v="2"/>
    <n v="2148"/>
  </r>
  <r>
    <x v="11"/>
    <s v="Other Cardiovascular"/>
    <x v="2"/>
    <n v="91"/>
  </r>
  <r>
    <x v="11"/>
    <s v="Other Cardiovascular"/>
    <x v="2"/>
    <n v="170"/>
  </r>
  <r>
    <x v="11"/>
    <s v="Other Cardiovascular"/>
    <x v="2"/>
    <n v="18"/>
  </r>
  <r>
    <x v="11"/>
    <s v="Other Cardiovascular"/>
    <x v="2"/>
    <n v="12671"/>
  </r>
  <r>
    <x v="11"/>
    <s v="Other Cardiovascular"/>
    <x v="2"/>
    <n v="717"/>
  </r>
  <r>
    <x v="22"/>
    <s v="Ischemic Heart Disease"/>
    <x v="2"/>
    <n v="5670"/>
  </r>
  <r>
    <x v="22"/>
    <s v="Ischemic Heart Disease"/>
    <x v="2"/>
    <n v="303"/>
  </r>
  <r>
    <x v="11"/>
    <s v="Other Cardiovascular"/>
    <x v="2"/>
    <n v="38"/>
  </r>
  <r>
    <x v="11"/>
    <s v="Other Cardiovascular"/>
    <x v="2"/>
    <n v="993"/>
  </r>
  <r>
    <x v="11"/>
    <s v="Other Cardiovascular"/>
    <x v="2"/>
    <n v="71"/>
  </r>
  <r>
    <x v="23"/>
    <s v="Hypertensive Heart Disease"/>
    <x v="2"/>
    <n v="1906"/>
  </r>
  <r>
    <x v="11"/>
    <s v="Other Cardiovascular"/>
    <x v="2"/>
    <n v="15"/>
  </r>
  <r>
    <x v="11"/>
    <s v="Other Cardiovascular"/>
    <x v="2"/>
    <n v="104"/>
  </r>
  <r>
    <x v="11"/>
    <s v="Other Cardiovascular"/>
    <x v="2"/>
    <n v="39"/>
  </r>
  <r>
    <x v="11"/>
    <s v="Other Cardiovascular"/>
    <x v="2"/>
    <n v="6"/>
  </r>
  <r>
    <x v="23"/>
    <s v="Hypertensive Heart Disease"/>
    <x v="2"/>
    <n v="29"/>
  </r>
  <r>
    <x v="11"/>
    <s v="Other Cardiovascular"/>
    <x v="2"/>
    <n v="3"/>
  </r>
  <r>
    <x v="24"/>
    <s v="Other Respiratory"/>
    <x v="3"/>
    <n v="6"/>
  </r>
  <r>
    <x v="24"/>
    <s v="Other Respiratory"/>
    <x v="3"/>
    <n v="36"/>
  </r>
  <r>
    <x v="24"/>
    <s v="Other Respiratory"/>
    <x v="3"/>
    <n v="13"/>
  </r>
  <r>
    <x v="24"/>
    <s v="Other Respiratory"/>
    <x v="3"/>
    <n v="24"/>
  </r>
  <r>
    <x v="13"/>
    <s v="Other Chronic"/>
    <x v="4"/>
    <n v="88"/>
  </r>
  <r>
    <x v="24"/>
    <s v="Other Respiratory"/>
    <x v="3"/>
    <n v="21"/>
  </r>
  <r>
    <x v="25"/>
    <s v="Pneumonia &amp; Related"/>
    <x v="3"/>
    <n v="2110"/>
  </r>
  <r>
    <x v="25"/>
    <s v="Pneumonia &amp; Related"/>
    <x v="3"/>
    <n v="1248"/>
  </r>
  <r>
    <x v="25"/>
    <s v="Pneumonia &amp; Related"/>
    <x v="3"/>
    <n v="83"/>
  </r>
  <r>
    <x v="24"/>
    <s v="Other Respiratory"/>
    <x v="3"/>
    <n v="151"/>
  </r>
  <r>
    <x v="24"/>
    <s v="Other Respiratory"/>
    <x v="3"/>
    <n v="37"/>
  </r>
  <r>
    <x v="24"/>
    <s v="Other Respiratory"/>
    <x v="3"/>
    <n v="67"/>
  </r>
  <r>
    <x v="13"/>
    <s v="Other Chronic"/>
    <x v="4"/>
    <n v="95"/>
  </r>
  <r>
    <x v="13"/>
    <s v="Other Chronic"/>
    <x v="4"/>
    <n v="16"/>
  </r>
  <r>
    <x v="24"/>
    <s v="Other Respiratory"/>
    <x v="3"/>
    <n v="82"/>
  </r>
  <r>
    <x v="26"/>
    <s v="Other Gastrointestinal"/>
    <x v="3"/>
    <n v="79"/>
  </r>
  <r>
    <x v="26"/>
    <s v="Other Gastrointestinal"/>
    <x v="3"/>
    <n v="58"/>
  </r>
  <r>
    <x v="26"/>
    <s v="Other Gastrointestinal"/>
    <x v="3"/>
    <n v="19"/>
  </r>
  <r>
    <x v="26"/>
    <s v="Other Gastrointestinal"/>
    <x v="3"/>
    <n v="422"/>
  </r>
  <r>
    <x v="26"/>
    <s v="Other Gastrointestinal"/>
    <x v="3"/>
    <n v="252"/>
  </r>
  <r>
    <x v="26"/>
    <s v="Other Gastrointestinal"/>
    <x v="3"/>
    <n v="51"/>
  </r>
  <r>
    <x v="0"/>
    <s v="Other Communicable"/>
    <x v="0"/>
    <n v="597"/>
  </r>
  <r>
    <x v="0"/>
    <s v="Other Communicable"/>
    <x v="0"/>
    <n v="126"/>
  </r>
  <r>
    <x v="26"/>
    <s v="Other Gastrointestinal"/>
    <x v="3"/>
    <n v="668"/>
  </r>
  <r>
    <x v="26"/>
    <s v="Other Gastrointestinal"/>
    <x v="3"/>
    <n v="261"/>
  </r>
  <r>
    <x v="26"/>
    <s v="Other Gastrointestinal"/>
    <x v="3"/>
    <n v="378"/>
  </r>
  <r>
    <x v="26"/>
    <s v="Other Gastrointestinal"/>
    <x v="3"/>
    <n v="106"/>
  </r>
  <r>
    <x v="17"/>
    <s v="Alcoholism"/>
    <x v="4"/>
    <n v="220"/>
  </r>
  <r>
    <x v="27"/>
    <s v="Liver Disease"/>
    <x v="4"/>
    <n v="953"/>
  </r>
  <r>
    <x v="27"/>
    <s v="Liver Disease"/>
    <x v="3"/>
    <n v="37"/>
  </r>
  <r>
    <x v="27"/>
    <s v="Liver Disease"/>
    <x v="3"/>
    <n v="110"/>
  </r>
  <r>
    <x v="27"/>
    <s v="Liver Disease"/>
    <x v="4"/>
    <n v="247"/>
  </r>
  <r>
    <x v="27"/>
    <s v="Liver Disease"/>
    <x v="4"/>
    <n v="183"/>
  </r>
  <r>
    <x v="26"/>
    <s v="Other Gastrointestinal"/>
    <x v="3"/>
    <n v="70"/>
  </r>
  <r>
    <x v="26"/>
    <s v="Other Gastrointestinal"/>
    <x v="0"/>
    <n v="45"/>
  </r>
  <r>
    <x v="28"/>
    <s v="Kidney Disease"/>
    <x v="3"/>
    <n v="90"/>
  </r>
  <r>
    <x v="28"/>
    <s v="Kidney Disease"/>
    <x v="4"/>
    <n v="3358"/>
  </r>
  <r>
    <x v="28"/>
    <s v="Kidney Disease"/>
    <x v="4"/>
    <n v="1224"/>
  </r>
  <r>
    <x v="28"/>
    <s v="Kidney Disease"/>
    <x v="3"/>
    <n v="120"/>
  </r>
  <r>
    <x v="28"/>
    <s v="Kidney Disease"/>
    <x v="4"/>
    <n v="239"/>
  </r>
  <r>
    <x v="29"/>
    <s v="Other Genito-Urinary"/>
    <x v="3"/>
    <n v="128"/>
  </r>
  <r>
    <x v="29"/>
    <s v="Other Genito-Urinary"/>
    <x v="3"/>
    <n v="43"/>
  </r>
  <r>
    <x v="29"/>
    <s v="Other Genito-Urinary"/>
    <x v="3"/>
    <n v="20"/>
  </r>
  <r>
    <x v="29"/>
    <s v="Other Genito-Urinary"/>
    <x v="3"/>
    <n v="528"/>
  </r>
  <r>
    <x v="29"/>
    <s v="Other Genito-Urinary"/>
    <x v="0"/>
    <n v="3"/>
  </r>
  <r>
    <x v="29"/>
    <s v="Other Genito-Urinary"/>
    <x v="3"/>
    <n v="69"/>
  </r>
  <r>
    <x v="29"/>
    <s v="Other Genito-Urinary"/>
    <x v="3"/>
    <n v="26"/>
  </r>
  <r>
    <x v="29"/>
    <s v="Other Genito-Urinary"/>
    <x v="3"/>
    <n v="3"/>
  </r>
  <r>
    <x v="21"/>
    <s v="Pregnancy/Perinatal"/>
    <x v="0"/>
    <n v="38"/>
  </r>
  <r>
    <x v="21"/>
    <s v="Pregnancy/Perinatal"/>
    <x v="0"/>
    <n v="23"/>
  </r>
  <r>
    <x v="21"/>
    <s v="Pregnancy/Perinatal"/>
    <x v="3"/>
    <n v="2"/>
  </r>
  <r>
    <x v="21"/>
    <s v="Pregnancy/Perinatal"/>
    <x v="3"/>
    <n v="10"/>
  </r>
  <r>
    <x v="21"/>
    <s v="Pregnancy/Perinatal"/>
    <x v="3"/>
    <n v="4"/>
  </r>
  <r>
    <x v="21"/>
    <s v="Pregnancy/Perinatal"/>
    <x v="0"/>
    <n v="4"/>
  </r>
  <r>
    <x v="21"/>
    <s v="Pregnancy/Perinatal"/>
    <x v="3"/>
    <n v="10"/>
  </r>
  <r>
    <x v="21"/>
    <s v="Pregnancy/Perinatal"/>
    <x v="3"/>
    <n v="0"/>
  </r>
  <r>
    <x v="21"/>
    <s v="Pregnancy/Perinatal"/>
    <x v="3"/>
    <n v="1"/>
  </r>
  <r>
    <x v="21"/>
    <s v="Pregnancy/Perinatal"/>
    <x v="3"/>
    <n v="7"/>
  </r>
  <r>
    <x v="21"/>
    <s v="Pregnancy/Perinatal"/>
    <x v="3"/>
    <n v="5"/>
  </r>
  <r>
    <x v="21"/>
    <s v="Pregnancy/Perinatal"/>
    <x v="3"/>
    <n v="10"/>
  </r>
  <r>
    <x v="21"/>
    <s v="Pregnancy/Perinatal"/>
    <x v="3"/>
    <n v="9"/>
  </r>
  <r>
    <x v="21"/>
    <s v="Pregnancy/Perinatal"/>
    <x v="3"/>
    <n v="41"/>
  </r>
  <r>
    <x v="21"/>
    <s v="Pregnancy/Perinatal"/>
    <x v="0"/>
    <n v="43"/>
  </r>
  <r>
    <x v="21"/>
    <s v="Pregnancy/Perinatal"/>
    <x v="2"/>
    <n v="38"/>
  </r>
  <r>
    <x v="21"/>
    <s v="Pregnancy/Perinatal"/>
    <x v="3"/>
    <n v="26"/>
  </r>
  <r>
    <x v="21"/>
    <s v="Pregnancy/Perinatal"/>
    <x v="3"/>
    <n v="6"/>
  </r>
  <r>
    <x v="21"/>
    <s v="Pregnancy/Perinatal"/>
    <x v="3"/>
    <n v="36"/>
  </r>
  <r>
    <x v="21"/>
    <s v="Pregnancy/Perinatal"/>
    <x v="3"/>
    <n v="8"/>
  </r>
  <r>
    <x v="0"/>
    <s v="Other Communicable"/>
    <x v="0"/>
    <n v="26"/>
  </r>
  <r>
    <x v="0"/>
    <s v="Other Communicable"/>
    <x v="0"/>
    <n v="22"/>
  </r>
  <r>
    <x v="12"/>
    <s v="Other"/>
    <x v="3"/>
    <n v="23"/>
  </r>
  <r>
    <x v="0"/>
    <s v="Other Communicable"/>
    <x v="0"/>
    <n v="46"/>
  </r>
  <r>
    <x v="12"/>
    <s v="Other"/>
    <x v="3"/>
    <n v="12"/>
  </r>
  <r>
    <x v="12"/>
    <s v="Other"/>
    <x v="3"/>
    <n v="16"/>
  </r>
  <r>
    <x v="13"/>
    <s v="Other Chronic"/>
    <x v="4"/>
    <n v="580"/>
  </r>
  <r>
    <x v="21"/>
    <s v="Pregnancy/Perinatal"/>
    <x v="3"/>
    <n v="70"/>
  </r>
  <r>
    <x v="21"/>
    <s v="Pregnancy/Perinatal"/>
    <x v="3"/>
    <n v="1418"/>
  </r>
  <r>
    <x v="21"/>
    <s v="Pregnancy/Perinatal"/>
    <x v="3"/>
    <n v="161"/>
  </r>
  <r>
    <x v="21"/>
    <s v="Pregnancy/Perinatal"/>
    <x v="5"/>
    <n v="237"/>
  </r>
  <r>
    <x v="21"/>
    <s v="Pregnancy/Perinatal"/>
    <x v="3"/>
    <n v="285"/>
  </r>
  <r>
    <x v="13"/>
    <s v="Other Chronic"/>
    <x v="4"/>
    <n v="171"/>
  </r>
  <r>
    <x v="30"/>
    <s v="Suicide"/>
    <x v="5"/>
    <n v="328"/>
  </r>
  <r>
    <x v="30"/>
    <s v="Suicide"/>
    <x v="5"/>
    <n v="289"/>
  </r>
  <r>
    <x v="30"/>
    <s v="Suicide"/>
    <x v="5"/>
    <n v="228"/>
  </r>
  <r>
    <x v="30"/>
    <s v="Suicide"/>
    <x v="5"/>
    <n v="45"/>
  </r>
  <r>
    <x v="30"/>
    <s v="Suicide"/>
    <x v="5"/>
    <n v="578"/>
  </r>
  <r>
    <x v="30"/>
    <s v="Suicide"/>
    <x v="5"/>
    <n v="81"/>
  </r>
  <r>
    <x v="30"/>
    <s v="Suicide"/>
    <x v="5"/>
    <n v="62"/>
  </r>
  <r>
    <x v="30"/>
    <s v="Suicide"/>
    <x v="5"/>
    <n v="22"/>
  </r>
  <r>
    <x v="30"/>
    <s v="Suicide"/>
    <x v="5"/>
    <n v="13"/>
  </r>
  <r>
    <x v="31"/>
    <s v="Homicide"/>
    <x v="5"/>
    <n v="162"/>
  </r>
  <r>
    <x v="31"/>
    <s v="Homicide"/>
    <x v="5"/>
    <n v="45"/>
  </r>
  <r>
    <x v="31"/>
    <s v="Homicide"/>
    <x v="5"/>
    <n v="93"/>
  </r>
  <r>
    <x v="18"/>
    <s v="Injury"/>
    <x v="5"/>
    <n v="234"/>
  </r>
  <r>
    <x v="18"/>
    <s v="Injury"/>
    <x v="5"/>
    <n v="134"/>
  </r>
  <r>
    <x v="18"/>
    <s v="Injury"/>
    <x v="5"/>
    <n v="29"/>
  </r>
  <r>
    <x v="18"/>
    <s v="Injury"/>
    <x v="5"/>
    <n v="2648"/>
  </r>
  <r>
    <x v="18"/>
    <s v="Injury"/>
    <x v="5"/>
    <n v="49"/>
  </r>
  <r>
    <x v="18"/>
    <s v="Injury"/>
    <x v="5"/>
    <n v="43"/>
  </r>
  <r>
    <x v="18"/>
    <s v="Injury"/>
    <x v="5"/>
    <n v="13"/>
  </r>
  <r>
    <x v="18"/>
    <s v="Injury"/>
    <x v="5"/>
    <n v="92"/>
  </r>
  <r>
    <x v="18"/>
    <s v="Injury"/>
    <x v="5"/>
    <n v="58"/>
  </r>
  <r>
    <x v="18"/>
    <s v="Injury"/>
    <x v="5"/>
    <n v="26"/>
  </r>
  <r>
    <x v="18"/>
    <s v="Injury"/>
    <x v="5"/>
    <n v="18"/>
  </r>
  <r>
    <x v="18"/>
    <s v="Injury"/>
    <x v="5"/>
    <n v="26"/>
  </r>
  <r>
    <x v="18"/>
    <s v="Injury"/>
    <x v="5"/>
    <n v="5"/>
  </r>
  <r>
    <x v="18"/>
    <s v="Injury"/>
    <x v="5"/>
    <n v="9"/>
  </r>
  <r>
    <x v="18"/>
    <s v="Injury"/>
    <x v="5"/>
    <n v="83"/>
  </r>
  <r>
    <x v="18"/>
    <s v="Injury"/>
    <x v="5"/>
    <n v="20"/>
  </r>
  <r>
    <x v="18"/>
    <s v="Injury"/>
    <x v="5"/>
    <n v="66"/>
  </r>
  <r>
    <x v="18"/>
    <s v="Injury"/>
    <x v="5"/>
    <n v="82"/>
  </r>
  <r>
    <x v="18"/>
    <s v="Injury"/>
    <x v="5"/>
    <n v="108"/>
  </r>
  <r>
    <x v="18"/>
    <s v="Injury"/>
    <x v="5"/>
    <n v="201"/>
  </r>
  <r>
    <x v="18"/>
    <s v="Injury"/>
    <x v="5"/>
    <n v="64"/>
  </r>
  <r>
    <x v="18"/>
    <s v="Injury"/>
    <x v="5"/>
    <n v="301"/>
  </r>
  <r>
    <x v="18"/>
    <s v="Injury"/>
    <x v="5"/>
    <n v="127"/>
  </r>
  <r>
    <x v="18"/>
    <s v="Injury"/>
    <x v="5"/>
    <n v="25"/>
  </r>
  <r>
    <x v="18"/>
    <s v="Injury"/>
    <x v="5"/>
    <n v="1251"/>
  </r>
  <r>
    <x v="18"/>
    <s v="Injury"/>
    <x v="5"/>
    <n v="20"/>
  </r>
  <r>
    <x v="18"/>
    <s v="Injury"/>
    <x v="5"/>
    <n v="4"/>
  </r>
  <r>
    <x v="18"/>
    <s v="Injury"/>
    <x v="5"/>
    <n v="11"/>
  </r>
  <r>
    <x v="18"/>
    <s v="Injury"/>
    <x v="5"/>
    <n v="3"/>
  </r>
  <r>
    <x v="18"/>
    <s v="Injury"/>
    <x v="5"/>
    <n v="3"/>
  </r>
  <r>
    <x v="18"/>
    <s v="Injury"/>
    <x v="5"/>
    <n v="53"/>
  </r>
  <r>
    <x v="18"/>
    <s v="Injury"/>
    <x v="5"/>
    <n v="0"/>
  </r>
  <r>
    <x v="18"/>
    <s v="Injury"/>
    <x v="5"/>
    <n v="40"/>
  </r>
  <r>
    <x v="18"/>
    <s v="Injury"/>
    <x v="5"/>
    <n v="3"/>
  </r>
  <r>
    <x v="18"/>
    <s v="Injury"/>
    <x v="5"/>
    <n v="1"/>
  </r>
  <r>
    <x v="18"/>
    <s v="Injury"/>
    <x v="5"/>
    <n v="40"/>
  </r>
  <r>
    <x v="18"/>
    <s v="Injury"/>
    <x v="5"/>
    <n v="173"/>
  </r>
  <r>
    <x v="18"/>
    <s v="Injury"/>
    <x v="5"/>
    <n v="0"/>
  </r>
  <r>
    <x v="18"/>
    <s v="Injury"/>
    <x v="5"/>
    <n v="0"/>
  </r>
  <r>
    <x v="31"/>
    <s v="Homicide"/>
    <x v="5"/>
    <n v="4"/>
  </r>
  <r>
    <x v="12"/>
    <s v="Other"/>
    <x v="3"/>
    <n v="1"/>
  </r>
  <r>
    <x v="12"/>
    <s v="Other"/>
    <x v="3"/>
    <n v="40"/>
  </r>
  <r>
    <x v="12"/>
    <s v="Other"/>
    <x v="3"/>
    <n v="6"/>
  </r>
  <r>
    <x v="12"/>
    <s v="Other"/>
    <x v="3"/>
    <n v="32"/>
  </r>
  <r>
    <x v="32"/>
    <m/>
    <x v="6"/>
    <m/>
  </r>
  <r>
    <x v="32"/>
    <m/>
    <x v="6"/>
    <m/>
  </r>
  <r>
    <x v="32"/>
    <m/>
    <x v="6"/>
    <m/>
  </r>
  <r>
    <x v="32"/>
    <m/>
    <x v="6"/>
    <m/>
  </r>
  <r>
    <x v="32"/>
    <m/>
    <x v="6"/>
    <m/>
  </r>
  <r>
    <x v="32"/>
    <m/>
    <x v="6"/>
    <m/>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s v="Other Communicable"/>
    <x v="0"/>
    <n v="35"/>
  </r>
  <r>
    <x v="1"/>
    <s v="Meningitis"/>
    <x v="0"/>
    <n v="17"/>
  </r>
  <r>
    <x v="0"/>
    <s v="Other Communicable"/>
    <x v="0"/>
    <n v="19"/>
  </r>
  <r>
    <x v="0"/>
    <s v="Other Communicable"/>
    <x v="0"/>
    <n v="102"/>
  </r>
  <r>
    <x v="0"/>
    <s v="Other Communicable"/>
    <x v="0"/>
    <n v="74"/>
  </r>
  <r>
    <x v="2"/>
    <s v="Tuberculosis"/>
    <x v="0"/>
    <n v="3541"/>
  </r>
  <r>
    <x v="2"/>
    <s v="Tuberculosis"/>
    <x v="0"/>
    <n v="338"/>
  </r>
  <r>
    <x v="0"/>
    <s v="Other Communicable"/>
    <x v="0"/>
    <n v="5"/>
  </r>
  <r>
    <x v="3"/>
    <s v="Syphilis"/>
    <x v="0"/>
    <n v="1243"/>
  </r>
  <r>
    <x v="0"/>
    <s v="Other Communicable"/>
    <x v="0"/>
    <n v="47"/>
  </r>
  <r>
    <x v="4"/>
    <s v="Other Cancer"/>
    <x v="1"/>
    <n v="10003"/>
  </r>
  <r>
    <x v="5"/>
    <s v="Other Cardiovascular"/>
    <x v="2"/>
    <n v="32"/>
  </r>
  <r>
    <x v="6"/>
    <s v="Diabetes"/>
    <x v="3"/>
    <n v="1692"/>
  </r>
  <r>
    <x v="7"/>
    <s v="Other Chronic"/>
    <x v="3"/>
    <n v="139"/>
  </r>
  <r>
    <x v="8"/>
    <s v="Other"/>
    <x v="4"/>
    <n v="43"/>
  </r>
  <r>
    <x v="9"/>
    <s v="Other"/>
    <x v="4"/>
    <n v="6097"/>
  </r>
  <r>
    <x v="9"/>
    <s v="Other"/>
    <x v="4"/>
    <n v="310"/>
  </r>
  <r>
    <x v="5"/>
    <s v="Other Cardiovascular"/>
    <x v="2"/>
    <n v="1324"/>
  </r>
  <r>
    <x v="5"/>
    <s v="Other Cardiovascular"/>
    <x v="2"/>
    <n v="6719"/>
  </r>
  <r>
    <x v="5"/>
    <s v="Other Cardiovascular"/>
    <x v="2"/>
    <n v="16352"/>
  </r>
  <r>
    <x v="10"/>
    <s v="Pneumonia &amp; Related"/>
    <x v="0"/>
    <n v="4043"/>
  </r>
  <r>
    <x v="11"/>
    <s v="Other Gastrointestinal"/>
    <x v="4"/>
    <n v="662"/>
  </r>
  <r>
    <x v="11"/>
    <s v="Other Gastrointestinal"/>
    <x v="4"/>
    <n v="398"/>
  </r>
  <r>
    <x v="11"/>
    <s v="Other Gastrointestinal"/>
    <x v="4"/>
    <n v="634"/>
  </r>
  <r>
    <x v="11"/>
    <s v="Other Gastrointestinal"/>
    <x v="4"/>
    <n v="636"/>
  </r>
  <r>
    <x v="12"/>
    <s v="Liver Disease"/>
    <x v="3"/>
    <n v="1258"/>
  </r>
  <r>
    <x v="11"/>
    <s v="Other Gastrointestinal"/>
    <x v="4"/>
    <n v="398"/>
  </r>
  <r>
    <x v="13"/>
    <s v="Kidney Disease"/>
    <x v="4"/>
    <n v="4626"/>
  </r>
  <r>
    <x v="14"/>
    <s v="Pregnancy/Perinatal"/>
    <x v="0"/>
    <n v="124"/>
  </r>
  <r>
    <x v="14"/>
    <s v="Pregnancy/Perinatal"/>
    <x v="0"/>
    <n v="185"/>
  </r>
  <r>
    <x v="7"/>
    <s v="Other Chronic"/>
    <x v="3"/>
    <n v="626"/>
  </r>
  <r>
    <x v="14"/>
    <s v="Pregnancy/Perinatal"/>
    <x v="0"/>
    <n v="1438"/>
  </r>
  <r>
    <x v="15"/>
    <s v="Suicide"/>
    <x v="5"/>
    <n v="1869"/>
  </r>
  <r>
    <x v="16"/>
    <s v="Homicide"/>
    <x v="5"/>
    <n v="335"/>
  </r>
  <r>
    <x v="17"/>
    <s v="Motor Vehicle Accident"/>
    <x v="5"/>
    <n v="3081"/>
  </r>
  <r>
    <x v="18"/>
    <s v="Injury"/>
    <x v="5"/>
    <n v="3130"/>
  </r>
  <r>
    <x v="9"/>
    <s v="Other"/>
    <x v="4"/>
    <n v="8167"/>
  </r>
  <r>
    <x v="19"/>
    <m/>
    <x v="6"/>
    <m/>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3">
  <r>
    <x v="0"/>
    <s v="Other Communicable"/>
    <x v="0"/>
    <n v="0"/>
  </r>
  <r>
    <x v="0"/>
    <s v="Other Communicable"/>
    <x v="0"/>
    <n v="4"/>
  </r>
  <r>
    <x v="0"/>
    <s v="Other Communicable"/>
    <x v="0"/>
    <n v="8"/>
  </r>
  <r>
    <x v="0"/>
    <s v="Other Communicable"/>
    <x v="0"/>
    <n v="2"/>
  </r>
  <r>
    <x v="0"/>
    <s v="Other Communicable"/>
    <x v="0"/>
    <n v="23"/>
  </r>
  <r>
    <x v="0"/>
    <s v="Other Communicable"/>
    <x v="0"/>
    <n v="25"/>
  </r>
  <r>
    <x v="1"/>
    <s v="Tuberculosis"/>
    <x v="0"/>
    <n v="163"/>
  </r>
  <r>
    <x v="1"/>
    <s v="Tuberculosis"/>
    <x v="0"/>
    <n v="48"/>
  </r>
  <r>
    <x v="0"/>
    <s v="Other Communicable"/>
    <x v="0"/>
    <n v="0"/>
  </r>
  <r>
    <x v="0"/>
    <s v="Other Communicable"/>
    <x v="0"/>
    <n v="0"/>
  </r>
  <r>
    <x v="0"/>
    <s v="Other Communicable"/>
    <x v="0"/>
    <n v="1"/>
  </r>
  <r>
    <x v="0"/>
    <s v="Other Communicable"/>
    <x v="0"/>
    <n v="3"/>
  </r>
  <r>
    <x v="2"/>
    <s v="Meningitis"/>
    <x v="0"/>
    <n v="45"/>
  </r>
  <r>
    <x v="0"/>
    <s v="Other Communicable"/>
    <x v="0"/>
    <n v="2"/>
  </r>
  <r>
    <x v="0"/>
    <s v="Other Communicable"/>
    <x v="0"/>
    <n v="644"/>
  </r>
  <r>
    <x v="0"/>
    <s v="Other Communicable"/>
    <x v="0"/>
    <n v="121"/>
  </r>
  <r>
    <x v="0"/>
    <s v="Other Communicable"/>
    <x v="0"/>
    <n v="0"/>
  </r>
  <r>
    <x v="0"/>
    <s v="Other Communicable"/>
    <x v="0"/>
    <n v="0"/>
  </r>
  <r>
    <x v="0"/>
    <s v="Other Communicable"/>
    <x v="0"/>
    <n v="36"/>
  </r>
  <r>
    <x v="0"/>
    <s v="Other Communicable"/>
    <x v="0"/>
    <n v="8"/>
  </r>
  <r>
    <x v="0"/>
    <s v="Other Communicable"/>
    <x v="0"/>
    <n v="0"/>
  </r>
  <r>
    <x v="0"/>
    <s v="Other Communicable"/>
    <x v="0"/>
    <n v="266"/>
  </r>
  <r>
    <x v="0"/>
    <s v="Other Communicable"/>
    <x v="0"/>
    <n v="5236"/>
  </r>
  <r>
    <x v="0"/>
    <s v="Other Communicable"/>
    <x v="0"/>
    <n v="1"/>
  </r>
  <r>
    <x v="0"/>
    <s v="Other Communicable"/>
    <x v="0"/>
    <n v="0"/>
  </r>
  <r>
    <x v="0"/>
    <s v="Other Communicable"/>
    <x v="0"/>
    <n v="2"/>
  </r>
  <r>
    <x v="3"/>
    <s v="Syphilis"/>
    <x v="0"/>
    <n v="2"/>
  </r>
  <r>
    <x v="3"/>
    <s v="Syphilis"/>
    <x v="0"/>
    <n v="6"/>
  </r>
  <r>
    <x v="3"/>
    <s v="Syphilis"/>
    <x v="0"/>
    <n v="1"/>
  </r>
  <r>
    <x v="0"/>
    <s v="Other Communicable"/>
    <x v="0"/>
    <n v="1"/>
  </r>
  <r>
    <x v="0"/>
    <s v="Other Communicable"/>
    <x v="0"/>
    <n v="0"/>
  </r>
  <r>
    <x v="0"/>
    <s v="Other Communicable"/>
    <x v="0"/>
    <n v="270"/>
  </r>
  <r>
    <x v="0"/>
    <s v="Other Communicable"/>
    <x v="0"/>
    <n v="10"/>
  </r>
  <r>
    <x v="1"/>
    <s v="Tuberculosis"/>
    <x v="0"/>
    <n v="15"/>
  </r>
  <r>
    <x v="0"/>
    <s v="Other Communicable"/>
    <x v="0"/>
    <n v="20"/>
  </r>
  <r>
    <x v="0"/>
    <s v="Other Communicable"/>
    <x v="0"/>
    <n v="127"/>
  </r>
  <r>
    <x v="4"/>
    <s v="Other Cancer"/>
    <x v="1"/>
    <n v="9"/>
  </r>
  <r>
    <x v="4"/>
    <s v="Other Cancer"/>
    <x v="1"/>
    <n v="230"/>
  </r>
  <r>
    <x v="4"/>
    <s v="Other Cancer"/>
    <x v="1"/>
    <n v="399"/>
  </r>
  <r>
    <x v="4"/>
    <s v="Other Cancer"/>
    <x v="1"/>
    <n v="250"/>
  </r>
  <r>
    <x v="4"/>
    <s v="Other Cancer"/>
    <x v="1"/>
    <n v="894"/>
  </r>
  <r>
    <x v="5"/>
    <s v="Stomach &amp; Liver+ Cancer"/>
    <x v="1"/>
    <n v="1593"/>
  </r>
  <r>
    <x v="6"/>
    <s v="Intestinal/Colorectal Cancer"/>
    <x v="1"/>
    <n v="122"/>
  </r>
  <r>
    <x v="6"/>
    <s v="Intestinal/Colorectal Cancer"/>
    <x v="1"/>
    <n v="46"/>
  </r>
  <r>
    <x v="6"/>
    <s v="Intestinal/Colorectal Cancer"/>
    <x v="1"/>
    <n v="85"/>
  </r>
  <r>
    <x v="6"/>
    <s v="Intestinal/Colorectal Cancer"/>
    <x v="1"/>
    <n v="241"/>
  </r>
  <r>
    <x v="6"/>
    <s v="Intestinal/Colorectal Cancer"/>
    <x v="1"/>
    <n v="454"/>
  </r>
  <r>
    <x v="6"/>
    <s v="Intestinal/Colorectal Cancer"/>
    <x v="1"/>
    <n v="3475"/>
  </r>
  <r>
    <x v="6"/>
    <s v="Intestinal/Colorectal Cancer"/>
    <x v="1"/>
    <n v="844"/>
  </r>
  <r>
    <x v="5"/>
    <s v="Stomach &amp; Liver+ Cancer"/>
    <x v="1"/>
    <n v="546"/>
  </r>
  <r>
    <x v="5"/>
    <s v="Stomach &amp; Liver+ Cancer"/>
    <x v="1"/>
    <n v="168"/>
  </r>
  <r>
    <x v="5"/>
    <s v="Stomach &amp; Liver+ Cancer"/>
    <x v="1"/>
    <n v="274"/>
  </r>
  <r>
    <x v="4"/>
    <s v="Other Cancer"/>
    <x v="1"/>
    <n v="351"/>
  </r>
  <r>
    <x v="7"/>
    <s v="Pancreatic Cancer"/>
    <x v="1"/>
    <n v="2537"/>
  </r>
  <r>
    <x v="8"/>
    <s v="Other"/>
    <x v="1"/>
    <n v="141"/>
  </r>
  <r>
    <x v="9"/>
    <s v="Lung+ Cancer"/>
    <x v="1"/>
    <n v="315"/>
  </r>
  <r>
    <x v="9"/>
    <s v="Lung+ Cancer"/>
    <x v="1"/>
    <n v="13306"/>
  </r>
  <r>
    <x v="9"/>
    <s v="Lung+ Cancer"/>
    <x v="1"/>
    <n v="137"/>
  </r>
  <r>
    <x v="4"/>
    <s v="Other Cancer"/>
    <x v="1"/>
    <n v="95"/>
  </r>
  <r>
    <x v="4"/>
    <s v="Other Cancer"/>
    <x v="1"/>
    <n v="342"/>
  </r>
  <r>
    <x v="4"/>
    <s v="Other Cancer"/>
    <x v="1"/>
    <n v="784"/>
  </r>
  <r>
    <x v="4"/>
    <s v="Other Cancer"/>
    <x v="1"/>
    <n v="188"/>
  </r>
  <r>
    <x v="10"/>
    <s v="Breast Cancer"/>
    <x v="1"/>
    <n v="4300"/>
  </r>
  <r>
    <x v="10"/>
    <s v="Breast Cancer"/>
    <x v="1"/>
    <n v="18"/>
  </r>
  <r>
    <x v="4"/>
    <s v="Other Cancer"/>
    <x v="1"/>
    <n v="468"/>
  </r>
  <r>
    <x v="4"/>
    <s v="Other Cancer"/>
    <x v="1"/>
    <n v="571"/>
  </r>
  <r>
    <x v="4"/>
    <s v="Other Cancer"/>
    <x v="1"/>
    <n v="1338"/>
  </r>
  <r>
    <x v="4"/>
    <s v="Other Cancer"/>
    <x v="1"/>
    <n v="88"/>
  </r>
  <r>
    <x v="11"/>
    <s v="Prostate Cancer"/>
    <x v="1"/>
    <n v="3002"/>
  </r>
  <r>
    <x v="4"/>
    <s v="Other Cancer"/>
    <x v="1"/>
    <n v="53"/>
  </r>
  <r>
    <x v="4"/>
    <s v="Other Cancer"/>
    <x v="1"/>
    <n v="11"/>
  </r>
  <r>
    <x v="4"/>
    <s v="Other Cancer"/>
    <x v="1"/>
    <n v="960"/>
  </r>
  <r>
    <x v="4"/>
    <s v="Other Cancer"/>
    <x v="1"/>
    <n v="950"/>
  </r>
  <r>
    <x v="4"/>
    <s v="Other Cancer"/>
    <x v="1"/>
    <n v="22"/>
  </r>
  <r>
    <x v="12"/>
    <s v="Brain Cancer"/>
    <x v="1"/>
    <n v="1163"/>
  </r>
  <r>
    <x v="4"/>
    <s v="Other Cancer"/>
    <x v="1"/>
    <n v="31"/>
  </r>
  <r>
    <x v="4"/>
    <s v="Other Cancer"/>
    <x v="1"/>
    <n v="171"/>
  </r>
  <r>
    <x v="4"/>
    <s v="Other Cancer"/>
    <x v="1"/>
    <n v="3181"/>
  </r>
  <r>
    <x v="4"/>
    <s v="Other Cancer"/>
    <x v="1"/>
    <n v="211"/>
  </r>
  <r>
    <x v="4"/>
    <s v="Other Cancer"/>
    <x v="1"/>
    <n v="172"/>
  </r>
  <r>
    <x v="4"/>
    <s v="Other Cancer"/>
    <x v="1"/>
    <n v="1594"/>
  </r>
  <r>
    <x v="4"/>
    <s v="Other Cancer"/>
    <x v="1"/>
    <n v="866"/>
  </r>
  <r>
    <x v="13"/>
    <s v="Leukemia"/>
    <x v="1"/>
    <n v="602"/>
  </r>
  <r>
    <x v="13"/>
    <s v="Leukemia"/>
    <x v="1"/>
    <n v="824"/>
  </r>
  <r>
    <x v="13"/>
    <s v="Leukemia"/>
    <x v="1"/>
    <n v="27"/>
  </r>
  <r>
    <x v="13"/>
    <s v="Leukemia"/>
    <x v="1"/>
    <n v="537"/>
  </r>
  <r>
    <x v="14"/>
    <s v="Other Cancer"/>
    <x v="1"/>
    <n v="8"/>
  </r>
  <r>
    <x v="14"/>
    <s v="Other Cancer"/>
    <x v="1"/>
    <n v="96"/>
  </r>
  <r>
    <x v="14"/>
    <s v="Other Cancer"/>
    <x v="1"/>
    <n v="74"/>
  </r>
  <r>
    <x v="4"/>
    <s v="Other Cancer"/>
    <x v="1"/>
    <n v="1"/>
  </r>
  <r>
    <x v="4"/>
    <s v="Other Cancer"/>
    <x v="1"/>
    <n v="0"/>
  </r>
  <r>
    <x v="4"/>
    <s v="Other Cancer"/>
    <x v="1"/>
    <n v="139"/>
  </r>
  <r>
    <x v="4"/>
    <s v="Other Cancer"/>
    <x v="1"/>
    <n v="352"/>
  </r>
  <r>
    <x v="8"/>
    <s v="Other"/>
    <x v="2"/>
    <n v="45"/>
  </r>
  <r>
    <x v="15"/>
    <s v="Diabetes"/>
    <x v="3"/>
    <n v="3376"/>
  </r>
  <r>
    <x v="8"/>
    <s v="Other"/>
    <x v="2"/>
    <n v="20"/>
  </r>
  <r>
    <x v="8"/>
    <s v="Other"/>
    <x v="2"/>
    <n v="1"/>
  </r>
  <r>
    <x v="8"/>
    <s v="Other"/>
    <x v="2"/>
    <n v="22"/>
  </r>
  <r>
    <x v="16"/>
    <s v="Other Chronic"/>
    <x v="3"/>
    <n v="38"/>
  </r>
  <r>
    <x v="16"/>
    <s v="Other Chronic"/>
    <x v="3"/>
    <n v="81"/>
  </r>
  <r>
    <x v="8"/>
    <s v="Other"/>
    <x v="2"/>
    <n v="818"/>
  </r>
  <r>
    <x v="17"/>
    <s v="Other"/>
    <x v="2"/>
    <n v="18"/>
  </r>
  <r>
    <x v="17"/>
    <s v="Other"/>
    <x v="2"/>
    <n v="121"/>
  </r>
  <r>
    <x v="17"/>
    <s v="Other"/>
    <x v="2"/>
    <n v="11"/>
  </r>
  <r>
    <x v="16"/>
    <s v="Other Chronic"/>
    <x v="3"/>
    <n v="12"/>
  </r>
  <r>
    <x v="16"/>
    <s v="Other Chronic"/>
    <x v="3"/>
    <n v="80"/>
  </r>
  <r>
    <x v="16"/>
    <s v="Other Chronic"/>
    <x v="3"/>
    <n v="99"/>
  </r>
  <r>
    <x v="16"/>
    <s v="Other Chronic"/>
    <x v="3"/>
    <n v="84"/>
  </r>
  <r>
    <x v="8"/>
    <s v="Other"/>
    <x v="2"/>
    <n v="64"/>
  </r>
  <r>
    <x v="8"/>
    <s v="Other"/>
    <x v="2"/>
    <n v="392"/>
  </r>
  <r>
    <x v="16"/>
    <s v="Other Chronic"/>
    <x v="3"/>
    <n v="848"/>
  </r>
  <r>
    <x v="18"/>
    <s v="Alcoholism"/>
    <x v="3"/>
    <n v="44"/>
  </r>
  <r>
    <x v="16"/>
    <s v="Other Chronic"/>
    <x v="3"/>
    <n v="249"/>
  </r>
  <r>
    <x v="18"/>
    <s v="Alcoholism"/>
    <x v="3"/>
    <n v="469"/>
  </r>
  <r>
    <x v="16"/>
    <s v="Other Chronic"/>
    <x v="3"/>
    <n v="160"/>
  </r>
  <r>
    <x v="16"/>
    <s v="Other Chronic"/>
    <x v="3"/>
    <n v="543"/>
  </r>
  <r>
    <x v="16"/>
    <s v="Other Chronic"/>
    <x v="3"/>
    <n v="37"/>
  </r>
  <r>
    <x v="2"/>
    <s v="Meningitis"/>
    <x v="2"/>
    <n v="129"/>
  </r>
  <r>
    <x v="19"/>
    <s v="Neurologic"/>
    <x v="3"/>
    <n v="753"/>
  </r>
  <r>
    <x v="19"/>
    <s v="Neurologic"/>
    <x v="3"/>
    <n v="1832"/>
  </r>
  <r>
    <x v="19"/>
    <s v="Neurologic"/>
    <x v="3"/>
    <n v="157"/>
  </r>
  <r>
    <x v="19"/>
    <s v="Neurologic"/>
    <x v="3"/>
    <n v="70"/>
  </r>
  <r>
    <x v="19"/>
    <s v="Neurologic"/>
    <x v="2"/>
    <n v="136"/>
  </r>
  <r>
    <x v="19"/>
    <s v="Neurologic"/>
    <x v="2"/>
    <n v="543"/>
  </r>
  <r>
    <x v="8"/>
    <s v="Other"/>
    <x v="2"/>
    <n v="2"/>
  </r>
  <r>
    <x v="8"/>
    <s v="Other"/>
    <x v="2"/>
    <n v="8"/>
  </r>
  <r>
    <x v="20"/>
    <s v="Other Cardiovascular"/>
    <x v="4"/>
    <n v="11"/>
  </r>
  <r>
    <x v="20"/>
    <s v="Other Cardiovascular"/>
    <x v="4"/>
    <n v="349"/>
  </r>
  <r>
    <x v="20"/>
    <s v="Other Cardiovascular"/>
    <x v="4"/>
    <n v="32"/>
  </r>
  <r>
    <x v="20"/>
    <s v="Other Cardiovascular"/>
    <x v="4"/>
    <n v="160"/>
  </r>
  <r>
    <x v="20"/>
    <s v="Other Cardiovascular"/>
    <x v="4"/>
    <n v="159"/>
  </r>
  <r>
    <x v="21"/>
    <s v="Hypertensive Heart Disease"/>
    <x v="4"/>
    <n v="418"/>
  </r>
  <r>
    <x v="21"/>
    <s v="Hypertensive Heart Disease"/>
    <x v="4"/>
    <n v="2462"/>
  </r>
  <r>
    <x v="21"/>
    <s v="Hypertensive Heart Disease"/>
    <x v="4"/>
    <n v="521"/>
  </r>
  <r>
    <x v="21"/>
    <s v="Hypertensive Heart Disease"/>
    <x v="4"/>
    <n v="261"/>
  </r>
  <r>
    <x v="22"/>
    <s v="Ischemic Heart Disease"/>
    <x v="4"/>
    <n v="18577"/>
  </r>
  <r>
    <x v="22"/>
    <s v="Ischemic Heart Disease"/>
    <x v="4"/>
    <n v="143"/>
  </r>
  <r>
    <x v="22"/>
    <s v="Ischemic Heart Disease"/>
    <x v="4"/>
    <n v="53"/>
  </r>
  <r>
    <x v="22"/>
    <s v="Ischemic Heart Disease"/>
    <x v="4"/>
    <n v="27608"/>
  </r>
  <r>
    <x v="20"/>
    <s v="Other Cardiovascular"/>
    <x v="4"/>
    <n v="748"/>
  </r>
  <r>
    <x v="20"/>
    <s v="Other Cardiovascular"/>
    <x v="4"/>
    <n v="94"/>
  </r>
  <r>
    <x v="20"/>
    <s v="Other Cardiovascular"/>
    <x v="4"/>
    <n v="99"/>
  </r>
  <r>
    <x v="20"/>
    <s v="Other Cardiovascular"/>
    <x v="4"/>
    <n v="249"/>
  </r>
  <r>
    <x v="20"/>
    <s v="Other Cardiovascular"/>
    <x v="4"/>
    <n v="910"/>
  </r>
  <r>
    <x v="20"/>
    <s v="Other Cardiovascular"/>
    <x v="4"/>
    <n v="271"/>
  </r>
  <r>
    <x v="20"/>
    <s v="Other Cardiovascular"/>
    <x v="4"/>
    <n v="1955"/>
  </r>
  <r>
    <x v="20"/>
    <s v="Other Cardiovascular"/>
    <x v="4"/>
    <n v="91"/>
  </r>
  <r>
    <x v="20"/>
    <s v="Other Cardiovascular"/>
    <x v="4"/>
    <n v="13328"/>
  </r>
  <r>
    <x v="23"/>
    <s v="Stroke"/>
    <x v="4"/>
    <n v="771"/>
  </r>
  <r>
    <x v="23"/>
    <s v="Stroke"/>
    <x v="4"/>
    <n v="2157"/>
  </r>
  <r>
    <x v="23"/>
    <s v="Stroke"/>
    <x v="4"/>
    <n v="132"/>
  </r>
  <r>
    <x v="23"/>
    <s v="Stroke"/>
    <x v="4"/>
    <n v="2022"/>
  </r>
  <r>
    <x v="23"/>
    <s v="Stroke"/>
    <x v="4"/>
    <n v="89"/>
  </r>
  <r>
    <x v="20"/>
    <s v="Other Cardiovascular"/>
    <x v="4"/>
    <n v="8016"/>
  </r>
  <r>
    <x v="20"/>
    <s v="Other Cardiovascular"/>
    <x v="4"/>
    <n v="2298"/>
  </r>
  <r>
    <x v="21"/>
    <s v="Hypertensive Heart Disease"/>
    <x v="4"/>
    <n v="2065"/>
  </r>
  <r>
    <x v="20"/>
    <s v="Other Cardiovascular"/>
    <x v="4"/>
    <n v="1644"/>
  </r>
  <r>
    <x v="20"/>
    <s v="Other Cardiovascular"/>
    <x v="4"/>
    <n v="613"/>
  </r>
  <r>
    <x v="20"/>
    <s v="Other Cardiovascular"/>
    <x v="4"/>
    <n v="279"/>
  </r>
  <r>
    <x v="20"/>
    <s v="Other Cardiovascular"/>
    <x v="4"/>
    <n v="121"/>
  </r>
  <r>
    <x v="0"/>
    <s v="Other Communicable"/>
    <x v="0"/>
    <n v="26"/>
  </r>
  <r>
    <x v="24"/>
    <s v="Other Respiratory"/>
    <x v="2"/>
    <n v="42"/>
  </r>
  <r>
    <x v="24"/>
    <s v="Other Respiratory"/>
    <x v="2"/>
    <n v="78"/>
  </r>
  <r>
    <x v="25"/>
    <s v="Pneumonia &amp; Related"/>
    <x v="0"/>
    <n v="133"/>
  </r>
  <r>
    <x v="25"/>
    <s v="Pneumonia &amp; Related"/>
    <x v="0"/>
    <n v="771"/>
  </r>
  <r>
    <x v="25"/>
    <s v="Pneumonia &amp; Related"/>
    <x v="0"/>
    <n v="985"/>
  </r>
  <r>
    <x v="25"/>
    <s v="Pneumonia &amp; Related"/>
    <x v="0"/>
    <n v="7647"/>
  </r>
  <r>
    <x v="0"/>
    <s v="Other Communicable"/>
    <x v="0"/>
    <n v="156"/>
  </r>
  <r>
    <x v="24"/>
    <s v="Other Respiratory"/>
    <x v="2"/>
    <n v="84"/>
  </r>
  <r>
    <x v="16"/>
    <s v="Other Chronic"/>
    <x v="3"/>
    <n v="400"/>
  </r>
  <r>
    <x v="16"/>
    <s v="Other Chronic"/>
    <x v="3"/>
    <n v="2020"/>
  </r>
  <r>
    <x v="16"/>
    <s v="Other Chronic"/>
    <x v="3"/>
    <n v="555"/>
  </r>
  <r>
    <x v="16"/>
    <s v="Other Chronic"/>
    <x v="3"/>
    <n v="116"/>
  </r>
  <r>
    <x v="16"/>
    <s v="Other Chronic"/>
    <x v="3"/>
    <n v="6470"/>
  </r>
  <r>
    <x v="25"/>
    <s v="Pneumonia &amp; Related"/>
    <x v="2"/>
    <n v="482"/>
  </r>
  <r>
    <x v="24"/>
    <s v="Other Respiratory"/>
    <x v="2"/>
    <n v="102"/>
  </r>
  <r>
    <x v="24"/>
    <s v="Other Respiratory"/>
    <x v="2"/>
    <n v="52"/>
  </r>
  <r>
    <x v="24"/>
    <s v="Other Respiratory"/>
    <x v="2"/>
    <n v="1322"/>
  </r>
  <r>
    <x v="26"/>
    <s v="Other Gastrointestinal"/>
    <x v="2"/>
    <n v="7"/>
  </r>
  <r>
    <x v="26"/>
    <s v="Other Gastrointestinal"/>
    <x v="2"/>
    <n v="254"/>
  </r>
  <r>
    <x v="26"/>
    <s v="Other Gastrointestinal"/>
    <x v="2"/>
    <n v="286"/>
  </r>
  <r>
    <x v="26"/>
    <s v="Other Gastrointestinal"/>
    <x v="2"/>
    <n v="267"/>
  </r>
  <r>
    <x v="26"/>
    <s v="Other Gastrointestinal"/>
    <x v="2"/>
    <n v="84"/>
  </r>
  <r>
    <x v="26"/>
    <s v="Other Gastrointestinal"/>
    <x v="2"/>
    <n v="61"/>
  </r>
  <r>
    <x v="26"/>
    <s v="Other Gastrointestinal"/>
    <x v="2"/>
    <n v="472"/>
  </r>
  <r>
    <x v="16"/>
    <s v="Other Chronic"/>
    <x v="3"/>
    <n v="63"/>
  </r>
  <r>
    <x v="26"/>
    <s v="Other Gastrointestinal"/>
    <x v="2"/>
    <n v="817"/>
  </r>
  <r>
    <x v="16"/>
    <s v="Other Chronic"/>
    <x v="3"/>
    <n v="292"/>
  </r>
  <r>
    <x v="18"/>
    <s v="Alcoholism"/>
    <x v="3"/>
    <n v="2420"/>
  </r>
  <r>
    <x v="0"/>
    <s v="Other Communicable"/>
    <x v="0"/>
    <n v="128"/>
  </r>
  <r>
    <x v="27"/>
    <s v="Liver Disease"/>
    <x v="3"/>
    <n v="1343"/>
  </r>
  <r>
    <x v="27"/>
    <s v="Liver Disease"/>
    <x v="3"/>
    <n v="273"/>
  </r>
  <r>
    <x v="26"/>
    <s v="Other Gastrointestinal"/>
    <x v="2"/>
    <n v="1471"/>
  </r>
  <r>
    <x v="28"/>
    <s v="Kidney Disease"/>
    <x v="2"/>
    <n v="8"/>
  </r>
  <r>
    <x v="28"/>
    <s v="Kidney Disease"/>
    <x v="3"/>
    <n v="14"/>
  </r>
  <r>
    <x v="28"/>
    <s v="Kidney Disease"/>
    <x v="3"/>
    <n v="149"/>
  </r>
  <r>
    <x v="28"/>
    <s v="Kidney Disease"/>
    <x v="2"/>
    <n v="1351"/>
  </r>
  <r>
    <x v="28"/>
    <s v="Kidney Disease"/>
    <x v="0"/>
    <n v="198"/>
  </r>
  <r>
    <x v="29"/>
    <s v="Other Genito-Urinary"/>
    <x v="2"/>
    <n v="33"/>
  </r>
  <r>
    <x v="29"/>
    <s v="Other Genito-Urinary"/>
    <x v="2"/>
    <n v="1593"/>
  </r>
  <r>
    <x v="29"/>
    <s v="Other Genito-Urinary"/>
    <x v="3"/>
    <n v="66"/>
  </r>
  <r>
    <x v="29"/>
    <s v="Other Genito-Urinary"/>
    <x v="2"/>
    <n v="30"/>
  </r>
  <r>
    <x v="29"/>
    <s v="Other Genito-Urinary"/>
    <x v="2"/>
    <n v="0"/>
  </r>
  <r>
    <x v="29"/>
    <s v="Other Genito-Urinary"/>
    <x v="2"/>
    <n v="30"/>
  </r>
  <r>
    <x v="30"/>
    <s v="Pregnancy/Perinatal"/>
    <x v="2"/>
    <n v="5"/>
  </r>
  <r>
    <x v="30"/>
    <s v="Pregnancy/Perinatal"/>
    <x v="2"/>
    <n v="0"/>
  </r>
  <r>
    <x v="30"/>
    <s v="Pregnancy/Perinatal"/>
    <x v="2"/>
    <n v="0"/>
  </r>
  <r>
    <x v="30"/>
    <s v="Pregnancy/Perinatal"/>
    <x v="2"/>
    <n v="1"/>
  </r>
  <r>
    <x v="30"/>
    <s v="Pregnancy/Perinatal"/>
    <x v="2"/>
    <n v="1"/>
  </r>
  <r>
    <x v="30"/>
    <s v="Pregnancy/Perinatal"/>
    <x v="2"/>
    <n v="9"/>
  </r>
  <r>
    <x v="30"/>
    <s v="Pregnancy/Perinatal"/>
    <x v="2"/>
    <n v="16"/>
  </r>
  <r>
    <x v="30"/>
    <s v="Pregnancy/Perinatal"/>
    <x v="2"/>
    <n v="0"/>
  </r>
  <r>
    <x v="30"/>
    <s v="Pregnancy/Perinatal"/>
    <x v="2"/>
    <n v="17"/>
  </r>
  <r>
    <x v="30"/>
    <s v="Pregnancy/Perinatal"/>
    <x v="2"/>
    <n v="6"/>
  </r>
  <r>
    <x v="30"/>
    <s v="Pregnancy/Perinatal"/>
    <x v="2"/>
    <n v="0"/>
  </r>
  <r>
    <x v="30"/>
    <s v="Pregnancy/Perinatal"/>
    <x v="2"/>
    <n v="0"/>
  </r>
  <r>
    <x v="0"/>
    <s v="Other Communicable"/>
    <x v="0"/>
    <n v="50"/>
  </r>
  <r>
    <x v="8"/>
    <s v="Other"/>
    <x v="2"/>
    <n v="122"/>
  </r>
  <r>
    <x v="16"/>
    <s v="Other Chronic"/>
    <x v="3"/>
    <n v="117"/>
  </r>
  <r>
    <x v="16"/>
    <s v="Other Chronic"/>
    <x v="3"/>
    <n v="334"/>
  </r>
  <r>
    <x v="16"/>
    <s v="Other Chronic"/>
    <x v="3"/>
    <n v="28"/>
  </r>
  <r>
    <x v="16"/>
    <s v="Other Chronic"/>
    <x v="3"/>
    <n v="56"/>
  </r>
  <r>
    <x v="16"/>
    <s v="Other Chronic"/>
    <x v="3"/>
    <n v="133"/>
  </r>
  <r>
    <x v="16"/>
    <s v="Other Chronic"/>
    <x v="3"/>
    <n v="29"/>
  </r>
  <r>
    <x v="16"/>
    <s v="Other Chronic"/>
    <x v="3"/>
    <n v="257"/>
  </r>
  <r>
    <x v="16"/>
    <s v="Other Chronic"/>
    <x v="3"/>
    <n v="569"/>
  </r>
  <r>
    <x v="16"/>
    <s v="Other Chronic"/>
    <x v="3"/>
    <n v="163"/>
  </r>
  <r>
    <x v="16"/>
    <s v="Other Chronic"/>
    <x v="3"/>
    <n v="694"/>
  </r>
  <r>
    <x v="30"/>
    <s v="Pregnancy/Perinatal"/>
    <x v="5"/>
    <n v="21"/>
  </r>
  <r>
    <x v="30"/>
    <s v="Pregnancy/Perinatal"/>
    <x v="2"/>
    <n v="468"/>
  </r>
  <r>
    <x v="30"/>
    <s v="Pregnancy/Perinatal"/>
    <x v="2"/>
    <n v="1582"/>
  </r>
  <r>
    <x v="16"/>
    <s v="Other Chronic"/>
    <x v="3"/>
    <n v="4"/>
  </r>
  <r>
    <x v="8"/>
    <s v="Other"/>
    <x v="2"/>
    <n v="1985"/>
  </r>
  <r>
    <x v="31"/>
    <s v="Injury"/>
    <x v="5"/>
    <n v="86"/>
  </r>
  <r>
    <x v="32"/>
    <s v="Motor Vehicle Accident"/>
    <x v="5"/>
    <n v="37"/>
  </r>
  <r>
    <x v="32"/>
    <s v="Motor Vehicle Accident"/>
    <x v="5"/>
    <n v="2050"/>
  </r>
  <r>
    <x v="32"/>
    <s v="Motor Vehicle Accident"/>
    <x v="5"/>
    <n v="977"/>
  </r>
  <r>
    <x v="32"/>
    <s v="Motor Vehicle Accident"/>
    <x v="5"/>
    <n v="863"/>
  </r>
  <r>
    <x v="32"/>
    <s v="Motor Vehicle Accident"/>
    <x v="5"/>
    <n v="1205"/>
  </r>
  <r>
    <x v="32"/>
    <s v="Motor Vehicle Accident"/>
    <x v="5"/>
    <n v="182"/>
  </r>
  <r>
    <x v="32"/>
    <s v="Motor Vehicle Accident"/>
    <x v="5"/>
    <n v="140"/>
  </r>
  <r>
    <x v="32"/>
    <s v="Motor Vehicle Accident"/>
    <x v="5"/>
    <n v="32"/>
  </r>
  <r>
    <x v="31"/>
    <s v="Injury"/>
    <x v="5"/>
    <n v="71"/>
  </r>
  <r>
    <x v="31"/>
    <s v="Injury"/>
    <x v="5"/>
    <n v="165"/>
  </r>
  <r>
    <x v="31"/>
    <s v="Injury"/>
    <x v="5"/>
    <n v="5"/>
  </r>
  <r>
    <x v="31"/>
    <s v="Injury"/>
    <x v="5"/>
    <n v="1184"/>
  </r>
  <r>
    <x v="31"/>
    <s v="Injury"/>
    <x v="5"/>
    <n v="58"/>
  </r>
  <r>
    <x v="31"/>
    <s v="Injury"/>
    <x v="5"/>
    <n v="44"/>
  </r>
  <r>
    <x v="31"/>
    <s v="Injury"/>
    <x v="5"/>
    <n v="197"/>
  </r>
  <r>
    <x v="31"/>
    <s v="Injury"/>
    <x v="5"/>
    <n v="275"/>
  </r>
  <r>
    <x v="31"/>
    <s v="Injury"/>
    <x v="5"/>
    <n v="44"/>
  </r>
  <r>
    <x v="31"/>
    <s v="Injury"/>
    <x v="5"/>
    <n v="696"/>
  </r>
  <r>
    <x v="31"/>
    <s v="Injury"/>
    <x v="5"/>
    <n v="307"/>
  </r>
  <r>
    <x v="31"/>
    <s v="Injury"/>
    <x v="5"/>
    <n v="3"/>
  </r>
  <r>
    <x v="31"/>
    <s v="Injury"/>
    <x v="5"/>
    <n v="491"/>
  </r>
  <r>
    <x v="31"/>
    <s v="Injury"/>
    <x v="5"/>
    <n v="198"/>
  </r>
  <r>
    <x v="31"/>
    <s v="Injury"/>
    <x v="5"/>
    <n v="55"/>
  </r>
  <r>
    <x v="31"/>
    <s v="Injury"/>
    <x v="5"/>
    <n v="69"/>
  </r>
  <r>
    <x v="31"/>
    <s v="Injury"/>
    <x v="5"/>
    <n v="19"/>
  </r>
  <r>
    <x v="31"/>
    <s v="Injury"/>
    <x v="5"/>
    <n v="9"/>
  </r>
  <r>
    <x v="31"/>
    <s v="Injury"/>
    <x v="5"/>
    <n v="61"/>
  </r>
  <r>
    <x v="31"/>
    <s v="Injury"/>
    <x v="5"/>
    <n v="643"/>
  </r>
  <r>
    <x v="31"/>
    <s v="Injury"/>
    <x v="5"/>
    <n v="6"/>
  </r>
  <r>
    <x v="33"/>
    <s v="Suicide"/>
    <x v="5"/>
    <n v="497"/>
  </r>
  <r>
    <x v="33"/>
    <s v="Suicide"/>
    <x v="5"/>
    <n v="16"/>
  </r>
  <r>
    <x v="33"/>
    <s v="Suicide"/>
    <x v="5"/>
    <n v="173"/>
  </r>
  <r>
    <x v="33"/>
    <s v="Suicide"/>
    <x v="5"/>
    <n v="633"/>
  </r>
  <r>
    <x v="33"/>
    <s v="Suicide"/>
    <x v="5"/>
    <n v="823"/>
  </r>
  <r>
    <x v="33"/>
    <s v="Suicide"/>
    <x v="5"/>
    <n v="1256"/>
  </r>
  <r>
    <x v="33"/>
    <s v="Suicide"/>
    <x v="5"/>
    <n v="310"/>
  </r>
  <r>
    <x v="34"/>
    <s v="Homicide"/>
    <x v="5"/>
    <n v="398"/>
  </r>
  <r>
    <x v="34"/>
    <s v="Homicide"/>
    <x v="5"/>
    <n v="2141"/>
  </r>
  <r>
    <x v="34"/>
    <s v="Homicide"/>
    <x v="5"/>
    <n v="580"/>
  </r>
  <r>
    <x v="34"/>
    <s v="Homicide"/>
    <x v="5"/>
    <n v="573"/>
  </r>
  <r>
    <x v="34"/>
    <s v="Homicide"/>
    <x v="5"/>
    <n v="0"/>
  </r>
  <r>
    <x v="34"/>
    <s v="Homicide"/>
    <x v="5"/>
    <n v="67"/>
  </r>
  <r>
    <x v="31"/>
    <s v="Injury"/>
    <x v="5"/>
    <n v="71"/>
  </r>
  <r>
    <x v="31"/>
    <s v="Injury"/>
    <x v="5"/>
    <n v="3"/>
  </r>
  <r>
    <x v="31"/>
    <s v="Injury"/>
    <x v="5"/>
    <n v="10"/>
  </r>
  <r>
    <x v="31"/>
    <s v="Injury"/>
    <x v="5"/>
    <n v="11"/>
  </r>
  <r>
    <x v="31"/>
    <s v="Injury"/>
    <x v="5"/>
    <n v="102"/>
  </r>
  <r>
    <x v="31"/>
    <s v="Injury"/>
    <x v="5"/>
    <n v="1"/>
  </r>
  <r>
    <x v="35"/>
    <m/>
    <x v="6"/>
    <m/>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
  <r>
    <x v="0"/>
    <s v="Other Communicable"/>
    <x v="0"/>
    <n v="0"/>
  </r>
  <r>
    <x v="0"/>
    <s v="Other Communicable"/>
    <x v="0"/>
    <n v="0"/>
  </r>
  <r>
    <x v="0"/>
    <s v="Other Communicable"/>
    <x v="0"/>
    <n v="9"/>
  </r>
  <r>
    <x v="0"/>
    <s v="Other Communicable"/>
    <x v="0"/>
    <n v="12"/>
  </r>
  <r>
    <x v="0"/>
    <s v="Other Communicable"/>
    <x v="0"/>
    <n v="0"/>
  </r>
  <r>
    <x v="0"/>
    <s v="Other Communicable"/>
    <x v="0"/>
    <n v="175"/>
  </r>
  <r>
    <x v="1"/>
    <s v="Tuberculosis"/>
    <x v="0"/>
    <n v="239"/>
  </r>
  <r>
    <x v="1"/>
    <s v="Tuberculosis"/>
    <x v="0"/>
    <n v="8"/>
  </r>
  <r>
    <x v="1"/>
    <s v="Tuberculosis"/>
    <x v="0"/>
    <n v="1"/>
  </r>
  <r>
    <x v="1"/>
    <s v="Tuberculosis"/>
    <x v="0"/>
    <n v="6"/>
  </r>
  <r>
    <x v="1"/>
    <s v="Tuberculosis"/>
    <x v="0"/>
    <n v="17"/>
  </r>
  <r>
    <x v="1"/>
    <s v="Tuberculosis"/>
    <x v="0"/>
    <n v="95"/>
  </r>
  <r>
    <x v="0"/>
    <s v="Other Communicable"/>
    <x v="0"/>
    <n v="0"/>
  </r>
  <r>
    <x v="0"/>
    <s v="Other Communicable"/>
    <x v="0"/>
    <n v="0"/>
  </r>
  <r>
    <x v="0"/>
    <s v="Other Communicable"/>
    <x v="0"/>
    <n v="0"/>
  </r>
  <r>
    <x v="0"/>
    <s v="Other Communicable"/>
    <x v="0"/>
    <n v="0"/>
  </r>
  <r>
    <x v="0"/>
    <s v="Other Communicable"/>
    <x v="0"/>
    <n v="3"/>
  </r>
  <r>
    <x v="0"/>
    <s v="Other Communicable"/>
    <x v="0"/>
    <n v="3"/>
  </r>
  <r>
    <x v="0"/>
    <s v="Other Communicable"/>
    <x v="0"/>
    <n v="3"/>
  </r>
  <r>
    <x v="0"/>
    <s v="Other Communicable"/>
    <x v="0"/>
    <n v="1"/>
  </r>
  <r>
    <x v="2"/>
    <s v="Meningitis"/>
    <x v="0"/>
    <n v="57"/>
  </r>
  <r>
    <x v="0"/>
    <s v="Other Communicable"/>
    <x v="0"/>
    <n v="1"/>
  </r>
  <r>
    <x v="0"/>
    <s v="Other Communicable"/>
    <x v="0"/>
    <n v="250"/>
  </r>
  <r>
    <x v="0"/>
    <s v="Other Communicable"/>
    <x v="0"/>
    <n v="36"/>
  </r>
  <r>
    <x v="0"/>
    <s v="Other Communicable"/>
    <x v="0"/>
    <n v="0"/>
  </r>
  <r>
    <x v="0"/>
    <s v="Other Communicable"/>
    <x v="0"/>
    <n v="17"/>
  </r>
  <r>
    <x v="0"/>
    <s v="Other Communicable"/>
    <x v="0"/>
    <n v="0"/>
  </r>
  <r>
    <x v="0"/>
    <s v="Other Communicable"/>
    <x v="0"/>
    <n v="4"/>
  </r>
  <r>
    <x v="0"/>
    <s v="Other Communicable"/>
    <x v="0"/>
    <n v="0"/>
  </r>
  <r>
    <x v="0"/>
    <s v="Other Communicable"/>
    <x v="0"/>
    <n v="34"/>
  </r>
  <r>
    <x v="0"/>
    <s v="Other Communicable"/>
    <x v="0"/>
    <n v="4"/>
  </r>
  <r>
    <x v="0"/>
    <s v="Other Communicable"/>
    <x v="0"/>
    <n v="98"/>
  </r>
  <r>
    <x v="0"/>
    <s v="Other Communicable"/>
    <x v="0"/>
    <n v="0"/>
  </r>
  <r>
    <x v="0"/>
    <s v="Other Communicable"/>
    <x v="0"/>
    <n v="67"/>
  </r>
  <r>
    <x v="0"/>
    <s v="Other Communicable"/>
    <x v="0"/>
    <n v="0"/>
  </r>
  <r>
    <x v="0"/>
    <s v="Other Communicable"/>
    <x v="0"/>
    <n v="0"/>
  </r>
  <r>
    <x v="0"/>
    <s v="Other Communicable"/>
    <x v="0"/>
    <n v="0"/>
  </r>
  <r>
    <x v="0"/>
    <s v="Other Communicable"/>
    <x v="0"/>
    <n v="0"/>
  </r>
  <r>
    <x v="3"/>
    <s v="Syphilis"/>
    <x v="0"/>
    <n v="3"/>
  </r>
  <r>
    <x v="3"/>
    <s v="Syphilis"/>
    <x v="0"/>
    <n v="0"/>
  </r>
  <r>
    <x v="3"/>
    <s v="Syphilis"/>
    <x v="0"/>
    <n v="7"/>
  </r>
  <r>
    <x v="3"/>
    <s v="Syphilis"/>
    <x v="0"/>
    <n v="33"/>
  </r>
  <r>
    <x v="3"/>
    <s v="Syphilis"/>
    <x v="0"/>
    <n v="2"/>
  </r>
  <r>
    <x v="3"/>
    <s v="Syphilis"/>
    <x v="0"/>
    <n v="4"/>
  </r>
  <r>
    <x v="3"/>
    <s v="Syphilis"/>
    <x v="0"/>
    <n v="10"/>
  </r>
  <r>
    <x v="3"/>
    <s v="Syphilis"/>
    <x v="0"/>
    <n v="2"/>
  </r>
  <r>
    <x v="0"/>
    <s v="Other Communicable"/>
    <x v="0"/>
    <n v="0"/>
  </r>
  <r>
    <x v="0"/>
    <s v="Other Communicable"/>
    <x v="0"/>
    <n v="2"/>
  </r>
  <r>
    <x v="0"/>
    <s v="Other Communicable"/>
    <x v="0"/>
    <n v="1"/>
  </r>
  <r>
    <x v="0"/>
    <s v="Other Communicable"/>
    <x v="0"/>
    <n v="0"/>
  </r>
  <r>
    <x v="0"/>
    <s v="Other Communicable"/>
    <x v="0"/>
    <n v="0"/>
  </r>
  <r>
    <x v="0"/>
    <s v="Other Communicable"/>
    <x v="0"/>
    <n v="1"/>
  </r>
  <r>
    <x v="0"/>
    <s v="Other Communicable"/>
    <x v="0"/>
    <n v="100"/>
  </r>
  <r>
    <x v="4"/>
    <s v="Other Cancer"/>
    <x v="1"/>
    <n v="10"/>
  </r>
  <r>
    <x v="4"/>
    <s v="Other Cancer"/>
    <x v="1"/>
    <n v="188"/>
  </r>
  <r>
    <x v="4"/>
    <s v="Other Cancer"/>
    <x v="1"/>
    <n v="218"/>
  </r>
  <r>
    <x v="4"/>
    <s v="Other Cancer"/>
    <x v="1"/>
    <n v="347"/>
  </r>
  <r>
    <x v="4"/>
    <s v="Other Cancer"/>
    <x v="1"/>
    <n v="529"/>
  </r>
  <r>
    <x v="5"/>
    <s v="Stomach &amp; Liver+ Cancer"/>
    <x v="1"/>
    <n v="1449"/>
  </r>
  <r>
    <x v="6"/>
    <s v="Intestinal/Colorectal Cancer"/>
    <x v="1"/>
    <n v="52"/>
  </r>
  <r>
    <x v="6"/>
    <s v="Intestinal/Colorectal Cancer"/>
    <x v="1"/>
    <n v="386"/>
  </r>
  <r>
    <x v="6"/>
    <s v="Intestinal/Colorectal Cancer"/>
    <x v="1"/>
    <n v="114"/>
  </r>
  <r>
    <x v="6"/>
    <s v="Intestinal/Colorectal Cancer"/>
    <x v="1"/>
    <n v="81"/>
  </r>
  <r>
    <x v="6"/>
    <s v="Intestinal/Colorectal Cancer"/>
    <x v="1"/>
    <n v="451"/>
  </r>
  <r>
    <x v="6"/>
    <s v="Intestinal/Colorectal Cancer"/>
    <x v="1"/>
    <n v="1795"/>
  </r>
  <r>
    <x v="6"/>
    <s v="Intestinal/Colorectal Cancer"/>
    <x v="1"/>
    <n v="133"/>
  </r>
  <r>
    <x v="6"/>
    <s v="Intestinal/Colorectal Cancer"/>
    <x v="1"/>
    <n v="938"/>
  </r>
  <r>
    <x v="5"/>
    <s v="Stomach &amp; Liver+ Cancer"/>
    <x v="1"/>
    <n v="201"/>
  </r>
  <r>
    <x v="4"/>
    <s v="Other Cancer"/>
    <x v="1"/>
    <n v="390"/>
  </r>
  <r>
    <x v="7"/>
    <s v="Pancreatic Cancer"/>
    <x v="1"/>
    <n v="1666"/>
  </r>
  <r>
    <x v="4"/>
    <s v="Other Cancer"/>
    <x v="1"/>
    <n v="129"/>
  </r>
  <r>
    <x v="8"/>
    <s v="Lung+ Cancer"/>
    <x v="1"/>
    <n v="248"/>
  </r>
  <r>
    <x v="8"/>
    <s v="Lung+ Cancer"/>
    <x v="1"/>
    <n v="6160"/>
  </r>
  <r>
    <x v="8"/>
    <s v="Lung+ Cancer"/>
    <x v="1"/>
    <n v="121"/>
  </r>
  <r>
    <x v="4"/>
    <s v="Other Cancer"/>
    <x v="1"/>
    <n v="145"/>
  </r>
  <r>
    <x v="4"/>
    <s v="Other Cancer"/>
    <x v="1"/>
    <n v="155"/>
  </r>
  <r>
    <x v="4"/>
    <s v="Other Cancer"/>
    <x v="1"/>
    <n v="467"/>
  </r>
  <r>
    <x v="9"/>
    <s v="Breast Cancer"/>
    <x v="1"/>
    <n v="2858"/>
  </r>
  <r>
    <x v="4"/>
    <s v="Other Cancer"/>
    <x v="1"/>
    <n v="541"/>
  </r>
  <r>
    <x v="4"/>
    <s v="Other Cancer"/>
    <x v="1"/>
    <n v="479"/>
  </r>
  <r>
    <x v="4"/>
    <s v="Other Cancer"/>
    <x v="1"/>
    <n v="1032"/>
  </r>
  <r>
    <x v="4"/>
    <s v="Other Cancer"/>
    <x v="1"/>
    <n v="64"/>
  </r>
  <r>
    <x v="10"/>
    <s v="Prostate Cancer"/>
    <x v="1"/>
    <n v="1449"/>
  </r>
  <r>
    <x v="4"/>
    <s v="Other Cancer"/>
    <x v="1"/>
    <n v="108"/>
  </r>
  <r>
    <x v="4"/>
    <s v="Other Cancer"/>
    <x v="1"/>
    <n v="847"/>
  </r>
  <r>
    <x v="4"/>
    <s v="Other Cancer"/>
    <x v="1"/>
    <n v="590"/>
  </r>
  <r>
    <x v="4"/>
    <s v="Other Cancer"/>
    <x v="1"/>
    <n v="43"/>
  </r>
  <r>
    <x v="11"/>
    <s v="Brain Cancer"/>
    <x v="1"/>
    <n v="821"/>
  </r>
  <r>
    <x v="4"/>
    <s v="Other Cancer"/>
    <x v="1"/>
    <n v="97"/>
  </r>
  <r>
    <x v="4"/>
    <s v="Other Cancer"/>
    <x v="1"/>
    <n v="1759"/>
  </r>
  <r>
    <x v="12"/>
    <s v="Leukemia"/>
    <x v="1"/>
    <n v="434"/>
  </r>
  <r>
    <x v="12"/>
    <s v="Leukemia"/>
    <x v="1"/>
    <n v="622"/>
  </r>
  <r>
    <x v="12"/>
    <s v="Leukemia"/>
    <x v="1"/>
    <n v="39"/>
  </r>
  <r>
    <x v="12"/>
    <s v="Leukemia"/>
    <x v="1"/>
    <n v="277"/>
  </r>
  <r>
    <x v="4"/>
    <s v="Other Cancer"/>
    <x v="1"/>
    <n v="723"/>
  </r>
  <r>
    <x v="4"/>
    <s v="Other Cancer"/>
    <x v="1"/>
    <n v="284"/>
  </r>
  <r>
    <x v="4"/>
    <s v="Other Cancer"/>
    <x v="1"/>
    <n v="415"/>
  </r>
  <r>
    <x v="4"/>
    <s v="Other Cancer"/>
    <x v="1"/>
    <n v="383"/>
  </r>
  <r>
    <x v="13"/>
    <s v="Other Cancer"/>
    <x v="1"/>
    <n v="17"/>
  </r>
  <r>
    <x v="13"/>
    <s v="Other Cancer"/>
    <x v="1"/>
    <n v="82"/>
  </r>
  <r>
    <x v="13"/>
    <s v="Other Cancer"/>
    <x v="1"/>
    <n v="96"/>
  </r>
  <r>
    <x v="4"/>
    <s v="Other Cancer"/>
    <x v="1"/>
    <n v="4"/>
  </r>
  <r>
    <x v="11"/>
    <s v="Brain Cancer"/>
    <x v="1"/>
    <n v="173"/>
  </r>
  <r>
    <x v="4"/>
    <s v="Other Cancer"/>
    <x v="1"/>
    <n v="87"/>
  </r>
  <r>
    <x v="14"/>
    <s v="Other"/>
    <x v="2"/>
    <n v="4"/>
  </r>
  <r>
    <x v="15"/>
    <s v="Other Chronic"/>
    <x v="3"/>
    <n v="27"/>
  </r>
  <r>
    <x v="14"/>
    <s v="Other"/>
    <x v="2"/>
    <n v="38"/>
  </r>
  <r>
    <x v="16"/>
    <s v="Diabetes"/>
    <x v="3"/>
    <n v="2554"/>
  </r>
  <r>
    <x v="14"/>
    <s v="Other"/>
    <x v="2"/>
    <n v="26"/>
  </r>
  <r>
    <x v="14"/>
    <s v="Other"/>
    <x v="2"/>
    <n v="11"/>
  </r>
  <r>
    <x v="14"/>
    <s v="Other"/>
    <x v="2"/>
    <n v="38"/>
  </r>
  <r>
    <x v="17"/>
    <s v="Other"/>
    <x v="2"/>
    <n v="0"/>
  </r>
  <r>
    <x v="17"/>
    <s v="Other"/>
    <x v="2"/>
    <n v="279"/>
  </r>
  <r>
    <x v="15"/>
    <s v="Other Chronic"/>
    <x v="3"/>
    <n v="56"/>
  </r>
  <r>
    <x v="14"/>
    <s v="Other"/>
    <x v="2"/>
    <n v="314"/>
  </r>
  <r>
    <x v="15"/>
    <s v="Other Chronic"/>
    <x v="3"/>
    <n v="38"/>
  </r>
  <r>
    <x v="15"/>
    <s v="Other Chronic"/>
    <x v="3"/>
    <n v="56"/>
  </r>
  <r>
    <x v="15"/>
    <s v="Other Chronic"/>
    <x v="3"/>
    <n v="113"/>
  </r>
  <r>
    <x v="15"/>
    <s v="Other Chronic"/>
    <x v="3"/>
    <n v="55"/>
  </r>
  <r>
    <x v="14"/>
    <s v="Other"/>
    <x v="2"/>
    <n v="53"/>
  </r>
  <r>
    <x v="14"/>
    <s v="Other"/>
    <x v="2"/>
    <n v="98"/>
  </r>
  <r>
    <x v="15"/>
    <s v="Other Chronic"/>
    <x v="3"/>
    <n v="48"/>
  </r>
  <r>
    <x v="18"/>
    <s v="Alcoholism"/>
    <x v="3"/>
    <n v="72"/>
  </r>
  <r>
    <x v="15"/>
    <s v="Other Chronic"/>
    <x v="3"/>
    <n v="19"/>
  </r>
  <r>
    <x v="18"/>
    <s v="Alcoholism"/>
    <x v="3"/>
    <n v="417"/>
  </r>
  <r>
    <x v="15"/>
    <s v="Other Chronic"/>
    <x v="3"/>
    <n v="127"/>
  </r>
  <r>
    <x v="15"/>
    <s v="Other Chronic"/>
    <x v="3"/>
    <n v="11"/>
  </r>
  <r>
    <x v="2"/>
    <s v="Meningitis"/>
    <x v="2"/>
    <n v="137"/>
  </r>
  <r>
    <x v="19"/>
    <s v="Neurologic"/>
    <x v="3"/>
    <n v="85"/>
  </r>
  <r>
    <x v="19"/>
    <s v="Neurologic"/>
    <x v="3"/>
    <n v="157"/>
  </r>
  <r>
    <x v="19"/>
    <s v="Neurologic"/>
    <x v="3"/>
    <n v="344"/>
  </r>
  <r>
    <x v="19"/>
    <s v="Neurologic"/>
    <x v="3"/>
    <n v="34"/>
  </r>
  <r>
    <x v="19"/>
    <s v="Neurologic"/>
    <x v="2"/>
    <n v="135"/>
  </r>
  <r>
    <x v="14"/>
    <s v="Other"/>
    <x v="2"/>
    <n v="0"/>
  </r>
  <r>
    <x v="15"/>
    <s v="Other Chronic"/>
    <x v="3"/>
    <n v="4"/>
  </r>
  <r>
    <x v="14"/>
    <s v="Other"/>
    <x v="2"/>
    <n v="0"/>
  </r>
  <r>
    <x v="0"/>
    <s v="Other Communicable"/>
    <x v="0"/>
    <n v="10"/>
  </r>
  <r>
    <x v="19"/>
    <s v="Neurologic"/>
    <x v="2"/>
    <n v="623"/>
  </r>
  <r>
    <x v="20"/>
    <s v="Other Cardiovascular"/>
    <x v="4"/>
    <n v="27"/>
  </r>
  <r>
    <x v="20"/>
    <s v="Other Cardiovascular"/>
    <x v="4"/>
    <n v="503"/>
  </r>
  <r>
    <x v="20"/>
    <s v="Other Cardiovascular"/>
    <x v="4"/>
    <n v="527"/>
  </r>
  <r>
    <x v="20"/>
    <s v="Other Cardiovascular"/>
    <x v="4"/>
    <n v="54"/>
  </r>
  <r>
    <x v="20"/>
    <s v="Other Cardiovascular"/>
    <x v="4"/>
    <n v="559"/>
  </r>
  <r>
    <x v="21"/>
    <s v="Hypertensive Heart Disease"/>
    <x v="4"/>
    <n v="82"/>
  </r>
  <r>
    <x v="21"/>
    <s v="Hypertensive Heart Disease"/>
    <x v="4"/>
    <n v="85"/>
  </r>
  <r>
    <x v="21"/>
    <s v="Hypertensive Heart Disease"/>
    <x v="4"/>
    <n v="681"/>
  </r>
  <r>
    <x v="21"/>
    <s v="Hypertensive Heart Disease"/>
    <x v="4"/>
    <n v="351"/>
  </r>
  <r>
    <x v="21"/>
    <s v="Hypertensive Heart Disease"/>
    <x v="4"/>
    <n v="261"/>
  </r>
  <r>
    <x v="22"/>
    <s v="Ischemic Heart Disease"/>
    <x v="4"/>
    <n v="26521"/>
  </r>
  <r>
    <x v="22"/>
    <s v="Ischemic Heart Disease"/>
    <x v="4"/>
    <n v="272"/>
  </r>
  <r>
    <x v="22"/>
    <s v="Ischemic Heart Disease"/>
    <x v="4"/>
    <n v="29392"/>
  </r>
  <r>
    <x v="22"/>
    <s v="Ischemic Heart Disease"/>
    <x v="4"/>
    <n v="9"/>
  </r>
  <r>
    <x v="20"/>
    <s v="Other Cardiovascular"/>
    <x v="4"/>
    <n v="60"/>
  </r>
  <r>
    <x v="20"/>
    <s v="Other Cardiovascular"/>
    <x v="4"/>
    <n v="63"/>
  </r>
  <r>
    <x v="20"/>
    <s v="Other Cardiovascular"/>
    <x v="4"/>
    <n v="8"/>
  </r>
  <r>
    <x v="20"/>
    <s v="Other Cardiovascular"/>
    <x v="4"/>
    <n v="35"/>
  </r>
  <r>
    <x v="20"/>
    <s v="Other Cardiovascular"/>
    <x v="4"/>
    <n v="73"/>
  </r>
  <r>
    <x v="20"/>
    <s v="Other Cardiovascular"/>
    <x v="4"/>
    <n v="901"/>
  </r>
  <r>
    <x v="20"/>
    <s v="Other Cardiovascular"/>
    <x v="4"/>
    <n v="306"/>
  </r>
  <r>
    <x v="20"/>
    <s v="Other Cardiovascular"/>
    <x v="4"/>
    <n v="473"/>
  </r>
  <r>
    <x v="23"/>
    <s v="Stroke"/>
    <x v="4"/>
    <n v="992"/>
  </r>
  <r>
    <x v="23"/>
    <s v="Stroke"/>
    <x v="4"/>
    <n v="2675"/>
  </r>
  <r>
    <x v="23"/>
    <s v="Stroke"/>
    <x v="4"/>
    <n v="5549"/>
  </r>
  <r>
    <x v="23"/>
    <s v="Stroke"/>
    <x v="4"/>
    <n v="65"/>
  </r>
  <r>
    <x v="20"/>
    <s v="Other Cardiovascular"/>
    <x v="4"/>
    <n v="375"/>
  </r>
  <r>
    <x v="20"/>
    <s v="Other Cardiovascular"/>
    <x v="4"/>
    <n v="4145"/>
  </r>
  <r>
    <x v="20"/>
    <s v="Other Cardiovascular"/>
    <x v="4"/>
    <n v="4292"/>
  </r>
  <r>
    <x v="21"/>
    <s v="Hypertensive Heart Disease"/>
    <x v="4"/>
    <n v="2702"/>
  </r>
  <r>
    <x v="20"/>
    <s v="Other Cardiovascular"/>
    <x v="4"/>
    <n v="1517"/>
  </r>
  <r>
    <x v="20"/>
    <s v="Other Cardiovascular"/>
    <x v="4"/>
    <n v="191"/>
  </r>
  <r>
    <x v="20"/>
    <s v="Other Cardiovascular"/>
    <x v="4"/>
    <n v="748"/>
  </r>
  <r>
    <x v="20"/>
    <s v="Other Cardiovascular"/>
    <x v="4"/>
    <n v="1043"/>
  </r>
  <r>
    <x v="20"/>
    <s v="Other Cardiovascular"/>
    <x v="4"/>
    <n v="121"/>
  </r>
  <r>
    <x v="0"/>
    <s v="Other Communicable"/>
    <x v="0"/>
    <n v="41"/>
  </r>
  <r>
    <x v="24"/>
    <s v="Other Respiratory"/>
    <x v="2"/>
    <n v="111"/>
  </r>
  <r>
    <x v="0"/>
    <s v="Other Communicable"/>
    <x v="0"/>
    <n v="145"/>
  </r>
  <r>
    <x v="25"/>
    <s v="Pneumonia &amp; Related"/>
    <x v="0"/>
    <n v="114"/>
  </r>
  <r>
    <x v="25"/>
    <s v="Pneumonia &amp; Related"/>
    <x v="0"/>
    <n v="573"/>
  </r>
  <r>
    <x v="25"/>
    <s v="Pneumonia &amp; Related"/>
    <x v="2"/>
    <n v="493"/>
  </r>
  <r>
    <x v="25"/>
    <s v="Pneumonia &amp; Related"/>
    <x v="0"/>
    <n v="1756"/>
  </r>
  <r>
    <x v="25"/>
    <s v="Pneumonia &amp; Related"/>
    <x v="0"/>
    <n v="1463"/>
  </r>
  <r>
    <x v="15"/>
    <s v="Other Chronic"/>
    <x v="3"/>
    <n v="75"/>
  </r>
  <r>
    <x v="15"/>
    <s v="Other Chronic"/>
    <x v="3"/>
    <n v="483"/>
  </r>
  <r>
    <x v="15"/>
    <s v="Other Chronic"/>
    <x v="3"/>
    <n v="2402"/>
  </r>
  <r>
    <x v="15"/>
    <s v="Other Chronic"/>
    <x v="3"/>
    <n v="202"/>
  </r>
  <r>
    <x v="24"/>
    <s v="Other Respiratory"/>
    <x v="2"/>
    <n v="3"/>
  </r>
  <r>
    <x v="24"/>
    <s v="Other Respiratory"/>
    <x v="2"/>
    <n v="131"/>
  </r>
  <r>
    <x v="24"/>
    <s v="Other Respiratory"/>
    <x v="2"/>
    <n v="38"/>
  </r>
  <r>
    <x v="25"/>
    <s v="Pneumonia &amp; Related"/>
    <x v="0"/>
    <n v="296"/>
  </r>
  <r>
    <x v="15"/>
    <s v="Other Chronic"/>
    <x v="3"/>
    <n v="116"/>
  </r>
  <r>
    <x v="24"/>
    <s v="Other Respiratory"/>
    <x v="2"/>
    <n v="898"/>
  </r>
  <r>
    <x v="14"/>
    <s v="Other"/>
    <x v="2"/>
    <n v="4"/>
  </r>
  <r>
    <x v="26"/>
    <s v="Other Gastrointestinal"/>
    <x v="2"/>
    <n v="341"/>
  </r>
  <r>
    <x v="26"/>
    <s v="Other Gastrointestinal"/>
    <x v="2"/>
    <n v="434"/>
  </r>
  <r>
    <x v="26"/>
    <s v="Other Gastrointestinal"/>
    <x v="2"/>
    <n v="98"/>
  </r>
  <r>
    <x v="26"/>
    <s v="Other Gastrointestinal"/>
    <x v="2"/>
    <n v="56"/>
  </r>
  <r>
    <x v="26"/>
    <s v="Other Gastrointestinal"/>
    <x v="2"/>
    <n v="116"/>
  </r>
  <r>
    <x v="26"/>
    <s v="Other Gastrointestinal"/>
    <x v="2"/>
    <n v="563"/>
  </r>
  <r>
    <x v="26"/>
    <s v="Other Gastrointestinal"/>
    <x v="2"/>
    <n v="1"/>
  </r>
  <r>
    <x v="15"/>
    <s v="Other Chronic"/>
    <x v="3"/>
    <n v="319"/>
  </r>
  <r>
    <x v="15"/>
    <s v="Other Chronic"/>
    <x v="3"/>
    <n v="106"/>
  </r>
  <r>
    <x v="18"/>
    <s v="Alcoholism"/>
    <x v="3"/>
    <n v="1938"/>
  </r>
  <r>
    <x v="27"/>
    <s v="Liver Disease"/>
    <x v="3"/>
    <n v="1044"/>
  </r>
  <r>
    <x v="27"/>
    <s v="Liver Disease"/>
    <x v="3"/>
    <n v="1419"/>
  </r>
  <r>
    <x v="27"/>
    <s v="Liver Disease"/>
    <x v="3"/>
    <n v="304"/>
  </r>
  <r>
    <x v="26"/>
    <s v="Other Gastrointestinal"/>
    <x v="2"/>
    <n v="1343"/>
  </r>
  <r>
    <x v="28"/>
    <s v="Kidney Disease"/>
    <x v="2"/>
    <n v="51"/>
  </r>
  <r>
    <x v="28"/>
    <s v="Kidney Disease"/>
    <x v="3"/>
    <n v="35"/>
  </r>
  <r>
    <x v="28"/>
    <s v="Kidney Disease"/>
    <x v="3"/>
    <n v="478"/>
  </r>
  <r>
    <x v="28"/>
    <s v="Kidney Disease"/>
    <x v="0"/>
    <n v="607"/>
  </r>
  <r>
    <x v="29"/>
    <s v="Other Genito-Urinary"/>
    <x v="2"/>
    <n v="73"/>
  </r>
  <r>
    <x v="29"/>
    <s v="Other Genito-Urinary"/>
    <x v="2"/>
    <n v="493"/>
  </r>
  <r>
    <x v="29"/>
    <s v="Other Genito-Urinary"/>
    <x v="2"/>
    <n v="174"/>
  </r>
  <r>
    <x v="29"/>
    <s v="Other Genito-Urinary"/>
    <x v="2"/>
    <n v="2"/>
  </r>
  <r>
    <x v="29"/>
    <s v="Other Genito-Urinary"/>
    <x v="2"/>
    <n v="107"/>
  </r>
  <r>
    <x v="30"/>
    <s v="Pregnancy/Perinatal"/>
    <x v="2"/>
    <n v="5"/>
  </r>
  <r>
    <x v="30"/>
    <s v="Pregnancy/Perinatal"/>
    <x v="2"/>
    <n v="13"/>
  </r>
  <r>
    <x v="30"/>
    <s v="Pregnancy/Perinatal"/>
    <x v="2"/>
    <n v="7"/>
  </r>
  <r>
    <x v="30"/>
    <s v="Pregnancy/Perinatal"/>
    <x v="2"/>
    <n v="1"/>
  </r>
  <r>
    <x v="30"/>
    <s v="Pregnancy/Perinatal"/>
    <x v="2"/>
    <n v="4"/>
  </r>
  <r>
    <x v="30"/>
    <s v="Pregnancy/Perinatal"/>
    <x v="2"/>
    <n v="0"/>
  </r>
  <r>
    <x v="30"/>
    <s v="Pregnancy/Perinatal"/>
    <x v="2"/>
    <n v="2"/>
  </r>
  <r>
    <x v="30"/>
    <s v="Pregnancy/Perinatal"/>
    <x v="0"/>
    <n v="16"/>
  </r>
  <r>
    <x v="30"/>
    <s v="Pregnancy/Perinatal"/>
    <x v="2"/>
    <n v="17"/>
  </r>
  <r>
    <x v="30"/>
    <s v="Pregnancy/Perinatal"/>
    <x v="2"/>
    <n v="0"/>
  </r>
  <r>
    <x v="0"/>
    <s v="Other Communicable"/>
    <x v="0"/>
    <n v="30"/>
  </r>
  <r>
    <x v="14"/>
    <s v="Other"/>
    <x v="2"/>
    <n v="71"/>
  </r>
  <r>
    <x v="15"/>
    <s v="Other Chronic"/>
    <x v="3"/>
    <n v="181"/>
  </r>
  <r>
    <x v="15"/>
    <s v="Other Chronic"/>
    <x v="3"/>
    <n v="14"/>
  </r>
  <r>
    <x v="0"/>
    <s v="Other Communicable"/>
    <x v="0"/>
    <n v="12"/>
  </r>
  <r>
    <x v="15"/>
    <s v="Other Chronic"/>
    <x v="3"/>
    <n v="14"/>
  </r>
  <r>
    <x v="14"/>
    <s v="Other"/>
    <x v="2"/>
    <n v="217"/>
  </r>
  <r>
    <x v="15"/>
    <s v="Other Chronic"/>
    <x v="3"/>
    <n v="59"/>
  </r>
  <r>
    <x v="15"/>
    <s v="Other Chronic"/>
    <x v="3"/>
    <n v="234"/>
  </r>
  <r>
    <x v="15"/>
    <s v="Other Chronic"/>
    <x v="3"/>
    <n v="630"/>
  </r>
  <r>
    <x v="15"/>
    <s v="Other Chronic"/>
    <x v="3"/>
    <n v="153"/>
  </r>
  <r>
    <x v="15"/>
    <s v="Other Chronic"/>
    <x v="3"/>
    <n v="6"/>
  </r>
  <r>
    <x v="15"/>
    <s v="Other Chronic"/>
    <x v="3"/>
    <n v="463"/>
  </r>
  <r>
    <x v="30"/>
    <s v="Pregnancy/Perinatal"/>
    <x v="2"/>
    <n v="3497"/>
  </r>
  <r>
    <x v="15"/>
    <s v="Other Chronic"/>
    <x v="3"/>
    <n v="38"/>
  </r>
  <r>
    <x v="14"/>
    <s v="Other"/>
    <x v="2"/>
    <n v="439"/>
  </r>
  <r>
    <x v="31"/>
    <s v="Injury"/>
    <x v="5"/>
    <n v="71"/>
  </r>
  <r>
    <x v="32"/>
    <s v="Motor Vehicle Accident"/>
    <x v="5"/>
    <n v="88"/>
  </r>
  <r>
    <x v="32"/>
    <s v="Motor Vehicle Accident"/>
    <x v="5"/>
    <n v="2059"/>
  </r>
  <r>
    <x v="32"/>
    <s v="Motor Vehicle Accident"/>
    <x v="5"/>
    <n v="890"/>
  </r>
  <r>
    <x v="32"/>
    <s v="Motor Vehicle Accident"/>
    <x v="5"/>
    <n v="819"/>
  </r>
  <r>
    <x v="32"/>
    <s v="Motor Vehicle Accident"/>
    <x v="5"/>
    <n v="1077"/>
  </r>
  <r>
    <x v="32"/>
    <s v="Motor Vehicle Accident"/>
    <x v="5"/>
    <n v="152"/>
  </r>
  <r>
    <x v="32"/>
    <s v="Motor Vehicle Accident"/>
    <x v="5"/>
    <n v="161"/>
  </r>
  <r>
    <x v="32"/>
    <s v="Motor Vehicle Accident"/>
    <x v="5"/>
    <n v="32"/>
  </r>
  <r>
    <x v="31"/>
    <s v="Injury"/>
    <x v="5"/>
    <n v="111"/>
  </r>
  <r>
    <x v="31"/>
    <s v="Injury"/>
    <x v="5"/>
    <n v="275"/>
  </r>
  <r>
    <x v="31"/>
    <s v="Injury"/>
    <x v="5"/>
    <n v="728"/>
  </r>
  <r>
    <x v="31"/>
    <s v="Injury"/>
    <x v="5"/>
    <n v="290"/>
  </r>
  <r>
    <x v="31"/>
    <s v="Injury"/>
    <x v="5"/>
    <n v="98"/>
  </r>
  <r>
    <x v="31"/>
    <s v="Injury"/>
    <x v="5"/>
    <n v="453"/>
  </r>
  <r>
    <x v="31"/>
    <s v="Injury"/>
    <x v="5"/>
    <n v="75"/>
  </r>
  <r>
    <x v="31"/>
    <s v="Injury"/>
    <x v="5"/>
    <n v="1152"/>
  </r>
  <r>
    <x v="31"/>
    <s v="Injury"/>
    <x v="5"/>
    <n v="535"/>
  </r>
  <r>
    <x v="31"/>
    <s v="Injury"/>
    <x v="5"/>
    <n v="679"/>
  </r>
  <r>
    <x v="31"/>
    <s v="Injury"/>
    <x v="5"/>
    <n v="288"/>
  </r>
  <r>
    <x v="31"/>
    <s v="Injury"/>
    <x v="5"/>
    <n v="179"/>
  </r>
  <r>
    <x v="31"/>
    <s v="Injury"/>
    <x v="5"/>
    <n v="8"/>
  </r>
  <r>
    <x v="31"/>
    <s v="Injury"/>
    <x v="5"/>
    <n v="47"/>
  </r>
  <r>
    <x v="31"/>
    <s v="Injury"/>
    <x v="5"/>
    <n v="31"/>
  </r>
  <r>
    <x v="31"/>
    <s v="Injury"/>
    <x v="5"/>
    <n v="76"/>
  </r>
  <r>
    <x v="31"/>
    <s v="Injury"/>
    <x v="5"/>
    <n v="222"/>
  </r>
  <r>
    <x v="31"/>
    <s v="Injury"/>
    <x v="5"/>
    <n v="597"/>
  </r>
  <r>
    <x v="31"/>
    <s v="Injury"/>
    <x v="5"/>
    <n v="439"/>
  </r>
  <r>
    <x v="33"/>
    <s v="Suicide"/>
    <x v="5"/>
    <n v="1433"/>
  </r>
  <r>
    <x v="33"/>
    <s v="Suicide"/>
    <x v="5"/>
    <n v="261"/>
  </r>
  <r>
    <x v="33"/>
    <s v="Suicide"/>
    <x v="5"/>
    <n v="387"/>
  </r>
  <r>
    <x v="33"/>
    <s v="Suicide"/>
    <x v="5"/>
    <n v="1320"/>
  </r>
  <r>
    <x v="33"/>
    <s v="Suicide"/>
    <x v="5"/>
    <n v="306"/>
  </r>
  <r>
    <x v="34"/>
    <s v="Homicide"/>
    <x v="5"/>
    <n v="761"/>
  </r>
  <r>
    <x v="34"/>
    <s v="Homicide"/>
    <x v="5"/>
    <n v="272"/>
  </r>
  <r>
    <x v="34"/>
    <s v="Homicide"/>
    <x v="5"/>
    <n v="333"/>
  </r>
  <r>
    <x v="34"/>
    <s v="Homicide"/>
    <x v="5"/>
    <n v="0"/>
  </r>
  <r>
    <x v="34"/>
    <s v="Homicide"/>
    <x v="5"/>
    <n v="41"/>
  </r>
  <r>
    <x v="31"/>
    <s v="Injury"/>
    <x v="5"/>
    <n v="373"/>
  </r>
  <r>
    <x v="31"/>
    <s v="Injury"/>
    <x v="5"/>
    <n v="7"/>
  </r>
  <r>
    <x v="35"/>
    <m/>
    <x v="6"/>
    <m/>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
  <r>
    <x v="0"/>
    <s v="Other Gastrointestinal"/>
    <x v="0"/>
    <n v="186"/>
  </r>
  <r>
    <x v="1"/>
    <s v="Tuberculosis"/>
    <x v="0"/>
    <n v="85"/>
  </r>
  <r>
    <x v="1"/>
    <s v="Tuberculosis"/>
    <x v="0"/>
    <n v="19"/>
  </r>
  <r>
    <x v="2"/>
    <s v="Meningitis"/>
    <x v="0"/>
    <n v="41"/>
  </r>
  <r>
    <x v="3"/>
    <s v="Other Communicable"/>
    <x v="0"/>
    <n v="807"/>
  </r>
  <r>
    <x v="3"/>
    <s v="Other Communicable"/>
    <x v="0"/>
    <n v="947"/>
  </r>
  <r>
    <x v="3"/>
    <s v="Other Communicable"/>
    <x v="0"/>
    <n v="1467"/>
  </r>
  <r>
    <x v="3"/>
    <s v="Other Communicable"/>
    <x v="0"/>
    <n v="571"/>
  </r>
  <r>
    <x v="4"/>
    <s v="Other Cancer"/>
    <x v="1"/>
    <n v="800"/>
  </r>
  <r>
    <x v="4"/>
    <s v="Other Cancer"/>
    <x v="1"/>
    <n v="1155"/>
  </r>
  <r>
    <x v="5"/>
    <s v="Stomach &amp; Liver+ Cancer"/>
    <x v="1"/>
    <n v="1588"/>
  </r>
  <r>
    <x v="6"/>
    <s v="Intestinal/Colorectal Cancer"/>
    <x v="1"/>
    <n v="5245"/>
  </r>
  <r>
    <x v="5"/>
    <s v="Stomach &amp; Liver+ Cancer"/>
    <x v="1"/>
    <n v="1717"/>
  </r>
  <r>
    <x v="7"/>
    <s v="Pancreatic Cancer"/>
    <x v="1"/>
    <n v="2884"/>
  </r>
  <r>
    <x v="8"/>
    <s v="Lung+ Cancer"/>
    <x v="1"/>
    <n v="279"/>
  </r>
  <r>
    <x v="8"/>
    <s v="Lung+ Cancer"/>
    <x v="1"/>
    <n v="13703"/>
  </r>
  <r>
    <x v="4"/>
    <s v="Other Cancer"/>
    <x v="1"/>
    <n v="765"/>
  </r>
  <r>
    <x v="9"/>
    <s v="Breast Cancer"/>
    <x v="1"/>
    <n v="4283"/>
  </r>
  <r>
    <x v="4"/>
    <s v="Other Cancer"/>
    <x v="1"/>
    <n v="473"/>
  </r>
  <r>
    <x v="4"/>
    <s v="Other Cancer"/>
    <x v="1"/>
    <n v="643"/>
  </r>
  <r>
    <x v="4"/>
    <s v="Other Cancer"/>
    <x v="1"/>
    <n v="1559"/>
  </r>
  <r>
    <x v="10"/>
    <s v="Prostate Cancer"/>
    <x v="1"/>
    <n v="3013"/>
  </r>
  <r>
    <x v="4"/>
    <s v="Other Cancer"/>
    <x v="1"/>
    <n v="1094"/>
  </r>
  <r>
    <x v="4"/>
    <s v="Other Cancer"/>
    <x v="1"/>
    <n v="1078"/>
  </r>
  <r>
    <x v="11"/>
    <s v="Brain Cancer"/>
    <x v="1"/>
    <n v="1380"/>
  </r>
  <r>
    <x v="4"/>
    <s v="Other Cancer"/>
    <x v="1"/>
    <n v="128"/>
  </r>
  <r>
    <x v="4"/>
    <s v="Other Cancer"/>
    <x v="1"/>
    <n v="2283"/>
  </r>
  <r>
    <x v="12"/>
    <s v="Leukemia"/>
    <x v="1"/>
    <n v="2123"/>
  </r>
  <r>
    <x v="4"/>
    <s v="Other Cancer"/>
    <x v="1"/>
    <n v="971"/>
  </r>
  <r>
    <x v="4"/>
    <s v="Other Cancer"/>
    <x v="1"/>
    <n v="5989"/>
  </r>
  <r>
    <x v="13"/>
    <s v="Other Cancer"/>
    <x v="1"/>
    <n v="1180"/>
  </r>
  <r>
    <x v="14"/>
    <s v="Other Chronic"/>
    <x v="2"/>
    <n v="223"/>
  </r>
  <r>
    <x v="15"/>
    <s v="Diabetes"/>
    <x v="2"/>
    <n v="6190"/>
  </r>
  <r>
    <x v="16"/>
    <s v="Other"/>
    <x v="3"/>
    <n v="176"/>
  </r>
  <r>
    <x v="16"/>
    <s v="Other"/>
    <x v="3"/>
    <n v="16"/>
  </r>
  <r>
    <x v="2"/>
    <s v="Meningitis"/>
    <x v="0"/>
    <n v="92"/>
  </r>
  <r>
    <x v="17"/>
    <s v="Neurologic"/>
    <x v="2"/>
    <n v="1484"/>
  </r>
  <r>
    <x v="17"/>
    <s v="Neurologic"/>
    <x v="2"/>
    <n v="4419"/>
  </r>
  <r>
    <x v="18"/>
    <s v="Other Cardiovascular"/>
    <x v="4"/>
    <n v="394"/>
  </r>
  <r>
    <x v="19"/>
    <s v="Hypertensive Heart Disease"/>
    <x v="4"/>
    <n v="3404"/>
  </r>
  <r>
    <x v="19"/>
    <s v="Hypertensive Heart Disease"/>
    <x v="4"/>
    <n v="408"/>
  </r>
  <r>
    <x v="20"/>
    <s v="Ischemic Heart Disease"/>
    <x v="4"/>
    <n v="16543"/>
  </r>
  <r>
    <x v="20"/>
    <s v="Ischemic Heart Disease"/>
    <x v="4"/>
    <n v="106"/>
  </r>
  <r>
    <x v="19"/>
    <s v="Hypertensive Heart Disease"/>
    <x v="4"/>
    <n v="8568"/>
  </r>
  <r>
    <x v="20"/>
    <s v="Ischemic Heart Disease"/>
    <x v="4"/>
    <n v="28368"/>
  </r>
  <r>
    <x v="18"/>
    <s v="Other Cardiovascular"/>
    <x v="4"/>
    <n v="120"/>
  </r>
  <r>
    <x v="18"/>
    <s v="Other Cardiovascular"/>
    <x v="4"/>
    <n v="77"/>
  </r>
  <r>
    <x v="18"/>
    <s v="Other Cardiovascular"/>
    <x v="4"/>
    <n v="3160"/>
  </r>
  <r>
    <x v="18"/>
    <s v="Other Cardiovascular"/>
    <x v="4"/>
    <n v="7278"/>
  </r>
  <r>
    <x v="19"/>
    <s v="Hypertensive Heart Disease"/>
    <x v="4"/>
    <n v="2016"/>
  </r>
  <r>
    <x v="21"/>
    <s v="Stroke"/>
    <x v="4"/>
    <n v="18185"/>
  </r>
  <r>
    <x v="19"/>
    <s v="Hypertensive Heart Disease"/>
    <x v="4"/>
    <n v="1629"/>
  </r>
  <r>
    <x v="18"/>
    <s v="Other Cardiovascular"/>
    <x v="4"/>
    <n v="1407"/>
  </r>
  <r>
    <x v="18"/>
    <s v="Other Cardiovascular"/>
    <x v="4"/>
    <n v="813"/>
  </r>
  <r>
    <x v="18"/>
    <s v="Other Cardiovascular"/>
    <x v="4"/>
    <n v="506"/>
  </r>
  <r>
    <x v="3"/>
    <s v="Other Communicable"/>
    <x v="0"/>
    <n v="174"/>
  </r>
  <r>
    <x v="22"/>
    <s v="Pneumonia &amp; Related"/>
    <x v="3"/>
    <n v="8150"/>
  </r>
  <r>
    <x v="23"/>
    <s v="Other Respiratory"/>
    <x v="0"/>
    <n v="33"/>
  </r>
  <r>
    <x v="14"/>
    <s v="Other Chronic"/>
    <x v="2"/>
    <n v="118"/>
  </r>
  <r>
    <x v="14"/>
    <s v="Other Chronic"/>
    <x v="2"/>
    <n v="1797"/>
  </r>
  <r>
    <x v="14"/>
    <s v="Other Chronic"/>
    <x v="2"/>
    <n v="543"/>
  </r>
  <r>
    <x v="14"/>
    <s v="Other Chronic"/>
    <x v="2"/>
    <n v="10298"/>
  </r>
  <r>
    <x v="22"/>
    <s v="Pneumonia &amp; Related"/>
    <x v="3"/>
    <n v="45"/>
  </r>
  <r>
    <x v="22"/>
    <s v="Pneumonia &amp; Related"/>
    <x v="3"/>
    <n v="910"/>
  </r>
  <r>
    <x v="23"/>
    <s v="Other Respiratory"/>
    <x v="3"/>
    <n v="1928"/>
  </r>
  <r>
    <x v="0"/>
    <s v="Other Gastrointestinal"/>
    <x v="3"/>
    <n v="721"/>
  </r>
  <r>
    <x v="0"/>
    <s v="Other Gastrointestinal"/>
    <x v="3"/>
    <n v="51"/>
  </r>
  <r>
    <x v="0"/>
    <s v="Other Gastrointestinal"/>
    <x v="3"/>
    <n v="151"/>
  </r>
  <r>
    <x v="24"/>
    <s v="Alcoholism"/>
    <x v="2"/>
    <n v="2474"/>
  </r>
  <r>
    <x v="25"/>
    <s v="Liver Disease"/>
    <x v="2"/>
    <n v="1192"/>
  </r>
  <r>
    <x v="14"/>
    <s v="Other Chronic"/>
    <x v="2"/>
    <n v="348"/>
  </r>
  <r>
    <x v="26"/>
    <s v="Kidney Disease"/>
    <x v="3"/>
    <n v="17"/>
  </r>
  <r>
    <x v="26"/>
    <s v="Kidney Disease"/>
    <x v="2"/>
    <n v="92"/>
  </r>
  <r>
    <x v="26"/>
    <s v="Kidney Disease"/>
    <x v="3"/>
    <n v="1672"/>
  </r>
  <r>
    <x v="26"/>
    <s v="Kidney Disease"/>
    <x v="3"/>
    <n v="4"/>
  </r>
  <r>
    <x v="26"/>
    <s v="Kidney Disease"/>
    <x v="0"/>
    <n v="112"/>
  </r>
  <r>
    <x v="27"/>
    <s v="Other Genito-Urinary"/>
    <x v="2"/>
    <n v="83"/>
  </r>
  <r>
    <x v="27"/>
    <s v="Other Genito-Urinary"/>
    <x v="3"/>
    <n v="12"/>
  </r>
  <r>
    <x v="28"/>
    <s v="Pregnancy/Perinatal"/>
    <x v="3"/>
    <n v="56"/>
  </r>
  <r>
    <x v="28"/>
    <s v="Pregnancy/Perinatal"/>
    <x v="2"/>
    <n v="1363"/>
  </r>
  <r>
    <x v="14"/>
    <s v="Other Chronic"/>
    <x v="2"/>
    <n v="1265"/>
  </r>
  <r>
    <x v="29"/>
    <s v="Other"/>
    <x v="3"/>
    <n v="3148"/>
  </r>
  <r>
    <x v="29"/>
    <s v="Other"/>
    <x v="3"/>
    <n v="14734"/>
  </r>
  <r>
    <x v="30"/>
    <s v="Motor Vehicle Accident"/>
    <x v="5"/>
    <n v="3743"/>
  </r>
  <r>
    <x v="30"/>
    <s v="Motor Vehicle Accident"/>
    <x v="5"/>
    <n v="223"/>
  </r>
  <r>
    <x v="31"/>
    <s v="Injury"/>
    <x v="5"/>
    <n v="252"/>
  </r>
  <r>
    <x v="31"/>
    <s v="Injury"/>
    <x v="5"/>
    <n v="1214"/>
  </r>
  <r>
    <x v="31"/>
    <s v="Injury"/>
    <x v="5"/>
    <n v="66"/>
  </r>
  <r>
    <x v="31"/>
    <s v="Injury"/>
    <x v="5"/>
    <n v="384"/>
  </r>
  <r>
    <x v="31"/>
    <s v="Injury"/>
    <x v="5"/>
    <n v="194"/>
  </r>
  <r>
    <x v="31"/>
    <s v="Injury"/>
    <x v="5"/>
    <n v="1596"/>
  </r>
  <r>
    <x v="31"/>
    <s v="Injury"/>
    <x v="5"/>
    <n v="905"/>
  </r>
  <r>
    <x v="32"/>
    <s v="Suicide"/>
    <x v="5"/>
    <n v="1487"/>
  </r>
  <r>
    <x v="32"/>
    <s v="Suicide"/>
    <x v="5"/>
    <n v="1482"/>
  </r>
  <r>
    <x v="33"/>
    <s v="Homicide"/>
    <x v="5"/>
    <n v="1483"/>
  </r>
  <r>
    <x v="33"/>
    <s v="Homicide"/>
    <x v="5"/>
    <n v="581"/>
  </r>
  <r>
    <x v="33"/>
    <s v="Homicide"/>
    <x v="5"/>
    <n v="64"/>
  </r>
  <r>
    <x v="31"/>
    <s v="Injury"/>
    <x v="5"/>
    <n v="10"/>
  </r>
  <r>
    <x v="31"/>
    <s v="Injury"/>
    <x v="5"/>
    <n v="166"/>
  </r>
  <r>
    <x v="31"/>
    <s v="Injury"/>
    <x v="5"/>
    <n v="152"/>
  </r>
  <r>
    <x v="3"/>
    <s v="Other Communicable"/>
    <x v="0"/>
    <n v="166"/>
  </r>
  <r>
    <x v="34"/>
    <m/>
    <x v="6"/>
    <m/>
  </r>
  <r>
    <x v="34"/>
    <m/>
    <x v="6"/>
    <m/>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
  <r>
    <x v="0"/>
    <s v="Other Gastrointestinal"/>
    <x v="0"/>
    <n v="1114"/>
  </r>
  <r>
    <x v="1"/>
    <s v="Tuberculosis"/>
    <x v="0"/>
    <n v="87"/>
  </r>
  <r>
    <x v="1"/>
    <s v="Tuberculosis"/>
    <x v="0"/>
    <n v="23"/>
  </r>
  <r>
    <x v="2"/>
    <s v="Meningitis"/>
    <x v="0"/>
    <n v="12"/>
  </r>
  <r>
    <x v="3"/>
    <s v="Other Communicable"/>
    <x v="0"/>
    <n v="1239"/>
  </r>
  <r>
    <x v="3"/>
    <s v="Other Communicable"/>
    <x v="0"/>
    <n v="1319"/>
  </r>
  <r>
    <x v="3"/>
    <s v="Other Communicable"/>
    <x v="0"/>
    <n v="742"/>
  </r>
  <r>
    <x v="3"/>
    <s v="Other Communicable"/>
    <x v="0"/>
    <n v="538"/>
  </r>
  <r>
    <x v="4"/>
    <s v="Other Cancer"/>
    <x v="1"/>
    <n v="922"/>
  </r>
  <r>
    <x v="4"/>
    <s v="Other Cancer"/>
    <x v="1"/>
    <n v="1253"/>
  </r>
  <r>
    <x v="5"/>
    <s v="Stomach &amp; Liver+ Cancer"/>
    <x v="1"/>
    <n v="1607"/>
  </r>
  <r>
    <x v="6"/>
    <s v="Intestinal/Colorectal Cancer"/>
    <x v="1"/>
    <n v="5243"/>
  </r>
  <r>
    <x v="5"/>
    <s v="Stomach &amp; Liver+ Cancer"/>
    <x v="1"/>
    <n v="2694"/>
  </r>
  <r>
    <x v="7"/>
    <s v="Pancreatic Cancer"/>
    <x v="1"/>
    <n v="3818"/>
  </r>
  <r>
    <x v="8"/>
    <s v="Lung+ Cancer"/>
    <x v="1"/>
    <n v="299"/>
  </r>
  <r>
    <x v="8"/>
    <s v="Lung+ Cancer"/>
    <x v="1"/>
    <n v="12968"/>
  </r>
  <r>
    <x v="4"/>
    <s v="Other Cancer"/>
    <x v="1"/>
    <n v="973"/>
  </r>
  <r>
    <x v="9"/>
    <s v="Breast Cancer"/>
    <x v="1"/>
    <n v="4265"/>
  </r>
  <r>
    <x v="4"/>
    <s v="Other Cancer"/>
    <x v="1"/>
    <n v="476"/>
  </r>
  <r>
    <x v="4"/>
    <s v="Other Cancer"/>
    <x v="1"/>
    <n v="895"/>
  </r>
  <r>
    <x v="4"/>
    <s v="Other Cancer"/>
    <x v="1"/>
    <n v="1553"/>
  </r>
  <r>
    <x v="10"/>
    <s v="Prostate Cancer"/>
    <x v="1"/>
    <n v="3065"/>
  </r>
  <r>
    <x v="4"/>
    <s v="Other Cancer"/>
    <x v="1"/>
    <n v="1235"/>
  </r>
  <r>
    <x v="4"/>
    <s v="Other Cancer"/>
    <x v="1"/>
    <n v="1437"/>
  </r>
  <r>
    <x v="11"/>
    <s v="Brain Cancer"/>
    <x v="1"/>
    <n v="1528"/>
  </r>
  <r>
    <x v="4"/>
    <s v="Other Cancer"/>
    <x v="1"/>
    <n v="154"/>
  </r>
  <r>
    <x v="4"/>
    <s v="Other Cancer"/>
    <x v="1"/>
    <n v="2099"/>
  </r>
  <r>
    <x v="12"/>
    <s v="Leukemia"/>
    <x v="1"/>
    <n v="2359"/>
  </r>
  <r>
    <x v="4"/>
    <s v="Other Cancer"/>
    <x v="1"/>
    <n v="1176"/>
  </r>
  <r>
    <x v="4"/>
    <s v="Other Cancer"/>
    <x v="1"/>
    <n v="8"/>
  </r>
  <r>
    <x v="4"/>
    <s v="Other Cancer"/>
    <x v="1"/>
    <n v="6426"/>
  </r>
  <r>
    <x v="13"/>
    <s v="Other Cancer"/>
    <x v="1"/>
    <n v="1367"/>
  </r>
  <r>
    <x v="14"/>
    <s v="Other Chronic"/>
    <x v="2"/>
    <n v="339"/>
  </r>
  <r>
    <x v="15"/>
    <s v="Diabetes"/>
    <x v="2"/>
    <n v="7061"/>
  </r>
  <r>
    <x v="16"/>
    <s v="Other"/>
    <x v="3"/>
    <n v="209"/>
  </r>
  <r>
    <x v="16"/>
    <s v="Other"/>
    <x v="3"/>
    <n v="5"/>
  </r>
  <r>
    <x v="2"/>
    <s v="Meningitis"/>
    <x v="0"/>
    <n v="64"/>
  </r>
  <r>
    <x v="17"/>
    <s v="Neurologic"/>
    <x v="2"/>
    <n v="2238"/>
  </r>
  <r>
    <x v="17"/>
    <s v="Neurologic"/>
    <x v="2"/>
    <n v="10856"/>
  </r>
  <r>
    <x v="18"/>
    <s v="Other Cardiovascular"/>
    <x v="4"/>
    <n v="323"/>
  </r>
  <r>
    <x v="19"/>
    <s v="Hypertensive Heart Disease"/>
    <x v="4"/>
    <n v="4057"/>
  </r>
  <r>
    <x v="19"/>
    <s v="Hypertensive Heart Disease"/>
    <x v="4"/>
    <n v="412"/>
  </r>
  <r>
    <x v="20"/>
    <s v="Ischemic Heart Disease"/>
    <x v="4"/>
    <n v="11005"/>
  </r>
  <r>
    <x v="20"/>
    <s v="Ischemic Heart Disease"/>
    <x v="4"/>
    <n v="186"/>
  </r>
  <r>
    <x v="19"/>
    <s v="Hypertensive Heart Disease"/>
    <x v="4"/>
    <n v="6684"/>
  </r>
  <r>
    <x v="20"/>
    <s v="Ischemic Heart Disease"/>
    <x v="4"/>
    <n v="21788"/>
  </r>
  <r>
    <x v="18"/>
    <s v="Other Cardiovascular"/>
    <x v="4"/>
    <n v="115"/>
  </r>
  <r>
    <x v="18"/>
    <s v="Other Cardiovascular"/>
    <x v="4"/>
    <n v="76"/>
  </r>
  <r>
    <x v="18"/>
    <s v="Other Cardiovascular"/>
    <x v="4"/>
    <n v="4648"/>
  </r>
  <r>
    <x v="18"/>
    <s v="Other Cardiovascular"/>
    <x v="4"/>
    <n v="9347"/>
  </r>
  <r>
    <x v="19"/>
    <s v="Hypertensive Heart Disease"/>
    <x v="4"/>
    <n v="3733"/>
  </r>
  <r>
    <x v="21"/>
    <s v="Stroke"/>
    <x v="4"/>
    <n v="13662"/>
  </r>
  <r>
    <x v="19"/>
    <s v="Hypertensive Heart Disease"/>
    <x v="4"/>
    <n v="792"/>
  </r>
  <r>
    <x v="18"/>
    <s v="Other Cardiovascular"/>
    <x v="4"/>
    <n v="982"/>
  </r>
  <r>
    <x v="18"/>
    <s v="Other Cardiovascular"/>
    <x v="4"/>
    <n v="704"/>
  </r>
  <r>
    <x v="18"/>
    <s v="Other Cardiovascular"/>
    <x v="4"/>
    <n v="446"/>
  </r>
  <r>
    <x v="3"/>
    <s v="Other Communicable"/>
    <x v="0"/>
    <n v="50"/>
  </r>
  <r>
    <x v="22"/>
    <s v="Pneumonia &amp; Related"/>
    <x v="3"/>
    <n v="5832"/>
  </r>
  <r>
    <x v="23"/>
    <s v="Other Respiratory"/>
    <x v="0"/>
    <n v="18"/>
  </r>
  <r>
    <x v="14"/>
    <s v="Other Chronic"/>
    <x v="2"/>
    <n v="75"/>
  </r>
  <r>
    <x v="14"/>
    <s v="Other Chronic"/>
    <x v="2"/>
    <n v="880"/>
  </r>
  <r>
    <x v="14"/>
    <s v="Other Chronic"/>
    <x v="2"/>
    <n v="403"/>
  </r>
  <r>
    <x v="14"/>
    <s v="Other Chronic"/>
    <x v="2"/>
    <n v="11629"/>
  </r>
  <r>
    <x v="22"/>
    <s v="Pneumonia &amp; Related"/>
    <x v="3"/>
    <n v="34"/>
  </r>
  <r>
    <x v="22"/>
    <s v="Pneumonia &amp; Related"/>
    <x v="3"/>
    <n v="1151"/>
  </r>
  <r>
    <x v="23"/>
    <s v="Other Respiratory"/>
    <x v="3"/>
    <n v="2272"/>
  </r>
  <r>
    <x v="0"/>
    <s v="Other Gastrointestinal"/>
    <x v="3"/>
    <n v="427"/>
  </r>
  <r>
    <x v="0"/>
    <s v="Other Gastrointestinal"/>
    <x v="3"/>
    <n v="40"/>
  </r>
  <r>
    <x v="0"/>
    <s v="Other Gastrointestinal"/>
    <x v="3"/>
    <n v="205"/>
  </r>
  <r>
    <x v="24"/>
    <s v="Alcoholism"/>
    <x v="2"/>
    <n v="3122"/>
  </r>
  <r>
    <x v="25"/>
    <s v="Liver Disease"/>
    <x v="2"/>
    <n v="1165"/>
  </r>
  <r>
    <x v="14"/>
    <s v="Other Chronic"/>
    <x v="2"/>
    <n v="375"/>
  </r>
  <r>
    <x v="26"/>
    <s v="Kidney Disease"/>
    <x v="3"/>
    <n v="16"/>
  </r>
  <r>
    <x v="26"/>
    <s v="Kidney Disease"/>
    <x v="2"/>
    <n v="661"/>
  </r>
  <r>
    <x v="26"/>
    <s v="Kidney Disease"/>
    <x v="3"/>
    <n v="2435"/>
  </r>
  <r>
    <x v="26"/>
    <s v="Kidney Disease"/>
    <x v="0"/>
    <n v="89"/>
  </r>
  <r>
    <x v="27"/>
    <s v="Other Genito-Urinary"/>
    <x v="2"/>
    <n v="104"/>
  </r>
  <r>
    <x v="28"/>
    <s v="Pregnancy/Perinatal"/>
    <x v="3"/>
    <n v="82"/>
  </r>
  <r>
    <x v="28"/>
    <s v="Pregnancy/Perinatal"/>
    <x v="2"/>
    <n v="1235"/>
  </r>
  <r>
    <x v="14"/>
    <s v="Other Chronic"/>
    <x v="2"/>
    <n v="1107"/>
  </r>
  <r>
    <x v="29"/>
    <s v="Other"/>
    <x v="3"/>
    <n v="905"/>
  </r>
  <r>
    <x v="29"/>
    <s v="Other"/>
    <x v="3"/>
    <n v="20195"/>
  </r>
  <r>
    <x v="30"/>
    <s v="Motor Vehicle Accident"/>
    <x v="5"/>
    <n v="2922"/>
  </r>
  <r>
    <x v="30"/>
    <s v="Motor Vehicle Accident"/>
    <x v="5"/>
    <n v="161"/>
  </r>
  <r>
    <x v="31"/>
    <s v="Injury"/>
    <x v="5"/>
    <n v="177"/>
  </r>
  <r>
    <x v="31"/>
    <s v="Injury"/>
    <x v="5"/>
    <n v="2081"/>
  </r>
  <r>
    <x v="31"/>
    <s v="Injury"/>
    <x v="5"/>
    <n v="24"/>
  </r>
  <r>
    <x v="31"/>
    <s v="Injury"/>
    <x v="5"/>
    <n v="417"/>
  </r>
  <r>
    <x v="31"/>
    <s v="Injury"/>
    <x v="5"/>
    <n v="174"/>
  </r>
  <r>
    <x v="31"/>
    <s v="Injury"/>
    <x v="5"/>
    <n v="3580"/>
  </r>
  <r>
    <x v="31"/>
    <s v="Injury"/>
    <x v="5"/>
    <n v="899"/>
  </r>
  <r>
    <x v="32"/>
    <s v="Suicide"/>
    <x v="5"/>
    <n v="1492"/>
  </r>
  <r>
    <x v="32"/>
    <s v="Suicide"/>
    <x v="5"/>
    <n v="2421"/>
  </r>
  <r>
    <x v="33"/>
    <s v="Homicide"/>
    <x v="5"/>
    <n v="1342"/>
  </r>
  <r>
    <x v="33"/>
    <s v="Homicide"/>
    <x v="5"/>
    <n v="612"/>
  </r>
  <r>
    <x v="33"/>
    <s v="Homicide"/>
    <x v="5"/>
    <n v="68"/>
  </r>
  <r>
    <x v="31"/>
    <s v="Injury"/>
    <x v="5"/>
    <n v="13"/>
  </r>
  <r>
    <x v="31"/>
    <s v="Injury"/>
    <x v="5"/>
    <n v="320"/>
  </r>
  <r>
    <x v="31"/>
    <s v="Injury"/>
    <x v="5"/>
    <n v="152"/>
  </r>
  <r>
    <x v="3"/>
    <s v="Other Communicable"/>
    <x v="0"/>
    <n v="852"/>
  </r>
  <r>
    <x v="34"/>
    <m/>
    <x v="6"/>
    <m/>
  </r>
  <r>
    <x v="34"/>
    <m/>
    <x v="6"/>
    <m/>
  </r>
  <r>
    <x v="34"/>
    <m/>
    <x v="6"/>
    <m/>
  </r>
</pivotCacheRecords>
</file>

<file path=xl/pivotCache/pivotCacheRecords1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
  <r>
    <x v="0"/>
    <s v="Other Gastrointestinal"/>
    <x v="0"/>
    <n v="837"/>
  </r>
  <r>
    <x v="1"/>
    <s v="Tuberculosis"/>
    <x v="0"/>
    <n v="75"/>
  </r>
  <r>
    <x v="1"/>
    <s v="Tuberculosis"/>
    <x v="0"/>
    <n v="25"/>
  </r>
  <r>
    <x v="2"/>
    <s v="Other Communicable"/>
    <x v="0"/>
    <n v="1640"/>
  </r>
  <r>
    <x v="2"/>
    <s v="Other Communicable"/>
    <x v="0"/>
    <n v="773"/>
  </r>
  <r>
    <x v="2"/>
    <s v="Other Communicable"/>
    <x v="0"/>
    <n v="580"/>
  </r>
  <r>
    <x v="2"/>
    <s v="Other Communicable"/>
    <x v="0"/>
    <n v="803"/>
  </r>
  <r>
    <x v="3"/>
    <s v="Other Cancer"/>
    <x v="1"/>
    <n v="1078"/>
  </r>
  <r>
    <x v="3"/>
    <s v="Other Cancer"/>
    <x v="1"/>
    <n v="1359"/>
  </r>
  <r>
    <x v="4"/>
    <s v="Stomach &amp; Liver+ Cancer"/>
    <x v="1"/>
    <n v="1640"/>
  </r>
  <r>
    <x v="5"/>
    <s v="Intestinal/Colorectal Cancer"/>
    <x v="1"/>
    <n v="5468"/>
  </r>
  <r>
    <x v="4"/>
    <s v="Stomach &amp; Liver+ Cancer"/>
    <x v="1"/>
    <n v="3549"/>
  </r>
  <r>
    <x v="6"/>
    <s v="Pancreatic Cancer"/>
    <x v="1"/>
    <n v="4546"/>
  </r>
  <r>
    <x v="7"/>
    <s v="Lung+ Cancer"/>
    <x v="1"/>
    <n v="282"/>
  </r>
  <r>
    <x v="7"/>
    <s v="Lung+ Cancer"/>
    <x v="1"/>
    <n v="11083"/>
  </r>
  <r>
    <x v="3"/>
    <s v="Other Cancer"/>
    <x v="1"/>
    <n v="822"/>
  </r>
  <r>
    <x v="8"/>
    <s v="Breast Cancer"/>
    <x v="1"/>
    <n v="4608"/>
  </r>
  <r>
    <x v="3"/>
    <s v="Other Cancer"/>
    <x v="1"/>
    <n v="471"/>
  </r>
  <r>
    <x v="3"/>
    <s v="Other Cancer"/>
    <x v="1"/>
    <n v="1290"/>
  </r>
  <r>
    <x v="3"/>
    <s v="Other Cancer"/>
    <x v="1"/>
    <n v="1579"/>
  </r>
  <r>
    <x v="9"/>
    <s v="Prostate Cancer"/>
    <x v="1"/>
    <n v="3723"/>
  </r>
  <r>
    <x v="3"/>
    <s v="Other Cancer"/>
    <x v="1"/>
    <n v="1435"/>
  </r>
  <r>
    <x v="3"/>
    <s v="Other Cancer"/>
    <x v="1"/>
    <n v="1651"/>
  </r>
  <r>
    <x v="10"/>
    <s v="Brain Cancer"/>
    <x v="1"/>
    <n v="1958"/>
  </r>
  <r>
    <x v="3"/>
    <s v="Other Cancer"/>
    <x v="1"/>
    <n v="111"/>
  </r>
  <r>
    <x v="3"/>
    <s v="Other Cancer"/>
    <x v="1"/>
    <n v="2131"/>
  </r>
  <r>
    <x v="11"/>
    <s v="Leukemia"/>
    <x v="1"/>
    <n v="2403"/>
  </r>
  <r>
    <x v="3"/>
    <s v="Other Cancer"/>
    <x v="1"/>
    <n v="1272"/>
  </r>
  <r>
    <x v="3"/>
    <s v="Other Cancer"/>
    <x v="1"/>
    <n v="13"/>
  </r>
  <r>
    <x v="3"/>
    <s v="Other Cancer"/>
    <x v="1"/>
    <n v="7490"/>
  </r>
  <r>
    <x v="12"/>
    <s v="Other Cancer"/>
    <x v="1"/>
    <n v="1338"/>
  </r>
  <r>
    <x v="13"/>
    <s v="Other Chronic"/>
    <x v="2"/>
    <n v="339"/>
  </r>
  <r>
    <x v="14"/>
    <s v="Diabetes"/>
    <x v="2"/>
    <n v="9506"/>
  </r>
  <r>
    <x v="15"/>
    <s v="Other"/>
    <x v="3"/>
    <n v="646"/>
  </r>
  <r>
    <x v="15"/>
    <s v="Other"/>
    <x v="3"/>
    <n v="14"/>
  </r>
  <r>
    <x v="16"/>
    <s v="Meningitis"/>
    <x v="0"/>
    <n v="72"/>
  </r>
  <r>
    <x v="17"/>
    <s v="Neurologic"/>
    <x v="2"/>
    <n v="3519"/>
  </r>
  <r>
    <x v="17"/>
    <s v="Neurologic"/>
    <x v="2"/>
    <n v="16627"/>
  </r>
  <r>
    <x v="18"/>
    <s v="Other Cardiovascular"/>
    <x v="4"/>
    <n v="368"/>
  </r>
  <r>
    <x v="19"/>
    <s v="Hypertensive Heart Disease"/>
    <x v="4"/>
    <n v="5442"/>
  </r>
  <r>
    <x v="19"/>
    <s v="Hypertensive Heart Disease"/>
    <x v="4"/>
    <n v="903"/>
  </r>
  <r>
    <x v="20"/>
    <s v="Ischemic Heart Disease"/>
    <x v="4"/>
    <n v="9839"/>
  </r>
  <r>
    <x v="20"/>
    <s v="Ischemic Heart Disease"/>
    <x v="4"/>
    <n v="160"/>
  </r>
  <r>
    <x v="19"/>
    <s v="Hypertensive Heart Disease"/>
    <x v="4"/>
    <n v="7321"/>
  </r>
  <r>
    <x v="20"/>
    <s v="Ischemic Heart Disease"/>
    <x v="4"/>
    <n v="20145"/>
  </r>
  <r>
    <x v="18"/>
    <s v="Other Cardiovascular"/>
    <x v="4"/>
    <n v="140"/>
  </r>
  <r>
    <x v="18"/>
    <s v="Other Cardiovascular"/>
    <x v="4"/>
    <n v="68"/>
  </r>
  <r>
    <x v="18"/>
    <s v="Other Cardiovascular"/>
    <x v="4"/>
    <n v="7615"/>
  </r>
  <r>
    <x v="18"/>
    <s v="Other Cardiovascular"/>
    <x v="4"/>
    <n v="10546"/>
  </r>
  <r>
    <x v="19"/>
    <s v="Hypertensive Heart Disease"/>
    <x v="4"/>
    <n v="5511"/>
  </r>
  <r>
    <x v="21"/>
    <s v="Stroke"/>
    <x v="4"/>
    <n v="16457"/>
  </r>
  <r>
    <x v="19"/>
    <s v="Hypertensive Heart Disease"/>
    <x v="4"/>
    <n v="641"/>
  </r>
  <r>
    <x v="18"/>
    <s v="Other Cardiovascular"/>
    <x v="4"/>
    <n v="902"/>
  </r>
  <r>
    <x v="18"/>
    <s v="Other Cardiovascular"/>
    <x v="4"/>
    <n v="782"/>
  </r>
  <r>
    <x v="18"/>
    <s v="Other Cardiovascular"/>
    <x v="4"/>
    <n v="442"/>
  </r>
  <r>
    <x v="2"/>
    <s v="Other Communicable"/>
    <x v="0"/>
    <n v="1245"/>
  </r>
  <r>
    <x v="22"/>
    <s v="Pneumonia &amp; Related"/>
    <x v="3"/>
    <n v="5672"/>
  </r>
  <r>
    <x v="23"/>
    <s v="Other Respiratory"/>
    <x v="0"/>
    <n v="28"/>
  </r>
  <r>
    <x v="13"/>
    <s v="Other Chronic"/>
    <x v="2"/>
    <n v="42"/>
  </r>
  <r>
    <x v="13"/>
    <s v="Other Chronic"/>
    <x v="2"/>
    <n v="552"/>
  </r>
  <r>
    <x v="13"/>
    <s v="Other Chronic"/>
    <x v="2"/>
    <n v="387"/>
  </r>
  <r>
    <x v="13"/>
    <s v="Other Chronic"/>
    <x v="2"/>
    <n v="12653"/>
  </r>
  <r>
    <x v="22"/>
    <s v="Pneumonia &amp; Related"/>
    <x v="3"/>
    <n v="29"/>
  </r>
  <r>
    <x v="22"/>
    <s v="Pneumonia &amp; Related"/>
    <x v="3"/>
    <n v="1598"/>
  </r>
  <r>
    <x v="23"/>
    <s v="Other Respiratory"/>
    <x v="3"/>
    <n v="2952"/>
  </r>
  <r>
    <x v="0"/>
    <s v="Other Gastrointestinal"/>
    <x v="3"/>
    <n v="467"/>
  </r>
  <r>
    <x v="0"/>
    <s v="Other Gastrointestinal"/>
    <x v="3"/>
    <n v="40"/>
  </r>
  <r>
    <x v="0"/>
    <s v="Other Gastrointestinal"/>
    <x v="3"/>
    <n v="259"/>
  </r>
  <r>
    <x v="24"/>
    <s v="Alcoholism"/>
    <x v="2"/>
    <n v="3842"/>
  </r>
  <r>
    <x v="25"/>
    <s v="Liver Disease"/>
    <x v="2"/>
    <n v="1548"/>
  </r>
  <r>
    <x v="13"/>
    <s v="Other Chronic"/>
    <x v="2"/>
    <n v="466"/>
  </r>
  <r>
    <x v="26"/>
    <s v="Kidney Disease"/>
    <x v="3"/>
    <n v="42"/>
  </r>
  <r>
    <x v="26"/>
    <s v="Kidney Disease"/>
    <x v="2"/>
    <n v="21"/>
  </r>
  <r>
    <x v="26"/>
    <s v="Kidney Disease"/>
    <x v="3"/>
    <n v="3851"/>
  </r>
  <r>
    <x v="26"/>
    <s v="Kidney Disease"/>
    <x v="3"/>
    <n v="3"/>
  </r>
  <r>
    <x v="26"/>
    <s v="Kidney Disease"/>
    <x v="0"/>
    <n v="92"/>
  </r>
  <r>
    <x v="27"/>
    <s v="Other Genito-Urinary"/>
    <x v="2"/>
    <n v="92"/>
  </r>
  <r>
    <x v="27"/>
    <s v="Other Genito-Urinary"/>
    <x v="3"/>
    <n v="14"/>
  </r>
  <r>
    <x v="28"/>
    <s v="Pregnancy/Perinatal"/>
    <x v="3"/>
    <n v="81"/>
  </r>
  <r>
    <x v="28"/>
    <s v="Pregnancy/Perinatal"/>
    <x v="2"/>
    <n v="998"/>
  </r>
  <r>
    <x v="13"/>
    <s v="Other Chronic"/>
    <x v="2"/>
    <n v="961"/>
  </r>
  <r>
    <x v="29"/>
    <s v="Other"/>
    <x v="3"/>
    <n v="1268"/>
  </r>
  <r>
    <x v="29"/>
    <s v="Other"/>
    <x v="3"/>
    <n v="24402"/>
  </r>
  <r>
    <x v="30"/>
    <s v="Motor Vehicle Accident"/>
    <x v="5"/>
    <n v="4150"/>
  </r>
  <r>
    <x v="30"/>
    <s v="Motor Vehicle Accident"/>
    <x v="5"/>
    <n v="169"/>
  </r>
  <r>
    <x v="31"/>
    <s v="Injury"/>
    <x v="5"/>
    <n v="186"/>
  </r>
  <r>
    <x v="31"/>
    <s v="Injury"/>
    <x v="5"/>
    <n v="2644"/>
  </r>
  <r>
    <x v="31"/>
    <s v="Injury"/>
    <x v="5"/>
    <n v="34"/>
  </r>
  <r>
    <x v="31"/>
    <s v="Injury"/>
    <x v="5"/>
    <n v="417"/>
  </r>
  <r>
    <x v="31"/>
    <s v="Injury"/>
    <x v="5"/>
    <n v="236"/>
  </r>
  <r>
    <x v="31"/>
    <s v="Injury"/>
    <x v="5"/>
    <n v="5150"/>
  </r>
  <r>
    <x v="31"/>
    <s v="Injury"/>
    <x v="5"/>
    <n v="1167"/>
  </r>
  <r>
    <x v="32"/>
    <s v="Suicide"/>
    <x v="5"/>
    <n v="1629"/>
  </r>
  <r>
    <x v="32"/>
    <s v="Suicide"/>
    <x v="5"/>
    <n v="2862"/>
  </r>
  <r>
    <x v="33"/>
    <s v="Homicide"/>
    <x v="5"/>
    <n v="1275"/>
  </r>
  <r>
    <x v="33"/>
    <s v="Homicide"/>
    <x v="5"/>
    <n v="615"/>
  </r>
  <r>
    <x v="33"/>
    <s v="Homicide"/>
    <x v="5"/>
    <n v="89"/>
  </r>
  <r>
    <x v="31"/>
    <s v="Injury"/>
    <x v="5"/>
    <n v="21"/>
  </r>
  <r>
    <x v="31"/>
    <s v="Injury"/>
    <x v="5"/>
    <n v="221"/>
  </r>
  <r>
    <x v="31"/>
    <s v="Injury"/>
    <x v="5"/>
    <n v="294"/>
  </r>
  <r>
    <x v="2"/>
    <s v="Other Communicable"/>
    <x v="0"/>
    <n v="615"/>
  </r>
  <r>
    <x v="34"/>
    <m/>
    <x v="6"/>
    <m/>
  </r>
  <r>
    <x v="34"/>
    <m/>
    <x v="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G2:H11" firstHeaderRow="1" firstDataRow="1" firstDataCol="1"/>
  <pivotFields count="2">
    <pivotField axis="axisRow" showAll="0">
      <items count="10">
        <item x="5"/>
        <item x="6"/>
        <item x="2"/>
        <item x="1"/>
        <item x="3"/>
        <item x="0"/>
        <item x="7"/>
        <item x="4"/>
        <item m="1" x="8"/>
        <item t="default"/>
      </items>
    </pivotField>
    <pivotField dataField="1" numFmtId="164" showAll="0"/>
  </pivotFields>
  <rowFields count="1">
    <field x="0"/>
  </rowFields>
  <rowItems count="9">
    <i>
      <x/>
    </i>
    <i>
      <x v="1"/>
    </i>
    <i>
      <x v="2"/>
    </i>
    <i>
      <x v="3"/>
    </i>
    <i>
      <x v="4"/>
    </i>
    <i>
      <x v="5"/>
    </i>
    <i>
      <x v="6"/>
    </i>
    <i>
      <x v="7"/>
    </i>
    <i t="grand">
      <x/>
    </i>
  </rowItems>
  <colItems count="1">
    <i/>
  </colItems>
  <dataFields count="1">
    <dataField name="Sum of Number"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02230F-26C1-354E-AD5F-F6E4F99D04BB}" name="PivotTable21" cacheId="1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R2:AS51" firstHeaderRow="1" firstDataRow="1" firstDataCol="1"/>
  <pivotFields count="4">
    <pivotField axis="axisRow" showAll="0">
      <items count="36">
        <item x="24"/>
        <item x="12"/>
        <item x="10"/>
        <item x="8"/>
        <item x="14"/>
        <item x="33"/>
        <item x="19"/>
        <item x="31"/>
        <item x="5"/>
        <item x="20"/>
        <item x="26"/>
        <item x="11"/>
        <item x="25"/>
        <item x="7"/>
        <item x="16"/>
        <item x="30"/>
        <item x="17"/>
        <item x="15"/>
        <item x="29"/>
        <item x="3"/>
        <item x="18"/>
        <item x="13"/>
        <item x="2"/>
        <item x="0"/>
        <item x="27"/>
        <item x="23"/>
        <item x="6"/>
        <item x="22"/>
        <item x="28"/>
        <item x="9"/>
        <item x="4"/>
        <item x="21"/>
        <item x="32"/>
        <item x="1"/>
        <item x="34"/>
        <item t="default"/>
      </items>
    </pivotField>
    <pivotField showAll="0"/>
    <pivotField axis="axisRow" showAll="0">
      <items count="8">
        <item x="1"/>
        <item x="4"/>
        <item x="0"/>
        <item x="5"/>
        <item x="3"/>
        <item x="2"/>
        <item x="6"/>
        <item t="default"/>
      </items>
    </pivotField>
    <pivotField dataField="1" showAll="0"/>
  </pivotFields>
  <rowFields count="2">
    <field x="2"/>
    <field x="0"/>
  </rowFields>
  <rowItems count="49">
    <i>
      <x/>
    </i>
    <i r="1">
      <x v="1"/>
    </i>
    <i r="1">
      <x v="2"/>
    </i>
    <i r="1">
      <x v="3"/>
    </i>
    <i r="1">
      <x v="8"/>
    </i>
    <i r="1">
      <x v="11"/>
    </i>
    <i r="1">
      <x v="13"/>
    </i>
    <i r="1">
      <x v="19"/>
    </i>
    <i r="1">
      <x v="26"/>
    </i>
    <i r="1">
      <x v="29"/>
    </i>
    <i r="1">
      <x v="30"/>
    </i>
    <i>
      <x v="1"/>
    </i>
    <i r="1">
      <x v="6"/>
    </i>
    <i r="1">
      <x v="9"/>
    </i>
    <i r="1">
      <x v="20"/>
    </i>
    <i r="1">
      <x v="31"/>
    </i>
    <i>
      <x v="2"/>
    </i>
    <i r="1">
      <x v="10"/>
    </i>
    <i r="1">
      <x v="14"/>
    </i>
    <i r="1">
      <x v="22"/>
    </i>
    <i r="1">
      <x v="23"/>
    </i>
    <i r="1">
      <x v="25"/>
    </i>
    <i r="1">
      <x v="33"/>
    </i>
    <i>
      <x v="3"/>
    </i>
    <i r="1">
      <x v="5"/>
    </i>
    <i r="1">
      <x v="7"/>
    </i>
    <i r="1">
      <x v="15"/>
    </i>
    <i r="1">
      <x v="32"/>
    </i>
    <i>
      <x v="4"/>
    </i>
    <i r="1">
      <x v="10"/>
    </i>
    <i r="1">
      <x v="17"/>
    </i>
    <i r="1">
      <x v="18"/>
    </i>
    <i r="1">
      <x v="23"/>
    </i>
    <i r="1">
      <x v="24"/>
    </i>
    <i r="1">
      <x v="25"/>
    </i>
    <i r="1">
      <x v="27"/>
    </i>
    <i r="1">
      <x v="28"/>
    </i>
    <i>
      <x v="5"/>
    </i>
    <i r="1">
      <x/>
    </i>
    <i r="1">
      <x v="4"/>
    </i>
    <i r="1">
      <x v="10"/>
    </i>
    <i r="1">
      <x v="12"/>
    </i>
    <i r="1">
      <x v="16"/>
    </i>
    <i r="1">
      <x v="21"/>
    </i>
    <i r="1">
      <x v="24"/>
    </i>
    <i r="1">
      <x v="28"/>
    </i>
    <i>
      <x v="6"/>
    </i>
    <i r="1">
      <x v="34"/>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DD9AE6-FC4A-284C-8B3D-6E684A862B0F}" name="PivotTable18" cacheId="1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O2:AP50" firstHeaderRow="1" firstDataRow="1" firstDataCol="1"/>
  <pivotFields count="4">
    <pivotField axis="axisRow" showAll="0">
      <items count="36">
        <item x="24"/>
        <item x="13"/>
        <item x="11"/>
        <item x="9"/>
        <item x="15"/>
        <item x="33"/>
        <item x="19"/>
        <item x="31"/>
        <item x="6"/>
        <item x="20"/>
        <item x="26"/>
        <item x="12"/>
        <item x="25"/>
        <item x="8"/>
        <item x="2"/>
        <item x="30"/>
        <item x="17"/>
        <item x="16"/>
        <item x="29"/>
        <item x="4"/>
        <item x="18"/>
        <item x="14"/>
        <item x="3"/>
        <item x="0"/>
        <item x="27"/>
        <item x="23"/>
        <item x="7"/>
        <item x="22"/>
        <item x="28"/>
        <item x="10"/>
        <item x="5"/>
        <item x="21"/>
        <item x="32"/>
        <item x="1"/>
        <item x="34"/>
        <item t="default"/>
      </items>
    </pivotField>
    <pivotField showAll="0"/>
    <pivotField axis="axisRow" showAll="0">
      <items count="8">
        <item x="1"/>
        <item x="4"/>
        <item x="0"/>
        <item x="5"/>
        <item x="3"/>
        <item x="2"/>
        <item x="6"/>
        <item t="default"/>
      </items>
    </pivotField>
    <pivotField dataField="1" showAll="0"/>
  </pivotFields>
  <rowFields count="2">
    <field x="2"/>
    <field x="0"/>
  </rowFields>
  <rowItems count="48">
    <i>
      <x/>
    </i>
    <i r="1">
      <x v="1"/>
    </i>
    <i r="1">
      <x v="2"/>
    </i>
    <i r="1">
      <x v="3"/>
    </i>
    <i r="1">
      <x v="8"/>
    </i>
    <i r="1">
      <x v="11"/>
    </i>
    <i r="1">
      <x v="13"/>
    </i>
    <i r="1">
      <x v="19"/>
    </i>
    <i r="1">
      <x v="26"/>
    </i>
    <i r="1">
      <x v="29"/>
    </i>
    <i r="1">
      <x v="30"/>
    </i>
    <i>
      <x v="1"/>
    </i>
    <i r="1">
      <x v="6"/>
    </i>
    <i r="1">
      <x v="9"/>
    </i>
    <i r="1">
      <x v="20"/>
    </i>
    <i r="1">
      <x v="31"/>
    </i>
    <i>
      <x v="2"/>
    </i>
    <i r="1">
      <x v="10"/>
    </i>
    <i r="1">
      <x v="14"/>
    </i>
    <i r="1">
      <x v="22"/>
    </i>
    <i r="1">
      <x v="23"/>
    </i>
    <i r="1">
      <x v="25"/>
    </i>
    <i r="1">
      <x v="33"/>
    </i>
    <i>
      <x v="3"/>
    </i>
    <i r="1">
      <x v="5"/>
    </i>
    <i r="1">
      <x v="7"/>
    </i>
    <i r="1">
      <x v="15"/>
    </i>
    <i r="1">
      <x v="32"/>
    </i>
    <i>
      <x v="4"/>
    </i>
    <i r="1">
      <x v="10"/>
    </i>
    <i r="1">
      <x v="17"/>
    </i>
    <i r="1">
      <x v="18"/>
    </i>
    <i r="1">
      <x v="23"/>
    </i>
    <i r="1">
      <x v="25"/>
    </i>
    <i r="1">
      <x v="27"/>
    </i>
    <i r="1">
      <x v="28"/>
    </i>
    <i>
      <x v="5"/>
    </i>
    <i r="1">
      <x/>
    </i>
    <i r="1">
      <x v="4"/>
    </i>
    <i r="1">
      <x v="10"/>
    </i>
    <i r="1">
      <x v="12"/>
    </i>
    <i r="1">
      <x v="16"/>
    </i>
    <i r="1">
      <x v="21"/>
    </i>
    <i r="1">
      <x v="24"/>
    </i>
    <i r="1">
      <x v="28"/>
    </i>
    <i>
      <x v="6"/>
    </i>
    <i r="1">
      <x v="34"/>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B800F4-F073-3342-8FE6-E0F5FF2A8DCF}" name="PivotTable17" cacheId="10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L2:AM51" firstHeaderRow="1" firstDataRow="1" firstDataCol="1"/>
  <pivotFields count="4">
    <pivotField axis="axisRow" showAll="0">
      <items count="36">
        <item x="24"/>
        <item x="13"/>
        <item x="11"/>
        <item x="9"/>
        <item x="15"/>
        <item x="33"/>
        <item x="19"/>
        <item x="31"/>
        <item x="6"/>
        <item x="20"/>
        <item x="26"/>
        <item x="12"/>
        <item x="25"/>
        <item x="8"/>
        <item x="2"/>
        <item x="30"/>
        <item x="17"/>
        <item x="16"/>
        <item x="29"/>
        <item x="4"/>
        <item x="18"/>
        <item x="14"/>
        <item x="3"/>
        <item x="0"/>
        <item x="27"/>
        <item x="23"/>
        <item x="7"/>
        <item x="22"/>
        <item x="28"/>
        <item x="10"/>
        <item x="5"/>
        <item x="21"/>
        <item x="32"/>
        <item x="1"/>
        <item x="34"/>
        <item t="default"/>
      </items>
    </pivotField>
    <pivotField showAll="0"/>
    <pivotField axis="axisRow" showAll="0">
      <items count="8">
        <item x="1"/>
        <item x="4"/>
        <item x="0"/>
        <item x="5"/>
        <item x="3"/>
        <item x="2"/>
        <item x="6"/>
        <item t="default"/>
      </items>
    </pivotField>
    <pivotField dataField="1" showAll="0"/>
  </pivotFields>
  <rowFields count="2">
    <field x="2"/>
    <field x="0"/>
  </rowFields>
  <rowItems count="49">
    <i>
      <x/>
    </i>
    <i r="1">
      <x v="1"/>
    </i>
    <i r="1">
      <x v="2"/>
    </i>
    <i r="1">
      <x v="3"/>
    </i>
    <i r="1">
      <x v="8"/>
    </i>
    <i r="1">
      <x v="11"/>
    </i>
    <i r="1">
      <x v="13"/>
    </i>
    <i r="1">
      <x v="19"/>
    </i>
    <i r="1">
      <x v="26"/>
    </i>
    <i r="1">
      <x v="29"/>
    </i>
    <i r="1">
      <x v="30"/>
    </i>
    <i>
      <x v="1"/>
    </i>
    <i r="1">
      <x v="6"/>
    </i>
    <i r="1">
      <x v="9"/>
    </i>
    <i r="1">
      <x v="20"/>
    </i>
    <i r="1">
      <x v="31"/>
    </i>
    <i>
      <x v="2"/>
    </i>
    <i r="1">
      <x v="10"/>
    </i>
    <i r="1">
      <x v="14"/>
    </i>
    <i r="1">
      <x v="22"/>
    </i>
    <i r="1">
      <x v="23"/>
    </i>
    <i r="1">
      <x v="25"/>
    </i>
    <i r="1">
      <x v="33"/>
    </i>
    <i>
      <x v="3"/>
    </i>
    <i r="1">
      <x v="5"/>
    </i>
    <i r="1">
      <x v="7"/>
    </i>
    <i r="1">
      <x v="15"/>
    </i>
    <i r="1">
      <x v="32"/>
    </i>
    <i>
      <x v="4"/>
    </i>
    <i r="1">
      <x v="10"/>
    </i>
    <i r="1">
      <x v="17"/>
    </i>
    <i r="1">
      <x v="18"/>
    </i>
    <i r="1">
      <x v="23"/>
    </i>
    <i r="1">
      <x v="24"/>
    </i>
    <i r="1">
      <x v="25"/>
    </i>
    <i r="1">
      <x v="27"/>
    </i>
    <i r="1">
      <x v="28"/>
    </i>
    <i>
      <x v="5"/>
    </i>
    <i r="1">
      <x/>
    </i>
    <i r="1">
      <x v="4"/>
    </i>
    <i r="1">
      <x v="10"/>
    </i>
    <i r="1">
      <x v="12"/>
    </i>
    <i r="1">
      <x v="16"/>
    </i>
    <i r="1">
      <x v="21"/>
    </i>
    <i r="1">
      <x v="24"/>
    </i>
    <i r="1">
      <x v="28"/>
    </i>
    <i>
      <x v="6"/>
    </i>
    <i r="1">
      <x v="34"/>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146317-D510-5A46-8B83-B3FDD255CF1C}" name="PivotTable16" cacheId="10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I2:AJ54" firstHeaderRow="1" firstDataRow="1" firstDataCol="1"/>
  <pivotFields count="4">
    <pivotField axis="axisRow" showAll="0">
      <items count="40">
        <item x="18"/>
        <item m="1" x="38"/>
        <item x="12"/>
        <item x="10"/>
        <item x="15"/>
        <item x="34"/>
        <item x="31"/>
        <item m="1" x="36"/>
        <item x="28"/>
        <item x="13"/>
        <item x="27"/>
        <item x="9"/>
        <item x="2"/>
        <item x="32"/>
        <item x="19"/>
        <item x="17"/>
        <item x="8"/>
        <item x="4"/>
        <item x="20"/>
        <item x="16"/>
        <item x="0"/>
        <item x="26"/>
        <item x="29"/>
        <item x="24"/>
        <item x="7"/>
        <item x="25"/>
        <item x="30"/>
        <item x="11"/>
        <item x="5"/>
        <item m="1" x="37"/>
        <item x="23"/>
        <item x="33"/>
        <item x="3"/>
        <item x="1"/>
        <item x="35"/>
        <item x="6"/>
        <item x="14"/>
        <item x="21"/>
        <item x="22"/>
        <item t="default"/>
      </items>
    </pivotField>
    <pivotField showAll="0"/>
    <pivotField axis="axisRow" showAll="0">
      <items count="9">
        <item x="1"/>
        <item m="1" x="7"/>
        <item x="0"/>
        <item x="5"/>
        <item x="2"/>
        <item x="6"/>
        <item x="3"/>
        <item x="4"/>
        <item t="default"/>
      </items>
    </pivotField>
    <pivotField dataField="1" showAll="0"/>
  </pivotFields>
  <rowFields count="2">
    <field x="2"/>
    <field x="0"/>
  </rowFields>
  <rowItems count="52">
    <i>
      <x/>
    </i>
    <i r="1">
      <x v="2"/>
    </i>
    <i r="1">
      <x v="3"/>
    </i>
    <i r="1">
      <x v="9"/>
    </i>
    <i r="1">
      <x v="11"/>
    </i>
    <i r="1">
      <x v="16"/>
    </i>
    <i r="1">
      <x v="17"/>
    </i>
    <i r="1">
      <x v="24"/>
    </i>
    <i r="1">
      <x v="27"/>
    </i>
    <i r="1">
      <x v="28"/>
    </i>
    <i r="1">
      <x v="35"/>
    </i>
    <i r="1">
      <x v="36"/>
    </i>
    <i>
      <x v="2"/>
    </i>
    <i r="1">
      <x v="8"/>
    </i>
    <i r="1">
      <x v="12"/>
    </i>
    <i r="1">
      <x v="20"/>
    </i>
    <i r="1">
      <x v="25"/>
    </i>
    <i r="1">
      <x v="32"/>
    </i>
    <i r="1">
      <x v="33"/>
    </i>
    <i>
      <x v="3"/>
    </i>
    <i r="1">
      <x v="5"/>
    </i>
    <i r="1">
      <x v="6"/>
    </i>
    <i r="1">
      <x v="13"/>
    </i>
    <i r="1">
      <x v="26"/>
    </i>
    <i r="1">
      <x v="31"/>
    </i>
    <i>
      <x v="4"/>
    </i>
    <i r="1">
      <x v="8"/>
    </i>
    <i r="1">
      <x v="12"/>
    </i>
    <i r="1">
      <x v="14"/>
    </i>
    <i r="1">
      <x v="15"/>
    </i>
    <i r="1">
      <x v="16"/>
    </i>
    <i r="1">
      <x v="21"/>
    </i>
    <i r="1">
      <x v="22"/>
    </i>
    <i r="1">
      <x v="23"/>
    </i>
    <i r="1">
      <x v="25"/>
    </i>
    <i r="1">
      <x v="26"/>
    </i>
    <i>
      <x v="5"/>
    </i>
    <i r="1">
      <x v="34"/>
    </i>
    <i>
      <x v="6"/>
    </i>
    <i r="1">
      <x/>
    </i>
    <i r="1">
      <x v="4"/>
    </i>
    <i r="1">
      <x v="8"/>
    </i>
    <i r="1">
      <x v="10"/>
    </i>
    <i r="1">
      <x v="14"/>
    </i>
    <i r="1">
      <x v="19"/>
    </i>
    <i r="1">
      <x v="22"/>
    </i>
    <i>
      <x v="7"/>
    </i>
    <i r="1">
      <x v="18"/>
    </i>
    <i r="1">
      <x v="30"/>
    </i>
    <i r="1">
      <x v="37"/>
    </i>
    <i r="1">
      <x v="38"/>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71598D-367C-9C4E-9FA7-2562996A2CF1}" name="PivotTable15" cacheId="105"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F2:AG52" firstHeaderRow="1" firstDataRow="1" firstDataCol="1"/>
  <pivotFields count="4">
    <pivotField axis="axisRow" showAll="0">
      <items count="42">
        <item x="18"/>
        <item m="1" x="39"/>
        <item x="11"/>
        <item x="9"/>
        <item x="16"/>
        <item x="34"/>
        <item x="31"/>
        <item m="1" x="40"/>
        <item x="6"/>
        <item m="1" x="36"/>
        <item x="28"/>
        <item x="12"/>
        <item x="27"/>
        <item m="1" x="37"/>
        <item x="8"/>
        <item x="2"/>
        <item x="32"/>
        <item x="19"/>
        <item x="17"/>
        <item x="14"/>
        <item x="4"/>
        <item x="20"/>
        <item x="15"/>
        <item x="0"/>
        <item x="26"/>
        <item x="29"/>
        <item x="24"/>
        <item x="7"/>
        <item x="25"/>
        <item x="30"/>
        <item x="10"/>
        <item x="5"/>
        <item m="1" x="38"/>
        <item x="23"/>
        <item x="33"/>
        <item x="3"/>
        <item x="1"/>
        <item x="35"/>
        <item x="13"/>
        <item x="21"/>
        <item x="22"/>
        <item t="default"/>
      </items>
    </pivotField>
    <pivotField showAll="0"/>
    <pivotField axis="axisRow" showAll="0">
      <items count="8">
        <item x="1"/>
        <item x="4"/>
        <item x="0"/>
        <item x="5"/>
        <item x="2"/>
        <item x="3"/>
        <item x="6"/>
        <item t="default"/>
      </items>
    </pivotField>
    <pivotField dataField="1" showAll="0"/>
  </pivotFields>
  <rowFields count="2">
    <field x="2"/>
    <field x="0"/>
  </rowFields>
  <rowItems count="50">
    <i>
      <x/>
    </i>
    <i r="1">
      <x v="2"/>
    </i>
    <i r="1">
      <x v="3"/>
    </i>
    <i r="1">
      <x v="8"/>
    </i>
    <i r="1">
      <x v="11"/>
    </i>
    <i r="1">
      <x v="14"/>
    </i>
    <i r="1">
      <x v="20"/>
    </i>
    <i r="1">
      <x v="27"/>
    </i>
    <i r="1">
      <x v="30"/>
    </i>
    <i r="1">
      <x v="31"/>
    </i>
    <i r="1">
      <x v="38"/>
    </i>
    <i>
      <x v="1"/>
    </i>
    <i r="1">
      <x v="21"/>
    </i>
    <i r="1">
      <x v="33"/>
    </i>
    <i r="1">
      <x v="39"/>
    </i>
    <i r="1">
      <x v="40"/>
    </i>
    <i>
      <x v="2"/>
    </i>
    <i r="1">
      <x v="10"/>
    </i>
    <i r="1">
      <x v="15"/>
    </i>
    <i r="1">
      <x v="23"/>
    </i>
    <i r="1">
      <x v="28"/>
    </i>
    <i r="1">
      <x v="29"/>
    </i>
    <i r="1">
      <x v="35"/>
    </i>
    <i r="1">
      <x v="36"/>
    </i>
    <i>
      <x v="3"/>
    </i>
    <i r="1">
      <x v="5"/>
    </i>
    <i r="1">
      <x v="6"/>
    </i>
    <i r="1">
      <x v="16"/>
    </i>
    <i r="1">
      <x v="34"/>
    </i>
    <i>
      <x v="4"/>
    </i>
    <i r="1">
      <x v="10"/>
    </i>
    <i r="1">
      <x v="15"/>
    </i>
    <i r="1">
      <x v="17"/>
    </i>
    <i r="1">
      <x v="18"/>
    </i>
    <i r="1">
      <x v="19"/>
    </i>
    <i r="1">
      <x v="24"/>
    </i>
    <i r="1">
      <x v="25"/>
    </i>
    <i r="1">
      <x v="26"/>
    </i>
    <i r="1">
      <x v="28"/>
    </i>
    <i r="1">
      <x v="29"/>
    </i>
    <i>
      <x v="5"/>
    </i>
    <i r="1">
      <x/>
    </i>
    <i r="1">
      <x v="4"/>
    </i>
    <i r="1">
      <x v="10"/>
    </i>
    <i r="1">
      <x v="12"/>
    </i>
    <i r="1">
      <x v="17"/>
    </i>
    <i r="1">
      <x v="22"/>
    </i>
    <i>
      <x v="6"/>
    </i>
    <i r="1">
      <x v="37"/>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EF482F-FF28-994B-AC9C-9CC4352BA7EE}" name="PivotTable13" cacheId="7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C2:AD51" firstHeaderRow="1" firstDataRow="1" firstDataCol="1"/>
  <pivotFields count="4">
    <pivotField axis="axisRow" showAll="0">
      <items count="37">
        <item x="18"/>
        <item x="13"/>
        <item x="11"/>
        <item x="9"/>
        <item x="16"/>
        <item x="32"/>
        <item x="29"/>
        <item x="6"/>
        <item m="1" x="34"/>
        <item x="26"/>
        <item x="12"/>
        <item x="25"/>
        <item x="8"/>
        <item x="3"/>
        <item x="30"/>
        <item x="20"/>
        <item x="17"/>
        <item x="15"/>
        <item x="4"/>
        <item x="21"/>
        <item x="14"/>
        <item x="2"/>
        <item x="24"/>
        <item x="27"/>
        <item x="23"/>
        <item x="7"/>
        <item x="22"/>
        <item x="28"/>
        <item x="10"/>
        <item x="5"/>
        <item m="1" x="35"/>
        <item x="19"/>
        <item x="31"/>
        <item x="1"/>
        <item x="0"/>
        <item x="33"/>
        <item t="default"/>
      </items>
    </pivotField>
    <pivotField showAll="0"/>
    <pivotField axis="axisRow" showAll="0">
      <items count="8">
        <item x="1"/>
        <item x="2"/>
        <item x="0"/>
        <item x="5"/>
        <item x="3"/>
        <item x="4"/>
        <item x="6"/>
        <item t="default"/>
      </items>
    </pivotField>
    <pivotField dataField="1" showAll="0"/>
  </pivotFields>
  <rowFields count="2">
    <field x="2"/>
    <field x="0"/>
  </rowFields>
  <rowItems count="49">
    <i>
      <x/>
    </i>
    <i r="1">
      <x v="1"/>
    </i>
    <i r="1">
      <x v="2"/>
    </i>
    <i r="1">
      <x v="3"/>
    </i>
    <i r="1">
      <x v="7"/>
    </i>
    <i r="1">
      <x v="10"/>
    </i>
    <i r="1">
      <x v="12"/>
    </i>
    <i r="1">
      <x v="18"/>
    </i>
    <i r="1">
      <x v="25"/>
    </i>
    <i r="1">
      <x v="28"/>
    </i>
    <i r="1">
      <x v="29"/>
    </i>
    <i>
      <x v="1"/>
    </i>
    <i r="1">
      <x/>
    </i>
    <i r="1">
      <x v="4"/>
    </i>
    <i r="1">
      <x v="9"/>
    </i>
    <i r="1">
      <x v="11"/>
    </i>
    <i r="1">
      <x v="15"/>
    </i>
    <i r="1">
      <x v="19"/>
    </i>
    <i r="1">
      <x v="20"/>
    </i>
    <i r="1">
      <x v="23"/>
    </i>
    <i>
      <x v="2"/>
    </i>
    <i r="1">
      <x v="9"/>
    </i>
    <i r="1">
      <x v="13"/>
    </i>
    <i r="1">
      <x v="21"/>
    </i>
    <i r="1">
      <x v="27"/>
    </i>
    <i r="1">
      <x v="33"/>
    </i>
    <i r="1">
      <x v="34"/>
    </i>
    <i>
      <x v="3"/>
    </i>
    <i r="1">
      <x v="5"/>
    </i>
    <i r="1">
      <x v="6"/>
    </i>
    <i r="1">
      <x v="14"/>
    </i>
    <i r="1">
      <x v="32"/>
    </i>
    <i>
      <x v="4"/>
    </i>
    <i r="1">
      <x v="9"/>
    </i>
    <i r="1">
      <x v="15"/>
    </i>
    <i r="1">
      <x v="16"/>
    </i>
    <i r="1">
      <x v="17"/>
    </i>
    <i r="1">
      <x v="19"/>
    </i>
    <i r="1">
      <x v="22"/>
    </i>
    <i r="1">
      <x v="23"/>
    </i>
    <i r="1">
      <x v="24"/>
    </i>
    <i r="1">
      <x v="26"/>
    </i>
    <i r="1">
      <x v="27"/>
    </i>
    <i r="1">
      <x v="31"/>
    </i>
    <i>
      <x v="5"/>
    </i>
    <i r="1">
      <x v="20"/>
    </i>
    <i>
      <x v="6"/>
    </i>
    <i r="1">
      <x v="35"/>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A5FB5F-736E-5C4C-BBBC-2D09167600BF}" name="PivotTable12" cacheId="6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Z2:AA49" firstHeaderRow="1" firstDataRow="1" firstDataCol="1"/>
  <pivotFields count="4">
    <pivotField axis="axisRow" showAll="0">
      <items count="39">
        <item x="18"/>
        <item x="13"/>
        <item x="11"/>
        <item x="9"/>
        <item m="1" x="33"/>
        <item x="16"/>
        <item x="31"/>
        <item x="28"/>
        <item m="1" x="36"/>
        <item x="6"/>
        <item x="25"/>
        <item x="12"/>
        <item m="1" x="34"/>
        <item x="8"/>
        <item x="3"/>
        <item x="29"/>
        <item m="1" x="37"/>
        <item x="20"/>
        <item x="17"/>
        <item x="15"/>
        <item x="4"/>
        <item x="21"/>
        <item x="14"/>
        <item x="2"/>
        <item x="24"/>
        <item x="26"/>
        <item x="23"/>
        <item x="7"/>
        <item x="22"/>
        <item x="27"/>
        <item x="10"/>
        <item x="5"/>
        <item m="1" x="35"/>
        <item x="19"/>
        <item x="30"/>
        <item x="1"/>
        <item x="0"/>
        <item x="32"/>
        <item t="default"/>
      </items>
    </pivotField>
    <pivotField showAll="0">
      <items count="16">
        <item x="8"/>
        <item x="5"/>
        <item x="12"/>
        <item x="10"/>
        <item m="1" x="14"/>
        <item x="6"/>
        <item x="4"/>
        <item x="2"/>
        <item x="3"/>
        <item x="1"/>
        <item x="7"/>
        <item x="9"/>
        <item x="11"/>
        <item x="0"/>
        <item x="13"/>
        <item t="default"/>
      </items>
    </pivotField>
    <pivotField axis="axisRow" showAll="0">
      <items count="7">
        <item x="1"/>
        <item x="2"/>
        <item x="0"/>
        <item x="4"/>
        <item x="3"/>
        <item x="5"/>
        <item t="default"/>
      </items>
    </pivotField>
    <pivotField dataField="1" showAll="0"/>
  </pivotFields>
  <rowFields count="2">
    <field x="2"/>
    <field x="0"/>
  </rowFields>
  <rowItems count="47">
    <i>
      <x/>
    </i>
    <i r="1">
      <x v="1"/>
    </i>
    <i r="1">
      <x v="2"/>
    </i>
    <i r="1">
      <x v="3"/>
    </i>
    <i r="1">
      <x v="9"/>
    </i>
    <i r="1">
      <x v="11"/>
    </i>
    <i r="1">
      <x v="13"/>
    </i>
    <i r="1">
      <x v="20"/>
    </i>
    <i r="1">
      <x v="27"/>
    </i>
    <i r="1">
      <x v="30"/>
    </i>
    <i r="1">
      <x v="31"/>
    </i>
    <i>
      <x v="1"/>
    </i>
    <i r="1">
      <x/>
    </i>
    <i r="1">
      <x v="5"/>
    </i>
    <i r="1">
      <x v="10"/>
    </i>
    <i r="1">
      <x v="17"/>
    </i>
    <i r="1">
      <x v="21"/>
    </i>
    <i r="1">
      <x v="22"/>
    </i>
    <i r="1">
      <x v="25"/>
    </i>
    <i>
      <x v="2"/>
    </i>
    <i r="1">
      <x v="10"/>
    </i>
    <i r="1">
      <x v="14"/>
    </i>
    <i r="1">
      <x v="23"/>
    </i>
    <i r="1">
      <x v="29"/>
    </i>
    <i r="1">
      <x v="35"/>
    </i>
    <i r="1">
      <x v="36"/>
    </i>
    <i>
      <x v="3"/>
    </i>
    <i r="1">
      <x v="6"/>
    </i>
    <i r="1">
      <x v="7"/>
    </i>
    <i r="1">
      <x v="15"/>
    </i>
    <i r="1">
      <x v="29"/>
    </i>
    <i r="1">
      <x v="34"/>
    </i>
    <i>
      <x v="4"/>
    </i>
    <i r="1">
      <x v="10"/>
    </i>
    <i r="1">
      <x v="17"/>
    </i>
    <i r="1">
      <x v="18"/>
    </i>
    <i r="1">
      <x v="19"/>
    </i>
    <i r="1">
      <x v="21"/>
    </i>
    <i r="1">
      <x v="24"/>
    </i>
    <i r="1">
      <x v="25"/>
    </i>
    <i r="1">
      <x v="26"/>
    </i>
    <i r="1">
      <x v="28"/>
    </i>
    <i r="1">
      <x v="29"/>
    </i>
    <i r="1">
      <x v="33"/>
    </i>
    <i>
      <x v="5"/>
    </i>
    <i r="1">
      <x v="37"/>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8E4EF3A-1BD2-F14E-965F-09B928756D20}" name="PivotTable11" cacheId="6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W2:X30" firstHeaderRow="1" firstDataRow="1" firstDataCol="1"/>
  <pivotFields count="4">
    <pivotField axis="axisRow" showAll="0">
      <items count="21">
        <item x="6"/>
        <item x="16"/>
        <item x="18"/>
        <item x="13"/>
        <item x="12"/>
        <item x="1"/>
        <item x="17"/>
        <item x="8"/>
        <item x="9"/>
        <item x="4"/>
        <item x="5"/>
        <item x="7"/>
        <item x="0"/>
        <item x="11"/>
        <item x="10"/>
        <item x="14"/>
        <item x="15"/>
        <item x="3"/>
        <item x="2"/>
        <item x="19"/>
        <item t="default"/>
      </items>
    </pivotField>
    <pivotField showAll="0"/>
    <pivotField axis="axisRow" showAll="0">
      <items count="8">
        <item x="1"/>
        <item x="2"/>
        <item x="0"/>
        <item x="5"/>
        <item x="4"/>
        <item x="3"/>
        <item x="6"/>
        <item t="default"/>
      </items>
    </pivotField>
    <pivotField dataField="1" showAll="0"/>
  </pivotFields>
  <rowFields count="2">
    <field x="2"/>
    <field x="0"/>
  </rowFields>
  <rowItems count="28">
    <i>
      <x/>
    </i>
    <i r="1">
      <x v="9"/>
    </i>
    <i>
      <x v="1"/>
    </i>
    <i r="1">
      <x v="10"/>
    </i>
    <i>
      <x v="2"/>
    </i>
    <i r="1">
      <x v="5"/>
    </i>
    <i r="1">
      <x v="12"/>
    </i>
    <i r="1">
      <x v="14"/>
    </i>
    <i r="1">
      <x v="15"/>
    </i>
    <i r="1">
      <x v="17"/>
    </i>
    <i r="1">
      <x v="18"/>
    </i>
    <i>
      <x v="3"/>
    </i>
    <i r="1">
      <x v="1"/>
    </i>
    <i r="1">
      <x v="2"/>
    </i>
    <i r="1">
      <x v="6"/>
    </i>
    <i r="1">
      <x v="16"/>
    </i>
    <i>
      <x v="4"/>
    </i>
    <i r="1">
      <x v="3"/>
    </i>
    <i r="1">
      <x v="7"/>
    </i>
    <i r="1">
      <x v="8"/>
    </i>
    <i r="1">
      <x v="13"/>
    </i>
    <i>
      <x v="5"/>
    </i>
    <i r="1">
      <x/>
    </i>
    <i r="1">
      <x v="4"/>
    </i>
    <i r="1">
      <x v="11"/>
    </i>
    <i>
      <x v="6"/>
    </i>
    <i r="1">
      <x v="19"/>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F89E28E-5890-C948-9747-0B06853F57A0}" name="PivotTable10" cacheId="6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T2:U50" firstHeaderRow="1" firstDataRow="1" firstDataCol="1"/>
  <pivotFields count="4">
    <pivotField axis="axisRow" showAll="0">
      <items count="34">
        <item x="17"/>
        <item x="10"/>
        <item x="9"/>
        <item x="8"/>
        <item x="14"/>
        <item x="31"/>
        <item x="23"/>
        <item x="18"/>
        <item x="22"/>
        <item x="28"/>
        <item x="16"/>
        <item x="27"/>
        <item x="7"/>
        <item x="1"/>
        <item x="20"/>
        <item x="15"/>
        <item x="12"/>
        <item x="4"/>
        <item x="11"/>
        <item x="13"/>
        <item x="0"/>
        <item x="26"/>
        <item x="29"/>
        <item x="24"/>
        <item x="6"/>
        <item x="25"/>
        <item x="21"/>
        <item x="5"/>
        <item x="19"/>
        <item x="30"/>
        <item x="3"/>
        <item x="2"/>
        <item x="32"/>
        <item t="default"/>
      </items>
    </pivotField>
    <pivotField showAll="0"/>
    <pivotField axis="axisRow" showAll="0">
      <items count="8">
        <item x="1"/>
        <item x="2"/>
        <item x="0"/>
        <item x="5"/>
        <item x="3"/>
        <item x="4"/>
        <item x="6"/>
        <item t="default"/>
      </items>
    </pivotField>
    <pivotField dataField="1" showAll="0"/>
  </pivotFields>
  <rowFields count="2">
    <field x="2"/>
    <field x="0"/>
  </rowFields>
  <rowItems count="48">
    <i>
      <x/>
    </i>
    <i r="1">
      <x v="1"/>
    </i>
    <i r="1">
      <x v="2"/>
    </i>
    <i r="1">
      <x v="3"/>
    </i>
    <i r="1">
      <x v="10"/>
    </i>
    <i r="1">
      <x v="12"/>
    </i>
    <i r="1">
      <x v="17"/>
    </i>
    <i r="1">
      <x v="24"/>
    </i>
    <i r="1">
      <x v="27"/>
    </i>
    <i>
      <x v="1"/>
    </i>
    <i r="1">
      <x v="6"/>
    </i>
    <i r="1">
      <x v="8"/>
    </i>
    <i r="1">
      <x v="18"/>
    </i>
    <i r="1">
      <x v="26"/>
    </i>
    <i r="1">
      <x v="28"/>
    </i>
    <i>
      <x v="2"/>
    </i>
    <i r="1">
      <x v="13"/>
    </i>
    <i r="1">
      <x v="20"/>
    </i>
    <i r="1">
      <x v="21"/>
    </i>
    <i r="1">
      <x v="22"/>
    </i>
    <i r="1">
      <x v="26"/>
    </i>
    <i r="1">
      <x v="30"/>
    </i>
    <i r="1">
      <x v="31"/>
    </i>
    <i>
      <x v="3"/>
    </i>
    <i r="1">
      <x v="5"/>
    </i>
    <i r="1">
      <x v="7"/>
    </i>
    <i r="1">
      <x v="26"/>
    </i>
    <i r="1">
      <x v="29"/>
    </i>
    <i>
      <x v="4"/>
    </i>
    <i r="1">
      <x v="9"/>
    </i>
    <i r="1">
      <x v="11"/>
    </i>
    <i r="1">
      <x v="15"/>
    </i>
    <i r="1">
      <x v="16"/>
    </i>
    <i r="1">
      <x v="21"/>
    </i>
    <i r="1">
      <x v="22"/>
    </i>
    <i r="1">
      <x v="23"/>
    </i>
    <i r="1">
      <x v="25"/>
    </i>
    <i r="1">
      <x v="26"/>
    </i>
    <i>
      <x v="5"/>
    </i>
    <i r="1">
      <x/>
    </i>
    <i r="1">
      <x v="4"/>
    </i>
    <i r="1">
      <x v="9"/>
    </i>
    <i r="1">
      <x v="11"/>
    </i>
    <i r="1">
      <x v="14"/>
    </i>
    <i r="1">
      <x v="19"/>
    </i>
    <i>
      <x v="6"/>
    </i>
    <i r="1">
      <x v="32"/>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B18DD0A-775C-704A-B152-874F8CC8491C}" name="PivotTable9" cacheId="5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Q2:R49" firstHeaderRow="1" firstDataRow="1" firstDataCol="1"/>
  <pivotFields count="4">
    <pivotField axis="axisRow" showAll="0">
      <items count="33">
        <item x="16"/>
        <item x="8"/>
        <item x="7"/>
        <item x="12"/>
        <item x="29"/>
        <item x="17"/>
        <item x="6"/>
        <item x="21"/>
        <item x="26"/>
        <item x="15"/>
        <item x="24"/>
        <item x="1"/>
        <item x="30"/>
        <item x="18"/>
        <item x="11"/>
        <item x="13"/>
        <item x="4"/>
        <item x="9"/>
        <item x="10"/>
        <item x="0"/>
        <item x="14"/>
        <item x="27"/>
        <item x="22"/>
        <item x="23"/>
        <item x="20"/>
        <item x="5"/>
        <item x="25"/>
        <item x="19"/>
        <item x="28"/>
        <item x="3"/>
        <item x="2"/>
        <item x="31"/>
        <item t="default"/>
      </items>
    </pivotField>
    <pivotField showAll="0"/>
    <pivotField axis="axisRow" showAll="0">
      <items count="8">
        <item x="1"/>
        <item x="2"/>
        <item x="0"/>
        <item x="5"/>
        <item x="4"/>
        <item x="3"/>
        <item x="6"/>
        <item t="default"/>
      </items>
    </pivotField>
    <pivotField dataField="1" showAll="0"/>
  </pivotFields>
  <rowFields count="2">
    <field x="2"/>
    <field x="0"/>
  </rowFields>
  <rowItems count="47">
    <i>
      <x/>
    </i>
    <i r="1">
      <x v="1"/>
    </i>
    <i r="1">
      <x v="2"/>
    </i>
    <i r="1">
      <x v="6"/>
    </i>
    <i r="1">
      <x v="9"/>
    </i>
    <i r="1">
      <x v="16"/>
    </i>
    <i r="1">
      <x v="25"/>
    </i>
    <i r="1">
      <x v="26"/>
    </i>
    <i>
      <x v="1"/>
    </i>
    <i r="1">
      <x v="7"/>
    </i>
    <i r="1">
      <x v="17"/>
    </i>
    <i r="1">
      <x v="27"/>
    </i>
    <i>
      <x v="2"/>
    </i>
    <i r="1">
      <x v="11"/>
    </i>
    <i r="1">
      <x v="13"/>
    </i>
    <i r="1">
      <x v="19"/>
    </i>
    <i r="1">
      <x v="20"/>
    </i>
    <i r="1">
      <x v="21"/>
    </i>
    <i r="1">
      <x v="24"/>
    </i>
    <i r="1">
      <x v="29"/>
    </i>
    <i r="1">
      <x v="30"/>
    </i>
    <i>
      <x v="3"/>
    </i>
    <i r="1">
      <x v="4"/>
    </i>
    <i r="1">
      <x v="5"/>
    </i>
    <i r="1">
      <x v="12"/>
    </i>
    <i r="1">
      <x v="24"/>
    </i>
    <i r="1">
      <x v="28"/>
    </i>
    <i>
      <x v="4"/>
    </i>
    <i r="1">
      <x v="8"/>
    </i>
    <i r="1">
      <x v="10"/>
    </i>
    <i r="1">
      <x v="14"/>
    </i>
    <i r="1">
      <x v="15"/>
    </i>
    <i r="1">
      <x v="20"/>
    </i>
    <i r="1">
      <x v="21"/>
    </i>
    <i r="1">
      <x v="22"/>
    </i>
    <i r="1">
      <x v="23"/>
    </i>
    <i r="1">
      <x v="24"/>
    </i>
    <i>
      <x v="5"/>
    </i>
    <i r="1">
      <x/>
    </i>
    <i r="1">
      <x v="3"/>
    </i>
    <i r="1">
      <x v="8"/>
    </i>
    <i r="1">
      <x v="10"/>
    </i>
    <i r="1">
      <x v="13"/>
    </i>
    <i r="1">
      <x v="18"/>
    </i>
    <i>
      <x v="6"/>
    </i>
    <i r="1">
      <x v="31"/>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E4AAFB3-AFCC-9547-9F4A-E3B499A341B5}" name="PivotTable8" cacheId="55"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N2:O48" firstHeaderRow="1" firstDataRow="1" firstDataCol="1"/>
  <pivotFields count="4">
    <pivotField axis="axisRow" showAll="0">
      <items count="35">
        <item x="12"/>
        <item x="26"/>
        <item x="7"/>
        <item x="10"/>
        <item x="29"/>
        <item x="13"/>
        <item x="6"/>
        <item x="19"/>
        <item x="24"/>
        <item x="11"/>
        <item x="23"/>
        <item x="14"/>
        <item x="28"/>
        <item x="15"/>
        <item x="1"/>
        <item x="8"/>
        <item x="4"/>
        <item x="18"/>
        <item x="9"/>
        <item x="0"/>
        <item x="22"/>
        <item x="25"/>
        <item m="1" x="32"/>
        <item x="20"/>
        <item x="21"/>
        <item x="17"/>
        <item m="1" x="33"/>
        <item x="5"/>
        <item m="1" x="31"/>
        <item x="16"/>
        <item x="27"/>
        <item x="3"/>
        <item x="2"/>
        <item x="30"/>
        <item t="default"/>
      </items>
    </pivotField>
    <pivotField showAll="0"/>
    <pivotField axis="axisRow" showAll="0">
      <items count="8">
        <item x="2"/>
        <item x="5"/>
        <item x="0"/>
        <item x="4"/>
        <item x="1"/>
        <item x="3"/>
        <item x="6"/>
        <item t="default"/>
      </items>
    </pivotField>
    <pivotField dataField="1" showAll="0"/>
  </pivotFields>
  <rowFields count="2">
    <field x="2"/>
    <field x="0"/>
  </rowFields>
  <rowItems count="46">
    <i>
      <x/>
    </i>
    <i r="1">
      <x v="1"/>
    </i>
    <i r="1">
      <x v="2"/>
    </i>
    <i r="1">
      <x v="6"/>
    </i>
    <i r="1">
      <x v="9"/>
    </i>
    <i r="1">
      <x v="16"/>
    </i>
    <i r="1">
      <x v="27"/>
    </i>
    <i>
      <x v="1"/>
    </i>
    <i r="1">
      <x v="7"/>
    </i>
    <i r="1">
      <x v="17"/>
    </i>
    <i r="1">
      <x v="29"/>
    </i>
    <i>
      <x v="2"/>
    </i>
    <i r="1">
      <x v="11"/>
    </i>
    <i r="1">
      <x v="13"/>
    </i>
    <i r="1">
      <x v="19"/>
    </i>
    <i r="1">
      <x v="20"/>
    </i>
    <i r="1">
      <x v="21"/>
    </i>
    <i r="1">
      <x v="25"/>
    </i>
    <i r="1">
      <x v="31"/>
    </i>
    <i r="1">
      <x v="32"/>
    </i>
    <i>
      <x v="3"/>
    </i>
    <i r="1">
      <x v="4"/>
    </i>
    <i r="1">
      <x v="5"/>
    </i>
    <i r="1">
      <x v="12"/>
    </i>
    <i r="1">
      <x v="25"/>
    </i>
    <i r="1">
      <x v="30"/>
    </i>
    <i>
      <x v="4"/>
    </i>
    <i r="1">
      <x v="8"/>
    </i>
    <i r="1">
      <x v="10"/>
    </i>
    <i r="1">
      <x v="14"/>
    </i>
    <i r="1">
      <x v="15"/>
    </i>
    <i r="1">
      <x v="20"/>
    </i>
    <i r="1">
      <x v="21"/>
    </i>
    <i r="1">
      <x v="23"/>
    </i>
    <i r="1">
      <x v="24"/>
    </i>
    <i r="1">
      <x v="25"/>
    </i>
    <i>
      <x v="5"/>
    </i>
    <i r="1">
      <x/>
    </i>
    <i r="1">
      <x v="3"/>
    </i>
    <i r="1">
      <x v="8"/>
    </i>
    <i r="1">
      <x v="10"/>
    </i>
    <i r="1">
      <x v="13"/>
    </i>
    <i r="1">
      <x v="18"/>
    </i>
    <i>
      <x v="6"/>
    </i>
    <i r="1">
      <x v="33"/>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E3BA0E1-252A-AF4B-A865-6436C4FC9A4F}" name="PivotTable7" cacheId="4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2:L49" firstHeaderRow="1" firstDataRow="1" firstDataCol="1"/>
  <pivotFields count="4">
    <pivotField axis="axisRow" showAll="0">
      <items count="33">
        <item x="12"/>
        <item x="27"/>
        <item x="7"/>
        <item x="10"/>
        <item x="30"/>
        <item x="13"/>
        <item x="6"/>
        <item x="19"/>
        <item x="25"/>
        <item x="11"/>
        <item x="23"/>
        <item x="14"/>
        <item x="29"/>
        <item x="15"/>
        <item x="1"/>
        <item x="8"/>
        <item x="4"/>
        <item x="18"/>
        <item x="9"/>
        <item x="0"/>
        <item x="22"/>
        <item x="26"/>
        <item x="20"/>
        <item x="21"/>
        <item x="17"/>
        <item x="5"/>
        <item x="24"/>
        <item x="16"/>
        <item x="28"/>
        <item x="3"/>
        <item x="2"/>
        <item x="31"/>
        <item t="default"/>
      </items>
    </pivotField>
    <pivotField showAll="0"/>
    <pivotField axis="axisRow" showAll="0">
      <items count="8">
        <item x="2"/>
        <item x="5"/>
        <item x="0"/>
        <item x="4"/>
        <item x="1"/>
        <item x="3"/>
        <item x="6"/>
        <item t="default"/>
      </items>
    </pivotField>
    <pivotField dataField="1" showAll="0"/>
  </pivotFields>
  <rowFields count="2">
    <field x="2"/>
    <field x="0"/>
  </rowFields>
  <rowItems count="47">
    <i>
      <x/>
    </i>
    <i r="1">
      <x v="1"/>
    </i>
    <i r="1">
      <x v="2"/>
    </i>
    <i r="1">
      <x v="6"/>
    </i>
    <i r="1">
      <x v="9"/>
    </i>
    <i r="1">
      <x v="16"/>
    </i>
    <i r="1">
      <x v="25"/>
    </i>
    <i r="1">
      <x v="26"/>
    </i>
    <i>
      <x v="1"/>
    </i>
    <i r="1">
      <x v="7"/>
    </i>
    <i r="1">
      <x v="17"/>
    </i>
    <i r="1">
      <x v="27"/>
    </i>
    <i>
      <x v="2"/>
    </i>
    <i r="1">
      <x v="11"/>
    </i>
    <i r="1">
      <x v="13"/>
    </i>
    <i r="1">
      <x v="19"/>
    </i>
    <i r="1">
      <x v="20"/>
    </i>
    <i r="1">
      <x v="21"/>
    </i>
    <i r="1">
      <x v="24"/>
    </i>
    <i r="1">
      <x v="29"/>
    </i>
    <i r="1">
      <x v="30"/>
    </i>
    <i>
      <x v="3"/>
    </i>
    <i r="1">
      <x v="4"/>
    </i>
    <i r="1">
      <x v="5"/>
    </i>
    <i r="1">
      <x v="12"/>
    </i>
    <i r="1">
      <x v="24"/>
    </i>
    <i r="1">
      <x v="28"/>
    </i>
    <i>
      <x v="4"/>
    </i>
    <i r="1">
      <x v="8"/>
    </i>
    <i r="1">
      <x v="10"/>
    </i>
    <i r="1">
      <x v="14"/>
    </i>
    <i r="1">
      <x v="15"/>
    </i>
    <i r="1">
      <x v="20"/>
    </i>
    <i r="1">
      <x v="21"/>
    </i>
    <i r="1">
      <x v="22"/>
    </i>
    <i r="1">
      <x v="23"/>
    </i>
    <i r="1">
      <x v="24"/>
    </i>
    <i>
      <x v="5"/>
    </i>
    <i r="1">
      <x/>
    </i>
    <i r="1">
      <x v="3"/>
    </i>
    <i r="1">
      <x v="8"/>
    </i>
    <i r="1">
      <x v="10"/>
    </i>
    <i r="1">
      <x v="13"/>
    </i>
    <i r="1">
      <x v="18"/>
    </i>
    <i>
      <x v="6"/>
    </i>
    <i r="1">
      <x v="31"/>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B7F8CA4-0CC3-BF41-B719-9593DF119C6C}" name="PivotTable6" cacheId="4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2:I49" firstHeaderRow="1" firstDataRow="1" firstDataCol="1"/>
  <pivotFields count="4">
    <pivotField axis="axisRow" showAll="0">
      <items count="33">
        <item x="12"/>
        <item x="27"/>
        <item x="7"/>
        <item x="10"/>
        <item x="30"/>
        <item x="13"/>
        <item x="6"/>
        <item x="19"/>
        <item x="25"/>
        <item x="11"/>
        <item x="23"/>
        <item x="14"/>
        <item x="29"/>
        <item x="15"/>
        <item x="1"/>
        <item x="8"/>
        <item x="4"/>
        <item x="18"/>
        <item x="9"/>
        <item x="0"/>
        <item x="22"/>
        <item x="26"/>
        <item x="20"/>
        <item x="21"/>
        <item x="17"/>
        <item x="5"/>
        <item x="24"/>
        <item x="16"/>
        <item x="28"/>
        <item x="3"/>
        <item x="2"/>
        <item x="31"/>
        <item t="default"/>
      </items>
    </pivotField>
    <pivotField showAll="0"/>
    <pivotField axis="axisRow" showAll="0">
      <items count="8">
        <item x="2"/>
        <item x="5"/>
        <item x="0"/>
        <item x="4"/>
        <item x="1"/>
        <item x="3"/>
        <item x="6"/>
        <item t="default"/>
      </items>
    </pivotField>
    <pivotField dataField="1" showAll="0"/>
  </pivotFields>
  <rowFields count="2">
    <field x="2"/>
    <field x="0"/>
  </rowFields>
  <rowItems count="47">
    <i>
      <x/>
    </i>
    <i r="1">
      <x v="1"/>
    </i>
    <i r="1">
      <x v="2"/>
    </i>
    <i r="1">
      <x v="6"/>
    </i>
    <i r="1">
      <x v="9"/>
    </i>
    <i r="1">
      <x v="16"/>
    </i>
    <i r="1">
      <x v="25"/>
    </i>
    <i r="1">
      <x v="26"/>
    </i>
    <i>
      <x v="1"/>
    </i>
    <i r="1">
      <x v="7"/>
    </i>
    <i r="1">
      <x v="17"/>
    </i>
    <i r="1">
      <x v="27"/>
    </i>
    <i>
      <x v="2"/>
    </i>
    <i r="1">
      <x v="11"/>
    </i>
    <i r="1">
      <x v="13"/>
    </i>
    <i r="1">
      <x v="19"/>
    </i>
    <i r="1">
      <x v="20"/>
    </i>
    <i r="1">
      <x v="21"/>
    </i>
    <i r="1">
      <x v="24"/>
    </i>
    <i r="1">
      <x v="29"/>
    </i>
    <i r="1">
      <x v="30"/>
    </i>
    <i>
      <x v="3"/>
    </i>
    <i r="1">
      <x v="4"/>
    </i>
    <i r="1">
      <x v="5"/>
    </i>
    <i r="1">
      <x v="12"/>
    </i>
    <i r="1">
      <x v="24"/>
    </i>
    <i r="1">
      <x v="28"/>
    </i>
    <i>
      <x v="4"/>
    </i>
    <i r="1">
      <x v="8"/>
    </i>
    <i r="1">
      <x v="10"/>
    </i>
    <i r="1">
      <x v="14"/>
    </i>
    <i r="1">
      <x v="15"/>
    </i>
    <i r="1">
      <x v="20"/>
    </i>
    <i r="1">
      <x v="21"/>
    </i>
    <i r="1">
      <x v="22"/>
    </i>
    <i r="1">
      <x v="23"/>
    </i>
    <i r="1">
      <x v="24"/>
    </i>
    <i>
      <x v="5"/>
    </i>
    <i r="1">
      <x/>
    </i>
    <i r="1">
      <x v="3"/>
    </i>
    <i r="1">
      <x v="8"/>
    </i>
    <i r="1">
      <x v="10"/>
    </i>
    <i r="1">
      <x v="13"/>
    </i>
    <i r="1">
      <x v="18"/>
    </i>
    <i>
      <x v="6"/>
    </i>
    <i r="1">
      <x v="31"/>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4E06110-1F83-A84E-A837-439CDF5EAEA5}" name="PivotTable5" cacheId="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F49" firstHeaderRow="1" firstDataRow="1" firstDataCol="1"/>
  <pivotFields count="6">
    <pivotField axis="axisRow" showAll="0">
      <items count="33">
        <item x="12"/>
        <item x="27"/>
        <item x="7"/>
        <item x="10"/>
        <item x="30"/>
        <item x="13"/>
        <item x="6"/>
        <item x="19"/>
        <item x="25"/>
        <item x="11"/>
        <item x="23"/>
        <item x="14"/>
        <item x="29"/>
        <item x="15"/>
        <item x="1"/>
        <item x="8"/>
        <item x="4"/>
        <item x="18"/>
        <item x="9"/>
        <item x="0"/>
        <item x="22"/>
        <item x="26"/>
        <item x="20"/>
        <item x="21"/>
        <item x="17"/>
        <item x="5"/>
        <item x="24"/>
        <item x="16"/>
        <item x="28"/>
        <item x="3"/>
        <item x="2"/>
        <item x="31"/>
        <item t="default"/>
      </items>
    </pivotField>
    <pivotField showAll="0"/>
    <pivotField axis="axisRow" showAll="0">
      <items count="8">
        <item x="2"/>
        <item x="5"/>
        <item x="0"/>
        <item x="4"/>
        <item x="1"/>
        <item x="3"/>
        <item x="6"/>
        <item t="default"/>
      </items>
    </pivotField>
    <pivotField showAll="0"/>
    <pivotField showAll="0"/>
    <pivotField dataField="1" showAll="0"/>
  </pivotFields>
  <rowFields count="2">
    <field x="2"/>
    <field x="0"/>
  </rowFields>
  <rowItems count="47">
    <i>
      <x/>
    </i>
    <i r="1">
      <x v="1"/>
    </i>
    <i r="1">
      <x v="2"/>
    </i>
    <i r="1">
      <x v="6"/>
    </i>
    <i r="1">
      <x v="9"/>
    </i>
    <i r="1">
      <x v="16"/>
    </i>
    <i r="1">
      <x v="25"/>
    </i>
    <i r="1">
      <x v="26"/>
    </i>
    <i>
      <x v="1"/>
    </i>
    <i r="1">
      <x v="7"/>
    </i>
    <i r="1">
      <x v="17"/>
    </i>
    <i r="1">
      <x v="27"/>
    </i>
    <i>
      <x v="2"/>
    </i>
    <i r="1">
      <x v="11"/>
    </i>
    <i r="1">
      <x v="13"/>
    </i>
    <i r="1">
      <x v="19"/>
    </i>
    <i r="1">
      <x v="20"/>
    </i>
    <i r="1">
      <x v="21"/>
    </i>
    <i r="1">
      <x v="24"/>
    </i>
    <i r="1">
      <x v="29"/>
    </i>
    <i r="1">
      <x v="30"/>
    </i>
    <i>
      <x v="3"/>
    </i>
    <i r="1">
      <x v="4"/>
    </i>
    <i r="1">
      <x v="5"/>
    </i>
    <i r="1">
      <x v="12"/>
    </i>
    <i r="1">
      <x v="24"/>
    </i>
    <i r="1">
      <x v="28"/>
    </i>
    <i>
      <x v="4"/>
    </i>
    <i r="1">
      <x v="8"/>
    </i>
    <i r="1">
      <x v="10"/>
    </i>
    <i r="1">
      <x v="14"/>
    </i>
    <i r="1">
      <x v="15"/>
    </i>
    <i r="1">
      <x v="20"/>
    </i>
    <i r="1">
      <x v="21"/>
    </i>
    <i r="1">
      <x v="22"/>
    </i>
    <i r="1">
      <x v="23"/>
    </i>
    <i r="1">
      <x v="24"/>
    </i>
    <i>
      <x v="5"/>
    </i>
    <i r="1">
      <x/>
    </i>
    <i r="1">
      <x v="3"/>
    </i>
    <i r="1">
      <x v="8"/>
    </i>
    <i r="1">
      <x v="10"/>
    </i>
    <i r="1">
      <x v="13"/>
    </i>
    <i r="1">
      <x v="18"/>
    </i>
    <i>
      <x v="6"/>
    </i>
    <i r="1">
      <x v="31"/>
    </i>
    <i t="grand">
      <x/>
    </i>
  </rowItems>
  <colItems count="1">
    <i/>
  </colItems>
  <dataFields count="1">
    <dataField name="Sum of Number"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B0C7F3-6DEC-1E48-BA02-35CD8C6EF973}" name="PivotTable4" cacheId="36"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B2:C28" firstHeaderRow="1" firstDataRow="1" firstDataCol="1"/>
  <pivotFields count="4">
    <pivotField axis="axisRow" showAll="0">
      <items count="19">
        <item x="1"/>
        <item x="8"/>
        <item x="9"/>
        <item x="14"/>
        <item x="2"/>
        <item x="10"/>
        <item x="5"/>
        <item x="7"/>
        <item x="3"/>
        <item x="4"/>
        <item x="0"/>
        <item x="13"/>
        <item x="11"/>
        <item x="15"/>
        <item x="12"/>
        <item x="6"/>
        <item x="16"/>
        <item x="17"/>
        <item t="default"/>
      </items>
    </pivotField>
    <pivotField showAll="0"/>
    <pivotField axis="axisRow" showAll="0">
      <items count="7">
        <item x="4"/>
        <item x="3"/>
        <item x="0"/>
        <item x="2"/>
        <item x="1"/>
        <item x="5"/>
        <item t="default"/>
      </items>
    </pivotField>
    <pivotField dataField="1" showAll="0"/>
  </pivotFields>
  <rowFields count="2">
    <field x="2"/>
    <field x="0"/>
  </rowFields>
  <rowItems count="26">
    <i>
      <x/>
    </i>
    <i r="1">
      <x v="1"/>
    </i>
    <i>
      <x v="1"/>
    </i>
    <i r="1">
      <x v="1"/>
    </i>
    <i r="1">
      <x v="2"/>
    </i>
    <i r="1">
      <x v="7"/>
    </i>
    <i r="1">
      <x v="9"/>
    </i>
    <i r="1">
      <x v="12"/>
    </i>
    <i r="1">
      <x v="14"/>
    </i>
    <i>
      <x v="2"/>
    </i>
    <i r="1">
      <x v="10"/>
    </i>
    <i r="1">
      <x v="11"/>
    </i>
    <i r="1">
      <x v="15"/>
    </i>
    <i>
      <x v="3"/>
    </i>
    <i r="1">
      <x v="3"/>
    </i>
    <i r="1">
      <x v="4"/>
    </i>
    <i r="1">
      <x v="13"/>
    </i>
    <i>
      <x v="4"/>
    </i>
    <i r="1">
      <x/>
    </i>
    <i r="1">
      <x v="5"/>
    </i>
    <i r="1">
      <x v="6"/>
    </i>
    <i r="1">
      <x v="8"/>
    </i>
    <i r="1">
      <x v="16"/>
    </i>
    <i>
      <x v="5"/>
    </i>
    <i r="1">
      <x v="17"/>
    </i>
    <i t="grand">
      <x/>
    </i>
  </rowItems>
  <colItems count="1">
    <i/>
  </colItems>
  <dataFields count="1">
    <dataField name="Sum of Numbe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8" Type="http://schemas.openxmlformats.org/officeDocument/2006/relationships/hyperlink" Target="https://wonder.cdc.gov/ucd-icd10.html" TargetMode="External"/><Relationship Id="rId13" Type="http://schemas.openxmlformats.org/officeDocument/2006/relationships/printerSettings" Target="../printerSettings/printerSettings2.bin"/><Relationship Id="rId3" Type="http://schemas.openxmlformats.org/officeDocument/2006/relationships/hyperlink" Target="https://www.cdc.gov/nchs/data/vsushistorical/mortstatsh_1920.pdf" TargetMode="External"/><Relationship Id="rId7" Type="http://schemas.openxmlformats.org/officeDocument/2006/relationships/hyperlink" Target="https://www.cdc.gov/nchs/data/vsus/mort80_2a.pdf" TargetMode="External"/><Relationship Id="rId12" Type="http://schemas.openxmlformats.org/officeDocument/2006/relationships/hyperlink" Target="https://www.cdc.gov/nchs/data/vsushistorical/mortstatsh_1929.pdf" TargetMode="External"/><Relationship Id="rId2" Type="http://schemas.openxmlformats.org/officeDocument/2006/relationships/hyperlink" Target="https://www.cdc.gov/nchs/data/vsushistorical/vsush_1900_4.pdf" TargetMode="External"/><Relationship Id="rId1" Type="http://schemas.openxmlformats.org/officeDocument/2006/relationships/hyperlink" Target="https://www.cdc.gov/nchs/data/vsus/VSUS_1950_3.pdf" TargetMode="External"/><Relationship Id="rId6" Type="http://schemas.openxmlformats.org/officeDocument/2006/relationships/hyperlink" Target="https://www.cdc.gov/nchs/data/vsus/VSUS_1960_2A.pdf" TargetMode="External"/><Relationship Id="rId11" Type="http://schemas.openxmlformats.org/officeDocument/2006/relationships/hyperlink" Target="https://www.cdc.gov/nchs/data/vsushistorical/mortstatsh_1917.pdf" TargetMode="External"/><Relationship Id="rId5" Type="http://schemas.openxmlformats.org/officeDocument/2006/relationships/hyperlink" Target="https://www.cdc.gov/nchs/data/vsus/VSUS_1940_2.pdf" TargetMode="External"/><Relationship Id="rId10" Type="http://schemas.openxmlformats.org/officeDocument/2006/relationships/hyperlink" Target="https://www.cdc.gov/nchs/data/vsushistorical/mortstatsh_1918.pdf" TargetMode="External"/><Relationship Id="rId4" Type="http://schemas.openxmlformats.org/officeDocument/2006/relationships/hyperlink" Target="https://www.cdc.gov/nchs/data/vsushistorical/mortstatsh_1910.pdf" TargetMode="External"/><Relationship Id="rId9" Type="http://schemas.openxmlformats.org/officeDocument/2006/relationships/hyperlink" Target="https://wonder.cdc.gov/ucd-icd10.html" TargetMode="External"/></Relationships>
</file>

<file path=xl/worksheets/_rels/sheet18.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zoomScale="120" zoomScaleNormal="120" workbookViewId="0">
      <pane ySplit="1" topLeftCell="A3" activePane="bottomLeft" state="frozen"/>
      <selection pane="bottomLeft" activeCell="D24" sqref="D24"/>
    </sheetView>
  </sheetViews>
  <sheetFormatPr baseColWidth="10" defaultColWidth="8.83203125" defaultRowHeight="15"/>
  <cols>
    <col min="1" max="1" width="55.83203125" bestFit="1" customWidth="1"/>
    <col min="2" max="2" width="30.5" bestFit="1" customWidth="1"/>
    <col min="3" max="5" width="24" customWidth="1"/>
    <col min="6" max="6" width="10.5" style="8" bestFit="1" customWidth="1"/>
    <col min="7" max="7" width="20.1640625" style="8" customWidth="1"/>
    <col min="8" max="8" width="15" style="8" customWidth="1"/>
    <col min="9" max="10" width="10.5" style="8" customWidth="1"/>
    <col min="11" max="11" width="22.1640625" bestFit="1" customWidth="1"/>
  </cols>
  <sheetData>
    <row r="1" spans="1:12" ht="19">
      <c r="A1" s="5" t="s">
        <v>59</v>
      </c>
      <c r="B1" s="5" t="s">
        <v>60</v>
      </c>
      <c r="C1" s="5" t="s">
        <v>934</v>
      </c>
      <c r="D1" s="5" t="s">
        <v>90</v>
      </c>
      <c r="E1" s="5" t="s">
        <v>92</v>
      </c>
      <c r="F1" s="6" t="s">
        <v>61</v>
      </c>
      <c r="G1" s="6"/>
      <c r="H1" s="6"/>
      <c r="I1" s="6"/>
      <c r="J1" s="6"/>
      <c r="K1" s="5"/>
      <c r="L1" s="5" t="s">
        <v>0</v>
      </c>
    </row>
    <row r="2" spans="1:12">
      <c r="A2" s="1" t="s">
        <v>2</v>
      </c>
      <c r="B2" s="1" t="s">
        <v>4</v>
      </c>
      <c r="C2" s="1" t="s">
        <v>86</v>
      </c>
      <c r="D2" s="1" t="s">
        <v>86</v>
      </c>
      <c r="E2" s="1" t="s">
        <v>88</v>
      </c>
      <c r="F2" s="7">
        <v>2762</v>
      </c>
      <c r="G2" s="11" t="s">
        <v>78</v>
      </c>
      <c r="H2" t="s">
        <v>80</v>
      </c>
      <c r="I2"/>
      <c r="J2" s="7"/>
      <c r="L2" t="s">
        <v>1</v>
      </c>
    </row>
    <row r="3" spans="1:12">
      <c r="A3" t="s">
        <v>3</v>
      </c>
      <c r="B3" t="s">
        <v>5</v>
      </c>
      <c r="C3" t="s">
        <v>5</v>
      </c>
      <c r="D3" t="s">
        <v>5</v>
      </c>
      <c r="E3" t="s">
        <v>14</v>
      </c>
      <c r="F3" s="17">
        <f>171+36</f>
        <v>207</v>
      </c>
      <c r="G3" s="12" t="s">
        <v>24</v>
      </c>
      <c r="H3" s="13">
        <v>1190</v>
      </c>
      <c r="I3"/>
      <c r="K3" s="8" t="s">
        <v>83</v>
      </c>
    </row>
    <row r="4" spans="1:12">
      <c r="B4" t="s">
        <v>6</v>
      </c>
      <c r="C4" t="s">
        <v>86</v>
      </c>
      <c r="D4" t="s">
        <v>86</v>
      </c>
      <c r="E4" t="s">
        <v>88</v>
      </c>
      <c r="F4" s="8">
        <f>4+1</f>
        <v>5</v>
      </c>
      <c r="G4" s="12" t="s">
        <v>67</v>
      </c>
      <c r="H4" s="13">
        <v>3258</v>
      </c>
      <c r="I4"/>
      <c r="K4" s="8" t="s">
        <v>24</v>
      </c>
    </row>
    <row r="5" spans="1:12">
      <c r="B5" t="s">
        <v>7</v>
      </c>
      <c r="C5" s="4" t="s">
        <v>85</v>
      </c>
      <c r="D5" s="4" t="s">
        <v>85</v>
      </c>
      <c r="E5" s="4" t="s">
        <v>85</v>
      </c>
      <c r="F5" s="8">
        <f>1+1</f>
        <v>2</v>
      </c>
      <c r="G5" s="12" t="s">
        <v>85</v>
      </c>
      <c r="H5" s="13">
        <v>1862</v>
      </c>
      <c r="I5"/>
      <c r="K5" s="8" t="s">
        <v>85</v>
      </c>
    </row>
    <row r="6" spans="1:12">
      <c r="B6" t="s">
        <v>8</v>
      </c>
      <c r="C6" s="4" t="s">
        <v>85</v>
      </c>
      <c r="D6" s="4" t="s">
        <v>85</v>
      </c>
      <c r="E6" s="4" t="s">
        <v>85</v>
      </c>
      <c r="F6" s="8">
        <f>92+47</f>
        <v>139</v>
      </c>
      <c r="G6" s="12" t="s">
        <v>83</v>
      </c>
      <c r="H6" s="13">
        <v>1894</v>
      </c>
      <c r="I6"/>
      <c r="K6" s="8" t="s">
        <v>67</v>
      </c>
    </row>
    <row r="7" spans="1:12">
      <c r="B7" t="s">
        <v>11</v>
      </c>
      <c r="C7" s="14" t="s">
        <v>83</v>
      </c>
      <c r="D7" s="14" t="s">
        <v>83</v>
      </c>
      <c r="E7" s="14" t="s">
        <v>83</v>
      </c>
      <c r="F7" s="17">
        <f>209+160</f>
        <v>369</v>
      </c>
      <c r="G7" s="12" t="s">
        <v>14</v>
      </c>
      <c r="H7" s="13">
        <v>5261</v>
      </c>
      <c r="I7"/>
      <c r="K7" s="8" t="s">
        <v>82</v>
      </c>
      <c r="L7" t="s">
        <v>9</v>
      </c>
    </row>
    <row r="8" spans="1:12">
      <c r="A8" s="1" t="s">
        <v>12</v>
      </c>
      <c r="B8" s="1" t="s">
        <v>13</v>
      </c>
      <c r="C8" s="1" t="s">
        <v>14</v>
      </c>
      <c r="D8" s="1" t="s">
        <v>14</v>
      </c>
      <c r="E8" s="1" t="s">
        <v>14</v>
      </c>
      <c r="F8" s="7">
        <f>422+277</f>
        <v>699</v>
      </c>
      <c r="G8" s="12" t="s">
        <v>86</v>
      </c>
      <c r="H8" s="13">
        <v>2944</v>
      </c>
      <c r="I8"/>
      <c r="J8" s="7"/>
      <c r="K8" s="8" t="s">
        <v>86</v>
      </c>
    </row>
    <row r="9" spans="1:12">
      <c r="A9" s="1"/>
      <c r="B9" s="1" t="s">
        <v>15</v>
      </c>
      <c r="C9" s="1" t="s">
        <v>940</v>
      </c>
      <c r="D9" s="1" t="s">
        <v>940</v>
      </c>
      <c r="E9" s="1" t="s">
        <v>83</v>
      </c>
      <c r="F9" s="17">
        <f>104+76</f>
        <v>180</v>
      </c>
      <c r="G9" s="12" t="s">
        <v>91</v>
      </c>
      <c r="H9" s="13">
        <v>2513</v>
      </c>
      <c r="I9"/>
      <c r="J9" s="7"/>
      <c r="K9" s="8" t="s">
        <v>64</v>
      </c>
      <c r="L9" t="s">
        <v>10</v>
      </c>
    </row>
    <row r="10" spans="1:12">
      <c r="A10" s="1"/>
      <c r="B10" s="1" t="s">
        <v>16</v>
      </c>
      <c r="C10" s="1" t="s">
        <v>940</v>
      </c>
      <c r="D10" s="1" t="s">
        <v>940</v>
      </c>
      <c r="E10" s="1" t="s">
        <v>83</v>
      </c>
      <c r="F10" s="7">
        <f>25+24</f>
        <v>49</v>
      </c>
      <c r="G10" s="12" t="s">
        <v>64</v>
      </c>
      <c r="H10" s="13">
        <v>3584</v>
      </c>
      <c r="I10"/>
      <c r="J10" s="7"/>
      <c r="K10" s="8" t="s">
        <v>89</v>
      </c>
    </row>
    <row r="11" spans="1:12">
      <c r="A11" s="1"/>
      <c r="B11" s="1" t="s">
        <v>17</v>
      </c>
      <c r="C11" s="14" t="s">
        <v>14</v>
      </c>
      <c r="D11" s="14" t="s">
        <v>14</v>
      </c>
      <c r="E11" s="14" t="s">
        <v>14</v>
      </c>
      <c r="F11" s="7">
        <f>135+91</f>
        <v>226</v>
      </c>
      <c r="G11" s="12" t="s">
        <v>79</v>
      </c>
      <c r="H11" s="13">
        <v>22506</v>
      </c>
      <c r="I11"/>
      <c r="J11" s="7"/>
      <c r="K11" s="8" t="s">
        <v>10</v>
      </c>
      <c r="L11" t="s">
        <v>18</v>
      </c>
    </row>
    <row r="12" spans="1:12">
      <c r="A12" s="1"/>
      <c r="B12" s="1" t="s">
        <v>19</v>
      </c>
      <c r="C12" s="14" t="s">
        <v>83</v>
      </c>
      <c r="D12" s="14" t="s">
        <v>83</v>
      </c>
      <c r="E12" s="14" t="s">
        <v>83</v>
      </c>
      <c r="F12" s="7">
        <f>11+2</f>
        <v>13</v>
      </c>
      <c r="G12"/>
      <c r="H12"/>
      <c r="I12"/>
      <c r="J12" s="7"/>
      <c r="K12" s="8" t="s">
        <v>10</v>
      </c>
    </row>
    <row r="13" spans="1:12">
      <c r="A13" t="s">
        <v>20</v>
      </c>
      <c r="B13" t="s">
        <v>21</v>
      </c>
      <c r="C13" t="s">
        <v>14</v>
      </c>
      <c r="D13" t="s">
        <v>14</v>
      </c>
      <c r="E13" s="16" t="s">
        <v>14</v>
      </c>
      <c r="F13" s="8">
        <f>76+67</f>
        <v>143</v>
      </c>
      <c r="G13"/>
      <c r="H13"/>
      <c r="I13"/>
      <c r="K13" s="8" t="s">
        <v>10</v>
      </c>
    </row>
    <row r="14" spans="1:12">
      <c r="B14" s="2" t="s">
        <v>74</v>
      </c>
      <c r="C14" t="s">
        <v>64</v>
      </c>
      <c r="D14" t="s">
        <v>64</v>
      </c>
      <c r="E14" s="16" t="s">
        <v>88</v>
      </c>
      <c r="F14" s="8">
        <f>23+17</f>
        <v>40</v>
      </c>
      <c r="G14"/>
      <c r="H14"/>
      <c r="I14"/>
      <c r="K14" s="8" t="s">
        <v>10</v>
      </c>
      <c r="L14" t="s">
        <v>75</v>
      </c>
    </row>
    <row r="15" spans="1:12">
      <c r="B15" s="2" t="s">
        <v>76</v>
      </c>
      <c r="C15" s="2" t="s">
        <v>84</v>
      </c>
      <c r="D15" s="2" t="s">
        <v>84</v>
      </c>
      <c r="E15" s="16" t="s">
        <v>14</v>
      </c>
      <c r="F15" s="10">
        <f>93+79</f>
        <v>172</v>
      </c>
      <c r="G15"/>
      <c r="H15"/>
      <c r="I15"/>
      <c r="J15" s="10"/>
      <c r="K15" s="8" t="s">
        <v>10</v>
      </c>
    </row>
    <row r="16" spans="1:12">
      <c r="B16" t="s">
        <v>22</v>
      </c>
      <c r="C16" t="s">
        <v>64</v>
      </c>
      <c r="D16" t="s">
        <v>64</v>
      </c>
      <c r="E16" s="16" t="s">
        <v>88</v>
      </c>
      <c r="F16" s="8">
        <f>44+20</f>
        <v>64</v>
      </c>
      <c r="G16"/>
      <c r="H16"/>
      <c r="I16"/>
      <c r="K16" s="8" t="s">
        <v>10</v>
      </c>
    </row>
    <row r="17" spans="1:12">
      <c r="B17" t="s">
        <v>23</v>
      </c>
      <c r="C17" t="s">
        <v>64</v>
      </c>
      <c r="D17" t="s">
        <v>64</v>
      </c>
      <c r="E17" s="16" t="s">
        <v>88</v>
      </c>
      <c r="F17" s="8">
        <f>2210+1270</f>
        <v>3480</v>
      </c>
      <c r="G17"/>
      <c r="H17"/>
      <c r="I17"/>
      <c r="K17" s="8" t="s">
        <v>10</v>
      </c>
    </row>
    <row r="18" spans="1:12">
      <c r="B18" t="s">
        <v>24</v>
      </c>
      <c r="C18" t="s">
        <v>935</v>
      </c>
      <c r="D18" t="s">
        <v>935</v>
      </c>
      <c r="E18" s="16" t="s">
        <v>24</v>
      </c>
      <c r="F18" s="8">
        <f>524+502</f>
        <v>1026</v>
      </c>
      <c r="G18"/>
      <c r="H18"/>
      <c r="I18"/>
    </row>
    <row r="19" spans="1:12">
      <c r="B19" t="s">
        <v>25</v>
      </c>
      <c r="C19" t="s">
        <v>935</v>
      </c>
      <c r="D19" t="s">
        <v>935</v>
      </c>
      <c r="E19" s="16" t="s">
        <v>24</v>
      </c>
      <c r="F19" s="8">
        <f>33+54</f>
        <v>87</v>
      </c>
      <c r="G19"/>
      <c r="H19"/>
      <c r="I19"/>
    </row>
    <row r="20" spans="1:12">
      <c r="B20" t="s">
        <v>77</v>
      </c>
      <c r="C20" t="s">
        <v>948</v>
      </c>
      <c r="D20" t="s">
        <v>948</v>
      </c>
      <c r="E20" s="16" t="s">
        <v>67</v>
      </c>
      <c r="F20" s="8">
        <f>73+58</f>
        <v>131</v>
      </c>
    </row>
    <row r="21" spans="1:12">
      <c r="B21" t="s">
        <v>26</v>
      </c>
      <c r="C21" t="s">
        <v>14</v>
      </c>
      <c r="D21" t="s">
        <v>14</v>
      </c>
      <c r="E21" s="16" t="s">
        <v>14</v>
      </c>
      <c r="F21" s="8">
        <f>5329-SUM(F13:F20)</f>
        <v>186</v>
      </c>
      <c r="L21" t="s">
        <v>81</v>
      </c>
    </row>
    <row r="22" spans="1:12">
      <c r="A22" s="1" t="s">
        <v>27</v>
      </c>
      <c r="B22" s="1" t="s">
        <v>65</v>
      </c>
      <c r="C22" s="14" t="s">
        <v>86</v>
      </c>
      <c r="D22" s="14" t="s">
        <v>86</v>
      </c>
      <c r="E22" s="14" t="s">
        <v>88</v>
      </c>
      <c r="F22" s="7">
        <f>58+49</f>
        <v>107</v>
      </c>
      <c r="G22" s="7"/>
      <c r="H22" s="7"/>
      <c r="I22" s="7"/>
      <c r="J22" s="7"/>
      <c r="L22" s="1" t="s">
        <v>73</v>
      </c>
    </row>
    <row r="23" spans="1:12">
      <c r="A23" s="1"/>
      <c r="B23" s="1" t="s">
        <v>30</v>
      </c>
      <c r="C23" s="1" t="s">
        <v>30</v>
      </c>
      <c r="D23" s="1" t="s">
        <v>30</v>
      </c>
      <c r="E23" s="1" t="s">
        <v>88</v>
      </c>
      <c r="F23" s="7">
        <f>240+156</f>
        <v>396</v>
      </c>
      <c r="G23" s="7"/>
      <c r="H23" s="7"/>
      <c r="I23" s="7"/>
      <c r="J23" s="7"/>
    </row>
    <row r="24" spans="1:12">
      <c r="A24" s="1"/>
      <c r="B24" s="1" t="s">
        <v>28</v>
      </c>
      <c r="C24" s="1" t="s">
        <v>29</v>
      </c>
      <c r="D24" s="1" t="s">
        <v>29</v>
      </c>
      <c r="E24" s="1" t="s">
        <v>67</v>
      </c>
      <c r="F24" s="7">
        <f>486+280</f>
        <v>766</v>
      </c>
      <c r="G24" s="7"/>
      <c r="H24" s="7"/>
      <c r="I24" s="7"/>
      <c r="J24" s="7"/>
    </row>
    <row r="25" spans="1:12">
      <c r="A25" s="1"/>
      <c r="B25" s="1" t="s">
        <v>31</v>
      </c>
      <c r="C25" s="14" t="s">
        <v>14</v>
      </c>
      <c r="D25" s="14" t="s">
        <v>14</v>
      </c>
      <c r="E25" s="14" t="s">
        <v>14</v>
      </c>
      <c r="F25" s="7">
        <f>304+160</f>
        <v>464</v>
      </c>
      <c r="G25" s="7"/>
      <c r="H25" s="7"/>
      <c r="I25" s="7"/>
      <c r="J25" s="7"/>
    </row>
    <row r="26" spans="1:12">
      <c r="A26" s="1"/>
      <c r="B26" s="1" t="s">
        <v>32</v>
      </c>
      <c r="C26" s="14" t="s">
        <v>497</v>
      </c>
      <c r="D26" s="14" t="s">
        <v>497</v>
      </c>
      <c r="E26" s="14" t="s">
        <v>88</v>
      </c>
      <c r="F26" s="7">
        <f>55+10</f>
        <v>65</v>
      </c>
      <c r="G26" s="7"/>
      <c r="H26" s="7"/>
      <c r="I26" s="7"/>
      <c r="J26" s="7"/>
    </row>
    <row r="27" spans="1:12">
      <c r="A27" s="1"/>
      <c r="B27" s="1" t="s">
        <v>66</v>
      </c>
      <c r="C27" s="1" t="s">
        <v>86</v>
      </c>
      <c r="D27" s="1" t="s">
        <v>86</v>
      </c>
      <c r="E27" s="1" t="s">
        <v>88</v>
      </c>
      <c r="F27" s="7">
        <f>26+10</f>
        <v>36</v>
      </c>
      <c r="G27" s="7"/>
      <c r="H27" s="7"/>
      <c r="I27" s="7"/>
      <c r="J27" s="7"/>
    </row>
    <row r="28" spans="1:12">
      <c r="A28" s="1"/>
      <c r="B28" s="1" t="s">
        <v>33</v>
      </c>
      <c r="C28" s="1" t="s">
        <v>84</v>
      </c>
      <c r="D28" s="1" t="s">
        <v>84</v>
      </c>
      <c r="E28" s="1" t="s">
        <v>14</v>
      </c>
      <c r="F28" s="7">
        <v>1</v>
      </c>
      <c r="G28" s="7"/>
      <c r="H28" s="7"/>
      <c r="I28" s="7"/>
      <c r="J28" s="7"/>
    </row>
    <row r="29" spans="1:12">
      <c r="A29" s="1"/>
      <c r="B29" s="1" t="s">
        <v>34</v>
      </c>
      <c r="C29" s="1" t="s">
        <v>84</v>
      </c>
      <c r="D29" s="1" t="s">
        <v>84</v>
      </c>
      <c r="E29" s="1" t="s">
        <v>14</v>
      </c>
      <c r="F29" s="7">
        <f>52+22</f>
        <v>74</v>
      </c>
      <c r="G29" s="7"/>
      <c r="H29" s="7"/>
      <c r="I29" s="7"/>
      <c r="J29" s="7"/>
    </row>
    <row r="30" spans="1:12">
      <c r="A30" s="1"/>
      <c r="B30" s="1" t="s">
        <v>35</v>
      </c>
      <c r="C30" s="1" t="s">
        <v>84</v>
      </c>
      <c r="D30" s="1" t="s">
        <v>84</v>
      </c>
      <c r="E30" s="1" t="s">
        <v>14</v>
      </c>
      <c r="F30" s="7">
        <f>103+69</f>
        <v>172</v>
      </c>
      <c r="G30" s="7"/>
      <c r="H30" s="7"/>
      <c r="I30" s="7"/>
      <c r="J30" s="7"/>
    </row>
    <row r="31" spans="1:12">
      <c r="A31" s="1"/>
      <c r="B31" s="1" t="s">
        <v>36</v>
      </c>
      <c r="C31" s="14" t="s">
        <v>83</v>
      </c>
      <c r="D31" s="14" t="s">
        <v>83</v>
      </c>
      <c r="E31" s="14" t="s">
        <v>83</v>
      </c>
      <c r="F31" s="17">
        <f>62+34</f>
        <v>96</v>
      </c>
      <c r="G31" s="7" t="s">
        <v>93</v>
      </c>
      <c r="H31" s="7"/>
      <c r="I31" s="7"/>
      <c r="J31" s="7"/>
    </row>
    <row r="32" spans="1:12">
      <c r="A32" s="1"/>
      <c r="B32" s="1" t="s">
        <v>37</v>
      </c>
      <c r="C32" s="1" t="s">
        <v>84</v>
      </c>
      <c r="D32" s="1" t="s">
        <v>84</v>
      </c>
      <c r="E32" s="1" t="s">
        <v>14</v>
      </c>
      <c r="F32" s="7">
        <f>194+113</f>
        <v>307</v>
      </c>
      <c r="G32" s="7"/>
      <c r="H32" s="7"/>
      <c r="I32" s="7"/>
      <c r="J32" s="7"/>
    </row>
    <row r="33" spans="1:12">
      <c r="A33" s="1"/>
      <c r="B33" s="1" t="s">
        <v>38</v>
      </c>
      <c r="C33" s="1" t="s">
        <v>84</v>
      </c>
      <c r="D33" s="1" t="s">
        <v>84</v>
      </c>
      <c r="E33" s="1" t="s">
        <v>14</v>
      </c>
      <c r="F33" s="7">
        <f>24+18</f>
        <v>42</v>
      </c>
      <c r="G33" s="7"/>
      <c r="H33" s="7"/>
      <c r="I33" s="7"/>
      <c r="J33" s="7"/>
    </row>
    <row r="34" spans="1:12">
      <c r="A34" s="1"/>
      <c r="B34" s="1" t="s">
        <v>62</v>
      </c>
      <c r="C34" s="1" t="s">
        <v>84</v>
      </c>
      <c r="D34" s="1" t="s">
        <v>84</v>
      </c>
      <c r="E34" s="1" t="s">
        <v>14</v>
      </c>
      <c r="F34" s="7">
        <f>16+6</f>
        <v>22</v>
      </c>
      <c r="G34" s="7"/>
      <c r="H34" s="7"/>
      <c r="I34" s="7"/>
      <c r="J34" s="7"/>
    </row>
    <row r="35" spans="1:12">
      <c r="A35" s="1"/>
      <c r="B35" s="1" t="s">
        <v>39</v>
      </c>
      <c r="C35" s="1" t="s">
        <v>84</v>
      </c>
      <c r="D35" s="1" t="s">
        <v>84</v>
      </c>
      <c r="E35" s="1" t="s">
        <v>14</v>
      </c>
      <c r="F35" s="7">
        <f>26+27</f>
        <v>53</v>
      </c>
      <c r="G35" s="7"/>
      <c r="H35" s="7"/>
      <c r="I35" s="7"/>
      <c r="J35" s="7"/>
    </row>
    <row r="36" spans="1:12">
      <c r="A36" t="s">
        <v>40</v>
      </c>
      <c r="B36" t="s">
        <v>4</v>
      </c>
      <c r="C36" t="s">
        <v>948</v>
      </c>
      <c r="D36" t="s">
        <v>948</v>
      </c>
      <c r="E36" s="16" t="s">
        <v>67</v>
      </c>
      <c r="F36" s="8">
        <v>2361</v>
      </c>
    </row>
    <row r="37" spans="1:12">
      <c r="A37" s="1" t="s">
        <v>41</v>
      </c>
      <c r="B37" s="1" t="s">
        <v>68</v>
      </c>
      <c r="C37" s="1" t="s">
        <v>14</v>
      </c>
      <c r="D37" s="1" t="s">
        <v>14</v>
      </c>
      <c r="E37" s="1" t="s">
        <v>14</v>
      </c>
      <c r="F37" s="7">
        <f>52+23</f>
        <v>75</v>
      </c>
      <c r="G37" s="7"/>
      <c r="H37" s="7"/>
      <c r="I37" s="7"/>
      <c r="J37" s="7"/>
    </row>
    <row r="38" spans="1:12">
      <c r="A38" s="1"/>
      <c r="B38" s="1" t="s">
        <v>42</v>
      </c>
      <c r="C38" s="1" t="s">
        <v>82</v>
      </c>
      <c r="D38" s="1" t="s">
        <v>82</v>
      </c>
      <c r="E38" s="1" t="s">
        <v>83</v>
      </c>
      <c r="F38" s="7">
        <f>2588-SUM(F37)</f>
        <v>2513</v>
      </c>
      <c r="G38" s="7"/>
      <c r="H38" s="7"/>
      <c r="I38" s="7"/>
      <c r="J38" s="7"/>
    </row>
    <row r="39" spans="1:12">
      <c r="A39" t="s">
        <v>43</v>
      </c>
      <c r="B39" s="2" t="s">
        <v>4</v>
      </c>
      <c r="C39" s="2" t="s">
        <v>14</v>
      </c>
      <c r="D39" s="2" t="s">
        <v>14</v>
      </c>
      <c r="E39" s="1" t="s">
        <v>14</v>
      </c>
      <c r="F39" s="8">
        <v>1355</v>
      </c>
      <c r="L39" t="s">
        <v>69</v>
      </c>
    </row>
    <row r="40" spans="1:12" ht="16">
      <c r="A40" s="1" t="s">
        <v>70</v>
      </c>
      <c r="B40" s="1" t="s">
        <v>4</v>
      </c>
      <c r="C40" s="1" t="s">
        <v>14</v>
      </c>
      <c r="D40" s="1" t="s">
        <v>14</v>
      </c>
      <c r="E40" s="1" t="s">
        <v>14</v>
      </c>
      <c r="F40" s="9">
        <v>1133</v>
      </c>
      <c r="G40" s="9"/>
      <c r="H40" s="9"/>
      <c r="I40" s="9"/>
      <c r="J40" s="9"/>
      <c r="L40" s="3" t="s">
        <v>44</v>
      </c>
    </row>
    <row r="41" spans="1:12">
      <c r="A41" s="2" t="s">
        <v>45</v>
      </c>
      <c r="B41" s="2" t="s">
        <v>4</v>
      </c>
      <c r="C41" s="2" t="s">
        <v>935</v>
      </c>
      <c r="D41" s="2" t="s">
        <v>935</v>
      </c>
      <c r="E41" s="1" t="s">
        <v>24</v>
      </c>
      <c r="F41" s="10">
        <v>77</v>
      </c>
      <c r="G41" s="10"/>
      <c r="H41" s="10"/>
      <c r="I41" s="10"/>
      <c r="J41" s="10"/>
    </row>
    <row r="42" spans="1:12">
      <c r="A42" s="4" t="s">
        <v>47</v>
      </c>
      <c r="B42" s="4" t="s">
        <v>4</v>
      </c>
      <c r="C42" s="14" t="s">
        <v>83</v>
      </c>
      <c r="D42" s="14" t="s">
        <v>83</v>
      </c>
      <c r="E42" s="14" t="s">
        <v>83</v>
      </c>
      <c r="F42" s="17">
        <v>118</v>
      </c>
      <c r="G42" s="9"/>
      <c r="H42" s="9"/>
      <c r="I42" s="9"/>
      <c r="J42" s="9"/>
    </row>
    <row r="43" spans="1:12" s="2" customFormat="1">
      <c r="A43" s="2" t="s">
        <v>48</v>
      </c>
      <c r="B43" s="2" t="s">
        <v>4</v>
      </c>
      <c r="C43" s="2" t="s">
        <v>14</v>
      </c>
      <c r="D43" s="2" t="s">
        <v>14</v>
      </c>
      <c r="E43" s="15" t="s">
        <v>14</v>
      </c>
      <c r="F43" s="10">
        <v>52</v>
      </c>
      <c r="G43" s="10"/>
      <c r="H43" s="10"/>
      <c r="I43" s="10"/>
      <c r="J43" s="10"/>
    </row>
    <row r="44" spans="1:12">
      <c r="A44" s="4" t="s">
        <v>49</v>
      </c>
      <c r="B44" s="4" t="s">
        <v>4</v>
      </c>
      <c r="C44" s="4" t="s">
        <v>86</v>
      </c>
      <c r="D44" s="4" t="s">
        <v>86</v>
      </c>
      <c r="E44" s="4" t="s">
        <v>88</v>
      </c>
      <c r="F44" s="9">
        <v>34</v>
      </c>
      <c r="G44" s="9"/>
      <c r="H44" s="9"/>
      <c r="I44" s="9"/>
      <c r="J44" s="9"/>
      <c r="L44" t="s">
        <v>50</v>
      </c>
    </row>
    <row r="45" spans="1:12" s="2" customFormat="1">
      <c r="A45" s="2" t="s">
        <v>51</v>
      </c>
      <c r="B45" s="2" t="s">
        <v>4</v>
      </c>
      <c r="C45" s="2" t="s">
        <v>14</v>
      </c>
      <c r="D45" s="2" t="s">
        <v>14</v>
      </c>
      <c r="E45" s="15" t="s">
        <v>14</v>
      </c>
      <c r="F45" s="10">
        <v>20</v>
      </c>
      <c r="G45" s="10"/>
      <c r="H45" s="10"/>
      <c r="I45" s="10"/>
      <c r="J45" s="10"/>
      <c r="L45" s="2" t="s">
        <v>71</v>
      </c>
    </row>
    <row r="46" spans="1:12">
      <c r="A46" s="4" t="s">
        <v>52</v>
      </c>
      <c r="B46" s="4" t="s">
        <v>53</v>
      </c>
      <c r="C46" s="4" t="s">
        <v>54</v>
      </c>
      <c r="D46" s="4" t="s">
        <v>54</v>
      </c>
      <c r="E46" s="4" t="s">
        <v>85</v>
      </c>
      <c r="F46" s="9">
        <f>98+10</f>
        <v>108</v>
      </c>
      <c r="G46" s="9"/>
      <c r="H46" s="9"/>
      <c r="I46" s="9"/>
      <c r="J46" s="9"/>
    </row>
    <row r="47" spans="1:12">
      <c r="A47" s="4"/>
      <c r="B47" s="4" t="s">
        <v>54</v>
      </c>
      <c r="C47" s="4" t="s">
        <v>54</v>
      </c>
      <c r="D47" s="4" t="s">
        <v>54</v>
      </c>
      <c r="E47" s="4" t="s">
        <v>85</v>
      </c>
      <c r="F47" s="9">
        <f>66+16</f>
        <v>82</v>
      </c>
      <c r="G47" s="9"/>
      <c r="H47" s="9"/>
      <c r="I47" s="9"/>
      <c r="J47" s="9"/>
    </row>
    <row r="48" spans="1:12">
      <c r="A48" s="4"/>
      <c r="B48" s="4" t="s">
        <v>72</v>
      </c>
      <c r="C48" s="4" t="s">
        <v>63</v>
      </c>
      <c r="D48" s="4" t="s">
        <v>63</v>
      </c>
      <c r="E48" s="4" t="s">
        <v>85</v>
      </c>
      <c r="F48" s="9">
        <f>84+8</f>
        <v>92</v>
      </c>
      <c r="G48" s="9"/>
      <c r="H48" s="9"/>
      <c r="I48" s="9"/>
      <c r="J48" s="9"/>
    </row>
    <row r="49" spans="1:10">
      <c r="A49" s="4"/>
      <c r="B49" s="4" t="s">
        <v>55</v>
      </c>
      <c r="C49" s="4" t="s">
        <v>63</v>
      </c>
      <c r="D49" s="4" t="s">
        <v>63</v>
      </c>
      <c r="E49" s="4" t="s">
        <v>85</v>
      </c>
      <c r="F49" s="9">
        <f>6+3</f>
        <v>9</v>
      </c>
      <c r="G49" s="9"/>
      <c r="H49" s="9"/>
      <c r="I49" s="9"/>
      <c r="J49" s="9"/>
    </row>
    <row r="50" spans="1:10">
      <c r="A50" s="4"/>
      <c r="B50" s="4" t="s">
        <v>56</v>
      </c>
      <c r="C50" s="4" t="s">
        <v>63</v>
      </c>
      <c r="D50" s="4" t="s">
        <v>63</v>
      </c>
      <c r="E50" s="4" t="s">
        <v>85</v>
      </c>
      <c r="F50" s="9">
        <f>56+34</f>
        <v>90</v>
      </c>
      <c r="G50" s="9"/>
      <c r="H50" s="9"/>
      <c r="I50" s="9"/>
      <c r="J50" s="9"/>
    </row>
    <row r="51" spans="1:10">
      <c r="A51" s="4"/>
      <c r="B51" s="4" t="s">
        <v>57</v>
      </c>
      <c r="C51" s="4" t="s">
        <v>63</v>
      </c>
      <c r="D51" s="4" t="s">
        <v>63</v>
      </c>
      <c r="E51" s="4" t="s">
        <v>85</v>
      </c>
      <c r="F51" s="9">
        <f>144+26</f>
        <v>170</v>
      </c>
      <c r="G51" s="9"/>
      <c r="H51" s="9"/>
      <c r="I51" s="9"/>
      <c r="J51" s="9"/>
    </row>
    <row r="52" spans="1:10">
      <c r="A52" s="4"/>
      <c r="B52" s="4" t="s">
        <v>58</v>
      </c>
      <c r="C52" s="4" t="s">
        <v>85</v>
      </c>
      <c r="D52" s="4" t="s">
        <v>85</v>
      </c>
      <c r="E52" s="4" t="s">
        <v>85</v>
      </c>
      <c r="F52" s="9">
        <f>1721-SUM(F46:F51)</f>
        <v>1170</v>
      </c>
      <c r="G52" s="9"/>
      <c r="H52" s="9"/>
      <c r="I52" s="9"/>
      <c r="J52" s="9"/>
    </row>
    <row r="53" spans="1:10">
      <c r="A53" s="4" t="s">
        <v>46</v>
      </c>
      <c r="B53" s="4"/>
      <c r="C53" s="4" t="s">
        <v>83</v>
      </c>
      <c r="D53" s="4" t="s">
        <v>83</v>
      </c>
      <c r="E53" s="4" t="s">
        <v>83</v>
      </c>
      <c r="F53" s="9">
        <v>466</v>
      </c>
      <c r="G53" s="9"/>
      <c r="H53" s="9"/>
      <c r="I53" s="9"/>
      <c r="J53" s="9"/>
    </row>
    <row r="54" spans="1:10" s="2" customFormat="1">
      <c r="F54" s="10"/>
      <c r="G54" s="10"/>
      <c r="H54" s="10"/>
      <c r="I54" s="10"/>
      <c r="J54" s="10"/>
    </row>
  </sheetData>
  <phoneticPr fontId="17" type="noConversion"/>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2E49A-556D-F34D-9F51-F7E75AC7C46E}">
  <dimension ref="A1:J205"/>
  <sheetViews>
    <sheetView zoomScale="120" zoomScaleNormal="120" workbookViewId="0">
      <pane ySplit="1" topLeftCell="A41" activePane="bottomLeft" state="frozen"/>
      <selection pane="bottomLeft" activeCell="B55" sqref="B55"/>
    </sheetView>
  </sheetViews>
  <sheetFormatPr baseColWidth="10" defaultRowHeight="15"/>
  <cols>
    <col min="1" max="2" width="50.83203125" style="25" customWidth="1"/>
    <col min="3" max="3" width="25.83203125" style="25" customWidth="1"/>
    <col min="4" max="4" width="25.83203125" style="27" customWidth="1"/>
    <col min="5" max="5" width="25.83203125" style="25" customWidth="1"/>
    <col min="6" max="6" width="10.83203125" style="25"/>
    <col min="7" max="7" width="11.83203125" style="25" bestFit="1" customWidth="1"/>
    <col min="8" max="8" width="10.83203125" style="25"/>
    <col min="9" max="9" width="11.6640625" style="25" bestFit="1" customWidth="1"/>
    <col min="10" max="10" width="14.6640625" style="25" bestFit="1" customWidth="1"/>
    <col min="11" max="16384" width="10.83203125" style="25"/>
  </cols>
  <sheetData>
    <row r="1" spans="1:10" ht="16">
      <c r="A1" s="79" t="s">
        <v>59</v>
      </c>
      <c r="B1" s="79" t="s">
        <v>60</v>
      </c>
      <c r="C1" s="86" t="s">
        <v>934</v>
      </c>
      <c r="D1" s="79" t="s">
        <v>90</v>
      </c>
      <c r="E1" s="87" t="s">
        <v>92</v>
      </c>
      <c r="F1" s="79" t="s">
        <v>891</v>
      </c>
      <c r="G1" s="79" t="s">
        <v>892</v>
      </c>
      <c r="H1" s="79" t="s">
        <v>61</v>
      </c>
      <c r="I1" s="25">
        <f>SUM(H2:H205)</f>
        <v>32400</v>
      </c>
      <c r="J1" s="25" t="s">
        <v>1230</v>
      </c>
    </row>
    <row r="2" spans="1:10" ht="16">
      <c r="A2" s="26" t="s">
        <v>506</v>
      </c>
      <c r="B2" s="27" t="s">
        <v>118</v>
      </c>
      <c r="C2" s="85" t="s">
        <v>86</v>
      </c>
      <c r="D2" s="78" t="s">
        <v>86</v>
      </c>
      <c r="E2" s="102" t="s">
        <v>88</v>
      </c>
      <c r="F2" s="27">
        <v>216</v>
      </c>
      <c r="G2" s="27">
        <v>244</v>
      </c>
      <c r="H2" s="27">
        <f>F2+G2</f>
        <v>460</v>
      </c>
      <c r="I2" s="37">
        <f>(H2/I$1)</f>
        <v>1.4197530864197531E-2</v>
      </c>
    </row>
    <row r="3" spans="1:10" ht="16">
      <c r="A3" s="26"/>
      <c r="B3" s="27" t="s">
        <v>508</v>
      </c>
      <c r="C3" s="82" t="s">
        <v>86</v>
      </c>
      <c r="D3" s="27" t="s">
        <v>86</v>
      </c>
      <c r="E3" s="26" t="s">
        <v>88</v>
      </c>
      <c r="F3" s="27"/>
      <c r="G3" s="27"/>
      <c r="H3" s="27">
        <f t="shared" ref="H3:H66" si="0">F3+G3</f>
        <v>0</v>
      </c>
      <c r="I3" s="37">
        <f t="shared" ref="I3:I66" si="1">(H3/I$1)</f>
        <v>0</v>
      </c>
    </row>
    <row r="4" spans="1:10" ht="16">
      <c r="A4" s="26"/>
      <c r="B4" s="27" t="s">
        <v>509</v>
      </c>
      <c r="C4" s="82" t="s">
        <v>86</v>
      </c>
      <c r="D4" s="27" t="s">
        <v>86</v>
      </c>
      <c r="E4" s="26" t="s">
        <v>88</v>
      </c>
      <c r="F4" s="27"/>
      <c r="G4" s="27"/>
      <c r="H4" s="27">
        <f t="shared" si="0"/>
        <v>0</v>
      </c>
      <c r="I4" s="37">
        <f t="shared" si="1"/>
        <v>0</v>
      </c>
    </row>
    <row r="5" spans="1:10" ht="16">
      <c r="A5" s="26"/>
      <c r="B5" s="27" t="s">
        <v>145</v>
      </c>
      <c r="C5" s="82" t="s">
        <v>86</v>
      </c>
      <c r="D5" s="27" t="s">
        <v>86</v>
      </c>
      <c r="E5" s="26" t="s">
        <v>88</v>
      </c>
      <c r="F5" s="27">
        <v>24</v>
      </c>
      <c r="G5" s="27">
        <v>61</v>
      </c>
      <c r="H5" s="27">
        <f t="shared" si="0"/>
        <v>85</v>
      </c>
      <c r="I5" s="37">
        <f t="shared" si="1"/>
        <v>2.6234567901234568E-3</v>
      </c>
    </row>
    <row r="6" spans="1:10" ht="16">
      <c r="A6" s="26"/>
      <c r="B6" s="27" t="s">
        <v>139</v>
      </c>
      <c r="C6" s="82" t="s">
        <v>86</v>
      </c>
      <c r="D6" s="27" t="s">
        <v>86</v>
      </c>
      <c r="E6" s="26" t="s">
        <v>88</v>
      </c>
      <c r="F6" s="27"/>
      <c r="G6" s="27">
        <v>1</v>
      </c>
      <c r="H6" s="27">
        <f t="shared" si="0"/>
        <v>1</v>
      </c>
      <c r="I6" s="37">
        <f t="shared" si="1"/>
        <v>3.0864197530864198E-5</v>
      </c>
    </row>
    <row r="7" spans="1:10" ht="16">
      <c r="A7" s="26"/>
      <c r="B7" s="27" t="s">
        <v>140</v>
      </c>
      <c r="C7" s="82" t="s">
        <v>86</v>
      </c>
      <c r="D7" s="27" t="s">
        <v>86</v>
      </c>
      <c r="E7" s="26" t="s">
        <v>88</v>
      </c>
      <c r="F7" s="27">
        <v>97</v>
      </c>
      <c r="G7" s="27">
        <v>80</v>
      </c>
      <c r="H7" s="27">
        <f t="shared" si="0"/>
        <v>177</v>
      </c>
      <c r="I7" s="37">
        <f t="shared" si="1"/>
        <v>5.4629629629629629E-3</v>
      </c>
    </row>
    <row r="8" spans="1:10" ht="16">
      <c r="A8" s="26"/>
      <c r="B8" s="27" t="s">
        <v>123</v>
      </c>
      <c r="C8" s="82" t="s">
        <v>86</v>
      </c>
      <c r="D8" s="27" t="s">
        <v>86</v>
      </c>
      <c r="E8" s="26" t="s">
        <v>88</v>
      </c>
      <c r="F8" s="27">
        <v>42</v>
      </c>
      <c r="G8" s="27">
        <v>28</v>
      </c>
      <c r="H8" s="27">
        <f t="shared" si="0"/>
        <v>70</v>
      </c>
      <c r="I8" s="37">
        <f t="shared" si="1"/>
        <v>2.1604938271604936E-3</v>
      </c>
    </row>
    <row r="9" spans="1:10" ht="16">
      <c r="A9" s="26"/>
      <c r="B9" s="27" t="s">
        <v>128</v>
      </c>
      <c r="C9" s="82" t="s">
        <v>86</v>
      </c>
      <c r="D9" s="27" t="s">
        <v>86</v>
      </c>
      <c r="E9" s="26" t="s">
        <v>88</v>
      </c>
      <c r="F9" s="27">
        <v>128</v>
      </c>
      <c r="G9" s="27">
        <v>156</v>
      </c>
      <c r="H9" s="27">
        <f t="shared" si="0"/>
        <v>284</v>
      </c>
      <c r="I9" s="37">
        <f t="shared" si="1"/>
        <v>8.7654320987654317E-3</v>
      </c>
    </row>
    <row r="10" spans="1:10" ht="16">
      <c r="A10" s="26"/>
      <c r="B10" s="27" t="s">
        <v>495</v>
      </c>
      <c r="C10" s="82" t="s">
        <v>86</v>
      </c>
      <c r="D10" s="27" t="s">
        <v>86</v>
      </c>
      <c r="E10" s="26" t="s">
        <v>88</v>
      </c>
      <c r="F10" s="27">
        <v>120</v>
      </c>
      <c r="G10" s="27">
        <v>100</v>
      </c>
      <c r="H10" s="27">
        <f t="shared" si="0"/>
        <v>220</v>
      </c>
      <c r="I10" s="37">
        <f t="shared" si="1"/>
        <v>6.7901234567901234E-3</v>
      </c>
    </row>
    <row r="11" spans="1:10" ht="16">
      <c r="A11" s="26"/>
      <c r="B11" s="27" t="s">
        <v>188</v>
      </c>
      <c r="C11" s="82" t="s">
        <v>86</v>
      </c>
      <c r="D11" s="27" t="s">
        <v>86</v>
      </c>
      <c r="E11" s="26" t="s">
        <v>88</v>
      </c>
      <c r="F11" s="27">
        <v>73</v>
      </c>
      <c r="G11" s="27">
        <v>78</v>
      </c>
      <c r="H11" s="27">
        <f t="shared" si="0"/>
        <v>151</v>
      </c>
      <c r="I11" s="37">
        <f t="shared" si="1"/>
        <v>4.6604938271604937E-3</v>
      </c>
    </row>
    <row r="12" spans="1:10" ht="16">
      <c r="A12" s="26"/>
      <c r="B12" s="27" t="s">
        <v>510</v>
      </c>
      <c r="C12" s="82" t="s">
        <v>86</v>
      </c>
      <c r="D12" s="27" t="s">
        <v>86</v>
      </c>
      <c r="E12" s="26" t="s">
        <v>88</v>
      </c>
      <c r="F12" s="27"/>
      <c r="G12" s="27"/>
      <c r="H12" s="27">
        <f t="shared" si="0"/>
        <v>0</v>
      </c>
      <c r="I12" s="37">
        <f t="shared" si="1"/>
        <v>0</v>
      </c>
    </row>
    <row r="13" spans="1:10" ht="16">
      <c r="A13" s="26"/>
      <c r="B13" s="27" t="s">
        <v>511</v>
      </c>
      <c r="C13" s="82" t="s">
        <v>86</v>
      </c>
      <c r="D13" s="27" t="s">
        <v>86</v>
      </c>
      <c r="E13" s="26" t="s">
        <v>88</v>
      </c>
      <c r="F13" s="27"/>
      <c r="G13" s="27"/>
      <c r="H13" s="27">
        <f t="shared" si="0"/>
        <v>0</v>
      </c>
      <c r="I13" s="37">
        <f t="shared" si="1"/>
        <v>0</v>
      </c>
    </row>
    <row r="14" spans="1:10" ht="16">
      <c r="A14" s="26"/>
      <c r="B14" s="27" t="s">
        <v>512</v>
      </c>
      <c r="C14" s="82" t="s">
        <v>86</v>
      </c>
      <c r="D14" s="27" t="s">
        <v>86</v>
      </c>
      <c r="E14" s="26" t="s">
        <v>88</v>
      </c>
      <c r="F14" s="27">
        <v>4</v>
      </c>
      <c r="G14" s="27">
        <v>4</v>
      </c>
      <c r="H14" s="27">
        <f t="shared" si="0"/>
        <v>8</v>
      </c>
      <c r="I14" s="37">
        <f t="shared" si="1"/>
        <v>2.4691358024691359E-4</v>
      </c>
    </row>
    <row r="15" spans="1:10" ht="16">
      <c r="A15" s="26"/>
      <c r="B15" s="27" t="s">
        <v>895</v>
      </c>
      <c r="C15" s="82" t="s">
        <v>86</v>
      </c>
      <c r="D15" s="27" t="s">
        <v>86</v>
      </c>
      <c r="E15" s="26" t="s">
        <v>88</v>
      </c>
      <c r="F15" s="27">
        <v>45</v>
      </c>
      <c r="G15" s="27">
        <v>70</v>
      </c>
      <c r="H15" s="27">
        <f t="shared" si="0"/>
        <v>115</v>
      </c>
      <c r="I15" s="37">
        <f t="shared" si="1"/>
        <v>3.5493827160493828E-3</v>
      </c>
    </row>
    <row r="16" spans="1:10" ht="16">
      <c r="A16" s="26"/>
      <c r="B16" s="27" t="s">
        <v>130</v>
      </c>
      <c r="C16" s="82" t="s">
        <v>86</v>
      </c>
      <c r="D16" s="27" t="s">
        <v>86</v>
      </c>
      <c r="E16" s="26" t="s">
        <v>88</v>
      </c>
      <c r="F16" s="27"/>
      <c r="G16" s="27">
        <v>1</v>
      </c>
      <c r="H16" s="27">
        <f t="shared" si="0"/>
        <v>1</v>
      </c>
      <c r="I16" s="37">
        <f t="shared" si="1"/>
        <v>3.0864197530864198E-5</v>
      </c>
    </row>
    <row r="17" spans="1:9" ht="16">
      <c r="A17" s="26"/>
      <c r="B17" s="27" t="s">
        <v>141</v>
      </c>
      <c r="C17" s="82" t="s">
        <v>86</v>
      </c>
      <c r="D17" s="27" t="s">
        <v>86</v>
      </c>
      <c r="E17" s="26" t="s">
        <v>88</v>
      </c>
      <c r="F17" s="27"/>
      <c r="G17" s="27"/>
      <c r="H17" s="27">
        <f t="shared" si="0"/>
        <v>0</v>
      </c>
      <c r="I17" s="37">
        <f t="shared" si="1"/>
        <v>0</v>
      </c>
    </row>
    <row r="18" spans="1:9" ht="16">
      <c r="A18" s="26"/>
      <c r="B18" s="27" t="s">
        <v>132</v>
      </c>
      <c r="C18" s="82" t="s">
        <v>86</v>
      </c>
      <c r="D18" s="27" t="s">
        <v>86</v>
      </c>
      <c r="E18" s="26" t="s">
        <v>88</v>
      </c>
      <c r="F18" s="27">
        <v>1</v>
      </c>
      <c r="G18" s="27">
        <v>1</v>
      </c>
      <c r="H18" s="27">
        <f t="shared" si="0"/>
        <v>2</v>
      </c>
      <c r="I18" s="37">
        <f t="shared" si="1"/>
        <v>6.1728395061728397E-5</v>
      </c>
    </row>
    <row r="19" spans="1:9" ht="16">
      <c r="A19" s="26"/>
      <c r="B19" s="27" t="s">
        <v>125</v>
      </c>
      <c r="C19" s="82" t="s">
        <v>86</v>
      </c>
      <c r="D19" s="27" t="s">
        <v>86</v>
      </c>
      <c r="E19" s="26" t="s">
        <v>88</v>
      </c>
      <c r="F19" s="27">
        <v>39</v>
      </c>
      <c r="G19" s="27">
        <v>37</v>
      </c>
      <c r="H19" s="27">
        <f t="shared" si="0"/>
        <v>76</v>
      </c>
      <c r="I19" s="37">
        <f t="shared" si="1"/>
        <v>2.345679012345679E-3</v>
      </c>
    </row>
    <row r="20" spans="1:9" ht="16">
      <c r="A20" s="26"/>
      <c r="B20" s="27" t="s">
        <v>514</v>
      </c>
      <c r="C20" s="82" t="s">
        <v>86</v>
      </c>
      <c r="D20" s="27" t="s">
        <v>86</v>
      </c>
      <c r="E20" s="26" t="s">
        <v>88</v>
      </c>
      <c r="F20" s="27">
        <v>1</v>
      </c>
      <c r="G20" s="27">
        <v>3</v>
      </c>
      <c r="H20" s="27">
        <f t="shared" si="0"/>
        <v>4</v>
      </c>
      <c r="I20" s="37">
        <f t="shared" si="1"/>
        <v>1.2345679012345679E-4</v>
      </c>
    </row>
    <row r="21" spans="1:9" ht="16">
      <c r="A21" s="26"/>
      <c r="B21" s="27" t="s">
        <v>515</v>
      </c>
      <c r="C21" s="82" t="s">
        <v>86</v>
      </c>
      <c r="D21" s="27" t="s">
        <v>86</v>
      </c>
      <c r="E21" s="26" t="s">
        <v>88</v>
      </c>
      <c r="F21" s="27">
        <v>41</v>
      </c>
      <c r="G21" s="27">
        <v>18</v>
      </c>
      <c r="H21" s="27">
        <f t="shared" si="0"/>
        <v>59</v>
      </c>
      <c r="I21" s="37">
        <f t="shared" si="1"/>
        <v>1.8209876543209876E-3</v>
      </c>
    </row>
    <row r="22" spans="1:9" ht="16">
      <c r="A22" s="26"/>
      <c r="B22" s="27" t="s">
        <v>496</v>
      </c>
      <c r="C22" s="82" t="s">
        <v>86</v>
      </c>
      <c r="D22" s="27" t="s">
        <v>86</v>
      </c>
      <c r="E22" s="26" t="s">
        <v>88</v>
      </c>
      <c r="F22" s="27"/>
      <c r="G22" s="27"/>
      <c r="H22" s="27">
        <f t="shared" si="0"/>
        <v>0</v>
      </c>
      <c r="I22" s="37">
        <f t="shared" si="1"/>
        <v>0</v>
      </c>
    </row>
    <row r="23" spans="1:9" ht="16">
      <c r="A23" s="26"/>
      <c r="B23" s="27" t="s">
        <v>134</v>
      </c>
      <c r="C23" s="82" t="s">
        <v>86</v>
      </c>
      <c r="D23" s="27" t="s">
        <v>86</v>
      </c>
      <c r="E23" s="26" t="s">
        <v>88</v>
      </c>
      <c r="F23" s="27">
        <v>3</v>
      </c>
      <c r="G23" s="27"/>
      <c r="H23" s="27">
        <f t="shared" si="0"/>
        <v>3</v>
      </c>
      <c r="I23" s="37">
        <f t="shared" si="1"/>
        <v>9.2592592592592588E-5</v>
      </c>
    </row>
    <row r="24" spans="1:9" ht="16">
      <c r="A24" s="26"/>
      <c r="B24" s="27" t="s">
        <v>143</v>
      </c>
      <c r="C24" s="82" t="s">
        <v>86</v>
      </c>
      <c r="D24" s="27" t="s">
        <v>86</v>
      </c>
      <c r="E24" s="26" t="s">
        <v>88</v>
      </c>
      <c r="F24" s="27">
        <v>2</v>
      </c>
      <c r="G24" s="27">
        <v>1</v>
      </c>
      <c r="H24" s="27">
        <f t="shared" si="0"/>
        <v>3</v>
      </c>
      <c r="I24" s="37">
        <f t="shared" si="1"/>
        <v>9.2592592592592588E-5</v>
      </c>
    </row>
    <row r="25" spans="1:9" ht="16">
      <c r="A25" s="26"/>
      <c r="B25" s="27" t="s">
        <v>133</v>
      </c>
      <c r="C25" s="82" t="s">
        <v>86</v>
      </c>
      <c r="D25" s="27" t="s">
        <v>86</v>
      </c>
      <c r="E25" s="26" t="s">
        <v>88</v>
      </c>
      <c r="F25" s="27">
        <v>26</v>
      </c>
      <c r="G25" s="27">
        <v>22</v>
      </c>
      <c r="H25" s="27">
        <f t="shared" si="0"/>
        <v>48</v>
      </c>
      <c r="I25" s="37">
        <f t="shared" si="1"/>
        <v>1.4814814814814814E-3</v>
      </c>
    </row>
    <row r="26" spans="1:9" ht="16">
      <c r="A26" s="26"/>
      <c r="B26" s="27" t="s">
        <v>516</v>
      </c>
      <c r="C26" s="82" t="s">
        <v>86</v>
      </c>
      <c r="D26" s="27" t="s">
        <v>86</v>
      </c>
      <c r="E26" s="26" t="s">
        <v>88</v>
      </c>
      <c r="F26" s="27">
        <v>5</v>
      </c>
      <c r="G26" s="27">
        <v>1</v>
      </c>
      <c r="H26" s="27">
        <f t="shared" si="0"/>
        <v>6</v>
      </c>
      <c r="I26" s="37">
        <f t="shared" si="1"/>
        <v>1.8518518518518518E-4</v>
      </c>
    </row>
    <row r="27" spans="1:9" ht="16">
      <c r="A27" s="26"/>
      <c r="B27" s="27" t="s">
        <v>163</v>
      </c>
      <c r="C27" s="82" t="s">
        <v>943</v>
      </c>
      <c r="D27" s="27" t="s">
        <v>83</v>
      </c>
      <c r="E27" s="26" t="s">
        <v>83</v>
      </c>
      <c r="F27" s="27">
        <v>2</v>
      </c>
      <c r="G27" s="27">
        <v>1</v>
      </c>
      <c r="H27" s="27">
        <f t="shared" si="0"/>
        <v>3</v>
      </c>
      <c r="I27" s="37">
        <f t="shared" si="1"/>
        <v>9.2592592592592588E-5</v>
      </c>
    </row>
    <row r="28" spans="1:9" ht="16">
      <c r="A28" s="26"/>
      <c r="B28" s="27" t="s">
        <v>517</v>
      </c>
      <c r="C28" s="82" t="s">
        <v>943</v>
      </c>
      <c r="D28" s="27" t="s">
        <v>83</v>
      </c>
      <c r="E28" s="26" t="s">
        <v>83</v>
      </c>
      <c r="F28" s="27">
        <v>4</v>
      </c>
      <c r="G28" s="27">
        <v>2</v>
      </c>
      <c r="H28" s="27">
        <f t="shared" si="0"/>
        <v>6</v>
      </c>
      <c r="I28" s="37">
        <f t="shared" si="1"/>
        <v>1.8518518518518518E-4</v>
      </c>
    </row>
    <row r="29" spans="1:9" ht="16">
      <c r="A29" s="26"/>
      <c r="B29" s="27" t="s">
        <v>501</v>
      </c>
      <c r="C29" s="82" t="s">
        <v>64</v>
      </c>
      <c r="D29" s="27" t="s">
        <v>64</v>
      </c>
      <c r="E29" s="26" t="s">
        <v>88</v>
      </c>
      <c r="F29" s="27">
        <v>2469</v>
      </c>
      <c r="G29" s="27">
        <v>1748</v>
      </c>
      <c r="H29" s="27">
        <f t="shared" si="0"/>
        <v>4217</v>
      </c>
      <c r="I29" s="37">
        <f t="shared" si="1"/>
        <v>0.13015432098765431</v>
      </c>
    </row>
    <row r="30" spans="1:9" ht="16">
      <c r="A30" s="26"/>
      <c r="B30" s="27" t="s">
        <v>521</v>
      </c>
      <c r="C30" s="82" t="s">
        <v>64</v>
      </c>
      <c r="D30" s="27" t="s">
        <v>64</v>
      </c>
      <c r="E30" s="26" t="s">
        <v>88</v>
      </c>
      <c r="F30" s="27">
        <v>64</v>
      </c>
      <c r="G30" s="27">
        <v>41</v>
      </c>
      <c r="H30" s="27">
        <f t="shared" si="0"/>
        <v>105</v>
      </c>
      <c r="I30" s="37">
        <f t="shared" si="1"/>
        <v>3.2407407407407406E-3</v>
      </c>
    </row>
    <row r="31" spans="1:9" ht="16">
      <c r="A31" s="26"/>
      <c r="B31" s="27" t="s">
        <v>518</v>
      </c>
      <c r="C31" s="82" t="s">
        <v>64</v>
      </c>
      <c r="D31" s="27" t="s">
        <v>64</v>
      </c>
      <c r="E31" s="26" t="s">
        <v>88</v>
      </c>
      <c r="F31" s="27">
        <v>145</v>
      </c>
      <c r="G31" s="27">
        <v>91</v>
      </c>
      <c r="H31" s="27">
        <f t="shared" si="0"/>
        <v>236</v>
      </c>
      <c r="I31" s="37">
        <f t="shared" si="1"/>
        <v>7.2839506172839505E-3</v>
      </c>
    </row>
    <row r="32" spans="1:9" ht="16">
      <c r="A32" s="26"/>
      <c r="B32" s="27" t="s">
        <v>519</v>
      </c>
      <c r="C32" s="82" t="s">
        <v>64</v>
      </c>
      <c r="D32" s="27" t="s">
        <v>64</v>
      </c>
      <c r="E32" s="26" t="s">
        <v>88</v>
      </c>
      <c r="F32" s="27">
        <v>109</v>
      </c>
      <c r="G32" s="27">
        <v>71</v>
      </c>
      <c r="H32" s="27">
        <f t="shared" si="0"/>
        <v>180</v>
      </c>
      <c r="I32" s="37">
        <f t="shared" si="1"/>
        <v>5.5555555555555558E-3</v>
      </c>
    </row>
    <row r="33" spans="1:9" ht="16">
      <c r="A33" s="26"/>
      <c r="B33" s="27" t="s">
        <v>520</v>
      </c>
      <c r="C33" s="25" t="s">
        <v>64</v>
      </c>
      <c r="D33" s="27" t="s">
        <v>64</v>
      </c>
      <c r="E33" s="26" t="s">
        <v>88</v>
      </c>
      <c r="F33" s="27">
        <v>20</v>
      </c>
      <c r="G33" s="27">
        <v>18</v>
      </c>
      <c r="H33" s="27">
        <f t="shared" si="0"/>
        <v>38</v>
      </c>
      <c r="I33" s="37">
        <f t="shared" si="1"/>
        <v>1.1728395061728395E-3</v>
      </c>
    </row>
    <row r="34" spans="1:9" ht="16">
      <c r="A34" s="26"/>
      <c r="B34" s="27" t="s">
        <v>522</v>
      </c>
      <c r="C34" s="82" t="s">
        <v>64</v>
      </c>
      <c r="D34" s="27" t="s">
        <v>64</v>
      </c>
      <c r="E34" s="26" t="s">
        <v>88</v>
      </c>
      <c r="F34" s="27">
        <v>12</v>
      </c>
      <c r="G34" s="27">
        <v>11</v>
      </c>
      <c r="H34" s="27">
        <f t="shared" si="0"/>
        <v>23</v>
      </c>
      <c r="I34" s="37">
        <f t="shared" si="1"/>
        <v>7.0987654320987651E-4</v>
      </c>
    </row>
    <row r="35" spans="1:9" ht="16">
      <c r="A35" s="26"/>
      <c r="B35" s="27" t="s">
        <v>523</v>
      </c>
      <c r="C35" s="82" t="s">
        <v>64</v>
      </c>
      <c r="D35" s="27" t="s">
        <v>64</v>
      </c>
      <c r="E35" s="26" t="s">
        <v>88</v>
      </c>
      <c r="F35" s="27">
        <v>41</v>
      </c>
      <c r="G35" s="27">
        <v>22</v>
      </c>
      <c r="H35" s="27">
        <f t="shared" si="0"/>
        <v>63</v>
      </c>
      <c r="I35" s="37">
        <f t="shared" si="1"/>
        <v>1.9444444444444444E-3</v>
      </c>
    </row>
    <row r="36" spans="1:9" ht="16">
      <c r="A36" s="26"/>
      <c r="B36" s="27" t="s">
        <v>212</v>
      </c>
      <c r="C36" s="82" t="s">
        <v>64</v>
      </c>
      <c r="D36" s="27" t="s">
        <v>64</v>
      </c>
      <c r="E36" s="26" t="s">
        <v>88</v>
      </c>
      <c r="F36" s="27">
        <v>26</v>
      </c>
      <c r="G36" s="27">
        <v>22</v>
      </c>
      <c r="H36" s="27">
        <f t="shared" si="0"/>
        <v>48</v>
      </c>
      <c r="I36" s="37">
        <f t="shared" si="1"/>
        <v>1.4814814814814814E-3</v>
      </c>
    </row>
    <row r="37" spans="1:9" ht="16">
      <c r="A37" s="26"/>
      <c r="B37" s="27" t="s">
        <v>524</v>
      </c>
      <c r="C37" s="140" t="s">
        <v>943</v>
      </c>
      <c r="D37" s="135" t="s">
        <v>83</v>
      </c>
      <c r="E37" s="136" t="s">
        <v>83</v>
      </c>
      <c r="F37" s="27">
        <v>10</v>
      </c>
      <c r="G37" s="27">
        <v>4</v>
      </c>
      <c r="H37" s="27">
        <f t="shared" si="0"/>
        <v>14</v>
      </c>
      <c r="I37" s="37">
        <f t="shared" si="1"/>
        <v>4.3209876543209879E-4</v>
      </c>
    </row>
    <row r="38" spans="1:9" ht="16">
      <c r="A38" s="26"/>
      <c r="B38" s="27" t="s">
        <v>497</v>
      </c>
      <c r="C38" s="82" t="s">
        <v>497</v>
      </c>
      <c r="D38" s="27" t="s">
        <v>497</v>
      </c>
      <c r="E38" s="26" t="s">
        <v>88</v>
      </c>
      <c r="F38" s="27">
        <v>115</v>
      </c>
      <c r="G38" s="27">
        <v>56</v>
      </c>
      <c r="H38" s="27">
        <f t="shared" si="0"/>
        <v>171</v>
      </c>
      <c r="I38" s="37">
        <f t="shared" si="1"/>
        <v>5.2777777777777779E-3</v>
      </c>
    </row>
    <row r="39" spans="1:9" ht="16">
      <c r="A39" s="26"/>
      <c r="B39" s="27" t="s">
        <v>525</v>
      </c>
      <c r="C39" s="82" t="s">
        <v>86</v>
      </c>
      <c r="D39" s="27" t="s">
        <v>86</v>
      </c>
      <c r="E39" s="26" t="s">
        <v>88</v>
      </c>
      <c r="F39" s="27">
        <v>6</v>
      </c>
      <c r="G39" s="27">
        <v>1</v>
      </c>
      <c r="H39" s="27">
        <f t="shared" si="0"/>
        <v>7</v>
      </c>
      <c r="I39" s="37">
        <f t="shared" si="1"/>
        <v>2.1604938271604939E-4</v>
      </c>
    </row>
    <row r="40" spans="1:9" ht="16">
      <c r="A40" s="26"/>
      <c r="B40" s="27" t="s">
        <v>896</v>
      </c>
      <c r="C40" s="82" t="s">
        <v>935</v>
      </c>
      <c r="D40" s="27" t="s">
        <v>935</v>
      </c>
      <c r="E40" s="26" t="s">
        <v>24</v>
      </c>
      <c r="F40" s="27">
        <v>50</v>
      </c>
      <c r="G40" s="27">
        <v>42</v>
      </c>
      <c r="H40" s="27">
        <f t="shared" si="0"/>
        <v>92</v>
      </c>
      <c r="I40" s="37">
        <f t="shared" si="1"/>
        <v>2.839506172839506E-3</v>
      </c>
    </row>
    <row r="41" spans="1:9" ht="16">
      <c r="A41" s="26"/>
      <c r="B41" s="27" t="s">
        <v>897</v>
      </c>
      <c r="C41" s="25" t="s">
        <v>1224</v>
      </c>
      <c r="D41" s="27" t="s">
        <v>1224</v>
      </c>
      <c r="E41" s="26" t="s">
        <v>24</v>
      </c>
      <c r="F41" s="27">
        <v>511</v>
      </c>
      <c r="G41" s="27">
        <v>308</v>
      </c>
      <c r="H41" s="27">
        <f t="shared" si="0"/>
        <v>819</v>
      </c>
      <c r="I41" s="37">
        <f t="shared" si="1"/>
        <v>2.5277777777777777E-2</v>
      </c>
    </row>
    <row r="42" spans="1:9" ht="32">
      <c r="A42" s="26"/>
      <c r="B42" s="27" t="s">
        <v>898</v>
      </c>
      <c r="C42" s="82" t="s">
        <v>1225</v>
      </c>
      <c r="D42" s="27" t="s">
        <v>1225</v>
      </c>
      <c r="E42" s="26" t="s">
        <v>24</v>
      </c>
      <c r="F42" s="27">
        <v>177</v>
      </c>
      <c r="G42" s="27">
        <v>74</v>
      </c>
      <c r="H42" s="27">
        <f t="shared" si="0"/>
        <v>251</v>
      </c>
      <c r="I42" s="37">
        <f t="shared" si="1"/>
        <v>7.7469135802469133E-3</v>
      </c>
    </row>
    <row r="43" spans="1:9" ht="16">
      <c r="A43" s="26"/>
      <c r="B43" s="27" t="s">
        <v>899</v>
      </c>
      <c r="C43" s="82" t="s">
        <v>935</v>
      </c>
      <c r="D43" s="27" t="s">
        <v>935</v>
      </c>
      <c r="E43" s="26" t="s">
        <v>24</v>
      </c>
      <c r="F43" s="27">
        <v>205</v>
      </c>
      <c r="G43" s="27">
        <v>76</v>
      </c>
      <c r="H43" s="27">
        <f t="shared" si="0"/>
        <v>281</v>
      </c>
      <c r="I43" s="37">
        <f t="shared" si="1"/>
        <v>8.6728395061728396E-3</v>
      </c>
    </row>
    <row r="44" spans="1:9" ht="16">
      <c r="A44" s="26"/>
      <c r="B44" s="27" t="s">
        <v>900</v>
      </c>
      <c r="C44" s="82" t="s">
        <v>937</v>
      </c>
      <c r="D44" s="27" t="s">
        <v>937</v>
      </c>
      <c r="E44" s="26" t="s">
        <v>24</v>
      </c>
      <c r="F44" s="27">
        <v>112</v>
      </c>
      <c r="G44" s="27">
        <v>58</v>
      </c>
      <c r="H44" s="27">
        <f t="shared" si="0"/>
        <v>170</v>
      </c>
      <c r="I44" s="37">
        <f t="shared" si="1"/>
        <v>5.2469135802469136E-3</v>
      </c>
    </row>
    <row r="45" spans="1:9" ht="16">
      <c r="A45" s="26"/>
      <c r="B45" s="27" t="s">
        <v>901</v>
      </c>
      <c r="C45" s="82" t="s">
        <v>935</v>
      </c>
      <c r="D45" s="27" t="s">
        <v>935</v>
      </c>
      <c r="E45" s="26" t="s">
        <v>24</v>
      </c>
      <c r="F45" s="27">
        <v>36</v>
      </c>
      <c r="G45" s="27">
        <v>27</v>
      </c>
      <c r="H45" s="27">
        <f t="shared" si="0"/>
        <v>63</v>
      </c>
      <c r="I45" s="37">
        <f t="shared" si="1"/>
        <v>1.9444444444444444E-3</v>
      </c>
    </row>
    <row r="46" spans="1:9" ht="32">
      <c r="A46" s="26"/>
      <c r="B46" s="27" t="s">
        <v>902</v>
      </c>
      <c r="C46" s="82" t="s">
        <v>935</v>
      </c>
      <c r="D46" s="27" t="s">
        <v>935</v>
      </c>
      <c r="E46" s="26" t="s">
        <v>24</v>
      </c>
      <c r="F46" s="27">
        <v>211</v>
      </c>
      <c r="G46" s="27">
        <v>126</v>
      </c>
      <c r="H46" s="27">
        <f t="shared" si="0"/>
        <v>337</v>
      </c>
      <c r="I46" s="37">
        <f t="shared" si="1"/>
        <v>1.0401234567901235E-2</v>
      </c>
    </row>
    <row r="47" spans="1:9" ht="16">
      <c r="A47" s="26"/>
      <c r="B47" s="27" t="s">
        <v>533</v>
      </c>
      <c r="C47" s="82" t="s">
        <v>935</v>
      </c>
      <c r="D47" s="27" t="s">
        <v>935</v>
      </c>
      <c r="E47" s="26" t="s">
        <v>24</v>
      </c>
      <c r="F47" s="27">
        <v>11</v>
      </c>
      <c r="G47" s="27">
        <v>8</v>
      </c>
      <c r="H47" s="27">
        <f t="shared" si="0"/>
        <v>19</v>
      </c>
      <c r="I47" s="37">
        <f t="shared" si="1"/>
        <v>5.8641975308641975E-4</v>
      </c>
    </row>
    <row r="48" spans="1:9" ht="16">
      <c r="A48" s="26"/>
      <c r="B48" s="27" t="s">
        <v>534</v>
      </c>
      <c r="C48" s="82" t="s">
        <v>83</v>
      </c>
      <c r="D48" s="27" t="s">
        <v>83</v>
      </c>
      <c r="E48" s="26" t="s">
        <v>83</v>
      </c>
      <c r="F48" s="27">
        <v>51</v>
      </c>
      <c r="G48" s="27">
        <v>41</v>
      </c>
      <c r="H48" s="27">
        <f t="shared" si="0"/>
        <v>92</v>
      </c>
      <c r="I48" s="37">
        <f t="shared" si="1"/>
        <v>2.839506172839506E-3</v>
      </c>
    </row>
    <row r="49" spans="1:9" ht="16">
      <c r="A49" s="26"/>
      <c r="B49" s="27" t="s">
        <v>535</v>
      </c>
      <c r="C49" s="82" t="s">
        <v>14</v>
      </c>
      <c r="D49" s="27" t="s">
        <v>14</v>
      </c>
      <c r="E49" s="26" t="s">
        <v>14</v>
      </c>
      <c r="F49" s="27">
        <v>20</v>
      </c>
      <c r="G49" s="27">
        <v>14</v>
      </c>
      <c r="H49" s="27">
        <f t="shared" si="0"/>
        <v>34</v>
      </c>
      <c r="I49" s="37">
        <f t="shared" si="1"/>
        <v>1.0493827160493827E-3</v>
      </c>
    </row>
    <row r="50" spans="1:9" ht="16">
      <c r="A50" s="26"/>
      <c r="B50" s="27" t="s">
        <v>536</v>
      </c>
      <c r="C50" s="82" t="s">
        <v>943</v>
      </c>
      <c r="D50" s="27" t="s">
        <v>83</v>
      </c>
      <c r="E50" s="26" t="s">
        <v>83</v>
      </c>
      <c r="F50" s="27">
        <v>2</v>
      </c>
      <c r="G50" s="27"/>
      <c r="H50" s="27">
        <f t="shared" si="0"/>
        <v>2</v>
      </c>
      <c r="I50" s="37">
        <f t="shared" si="1"/>
        <v>6.1728395061728397E-5</v>
      </c>
    </row>
    <row r="51" spans="1:9" ht="16">
      <c r="A51" s="26"/>
      <c r="B51" s="27" t="s">
        <v>21</v>
      </c>
      <c r="C51" s="82" t="s">
        <v>21</v>
      </c>
      <c r="D51" s="27" t="s">
        <v>21</v>
      </c>
      <c r="E51" s="26" t="s">
        <v>14</v>
      </c>
      <c r="F51" s="27">
        <v>236</v>
      </c>
      <c r="G51" s="27">
        <v>142</v>
      </c>
      <c r="H51" s="27">
        <f t="shared" si="0"/>
        <v>378</v>
      </c>
      <c r="I51" s="37">
        <f t="shared" si="1"/>
        <v>1.1666666666666667E-2</v>
      </c>
    </row>
    <row r="52" spans="1:9" ht="16">
      <c r="A52" s="120" t="s">
        <v>10</v>
      </c>
      <c r="B52" s="27" t="s">
        <v>537</v>
      </c>
      <c r="C52" s="82" t="s">
        <v>14</v>
      </c>
      <c r="D52" s="27" t="s">
        <v>14</v>
      </c>
      <c r="E52" s="26" t="s">
        <v>14</v>
      </c>
      <c r="F52" s="27">
        <v>17</v>
      </c>
      <c r="G52" s="27">
        <v>10</v>
      </c>
      <c r="H52" s="27">
        <f t="shared" si="0"/>
        <v>27</v>
      </c>
      <c r="I52" s="37">
        <f t="shared" si="1"/>
        <v>8.3333333333333339E-4</v>
      </c>
    </row>
    <row r="53" spans="1:9" ht="16">
      <c r="A53" s="26"/>
      <c r="B53" s="27" t="s">
        <v>71</v>
      </c>
      <c r="C53" s="82" t="s">
        <v>14</v>
      </c>
      <c r="D53" s="27" t="s">
        <v>14</v>
      </c>
      <c r="E53" s="26" t="s">
        <v>14</v>
      </c>
      <c r="F53" s="27">
        <v>8</v>
      </c>
      <c r="G53" s="27">
        <v>3</v>
      </c>
      <c r="H53" s="27">
        <f t="shared" si="0"/>
        <v>11</v>
      </c>
      <c r="I53" s="37">
        <f t="shared" si="1"/>
        <v>3.3950617283950616E-4</v>
      </c>
    </row>
    <row r="54" spans="1:9" ht="16">
      <c r="A54" s="26"/>
      <c r="B54" s="27" t="s">
        <v>538</v>
      </c>
      <c r="C54" s="82" t="s">
        <v>538</v>
      </c>
      <c r="D54" s="27" t="s">
        <v>538</v>
      </c>
      <c r="E54" s="26" t="s">
        <v>24</v>
      </c>
      <c r="F54" s="27">
        <v>29</v>
      </c>
      <c r="G54" s="27">
        <v>20</v>
      </c>
      <c r="H54" s="27">
        <f t="shared" si="0"/>
        <v>49</v>
      </c>
      <c r="I54" s="37">
        <f t="shared" si="1"/>
        <v>1.5123456790123457E-3</v>
      </c>
    </row>
    <row r="55" spans="1:9" ht="16">
      <c r="A55" s="26"/>
      <c r="B55" s="27" t="s">
        <v>539</v>
      </c>
      <c r="C55" s="82" t="s">
        <v>14</v>
      </c>
      <c r="D55" s="27" t="s">
        <v>14</v>
      </c>
      <c r="E55" s="26" t="s">
        <v>14</v>
      </c>
      <c r="F55" s="27">
        <v>62</v>
      </c>
      <c r="G55" s="27">
        <v>41</v>
      </c>
      <c r="H55" s="27">
        <f t="shared" si="0"/>
        <v>103</v>
      </c>
      <c r="I55" s="37">
        <f t="shared" si="1"/>
        <v>3.1790123456790125E-3</v>
      </c>
    </row>
    <row r="56" spans="1:9" ht="16">
      <c r="A56" s="26"/>
      <c r="B56" s="27" t="s">
        <v>540</v>
      </c>
      <c r="C56" s="82" t="s">
        <v>83</v>
      </c>
      <c r="D56" s="27" t="s">
        <v>83</v>
      </c>
      <c r="E56" s="26" t="s">
        <v>83</v>
      </c>
      <c r="F56" s="27">
        <v>34</v>
      </c>
      <c r="G56" s="27">
        <v>36</v>
      </c>
      <c r="H56" s="27">
        <f t="shared" si="0"/>
        <v>70</v>
      </c>
      <c r="I56" s="37">
        <f t="shared" si="1"/>
        <v>2.1604938271604936E-3</v>
      </c>
    </row>
    <row r="57" spans="1:9" ht="16">
      <c r="A57" s="26"/>
      <c r="B57" s="27" t="s">
        <v>541</v>
      </c>
      <c r="C57" s="82" t="s">
        <v>5</v>
      </c>
      <c r="D57" s="27" t="s">
        <v>5</v>
      </c>
      <c r="E57" s="26" t="s">
        <v>14</v>
      </c>
      <c r="F57" s="27">
        <v>99</v>
      </c>
      <c r="G57" s="27">
        <v>109</v>
      </c>
      <c r="H57" s="27">
        <f t="shared" si="0"/>
        <v>208</v>
      </c>
      <c r="I57" s="37">
        <f t="shared" si="1"/>
        <v>6.4197530864197527E-3</v>
      </c>
    </row>
    <row r="58" spans="1:9" ht="16">
      <c r="A58" s="26"/>
      <c r="B58" s="27" t="s">
        <v>542</v>
      </c>
      <c r="C58" s="82" t="s">
        <v>85</v>
      </c>
      <c r="D58" s="27" t="s">
        <v>85</v>
      </c>
      <c r="E58" s="26" t="s">
        <v>85</v>
      </c>
      <c r="F58" s="27">
        <v>8</v>
      </c>
      <c r="G58" s="27"/>
      <c r="H58" s="27">
        <f t="shared" si="0"/>
        <v>8</v>
      </c>
      <c r="I58" s="37">
        <f t="shared" si="1"/>
        <v>2.4691358024691359E-4</v>
      </c>
    </row>
    <row r="59" spans="1:9" ht="16">
      <c r="A59" s="26"/>
      <c r="B59" s="27" t="s">
        <v>543</v>
      </c>
      <c r="C59" s="82" t="s">
        <v>85</v>
      </c>
      <c r="D59" s="27" t="s">
        <v>85</v>
      </c>
      <c r="E59" s="26" t="s">
        <v>85</v>
      </c>
      <c r="F59" s="27"/>
      <c r="G59" s="27"/>
      <c r="H59" s="27">
        <f t="shared" si="0"/>
        <v>0</v>
      </c>
      <c r="I59" s="37">
        <f t="shared" si="1"/>
        <v>0</v>
      </c>
    </row>
    <row r="60" spans="1:9" ht="16">
      <c r="A60" s="28"/>
      <c r="B60" s="29" t="s">
        <v>544</v>
      </c>
      <c r="C60" s="84" t="s">
        <v>85</v>
      </c>
      <c r="D60" s="29" t="s">
        <v>85</v>
      </c>
      <c r="E60" s="28" t="s">
        <v>85</v>
      </c>
      <c r="F60" s="29">
        <v>21</v>
      </c>
      <c r="G60" s="29">
        <v>16</v>
      </c>
      <c r="H60" s="29">
        <f t="shared" si="0"/>
        <v>37</v>
      </c>
      <c r="I60" s="37">
        <f t="shared" si="1"/>
        <v>1.1419753086419754E-3</v>
      </c>
    </row>
    <row r="61" spans="1:9" ht="32" customHeight="1">
      <c r="A61" s="26" t="s">
        <v>507</v>
      </c>
      <c r="B61" s="27" t="s">
        <v>73</v>
      </c>
      <c r="C61" s="82" t="s">
        <v>83</v>
      </c>
      <c r="D61" s="27" t="s">
        <v>83</v>
      </c>
      <c r="E61" s="26" t="s">
        <v>83</v>
      </c>
      <c r="F61" s="27">
        <v>31</v>
      </c>
      <c r="G61" s="27">
        <v>16</v>
      </c>
      <c r="H61" s="27">
        <f t="shared" si="0"/>
        <v>47</v>
      </c>
      <c r="I61" s="37">
        <f t="shared" si="1"/>
        <v>1.4506172839506173E-3</v>
      </c>
    </row>
    <row r="62" spans="1:9" ht="16">
      <c r="A62" s="26"/>
      <c r="B62" s="27" t="s">
        <v>545</v>
      </c>
      <c r="C62" s="82" t="s">
        <v>30</v>
      </c>
      <c r="D62" s="27" t="s">
        <v>30</v>
      </c>
      <c r="E62" s="26" t="s">
        <v>88</v>
      </c>
      <c r="F62" s="27">
        <v>133</v>
      </c>
      <c r="G62" s="27">
        <v>108</v>
      </c>
      <c r="H62" s="27">
        <f t="shared" si="0"/>
        <v>241</v>
      </c>
      <c r="I62" s="37">
        <f t="shared" si="1"/>
        <v>7.438271604938272E-3</v>
      </c>
    </row>
    <row r="63" spans="1:9" ht="16">
      <c r="A63" s="26"/>
      <c r="B63" s="27" t="s">
        <v>546</v>
      </c>
      <c r="C63" s="82" t="s">
        <v>30</v>
      </c>
      <c r="D63" s="27" t="s">
        <v>30</v>
      </c>
      <c r="E63" s="26" t="s">
        <v>88</v>
      </c>
      <c r="F63" s="27">
        <v>58</v>
      </c>
      <c r="G63" s="27">
        <v>50</v>
      </c>
      <c r="H63" s="27">
        <f t="shared" si="0"/>
        <v>108</v>
      </c>
      <c r="I63" s="37">
        <f t="shared" si="1"/>
        <v>3.3333333333333335E-3</v>
      </c>
    </row>
    <row r="64" spans="1:9" ht="16">
      <c r="A64" s="26"/>
      <c r="B64" s="27" t="s">
        <v>547</v>
      </c>
      <c r="C64" s="82" t="s">
        <v>30</v>
      </c>
      <c r="D64" s="27" t="s">
        <v>30</v>
      </c>
      <c r="E64" s="26" t="s">
        <v>88</v>
      </c>
      <c r="F64" s="27">
        <v>3</v>
      </c>
      <c r="G64" s="27">
        <v>1</v>
      </c>
      <c r="H64" s="27">
        <f t="shared" si="0"/>
        <v>4</v>
      </c>
      <c r="I64" s="37">
        <f t="shared" si="1"/>
        <v>1.2345679012345679E-4</v>
      </c>
    </row>
    <row r="65" spans="1:9" ht="16">
      <c r="A65" s="26"/>
      <c r="B65" s="27" t="s">
        <v>62</v>
      </c>
      <c r="C65" s="82" t="s">
        <v>84</v>
      </c>
      <c r="D65" s="27" t="s">
        <v>84</v>
      </c>
      <c r="E65" s="26" t="s">
        <v>88</v>
      </c>
      <c r="F65" s="27">
        <v>56</v>
      </c>
      <c r="G65" s="27">
        <v>22</v>
      </c>
      <c r="H65" s="27">
        <f t="shared" si="0"/>
        <v>78</v>
      </c>
      <c r="I65" s="37">
        <f t="shared" si="1"/>
        <v>2.4074074074074076E-3</v>
      </c>
    </row>
    <row r="66" spans="1:9" ht="16">
      <c r="A66" s="26"/>
      <c r="B66" s="27" t="s">
        <v>498</v>
      </c>
      <c r="C66" s="82" t="s">
        <v>86</v>
      </c>
      <c r="D66" s="27" t="s">
        <v>86</v>
      </c>
      <c r="E66" s="26" t="s">
        <v>88</v>
      </c>
      <c r="F66" s="27">
        <v>11</v>
      </c>
      <c r="G66" s="27">
        <v>18</v>
      </c>
      <c r="H66" s="27">
        <f t="shared" si="0"/>
        <v>29</v>
      </c>
      <c r="I66" s="37">
        <f t="shared" si="1"/>
        <v>8.9506172839506177E-4</v>
      </c>
    </row>
    <row r="67" spans="1:9" ht="16">
      <c r="A67" s="26"/>
      <c r="B67" s="27" t="s">
        <v>548</v>
      </c>
      <c r="C67" s="82" t="s">
        <v>83</v>
      </c>
      <c r="D67" s="27" t="s">
        <v>83</v>
      </c>
      <c r="E67" s="26" t="s">
        <v>83</v>
      </c>
      <c r="F67" s="27">
        <v>94</v>
      </c>
      <c r="G67" s="27">
        <v>55</v>
      </c>
      <c r="H67" s="27">
        <f t="shared" ref="H67:H130" si="2">F67+G67</f>
        <v>149</v>
      </c>
      <c r="I67" s="37">
        <f t="shared" ref="I67:I130" si="3">(H67/I$1)</f>
        <v>4.5987654320987651E-3</v>
      </c>
    </row>
    <row r="68" spans="1:9" ht="16">
      <c r="A68" s="26"/>
      <c r="B68" s="27" t="s">
        <v>549</v>
      </c>
      <c r="C68" s="82" t="s">
        <v>29</v>
      </c>
      <c r="D68" s="27" t="s">
        <v>29</v>
      </c>
      <c r="E68" s="26" t="s">
        <v>67</v>
      </c>
      <c r="F68" s="27">
        <v>854</v>
      </c>
      <c r="G68" s="27">
        <v>675</v>
      </c>
      <c r="H68" s="27">
        <f t="shared" si="2"/>
        <v>1529</v>
      </c>
      <c r="I68" s="37">
        <f t="shared" si="3"/>
        <v>4.7191358024691356E-2</v>
      </c>
    </row>
    <row r="69" spans="1:9" ht="16">
      <c r="A69" s="26"/>
      <c r="B69" s="27" t="s">
        <v>550</v>
      </c>
      <c r="C69" s="82" t="s">
        <v>84</v>
      </c>
      <c r="D69" s="27" t="s">
        <v>84</v>
      </c>
      <c r="E69" s="26" t="s">
        <v>14</v>
      </c>
      <c r="F69" s="27">
        <v>38</v>
      </c>
      <c r="G69" s="27">
        <v>36</v>
      </c>
      <c r="H69" s="27">
        <f t="shared" si="2"/>
        <v>74</v>
      </c>
      <c r="I69" s="37">
        <f t="shared" si="3"/>
        <v>2.2839506172839508E-3</v>
      </c>
    </row>
    <row r="70" spans="1:9" ht="16">
      <c r="A70" s="26"/>
      <c r="B70" s="27" t="s">
        <v>551</v>
      </c>
      <c r="C70" s="82" t="s">
        <v>84</v>
      </c>
      <c r="D70" s="27" t="s">
        <v>84</v>
      </c>
      <c r="E70" s="26" t="s">
        <v>14</v>
      </c>
      <c r="F70" s="27">
        <v>160</v>
      </c>
      <c r="G70" s="27">
        <v>191</v>
      </c>
      <c r="H70" s="27">
        <f t="shared" si="2"/>
        <v>351</v>
      </c>
      <c r="I70" s="37">
        <f t="shared" si="3"/>
        <v>1.0833333333333334E-2</v>
      </c>
    </row>
    <row r="71" spans="1:9" ht="16">
      <c r="A71" s="26"/>
      <c r="B71" s="27" t="s">
        <v>552</v>
      </c>
      <c r="C71" s="82" t="s">
        <v>497</v>
      </c>
      <c r="D71" s="27" t="s">
        <v>497</v>
      </c>
      <c r="E71" s="26" t="s">
        <v>88</v>
      </c>
      <c r="F71" s="27">
        <v>46</v>
      </c>
      <c r="G71" s="27">
        <v>114</v>
      </c>
      <c r="H71" s="27">
        <f t="shared" si="2"/>
        <v>160</v>
      </c>
      <c r="I71" s="37">
        <f t="shared" si="3"/>
        <v>4.9382716049382715E-3</v>
      </c>
    </row>
    <row r="72" spans="1:9" ht="16">
      <c r="A72" s="26"/>
      <c r="B72" s="27" t="s">
        <v>553</v>
      </c>
      <c r="C72" s="82" t="s">
        <v>84</v>
      </c>
      <c r="D72" s="27" t="s">
        <v>84</v>
      </c>
      <c r="E72" s="26" t="s">
        <v>14</v>
      </c>
      <c r="F72" s="27">
        <v>19</v>
      </c>
      <c r="G72" s="27">
        <v>58</v>
      </c>
      <c r="H72" s="27">
        <f t="shared" si="2"/>
        <v>77</v>
      </c>
      <c r="I72" s="37">
        <f t="shared" si="3"/>
        <v>2.3765432098765433E-3</v>
      </c>
    </row>
    <row r="73" spans="1:9" ht="16">
      <c r="A73" s="26"/>
      <c r="B73" s="27" t="s">
        <v>34</v>
      </c>
      <c r="C73" s="82" t="s">
        <v>84</v>
      </c>
      <c r="D73" s="27" t="s">
        <v>84</v>
      </c>
      <c r="E73" s="26" t="s">
        <v>14</v>
      </c>
      <c r="F73" s="27">
        <v>39</v>
      </c>
      <c r="G73" s="27">
        <v>65</v>
      </c>
      <c r="H73" s="27">
        <f t="shared" si="2"/>
        <v>104</v>
      </c>
      <c r="I73" s="37">
        <f t="shared" si="3"/>
        <v>3.2098765432098763E-3</v>
      </c>
    </row>
    <row r="74" spans="1:9" ht="16">
      <c r="A74" s="26"/>
      <c r="B74" s="27" t="s">
        <v>554</v>
      </c>
      <c r="C74" s="82" t="s">
        <v>84</v>
      </c>
      <c r="D74" s="27" t="s">
        <v>84</v>
      </c>
      <c r="E74" s="26" t="s">
        <v>14</v>
      </c>
      <c r="F74" s="27">
        <v>1</v>
      </c>
      <c r="G74" s="27"/>
      <c r="H74" s="27">
        <f t="shared" si="2"/>
        <v>1</v>
      </c>
      <c r="I74" s="37">
        <f t="shared" si="3"/>
        <v>3.0864197530864198E-5</v>
      </c>
    </row>
    <row r="75" spans="1:9" ht="16">
      <c r="A75" s="26"/>
      <c r="B75" s="27" t="s">
        <v>555</v>
      </c>
      <c r="C75" s="82" t="s">
        <v>940</v>
      </c>
      <c r="D75" s="27" t="s">
        <v>940</v>
      </c>
      <c r="E75" s="26" t="s">
        <v>83</v>
      </c>
      <c r="F75" s="27">
        <v>24</v>
      </c>
      <c r="G75" s="27">
        <v>33</v>
      </c>
      <c r="H75" s="27">
        <f t="shared" si="2"/>
        <v>57</v>
      </c>
      <c r="I75" s="37">
        <f t="shared" si="3"/>
        <v>1.7592592592592592E-3</v>
      </c>
    </row>
    <row r="76" spans="1:9" ht="16">
      <c r="A76" s="26"/>
      <c r="B76" s="27" t="s">
        <v>33</v>
      </c>
      <c r="C76" s="82" t="s">
        <v>84</v>
      </c>
      <c r="D76" s="27" t="s">
        <v>84</v>
      </c>
      <c r="E76" s="26" t="s">
        <v>14</v>
      </c>
      <c r="F76" s="27">
        <v>1</v>
      </c>
      <c r="G76" s="27">
        <v>1</v>
      </c>
      <c r="H76" s="27">
        <f t="shared" si="2"/>
        <v>2</v>
      </c>
      <c r="I76" s="37">
        <f t="shared" si="3"/>
        <v>6.1728395061728397E-5</v>
      </c>
    </row>
    <row r="77" spans="1:9" ht="16">
      <c r="A77" s="26"/>
      <c r="B77" s="27" t="s">
        <v>556</v>
      </c>
      <c r="C77" s="82" t="s">
        <v>84</v>
      </c>
      <c r="D77" s="27" t="s">
        <v>84</v>
      </c>
      <c r="E77" s="26" t="s">
        <v>14</v>
      </c>
      <c r="F77" s="27">
        <v>11</v>
      </c>
      <c r="G77" s="27">
        <v>4</v>
      </c>
      <c r="H77" s="27">
        <f t="shared" si="2"/>
        <v>15</v>
      </c>
      <c r="I77" s="37">
        <f t="shared" si="3"/>
        <v>4.6296296296296298E-4</v>
      </c>
    </row>
    <row r="78" spans="1:9" ht="16">
      <c r="A78" s="26"/>
      <c r="B78" s="27" t="s">
        <v>557</v>
      </c>
      <c r="C78" s="82" t="s">
        <v>83</v>
      </c>
      <c r="D78" s="27" t="s">
        <v>83</v>
      </c>
      <c r="E78" s="26" t="s">
        <v>83</v>
      </c>
      <c r="F78" s="27">
        <v>50</v>
      </c>
      <c r="G78" s="27">
        <v>58</v>
      </c>
      <c r="H78" s="27">
        <f t="shared" si="2"/>
        <v>108</v>
      </c>
      <c r="I78" s="37">
        <f t="shared" si="3"/>
        <v>3.3333333333333335E-3</v>
      </c>
    </row>
    <row r="79" spans="1:9" ht="16">
      <c r="A79" s="26"/>
      <c r="B79" s="27" t="s">
        <v>558</v>
      </c>
      <c r="C79" s="82" t="s">
        <v>83</v>
      </c>
      <c r="D79" s="27" t="s">
        <v>83</v>
      </c>
      <c r="E79" s="26" t="s">
        <v>83</v>
      </c>
      <c r="F79" s="27"/>
      <c r="G79" s="27"/>
      <c r="H79" s="27">
        <f t="shared" si="2"/>
        <v>0</v>
      </c>
      <c r="I79" s="37">
        <f t="shared" si="3"/>
        <v>0</v>
      </c>
    </row>
    <row r="80" spans="1:9" ht="16">
      <c r="A80" s="28"/>
      <c r="B80" s="29" t="s">
        <v>559</v>
      </c>
      <c r="C80" s="84" t="s">
        <v>83</v>
      </c>
      <c r="D80" s="29" t="s">
        <v>83</v>
      </c>
      <c r="E80" s="28" t="s">
        <v>83</v>
      </c>
      <c r="F80" s="29">
        <v>21</v>
      </c>
      <c r="G80" s="29">
        <v>10</v>
      </c>
      <c r="H80" s="29">
        <f t="shared" si="2"/>
        <v>31</v>
      </c>
      <c r="I80" s="37">
        <f t="shared" si="3"/>
        <v>9.5679012345679015E-4</v>
      </c>
    </row>
    <row r="81" spans="1:9" ht="16">
      <c r="A81" s="26" t="s">
        <v>105</v>
      </c>
      <c r="B81" s="27" t="s">
        <v>560</v>
      </c>
      <c r="C81" s="82" t="s">
        <v>948</v>
      </c>
      <c r="D81" s="27" t="s">
        <v>948</v>
      </c>
      <c r="E81" s="26" t="s">
        <v>67</v>
      </c>
      <c r="F81" s="27">
        <v>31</v>
      </c>
      <c r="G81" s="27">
        <v>13</v>
      </c>
      <c r="H81" s="27">
        <f t="shared" si="2"/>
        <v>44</v>
      </c>
      <c r="I81" s="37">
        <f t="shared" si="3"/>
        <v>1.3580246913580246E-3</v>
      </c>
    </row>
    <row r="82" spans="1:9" ht="16">
      <c r="A82" s="26"/>
      <c r="B82" s="27" t="s">
        <v>561</v>
      </c>
      <c r="C82" s="82" t="s">
        <v>948</v>
      </c>
      <c r="D82" s="27" t="s">
        <v>948</v>
      </c>
      <c r="E82" s="26" t="s">
        <v>67</v>
      </c>
      <c r="F82" s="27">
        <v>151</v>
      </c>
      <c r="G82" s="27">
        <v>58</v>
      </c>
      <c r="H82" s="27">
        <f t="shared" si="2"/>
        <v>209</v>
      </c>
      <c r="I82" s="37">
        <f t="shared" si="3"/>
        <v>6.450617283950617E-3</v>
      </c>
    </row>
    <row r="83" spans="1:9" ht="16">
      <c r="A83" s="26"/>
      <c r="B83" s="27" t="s">
        <v>499</v>
      </c>
      <c r="C83" s="82" t="s">
        <v>948</v>
      </c>
      <c r="D83" s="27" t="s">
        <v>948</v>
      </c>
      <c r="E83" s="26" t="s">
        <v>67</v>
      </c>
      <c r="F83" s="27">
        <v>2263</v>
      </c>
      <c r="G83" s="27">
        <v>1582</v>
      </c>
      <c r="H83" s="27">
        <f t="shared" si="2"/>
        <v>3845</v>
      </c>
      <c r="I83" s="37">
        <f t="shared" si="3"/>
        <v>0.11867283950617284</v>
      </c>
    </row>
    <row r="84" spans="1:9" ht="16">
      <c r="A84" s="26"/>
      <c r="B84" s="27" t="s">
        <v>562</v>
      </c>
      <c r="C84" s="82" t="s">
        <v>1231</v>
      </c>
      <c r="D84" s="27" t="s">
        <v>1231</v>
      </c>
      <c r="E84" s="26" t="s">
        <v>67</v>
      </c>
      <c r="F84" s="27">
        <v>98</v>
      </c>
      <c r="G84" s="27">
        <v>87</v>
      </c>
      <c r="H84" s="27">
        <f t="shared" si="2"/>
        <v>185</v>
      </c>
      <c r="I84" s="37">
        <f t="shared" si="3"/>
        <v>5.7098765432098764E-3</v>
      </c>
    </row>
    <row r="85" spans="1:9" ht="16">
      <c r="A85" s="26"/>
      <c r="B85" s="27" t="s">
        <v>1229</v>
      </c>
      <c r="C85" s="82" t="s">
        <v>948</v>
      </c>
      <c r="D85" s="27" t="s">
        <v>948</v>
      </c>
      <c r="E85" s="26" t="s">
        <v>67</v>
      </c>
      <c r="F85" s="27">
        <v>341</v>
      </c>
      <c r="G85" s="27">
        <v>198</v>
      </c>
      <c r="H85" s="27">
        <f t="shared" si="2"/>
        <v>539</v>
      </c>
      <c r="I85" s="37">
        <f t="shared" si="3"/>
        <v>1.6635802469135801E-2</v>
      </c>
    </row>
    <row r="86" spans="1:9" ht="16">
      <c r="A86" s="26"/>
      <c r="B86" s="27" t="s">
        <v>563</v>
      </c>
      <c r="C86" s="82" t="s">
        <v>948</v>
      </c>
      <c r="D86" s="27" t="s">
        <v>948</v>
      </c>
      <c r="E86" s="26" t="s">
        <v>67</v>
      </c>
      <c r="F86" s="27">
        <v>48</v>
      </c>
      <c r="G86" s="27">
        <v>31</v>
      </c>
      <c r="H86" s="27">
        <f t="shared" si="2"/>
        <v>79</v>
      </c>
      <c r="I86" s="37">
        <f t="shared" si="3"/>
        <v>2.4382716049382715E-3</v>
      </c>
    </row>
    <row r="87" spans="1:9" ht="16">
      <c r="A87" s="26"/>
      <c r="B87" s="27" t="s">
        <v>564</v>
      </c>
      <c r="C87" s="82" t="s">
        <v>948</v>
      </c>
      <c r="D87" s="27" t="s">
        <v>948</v>
      </c>
      <c r="E87" s="26" t="s">
        <v>67</v>
      </c>
      <c r="F87" s="27">
        <v>4</v>
      </c>
      <c r="G87" s="27">
        <v>1</v>
      </c>
      <c r="H87" s="27">
        <f t="shared" si="2"/>
        <v>5</v>
      </c>
      <c r="I87" s="37">
        <f t="shared" si="3"/>
        <v>1.5432098765432098E-4</v>
      </c>
    </row>
    <row r="88" spans="1:9" ht="16">
      <c r="A88" s="26"/>
      <c r="B88" s="27" t="s">
        <v>672</v>
      </c>
      <c r="C88" s="82" t="s">
        <v>948</v>
      </c>
      <c r="D88" s="27" t="s">
        <v>948</v>
      </c>
      <c r="E88" s="26" t="s">
        <v>67</v>
      </c>
      <c r="F88" s="27">
        <v>9</v>
      </c>
      <c r="G88" s="27">
        <v>3</v>
      </c>
      <c r="H88" s="27">
        <f t="shared" si="2"/>
        <v>12</v>
      </c>
      <c r="I88" s="37">
        <f t="shared" si="3"/>
        <v>3.7037037037037035E-4</v>
      </c>
    </row>
    <row r="89" spans="1:9" ht="16">
      <c r="A89" s="28"/>
      <c r="B89" s="29" t="s">
        <v>565</v>
      </c>
      <c r="C89" s="84" t="s">
        <v>948</v>
      </c>
      <c r="D89" s="29" t="s">
        <v>948</v>
      </c>
      <c r="E89" s="28" t="s">
        <v>67</v>
      </c>
      <c r="F89" s="29">
        <v>8</v>
      </c>
      <c r="G89" s="29">
        <v>8</v>
      </c>
      <c r="H89" s="29">
        <f t="shared" si="2"/>
        <v>16</v>
      </c>
      <c r="I89" s="37">
        <f t="shared" si="3"/>
        <v>4.9382716049382717E-4</v>
      </c>
    </row>
    <row r="90" spans="1:9" ht="16">
      <c r="A90" s="26" t="s">
        <v>106</v>
      </c>
      <c r="B90" s="27" t="s">
        <v>566</v>
      </c>
      <c r="C90" s="82" t="s">
        <v>1223</v>
      </c>
      <c r="D90" s="27" t="s">
        <v>1223</v>
      </c>
      <c r="E90" s="26" t="s">
        <v>83</v>
      </c>
      <c r="F90" s="27"/>
      <c r="G90" s="27">
        <v>4</v>
      </c>
      <c r="H90" s="27">
        <f t="shared" si="2"/>
        <v>4</v>
      </c>
      <c r="I90" s="37">
        <f t="shared" si="3"/>
        <v>1.2345679012345679E-4</v>
      </c>
    </row>
    <row r="91" spans="1:9" ht="16">
      <c r="A91" s="26"/>
      <c r="B91" s="27" t="s">
        <v>567</v>
      </c>
      <c r="C91" s="82" t="s">
        <v>1223</v>
      </c>
      <c r="D91" s="27" t="s">
        <v>1223</v>
      </c>
      <c r="E91" s="26" t="s">
        <v>83</v>
      </c>
      <c r="F91" s="27">
        <v>7</v>
      </c>
      <c r="G91" s="27">
        <v>7</v>
      </c>
      <c r="H91" s="27">
        <f t="shared" si="2"/>
        <v>14</v>
      </c>
      <c r="I91" s="37">
        <f t="shared" si="3"/>
        <v>4.3209876543209879E-4</v>
      </c>
    </row>
    <row r="92" spans="1:9" ht="16">
      <c r="A92" s="26"/>
      <c r="B92" s="27" t="s">
        <v>568</v>
      </c>
      <c r="C92" s="82" t="s">
        <v>83</v>
      </c>
      <c r="D92" s="27" t="s">
        <v>83</v>
      </c>
      <c r="E92" s="26" t="s">
        <v>83</v>
      </c>
      <c r="F92" s="27">
        <v>5</v>
      </c>
      <c r="G92" s="27">
        <v>1</v>
      </c>
      <c r="H92" s="27">
        <f t="shared" si="2"/>
        <v>6</v>
      </c>
      <c r="I92" s="37">
        <f t="shared" si="3"/>
        <v>1.8518518518518518E-4</v>
      </c>
    </row>
    <row r="93" spans="1:9" ht="16">
      <c r="A93" s="26"/>
      <c r="B93" s="27" t="s">
        <v>189</v>
      </c>
      <c r="C93" s="82" t="s">
        <v>1223</v>
      </c>
      <c r="D93" s="27" t="s">
        <v>1223</v>
      </c>
      <c r="E93" s="26" t="s">
        <v>83</v>
      </c>
      <c r="F93" s="27">
        <v>109</v>
      </c>
      <c r="G93" s="27">
        <v>54</v>
      </c>
      <c r="H93" s="27">
        <f t="shared" si="2"/>
        <v>163</v>
      </c>
      <c r="I93" s="37">
        <f t="shared" si="3"/>
        <v>5.0308641975308644E-3</v>
      </c>
    </row>
    <row r="94" spans="1:9" ht="16">
      <c r="A94" s="26"/>
      <c r="B94" s="27" t="s">
        <v>569</v>
      </c>
      <c r="C94" s="82" t="s">
        <v>14</v>
      </c>
      <c r="D94" s="27" t="s">
        <v>14</v>
      </c>
      <c r="E94" s="26" t="s">
        <v>14</v>
      </c>
      <c r="F94" s="27">
        <v>132</v>
      </c>
      <c r="G94" s="27">
        <v>70</v>
      </c>
      <c r="H94" s="27">
        <f t="shared" si="2"/>
        <v>202</v>
      </c>
      <c r="I94" s="37">
        <f t="shared" si="3"/>
        <v>6.2345679012345678E-3</v>
      </c>
    </row>
    <row r="95" spans="1:9" ht="16">
      <c r="A95" s="26"/>
      <c r="B95" s="27" t="s">
        <v>300</v>
      </c>
      <c r="C95" s="82" t="s">
        <v>82</v>
      </c>
      <c r="D95" s="27" t="s">
        <v>82</v>
      </c>
      <c r="E95" s="26" t="s">
        <v>83</v>
      </c>
      <c r="F95" s="27">
        <v>340</v>
      </c>
      <c r="G95" s="27">
        <v>195</v>
      </c>
      <c r="H95" s="27">
        <f t="shared" si="2"/>
        <v>535</v>
      </c>
      <c r="I95" s="37">
        <f t="shared" si="3"/>
        <v>1.6512345679012344E-2</v>
      </c>
    </row>
    <row r="96" spans="1:9" ht="16">
      <c r="A96" s="26"/>
      <c r="B96" s="27" t="s">
        <v>299</v>
      </c>
      <c r="C96" s="82" t="s">
        <v>82</v>
      </c>
      <c r="D96" s="27" t="s">
        <v>82</v>
      </c>
      <c r="E96" s="26" t="s">
        <v>83</v>
      </c>
      <c r="F96" s="27">
        <v>500</v>
      </c>
      <c r="G96" s="27">
        <v>301</v>
      </c>
      <c r="H96" s="27">
        <f t="shared" si="2"/>
        <v>801</v>
      </c>
      <c r="I96" s="37">
        <f t="shared" si="3"/>
        <v>2.4722222222222222E-2</v>
      </c>
    </row>
    <row r="97" spans="1:9" ht="16">
      <c r="A97" s="26"/>
      <c r="B97" s="27" t="s">
        <v>570</v>
      </c>
      <c r="C97" s="82" t="s">
        <v>82</v>
      </c>
      <c r="D97" s="27" t="s">
        <v>82</v>
      </c>
      <c r="E97" s="26" t="s">
        <v>83</v>
      </c>
      <c r="F97" s="27">
        <v>512</v>
      </c>
      <c r="G97" s="27">
        <v>466</v>
      </c>
      <c r="H97" s="27">
        <f t="shared" si="2"/>
        <v>978</v>
      </c>
      <c r="I97" s="37">
        <f t="shared" si="3"/>
        <v>3.0185185185185186E-2</v>
      </c>
    </row>
    <row r="98" spans="1:9" ht="16">
      <c r="A98" s="26"/>
      <c r="B98" s="27" t="s">
        <v>193</v>
      </c>
      <c r="C98" s="82" t="s">
        <v>1223</v>
      </c>
      <c r="D98" s="27" t="s">
        <v>1223</v>
      </c>
      <c r="E98" s="26" t="s">
        <v>83</v>
      </c>
      <c r="F98" s="27">
        <v>50</v>
      </c>
      <c r="G98" s="27">
        <v>28</v>
      </c>
      <c r="H98" s="27">
        <f t="shared" si="2"/>
        <v>78</v>
      </c>
      <c r="I98" s="37">
        <f t="shared" si="3"/>
        <v>2.4074074074074076E-3</v>
      </c>
    </row>
    <row r="99" spans="1:9" ht="16">
      <c r="A99" s="26"/>
      <c r="B99" s="27" t="s">
        <v>571</v>
      </c>
      <c r="C99" s="82" t="s">
        <v>1223</v>
      </c>
      <c r="D99" s="27" t="s">
        <v>1223</v>
      </c>
      <c r="E99" s="26" t="s">
        <v>83</v>
      </c>
      <c r="F99" s="27">
        <v>54</v>
      </c>
      <c r="G99" s="27">
        <v>54</v>
      </c>
      <c r="H99" s="27">
        <f t="shared" si="2"/>
        <v>108</v>
      </c>
      <c r="I99" s="37">
        <f t="shared" si="3"/>
        <v>3.3333333333333335E-3</v>
      </c>
    </row>
    <row r="100" spans="1:9" ht="16">
      <c r="A100" s="26"/>
      <c r="B100" s="27" t="s">
        <v>572</v>
      </c>
      <c r="C100" s="82" t="s">
        <v>1223</v>
      </c>
      <c r="D100" s="27" t="s">
        <v>1223</v>
      </c>
      <c r="E100" s="26" t="s">
        <v>83</v>
      </c>
      <c r="F100" s="27">
        <v>7</v>
      </c>
      <c r="G100" s="27">
        <v>7</v>
      </c>
      <c r="H100" s="27">
        <f t="shared" si="2"/>
        <v>14</v>
      </c>
      <c r="I100" s="37">
        <f t="shared" si="3"/>
        <v>4.3209876543209879E-4</v>
      </c>
    </row>
    <row r="101" spans="1:9" ht="16">
      <c r="A101" s="26"/>
      <c r="B101" s="27" t="s">
        <v>68</v>
      </c>
      <c r="C101" s="82" t="s">
        <v>14</v>
      </c>
      <c r="D101" s="27" t="s">
        <v>14</v>
      </c>
      <c r="E101" s="26" t="s">
        <v>14</v>
      </c>
      <c r="F101" s="27">
        <v>35</v>
      </c>
      <c r="G101" s="27">
        <v>20</v>
      </c>
      <c r="H101" s="27">
        <f t="shared" si="2"/>
        <v>55</v>
      </c>
      <c r="I101" s="37">
        <f t="shared" si="3"/>
        <v>1.6975308641975309E-3</v>
      </c>
    </row>
    <row r="102" spans="1:9" ht="16">
      <c r="A102" s="26"/>
      <c r="B102" s="27" t="s">
        <v>573</v>
      </c>
      <c r="C102" s="82" t="s">
        <v>14</v>
      </c>
      <c r="D102" s="27" t="s">
        <v>14</v>
      </c>
      <c r="E102" s="26" t="s">
        <v>14</v>
      </c>
      <c r="F102" s="27">
        <v>5</v>
      </c>
      <c r="G102" s="27">
        <v>1</v>
      </c>
      <c r="H102" s="27">
        <f t="shared" si="2"/>
        <v>6</v>
      </c>
      <c r="I102" s="37">
        <f t="shared" si="3"/>
        <v>1.8518518518518518E-4</v>
      </c>
    </row>
    <row r="103" spans="1:9" ht="16">
      <c r="A103" s="28"/>
      <c r="B103" s="29" t="s">
        <v>574</v>
      </c>
      <c r="C103" s="84" t="s">
        <v>1223</v>
      </c>
      <c r="D103" s="29" t="s">
        <v>1223</v>
      </c>
      <c r="E103" s="28" t="s">
        <v>83</v>
      </c>
      <c r="F103" s="29">
        <v>16</v>
      </c>
      <c r="G103" s="29">
        <v>22</v>
      </c>
      <c r="H103" s="29">
        <f t="shared" si="2"/>
        <v>38</v>
      </c>
      <c r="I103" s="37">
        <f t="shared" si="3"/>
        <v>1.1728395061728395E-3</v>
      </c>
    </row>
    <row r="104" spans="1:9" ht="16">
      <c r="A104" s="26" t="s">
        <v>107</v>
      </c>
      <c r="B104" s="27" t="s">
        <v>903</v>
      </c>
      <c r="C104" s="82" t="s">
        <v>951</v>
      </c>
      <c r="D104" s="27" t="s">
        <v>951</v>
      </c>
      <c r="E104" s="26" t="s">
        <v>83</v>
      </c>
      <c r="F104" s="27">
        <v>5</v>
      </c>
      <c r="G104" s="27">
        <v>7</v>
      </c>
      <c r="H104" s="27">
        <f t="shared" si="2"/>
        <v>12</v>
      </c>
      <c r="I104" s="37">
        <f t="shared" si="3"/>
        <v>3.7037037037037035E-4</v>
      </c>
    </row>
    <row r="105" spans="1:9" ht="16">
      <c r="A105" s="26"/>
      <c r="B105" s="27" t="s">
        <v>575</v>
      </c>
      <c r="C105" s="82" t="s">
        <v>951</v>
      </c>
      <c r="D105" s="27" t="s">
        <v>951</v>
      </c>
      <c r="E105" s="26" t="s">
        <v>83</v>
      </c>
      <c r="F105" s="27">
        <v>13</v>
      </c>
      <c r="G105" s="27">
        <v>10</v>
      </c>
      <c r="H105" s="27">
        <f t="shared" si="2"/>
        <v>23</v>
      </c>
      <c r="I105" s="37">
        <f t="shared" si="3"/>
        <v>7.0987654320987651E-4</v>
      </c>
    </row>
    <row r="106" spans="1:9" ht="16">
      <c r="A106" s="26"/>
      <c r="B106" s="27" t="s">
        <v>576</v>
      </c>
      <c r="C106" s="82" t="s">
        <v>951</v>
      </c>
      <c r="D106" s="27" t="s">
        <v>951</v>
      </c>
      <c r="E106" s="26" t="s">
        <v>83</v>
      </c>
      <c r="F106" s="27">
        <v>7</v>
      </c>
      <c r="G106" s="27">
        <v>2</v>
      </c>
      <c r="H106" s="27">
        <f t="shared" si="2"/>
        <v>9</v>
      </c>
      <c r="I106" s="37">
        <f t="shared" si="3"/>
        <v>2.7777777777777778E-4</v>
      </c>
    </row>
    <row r="107" spans="1:9" ht="16">
      <c r="A107" s="26"/>
      <c r="B107" s="27" t="s">
        <v>577</v>
      </c>
      <c r="C107" s="82" t="s">
        <v>951</v>
      </c>
      <c r="D107" s="27" t="s">
        <v>951</v>
      </c>
      <c r="E107" s="26" t="s">
        <v>83</v>
      </c>
      <c r="F107" s="27">
        <v>82</v>
      </c>
      <c r="G107" s="27">
        <v>41</v>
      </c>
      <c r="H107" s="27">
        <f t="shared" si="2"/>
        <v>123</v>
      </c>
      <c r="I107" s="37">
        <f t="shared" si="3"/>
        <v>3.7962962962962963E-3</v>
      </c>
    </row>
    <row r="108" spans="1:9" ht="16">
      <c r="A108" s="26"/>
      <c r="B108" s="27" t="s">
        <v>904</v>
      </c>
      <c r="C108" s="82" t="s">
        <v>951</v>
      </c>
      <c r="D108" s="27" t="s">
        <v>951</v>
      </c>
      <c r="E108" s="26" t="s">
        <v>83</v>
      </c>
      <c r="F108" s="27">
        <v>146</v>
      </c>
      <c r="G108" s="27">
        <v>132</v>
      </c>
      <c r="H108" s="27">
        <f t="shared" si="2"/>
        <v>278</v>
      </c>
      <c r="I108" s="37">
        <f t="shared" si="3"/>
        <v>8.5802469135802476E-3</v>
      </c>
    </row>
    <row r="109" spans="1:9" ht="16">
      <c r="A109" s="26"/>
      <c r="B109" s="27" t="s">
        <v>500</v>
      </c>
      <c r="C109" s="82" t="s">
        <v>86</v>
      </c>
      <c r="D109" s="27" t="s">
        <v>86</v>
      </c>
      <c r="E109" s="26" t="s">
        <v>88</v>
      </c>
      <c r="F109" s="27">
        <v>499</v>
      </c>
      <c r="G109" s="27">
        <v>437</v>
      </c>
      <c r="H109" s="27">
        <f t="shared" si="2"/>
        <v>936</v>
      </c>
      <c r="I109" s="37">
        <f t="shared" si="3"/>
        <v>2.8888888888888888E-2</v>
      </c>
    </row>
    <row r="110" spans="1:9" ht="16">
      <c r="A110" s="26"/>
      <c r="B110" s="27" t="s">
        <v>579</v>
      </c>
      <c r="C110" s="82" t="s">
        <v>86</v>
      </c>
      <c r="D110" s="27" t="s">
        <v>86</v>
      </c>
      <c r="E110" s="26" t="s">
        <v>88</v>
      </c>
      <c r="F110" s="27">
        <v>135</v>
      </c>
      <c r="G110" s="27">
        <v>145</v>
      </c>
      <c r="H110" s="27">
        <f t="shared" si="2"/>
        <v>280</v>
      </c>
      <c r="I110" s="37">
        <f t="shared" si="3"/>
        <v>8.6419753086419745E-3</v>
      </c>
    </row>
    <row r="111" spans="1:9" ht="16">
      <c r="A111" s="26"/>
      <c r="B111" s="27" t="s">
        <v>149</v>
      </c>
      <c r="C111" s="82" t="s">
        <v>86</v>
      </c>
      <c r="D111" s="27" t="s">
        <v>86</v>
      </c>
      <c r="E111" s="26" t="s">
        <v>88</v>
      </c>
      <c r="F111" s="27">
        <v>1</v>
      </c>
      <c r="G111" s="27"/>
      <c r="H111" s="27">
        <f t="shared" si="2"/>
        <v>1</v>
      </c>
      <c r="I111" s="37">
        <f t="shared" si="3"/>
        <v>3.0864197530864198E-5</v>
      </c>
    </row>
    <row r="112" spans="1:9" ht="16">
      <c r="A112" s="26"/>
      <c r="B112" s="27" t="s">
        <v>580</v>
      </c>
      <c r="C112" s="82" t="s">
        <v>86</v>
      </c>
      <c r="D112" s="27" t="s">
        <v>86</v>
      </c>
      <c r="E112" s="26" t="s">
        <v>88</v>
      </c>
      <c r="F112" s="27">
        <v>1</v>
      </c>
      <c r="G112" s="27">
        <v>2</v>
      </c>
      <c r="H112" s="27">
        <f t="shared" si="2"/>
        <v>3</v>
      </c>
      <c r="I112" s="37">
        <f t="shared" si="3"/>
        <v>9.2592592592592588E-5</v>
      </c>
    </row>
    <row r="113" spans="1:9" ht="16">
      <c r="A113" s="26"/>
      <c r="B113" s="27" t="s">
        <v>503</v>
      </c>
      <c r="C113" s="82" t="s">
        <v>951</v>
      </c>
      <c r="D113" s="27" t="s">
        <v>951</v>
      </c>
      <c r="E113" s="26" t="s">
        <v>83</v>
      </c>
      <c r="F113" s="27">
        <v>195</v>
      </c>
      <c r="G113" s="27">
        <v>67</v>
      </c>
      <c r="H113" s="27">
        <f t="shared" si="2"/>
        <v>262</v>
      </c>
      <c r="I113" s="37">
        <f t="shared" si="3"/>
        <v>8.0864197530864206E-3</v>
      </c>
    </row>
    <row r="114" spans="1:9" ht="16">
      <c r="A114" s="26"/>
      <c r="B114" s="27" t="s">
        <v>581</v>
      </c>
      <c r="C114" s="82" t="s">
        <v>951</v>
      </c>
      <c r="D114" s="27" t="s">
        <v>951</v>
      </c>
      <c r="E114" s="26" t="s">
        <v>83</v>
      </c>
      <c r="F114" s="27">
        <v>67</v>
      </c>
      <c r="G114" s="27">
        <v>32</v>
      </c>
      <c r="H114" s="27">
        <f t="shared" si="2"/>
        <v>99</v>
      </c>
      <c r="I114" s="37">
        <f t="shared" si="3"/>
        <v>3.0555555555555557E-3</v>
      </c>
    </row>
    <row r="115" spans="1:9" ht="16">
      <c r="A115" s="26"/>
      <c r="B115" s="27" t="s">
        <v>582</v>
      </c>
      <c r="C115" s="82" t="s">
        <v>951</v>
      </c>
      <c r="D115" s="27" t="s">
        <v>951</v>
      </c>
      <c r="E115" s="26" t="s">
        <v>83</v>
      </c>
      <c r="F115" s="27">
        <v>121</v>
      </c>
      <c r="G115" s="27">
        <v>78</v>
      </c>
      <c r="H115" s="27">
        <f t="shared" si="2"/>
        <v>199</v>
      </c>
      <c r="I115" s="37">
        <f t="shared" si="3"/>
        <v>6.1419753086419757E-3</v>
      </c>
    </row>
    <row r="116" spans="1:9" ht="16">
      <c r="A116" s="26"/>
      <c r="B116" s="27" t="s">
        <v>583</v>
      </c>
      <c r="C116" s="82" t="s">
        <v>951</v>
      </c>
      <c r="D116" s="27" t="s">
        <v>951</v>
      </c>
      <c r="E116" s="26" t="s">
        <v>83</v>
      </c>
      <c r="F116" s="27">
        <v>42</v>
      </c>
      <c r="G116" s="27">
        <v>32</v>
      </c>
      <c r="H116" s="27">
        <f t="shared" si="2"/>
        <v>74</v>
      </c>
      <c r="I116" s="37">
        <f t="shared" si="3"/>
        <v>2.2839506172839508E-3</v>
      </c>
    </row>
    <row r="117" spans="1:9" ht="16">
      <c r="A117" s="26"/>
      <c r="B117" s="27" t="s">
        <v>584</v>
      </c>
      <c r="C117" s="82" t="s">
        <v>1034</v>
      </c>
      <c r="D117" s="27" t="s">
        <v>1034</v>
      </c>
      <c r="E117" s="26" t="s">
        <v>83</v>
      </c>
      <c r="F117" s="27">
        <v>5</v>
      </c>
      <c r="G117" s="27">
        <v>10</v>
      </c>
      <c r="H117" s="27">
        <f t="shared" si="2"/>
        <v>15</v>
      </c>
      <c r="I117" s="37">
        <f t="shared" si="3"/>
        <v>4.6296296296296298E-4</v>
      </c>
    </row>
    <row r="118" spans="1:9" ht="16">
      <c r="A118" s="26"/>
      <c r="B118" s="27" t="s">
        <v>585</v>
      </c>
      <c r="C118" s="82" t="s">
        <v>1282</v>
      </c>
      <c r="D118" s="27" t="s">
        <v>1282</v>
      </c>
      <c r="E118" s="26" t="s">
        <v>24</v>
      </c>
      <c r="F118" s="27">
        <v>2</v>
      </c>
      <c r="G118" s="27"/>
      <c r="H118" s="27">
        <f t="shared" si="2"/>
        <v>2</v>
      </c>
      <c r="I118" s="37">
        <f t="shared" si="3"/>
        <v>6.1728395061728397E-5</v>
      </c>
    </row>
    <row r="119" spans="1:9" ht="16">
      <c r="A119" s="26"/>
      <c r="B119" s="27" t="s">
        <v>504</v>
      </c>
      <c r="C119" s="82" t="s">
        <v>1034</v>
      </c>
      <c r="D119" s="27" t="s">
        <v>1034</v>
      </c>
      <c r="E119" s="26" t="s">
        <v>14</v>
      </c>
      <c r="F119" s="27">
        <v>285</v>
      </c>
      <c r="G119" s="27">
        <v>157</v>
      </c>
      <c r="H119" s="27">
        <f t="shared" si="2"/>
        <v>442</v>
      </c>
      <c r="I119" s="37">
        <f t="shared" si="3"/>
        <v>1.3641975308641975E-2</v>
      </c>
    </row>
    <row r="120" spans="1:9" ht="16">
      <c r="A120" s="26"/>
      <c r="B120" s="27" t="s">
        <v>586</v>
      </c>
      <c r="C120" s="82" t="s">
        <v>1034</v>
      </c>
      <c r="D120" s="27" t="s">
        <v>1034</v>
      </c>
      <c r="E120" s="26" t="s">
        <v>14</v>
      </c>
      <c r="F120" s="27">
        <v>36</v>
      </c>
      <c r="G120" s="27">
        <v>15</v>
      </c>
      <c r="H120" s="27">
        <f t="shared" si="2"/>
        <v>51</v>
      </c>
      <c r="I120" s="37">
        <f t="shared" si="3"/>
        <v>1.5740740740740741E-3</v>
      </c>
    </row>
    <row r="121" spans="1:9" ht="16">
      <c r="A121" s="26"/>
      <c r="B121" s="27" t="s">
        <v>587</v>
      </c>
      <c r="C121" s="82" t="s">
        <v>1034</v>
      </c>
      <c r="D121" s="27" t="s">
        <v>1034</v>
      </c>
      <c r="E121" s="26" t="s">
        <v>83</v>
      </c>
      <c r="F121" s="27">
        <v>85</v>
      </c>
      <c r="G121" s="27">
        <v>58</v>
      </c>
      <c r="H121" s="27">
        <f t="shared" si="2"/>
        <v>143</v>
      </c>
      <c r="I121" s="37">
        <f t="shared" si="3"/>
        <v>4.4135802469135801E-3</v>
      </c>
    </row>
    <row r="122" spans="1:9" ht="16">
      <c r="A122" s="26"/>
      <c r="B122" s="27" t="s">
        <v>588</v>
      </c>
      <c r="C122" s="82" t="s">
        <v>951</v>
      </c>
      <c r="D122" s="27" t="s">
        <v>951</v>
      </c>
      <c r="E122" s="26" t="s">
        <v>83</v>
      </c>
      <c r="F122" s="27">
        <v>4</v>
      </c>
      <c r="G122" s="27">
        <v>2</v>
      </c>
      <c r="H122" s="27">
        <f t="shared" si="2"/>
        <v>6</v>
      </c>
      <c r="I122" s="37">
        <f t="shared" si="3"/>
        <v>1.8518518518518518E-4</v>
      </c>
    </row>
    <row r="123" spans="1:9" ht="16">
      <c r="A123" s="26"/>
      <c r="B123" s="27" t="s">
        <v>589</v>
      </c>
      <c r="C123" s="82" t="s">
        <v>951</v>
      </c>
      <c r="D123" s="27" t="s">
        <v>951</v>
      </c>
      <c r="E123" s="26" t="s">
        <v>88</v>
      </c>
      <c r="F123" s="27">
        <v>49</v>
      </c>
      <c r="G123" s="27">
        <v>46</v>
      </c>
      <c r="H123" s="27">
        <f t="shared" si="2"/>
        <v>95</v>
      </c>
      <c r="I123" s="37">
        <f t="shared" si="3"/>
        <v>2.9320987654320989E-3</v>
      </c>
    </row>
    <row r="124" spans="1:9" ht="32">
      <c r="A124" s="28"/>
      <c r="B124" s="29" t="s">
        <v>905</v>
      </c>
      <c r="C124" s="84" t="s">
        <v>951</v>
      </c>
      <c r="D124" s="29" t="s">
        <v>951</v>
      </c>
      <c r="E124" s="28" t="s">
        <v>83</v>
      </c>
      <c r="F124" s="29">
        <v>16</v>
      </c>
      <c r="G124" s="29">
        <v>2</v>
      </c>
      <c r="H124" s="29">
        <f t="shared" si="2"/>
        <v>18</v>
      </c>
      <c r="I124" s="37">
        <f t="shared" si="3"/>
        <v>5.5555555555555556E-4</v>
      </c>
    </row>
    <row r="125" spans="1:9" ht="16">
      <c r="A125" s="26" t="s">
        <v>893</v>
      </c>
      <c r="B125" s="27" t="s">
        <v>303</v>
      </c>
      <c r="C125" s="82" t="s">
        <v>938</v>
      </c>
      <c r="D125" s="27" t="s">
        <v>938</v>
      </c>
      <c r="E125" s="26" t="s">
        <v>83</v>
      </c>
      <c r="F125" s="27">
        <v>126</v>
      </c>
      <c r="G125" s="27">
        <v>71</v>
      </c>
      <c r="H125" s="27">
        <f t="shared" si="2"/>
        <v>197</v>
      </c>
      <c r="I125" s="37">
        <f t="shared" si="3"/>
        <v>6.0802469135802471E-3</v>
      </c>
    </row>
    <row r="126" spans="1:9" ht="16">
      <c r="A126" s="26"/>
      <c r="B126" s="27" t="s">
        <v>590</v>
      </c>
      <c r="C126" s="82" t="s">
        <v>938</v>
      </c>
      <c r="D126" s="27" t="s">
        <v>938</v>
      </c>
      <c r="E126" s="26" t="s">
        <v>14</v>
      </c>
      <c r="F126" s="27">
        <v>1200</v>
      </c>
      <c r="G126" s="27">
        <v>698</v>
      </c>
      <c r="H126" s="27">
        <f t="shared" si="2"/>
        <v>1898</v>
      </c>
      <c r="I126" s="37">
        <f t="shared" si="3"/>
        <v>5.8580246913580249E-2</v>
      </c>
    </row>
    <row r="127" spans="1:9" ht="16">
      <c r="A127" s="26"/>
      <c r="B127" s="27" t="s">
        <v>591</v>
      </c>
      <c r="C127" s="82" t="s">
        <v>938</v>
      </c>
      <c r="D127" s="27" t="s">
        <v>938</v>
      </c>
      <c r="E127" s="26" t="s">
        <v>83</v>
      </c>
      <c r="F127" s="27"/>
      <c r="G127" s="27"/>
      <c r="H127" s="27">
        <f t="shared" si="2"/>
        <v>0</v>
      </c>
      <c r="I127" s="37">
        <f t="shared" si="3"/>
        <v>0</v>
      </c>
    </row>
    <row r="128" spans="1:9" ht="16">
      <c r="A128" s="26"/>
      <c r="B128" s="27" t="s">
        <v>592</v>
      </c>
      <c r="C128" s="82" t="s">
        <v>938</v>
      </c>
      <c r="D128" s="27" t="s">
        <v>938</v>
      </c>
      <c r="E128" s="26" t="s">
        <v>83</v>
      </c>
      <c r="F128" s="27">
        <v>31</v>
      </c>
      <c r="G128" s="27">
        <v>16</v>
      </c>
      <c r="H128" s="27">
        <f t="shared" si="2"/>
        <v>47</v>
      </c>
      <c r="I128" s="37">
        <f t="shared" si="3"/>
        <v>1.4506172839506173E-3</v>
      </c>
    </row>
    <row r="129" spans="1:9" ht="16">
      <c r="A129" s="26"/>
      <c r="B129" s="27" t="s">
        <v>906</v>
      </c>
      <c r="C129" s="82" t="s">
        <v>939</v>
      </c>
      <c r="D129" s="27" t="s">
        <v>939</v>
      </c>
      <c r="E129" s="26" t="s">
        <v>83</v>
      </c>
      <c r="F129" s="27">
        <v>11</v>
      </c>
      <c r="G129" s="27">
        <v>4</v>
      </c>
      <c r="H129" s="27">
        <f t="shared" si="2"/>
        <v>15</v>
      </c>
      <c r="I129" s="37">
        <f t="shared" si="3"/>
        <v>4.6296296296296298E-4</v>
      </c>
    </row>
    <row r="130" spans="1:9" ht="16">
      <c r="A130" s="26"/>
      <c r="B130" s="27" t="s">
        <v>594</v>
      </c>
      <c r="C130" s="82" t="s">
        <v>939</v>
      </c>
      <c r="D130" s="27" t="s">
        <v>939</v>
      </c>
      <c r="E130" s="26" t="s">
        <v>83</v>
      </c>
      <c r="F130" s="27">
        <v>37</v>
      </c>
      <c r="G130" s="27">
        <v>36</v>
      </c>
      <c r="H130" s="27">
        <f t="shared" si="2"/>
        <v>73</v>
      </c>
      <c r="I130" s="37">
        <f t="shared" si="3"/>
        <v>2.2530864197530865E-3</v>
      </c>
    </row>
    <row r="131" spans="1:9" ht="16">
      <c r="A131" s="26"/>
      <c r="B131" s="27" t="s">
        <v>1268</v>
      </c>
      <c r="C131" s="82" t="s">
        <v>939</v>
      </c>
      <c r="D131" s="27" t="s">
        <v>939</v>
      </c>
      <c r="E131" s="26" t="s">
        <v>83</v>
      </c>
      <c r="F131" s="27">
        <v>6</v>
      </c>
      <c r="G131" s="27">
        <v>3</v>
      </c>
      <c r="H131" s="27">
        <f t="shared" ref="H131:H194" si="4">F131+G131</f>
        <v>9</v>
      </c>
      <c r="I131" s="37">
        <f t="shared" ref="I131:I194" si="5">(H131/I$1)</f>
        <v>2.7777777777777778E-4</v>
      </c>
    </row>
    <row r="132" spans="1:9" ht="16">
      <c r="A132" s="26"/>
      <c r="B132" s="27" t="s">
        <v>596</v>
      </c>
      <c r="C132" s="82" t="s">
        <v>939</v>
      </c>
      <c r="D132" s="27" t="s">
        <v>939</v>
      </c>
      <c r="E132" s="26" t="s">
        <v>83</v>
      </c>
      <c r="F132" s="27">
        <v>59</v>
      </c>
      <c r="G132" s="27">
        <v>43</v>
      </c>
      <c r="H132" s="27">
        <f t="shared" si="4"/>
        <v>102</v>
      </c>
      <c r="I132" s="37">
        <f t="shared" si="5"/>
        <v>3.1481481481481482E-3</v>
      </c>
    </row>
    <row r="133" spans="1:9" ht="16">
      <c r="A133" s="26"/>
      <c r="B133" s="27" t="s">
        <v>597</v>
      </c>
      <c r="C133" s="82" t="s">
        <v>939</v>
      </c>
      <c r="D133" s="27" t="s">
        <v>939</v>
      </c>
      <c r="E133" s="26" t="s">
        <v>88</v>
      </c>
      <c r="F133" s="27"/>
      <c r="G133" s="27"/>
      <c r="H133" s="27">
        <f t="shared" si="4"/>
        <v>0</v>
      </c>
      <c r="I133" s="37">
        <f t="shared" si="5"/>
        <v>0</v>
      </c>
    </row>
    <row r="134" spans="1:9" ht="16">
      <c r="A134" s="26"/>
      <c r="B134" s="27" t="s">
        <v>598</v>
      </c>
      <c r="C134" s="82" t="s">
        <v>939</v>
      </c>
      <c r="D134" s="27" t="s">
        <v>939</v>
      </c>
      <c r="E134" s="26" t="s">
        <v>83</v>
      </c>
      <c r="F134" s="27">
        <v>2</v>
      </c>
      <c r="G134" s="27">
        <v>6</v>
      </c>
      <c r="H134" s="27">
        <f t="shared" si="4"/>
        <v>8</v>
      </c>
      <c r="I134" s="37">
        <f t="shared" si="5"/>
        <v>2.4691358024691359E-4</v>
      </c>
    </row>
    <row r="135" spans="1:9" ht="16">
      <c r="A135" s="26"/>
      <c r="B135" s="27" t="s">
        <v>599</v>
      </c>
      <c r="C135" s="82" t="s">
        <v>944</v>
      </c>
      <c r="D135" s="27" t="s">
        <v>935</v>
      </c>
      <c r="E135" s="26" t="s">
        <v>24</v>
      </c>
      <c r="F135" s="27">
        <v>37</v>
      </c>
      <c r="G135" s="27">
        <v>10</v>
      </c>
      <c r="H135" s="27">
        <f t="shared" si="4"/>
        <v>47</v>
      </c>
      <c r="I135" s="37">
        <f t="shared" si="5"/>
        <v>1.4506172839506173E-3</v>
      </c>
    </row>
    <row r="136" spans="1:9" ht="16">
      <c r="A136" s="26"/>
      <c r="B136" s="27" t="s">
        <v>600</v>
      </c>
      <c r="C136" s="82" t="s">
        <v>939</v>
      </c>
      <c r="D136" s="27" t="s">
        <v>939</v>
      </c>
      <c r="E136" s="26" t="s">
        <v>83</v>
      </c>
      <c r="F136" s="27">
        <v>29</v>
      </c>
      <c r="G136" s="27">
        <v>11</v>
      </c>
      <c r="H136" s="27">
        <f t="shared" si="4"/>
        <v>40</v>
      </c>
      <c r="I136" s="37">
        <f t="shared" si="5"/>
        <v>1.2345679012345679E-3</v>
      </c>
    </row>
    <row r="137" spans="1:9" ht="16">
      <c r="A137" s="26"/>
      <c r="B137" s="27" t="s">
        <v>601</v>
      </c>
      <c r="C137" s="82" t="s">
        <v>939</v>
      </c>
      <c r="D137" s="27" t="s">
        <v>939</v>
      </c>
      <c r="E137" s="26" t="s">
        <v>83</v>
      </c>
      <c r="F137" s="27">
        <v>14</v>
      </c>
      <c r="G137" s="27">
        <v>9</v>
      </c>
      <c r="H137" s="27">
        <f t="shared" si="4"/>
        <v>23</v>
      </c>
      <c r="I137" s="37">
        <f t="shared" si="5"/>
        <v>7.0987654320987651E-4</v>
      </c>
    </row>
    <row r="138" spans="1:9" ht="16">
      <c r="A138" s="26"/>
      <c r="B138" s="27" t="s">
        <v>602</v>
      </c>
      <c r="C138" s="82" t="s">
        <v>939</v>
      </c>
      <c r="D138" s="27" t="s">
        <v>939</v>
      </c>
      <c r="E138" s="26" t="s">
        <v>83</v>
      </c>
      <c r="F138" s="27">
        <v>41</v>
      </c>
      <c r="G138" s="27">
        <v>17</v>
      </c>
      <c r="H138" s="27">
        <f t="shared" si="4"/>
        <v>58</v>
      </c>
      <c r="I138" s="37">
        <f t="shared" si="5"/>
        <v>1.7901234567901235E-3</v>
      </c>
    </row>
    <row r="139" spans="1:9" ht="16">
      <c r="A139" s="28"/>
      <c r="B139" s="29" t="s">
        <v>603</v>
      </c>
      <c r="C139" s="84" t="s">
        <v>939</v>
      </c>
      <c r="D139" s="29" t="s">
        <v>939</v>
      </c>
      <c r="E139" s="28" t="s">
        <v>83</v>
      </c>
      <c r="F139" s="29"/>
      <c r="G139" s="29"/>
      <c r="H139" s="29">
        <f t="shared" si="4"/>
        <v>0</v>
      </c>
      <c r="I139" s="37">
        <f t="shared" si="5"/>
        <v>0</v>
      </c>
    </row>
    <row r="140" spans="1:9" ht="16">
      <c r="A140" s="26" t="s">
        <v>604</v>
      </c>
      <c r="B140" s="27" t="s">
        <v>908</v>
      </c>
      <c r="C140" s="82" t="s">
        <v>940</v>
      </c>
      <c r="D140" s="27" t="s">
        <v>940</v>
      </c>
      <c r="E140" s="26" t="s">
        <v>85</v>
      </c>
      <c r="F140" s="27">
        <v>13</v>
      </c>
      <c r="G140" s="27">
        <v>24</v>
      </c>
      <c r="H140" s="27">
        <f t="shared" si="4"/>
        <v>37</v>
      </c>
      <c r="I140" s="37">
        <f t="shared" si="5"/>
        <v>1.1419753086419754E-3</v>
      </c>
    </row>
    <row r="141" spans="1:9" ht="16">
      <c r="A141" s="26"/>
      <c r="B141" s="27" t="s">
        <v>606</v>
      </c>
      <c r="C141" s="82" t="s">
        <v>940</v>
      </c>
      <c r="D141" s="27" t="s">
        <v>940</v>
      </c>
      <c r="E141" s="26" t="s">
        <v>83</v>
      </c>
      <c r="F141" s="27">
        <v>19</v>
      </c>
      <c r="G141" s="27">
        <v>15</v>
      </c>
      <c r="H141" s="27">
        <f t="shared" si="4"/>
        <v>34</v>
      </c>
      <c r="I141" s="37">
        <f t="shared" si="5"/>
        <v>1.0493827160493827E-3</v>
      </c>
    </row>
    <row r="142" spans="1:9" ht="16">
      <c r="A142" s="26"/>
      <c r="B142" s="27" t="s">
        <v>607</v>
      </c>
      <c r="C142" s="82" t="s">
        <v>940</v>
      </c>
      <c r="D142" s="27" t="s">
        <v>940</v>
      </c>
      <c r="E142" s="26" t="s">
        <v>83</v>
      </c>
      <c r="F142" s="27">
        <v>13</v>
      </c>
      <c r="G142" s="27">
        <v>14</v>
      </c>
      <c r="H142" s="27">
        <f t="shared" si="4"/>
        <v>27</v>
      </c>
      <c r="I142" s="37">
        <f t="shared" si="5"/>
        <v>8.3333333333333339E-4</v>
      </c>
    </row>
    <row r="143" spans="1:9" ht="16">
      <c r="A143" s="26"/>
      <c r="B143" s="27" t="s">
        <v>505</v>
      </c>
      <c r="C143" s="82" t="s">
        <v>940</v>
      </c>
      <c r="D143" s="27" t="s">
        <v>940</v>
      </c>
      <c r="E143" s="26" t="s">
        <v>88</v>
      </c>
      <c r="F143" s="27">
        <v>53</v>
      </c>
      <c r="G143" s="27">
        <v>54</v>
      </c>
      <c r="H143" s="27">
        <f t="shared" si="4"/>
        <v>107</v>
      </c>
      <c r="I143" s="37">
        <f t="shared" si="5"/>
        <v>3.3024691358024692E-3</v>
      </c>
    </row>
    <row r="144" spans="1:9" ht="16">
      <c r="A144" s="26"/>
      <c r="B144" s="27" t="s">
        <v>608</v>
      </c>
      <c r="C144" s="82" t="s">
        <v>940</v>
      </c>
      <c r="D144" s="27" t="s">
        <v>940</v>
      </c>
      <c r="E144" s="26" t="s">
        <v>83</v>
      </c>
      <c r="F144" s="27">
        <v>42</v>
      </c>
      <c r="G144" s="27">
        <v>28</v>
      </c>
      <c r="H144" s="27">
        <f t="shared" si="4"/>
        <v>70</v>
      </c>
      <c r="I144" s="37">
        <f t="shared" si="5"/>
        <v>2.1604938271604936E-3</v>
      </c>
    </row>
    <row r="145" spans="1:9" ht="16">
      <c r="A145" s="26"/>
      <c r="B145" s="27" t="s">
        <v>609</v>
      </c>
      <c r="C145" s="82" t="s">
        <v>940</v>
      </c>
      <c r="D145" s="27" t="s">
        <v>940</v>
      </c>
      <c r="E145" s="26" t="s">
        <v>83</v>
      </c>
      <c r="F145" s="27">
        <v>11</v>
      </c>
      <c r="G145" s="27">
        <v>2</v>
      </c>
      <c r="H145" s="27">
        <f t="shared" si="4"/>
        <v>13</v>
      </c>
      <c r="I145" s="37">
        <f t="shared" si="5"/>
        <v>4.0123456790123454E-4</v>
      </c>
    </row>
    <row r="146" spans="1:9" ht="16">
      <c r="A146" s="26"/>
      <c r="B146" s="27" t="s">
        <v>610</v>
      </c>
      <c r="C146" s="82" t="s">
        <v>940</v>
      </c>
      <c r="D146" s="27" t="s">
        <v>940</v>
      </c>
      <c r="E146" s="26" t="s">
        <v>83</v>
      </c>
      <c r="F146" s="27"/>
      <c r="G146" s="27">
        <v>1</v>
      </c>
      <c r="H146" s="27">
        <f t="shared" si="4"/>
        <v>1</v>
      </c>
      <c r="I146" s="37">
        <f t="shared" si="5"/>
        <v>3.0864197530864198E-5</v>
      </c>
    </row>
    <row r="147" spans="1:9" ht="16">
      <c r="A147" s="28"/>
      <c r="B147" s="29" t="s">
        <v>611</v>
      </c>
      <c r="C147" s="84" t="s">
        <v>940</v>
      </c>
      <c r="D147" s="29" t="s">
        <v>940</v>
      </c>
      <c r="E147" s="28" t="s">
        <v>83</v>
      </c>
      <c r="F147" s="29"/>
      <c r="G147" s="29"/>
      <c r="H147" s="29">
        <f t="shared" si="4"/>
        <v>0</v>
      </c>
      <c r="I147" s="37">
        <f t="shared" si="5"/>
        <v>0</v>
      </c>
    </row>
    <row r="148" spans="1:9" ht="16">
      <c r="A148" s="26" t="s">
        <v>894</v>
      </c>
      <c r="B148" s="27" t="s">
        <v>612</v>
      </c>
      <c r="C148" s="82" t="s">
        <v>948</v>
      </c>
      <c r="D148" s="27" t="s">
        <v>948</v>
      </c>
      <c r="E148" s="26" t="s">
        <v>67</v>
      </c>
      <c r="F148" s="27">
        <v>47</v>
      </c>
      <c r="G148" s="27">
        <v>34</v>
      </c>
      <c r="H148" s="27">
        <f t="shared" si="4"/>
        <v>81</v>
      </c>
      <c r="I148" s="37">
        <f t="shared" si="5"/>
        <v>2.5000000000000001E-3</v>
      </c>
    </row>
    <row r="149" spans="1:9" ht="16">
      <c r="A149" s="26"/>
      <c r="B149" s="27" t="s">
        <v>613</v>
      </c>
      <c r="C149" s="82" t="s">
        <v>86</v>
      </c>
      <c r="D149" s="27" t="s">
        <v>86</v>
      </c>
      <c r="E149" s="26" t="s">
        <v>88</v>
      </c>
      <c r="F149" s="27">
        <v>9</v>
      </c>
      <c r="G149" s="27">
        <v>4</v>
      </c>
      <c r="H149" s="27">
        <f t="shared" si="4"/>
        <v>13</v>
      </c>
      <c r="I149" s="37">
        <f t="shared" si="5"/>
        <v>4.0123456790123454E-4</v>
      </c>
    </row>
    <row r="150" spans="1:9" ht="16">
      <c r="A150" s="26"/>
      <c r="B150" s="27" t="s">
        <v>1270</v>
      </c>
      <c r="C150" s="82" t="s">
        <v>86</v>
      </c>
      <c r="D150" s="27" t="s">
        <v>86</v>
      </c>
      <c r="E150" s="26" t="s">
        <v>88</v>
      </c>
      <c r="F150" s="27">
        <v>7</v>
      </c>
      <c r="G150" s="27">
        <v>4</v>
      </c>
      <c r="H150" s="27">
        <f t="shared" si="4"/>
        <v>11</v>
      </c>
      <c r="I150" s="37">
        <f t="shared" si="5"/>
        <v>3.3950617283950616E-4</v>
      </c>
    </row>
    <row r="151" spans="1:9" ht="16">
      <c r="A151" s="28"/>
      <c r="B151" s="29" t="s">
        <v>614</v>
      </c>
      <c r="C151" s="84" t="s">
        <v>83</v>
      </c>
      <c r="D151" s="29" t="s">
        <v>83</v>
      </c>
      <c r="E151" s="28" t="s">
        <v>83</v>
      </c>
      <c r="F151" s="29">
        <v>10</v>
      </c>
      <c r="G151" s="29">
        <v>10</v>
      </c>
      <c r="H151" s="29">
        <f t="shared" si="4"/>
        <v>20</v>
      </c>
      <c r="I151" s="37">
        <f t="shared" si="5"/>
        <v>6.1728395061728394E-4</v>
      </c>
    </row>
    <row r="152" spans="1:9" ht="16">
      <c r="A152" s="26" t="s">
        <v>615</v>
      </c>
      <c r="B152" s="27" t="s">
        <v>616</v>
      </c>
      <c r="C152" s="82" t="s">
        <v>83</v>
      </c>
      <c r="D152" s="27" t="s">
        <v>83</v>
      </c>
      <c r="E152" s="26" t="s">
        <v>83</v>
      </c>
      <c r="F152" s="27">
        <v>31</v>
      </c>
      <c r="G152" s="27">
        <v>8</v>
      </c>
      <c r="H152" s="27">
        <f t="shared" si="4"/>
        <v>39</v>
      </c>
      <c r="I152" s="37">
        <f t="shared" si="5"/>
        <v>1.2037037037037038E-3</v>
      </c>
    </row>
    <row r="153" spans="1:9" ht="16">
      <c r="A153" s="26"/>
      <c r="B153" s="27" t="s">
        <v>617</v>
      </c>
      <c r="C153" s="82" t="s">
        <v>83</v>
      </c>
      <c r="D153" s="27" t="s">
        <v>83</v>
      </c>
      <c r="E153" s="26" t="s">
        <v>83</v>
      </c>
      <c r="F153" s="27"/>
      <c r="G153" s="27"/>
      <c r="H153" s="27">
        <f t="shared" si="4"/>
        <v>0</v>
      </c>
      <c r="I153" s="37">
        <f t="shared" si="5"/>
        <v>0</v>
      </c>
    </row>
    <row r="154" spans="1:9" ht="16">
      <c r="A154" s="26"/>
      <c r="B154" s="27" t="s">
        <v>618</v>
      </c>
      <c r="C154" s="82" t="s">
        <v>83</v>
      </c>
      <c r="D154" s="27" t="s">
        <v>83</v>
      </c>
      <c r="E154" s="26" t="s">
        <v>83</v>
      </c>
      <c r="F154" s="27">
        <v>1</v>
      </c>
      <c r="G154" s="27"/>
      <c r="H154" s="27">
        <f t="shared" si="4"/>
        <v>1</v>
      </c>
      <c r="I154" s="37">
        <f t="shared" si="5"/>
        <v>3.0864197530864198E-5</v>
      </c>
    </row>
    <row r="155" spans="1:9" ht="16">
      <c r="A155" s="28"/>
      <c r="B155" s="29" t="s">
        <v>619</v>
      </c>
      <c r="C155" s="84" t="s">
        <v>83</v>
      </c>
      <c r="D155" s="29" t="s">
        <v>83</v>
      </c>
      <c r="E155" s="28" t="s">
        <v>83</v>
      </c>
      <c r="F155" s="29">
        <v>2</v>
      </c>
      <c r="G155" s="29">
        <v>3</v>
      </c>
      <c r="H155" s="29">
        <f t="shared" si="4"/>
        <v>5</v>
      </c>
      <c r="I155" s="37">
        <f t="shared" si="5"/>
        <v>1.5432098765432098E-4</v>
      </c>
    </row>
    <row r="156" spans="1:9" ht="16">
      <c r="A156" s="26" t="s">
        <v>620</v>
      </c>
      <c r="B156" s="27" t="s">
        <v>76</v>
      </c>
      <c r="C156" s="82" t="s">
        <v>83</v>
      </c>
      <c r="D156" s="27" t="s">
        <v>83</v>
      </c>
      <c r="E156" s="26" t="s">
        <v>83</v>
      </c>
      <c r="F156" s="27">
        <v>12</v>
      </c>
      <c r="G156" s="27">
        <v>10</v>
      </c>
      <c r="H156" s="27">
        <f t="shared" si="4"/>
        <v>22</v>
      </c>
      <c r="I156" s="37">
        <f t="shared" si="5"/>
        <v>6.7901234567901232E-4</v>
      </c>
    </row>
    <row r="157" spans="1:9" ht="16">
      <c r="A157" s="26"/>
      <c r="B157" s="27" t="s">
        <v>621</v>
      </c>
      <c r="C157" s="82" t="s">
        <v>14</v>
      </c>
      <c r="D157" s="27" t="s">
        <v>14</v>
      </c>
      <c r="E157" s="26" t="s">
        <v>14</v>
      </c>
      <c r="F157" s="27">
        <v>97</v>
      </c>
      <c r="G157" s="27">
        <v>86</v>
      </c>
      <c r="H157" s="27">
        <f t="shared" si="4"/>
        <v>183</v>
      </c>
      <c r="I157" s="37">
        <f t="shared" si="5"/>
        <v>5.6481481481481478E-3</v>
      </c>
    </row>
    <row r="158" spans="1:9" ht="16">
      <c r="A158" s="28"/>
      <c r="B158" s="29" t="s">
        <v>324</v>
      </c>
      <c r="C158" s="84" t="s">
        <v>14</v>
      </c>
      <c r="D158" s="29" t="s">
        <v>14</v>
      </c>
      <c r="E158" s="28" t="s">
        <v>14</v>
      </c>
      <c r="F158" s="29">
        <v>52</v>
      </c>
      <c r="G158" s="29">
        <v>37</v>
      </c>
      <c r="H158" s="29">
        <f t="shared" si="4"/>
        <v>89</v>
      </c>
      <c r="I158" s="37">
        <f t="shared" si="5"/>
        <v>2.7469135802469136E-3</v>
      </c>
    </row>
    <row r="159" spans="1:9" ht="16">
      <c r="A159" s="26" t="s">
        <v>622</v>
      </c>
      <c r="B159" s="27" t="s">
        <v>623</v>
      </c>
      <c r="C159" s="82" t="s">
        <v>940</v>
      </c>
      <c r="D159" s="27" t="s">
        <v>940</v>
      </c>
      <c r="E159" s="26" t="s">
        <v>83</v>
      </c>
      <c r="F159" s="27">
        <v>391</v>
      </c>
      <c r="G159" s="27">
        <v>257</v>
      </c>
      <c r="H159" s="27">
        <f t="shared" si="4"/>
        <v>648</v>
      </c>
      <c r="I159" s="37">
        <f t="shared" si="5"/>
        <v>0.02</v>
      </c>
    </row>
    <row r="160" spans="1:9" ht="16">
      <c r="A160" s="26"/>
      <c r="B160" s="27" t="s">
        <v>624</v>
      </c>
      <c r="C160" s="82" t="s">
        <v>940</v>
      </c>
      <c r="D160" s="27" t="s">
        <v>940</v>
      </c>
      <c r="E160" s="26" t="s">
        <v>83</v>
      </c>
      <c r="F160" s="27">
        <v>149</v>
      </c>
      <c r="G160" s="27">
        <v>83</v>
      </c>
      <c r="H160" s="27">
        <f t="shared" si="4"/>
        <v>232</v>
      </c>
      <c r="I160" s="37">
        <f t="shared" si="5"/>
        <v>7.1604938271604942E-3</v>
      </c>
    </row>
    <row r="161" spans="1:9" ht="16">
      <c r="A161" s="26"/>
      <c r="B161" s="27" t="s">
        <v>625</v>
      </c>
      <c r="C161" s="82" t="s">
        <v>940</v>
      </c>
      <c r="D161" s="27" t="s">
        <v>940</v>
      </c>
      <c r="E161" s="26" t="s">
        <v>85</v>
      </c>
      <c r="F161" s="27" t="s">
        <v>916</v>
      </c>
      <c r="G161" s="27" t="s">
        <v>916</v>
      </c>
      <c r="H161" s="27">
        <v>110</v>
      </c>
      <c r="I161" s="37">
        <f t="shared" si="5"/>
        <v>3.3950617283950617E-3</v>
      </c>
    </row>
    <row r="162" spans="1:9" ht="16">
      <c r="A162" s="26"/>
      <c r="B162" s="27" t="s">
        <v>909</v>
      </c>
      <c r="C162" s="82" t="s">
        <v>940</v>
      </c>
      <c r="D162" s="27" t="s">
        <v>940</v>
      </c>
      <c r="E162" s="26" t="s">
        <v>83</v>
      </c>
      <c r="F162" s="27" t="s">
        <v>916</v>
      </c>
      <c r="G162" s="27" t="s">
        <v>916</v>
      </c>
      <c r="H162" s="27">
        <v>68</v>
      </c>
      <c r="I162" s="37">
        <f t="shared" si="5"/>
        <v>2.0987654320987655E-3</v>
      </c>
    </row>
    <row r="163" spans="1:9" ht="16">
      <c r="A163" s="28"/>
      <c r="B163" s="29" t="s">
        <v>627</v>
      </c>
      <c r="C163" s="84" t="s">
        <v>940</v>
      </c>
      <c r="D163" s="29" t="s">
        <v>940</v>
      </c>
      <c r="E163" s="28" t="s">
        <v>85</v>
      </c>
      <c r="F163" s="29" t="s">
        <v>916</v>
      </c>
      <c r="G163" s="29" t="s">
        <v>916</v>
      </c>
      <c r="H163" s="29">
        <v>5</v>
      </c>
      <c r="I163" s="37">
        <f t="shared" si="5"/>
        <v>1.5432098765432098E-4</v>
      </c>
    </row>
    <row r="164" spans="1:9" ht="16">
      <c r="A164" s="28" t="s">
        <v>13</v>
      </c>
      <c r="B164" s="29" t="s">
        <v>628</v>
      </c>
      <c r="C164" s="84" t="s">
        <v>14</v>
      </c>
      <c r="D164" s="29" t="s">
        <v>14</v>
      </c>
      <c r="E164" s="28" t="s">
        <v>14</v>
      </c>
      <c r="F164" s="29" t="s">
        <v>916</v>
      </c>
      <c r="G164" s="29" t="s">
        <v>916</v>
      </c>
      <c r="H164" s="29">
        <v>551</v>
      </c>
      <c r="I164" s="37">
        <f t="shared" si="5"/>
        <v>1.7006172839506173E-2</v>
      </c>
    </row>
    <row r="165" spans="1:9" ht="16">
      <c r="A165" s="26" t="s">
        <v>629</v>
      </c>
      <c r="B165" s="27" t="s">
        <v>56</v>
      </c>
      <c r="C165" s="82" t="s">
        <v>63</v>
      </c>
      <c r="D165" s="27" t="s">
        <v>63</v>
      </c>
      <c r="E165" s="26" t="s">
        <v>85</v>
      </c>
      <c r="F165" s="27" t="s">
        <v>916</v>
      </c>
      <c r="G165" s="27" t="s">
        <v>916</v>
      </c>
      <c r="H165" s="27">
        <v>124</v>
      </c>
      <c r="I165" s="37">
        <f t="shared" si="5"/>
        <v>3.8271604938271606E-3</v>
      </c>
    </row>
    <row r="166" spans="1:9" ht="16">
      <c r="A166" s="26"/>
      <c r="B166" s="27" t="s">
        <v>631</v>
      </c>
      <c r="C166" s="82" t="s">
        <v>63</v>
      </c>
      <c r="D166" s="27" t="s">
        <v>63</v>
      </c>
      <c r="E166" s="26" t="s">
        <v>85</v>
      </c>
      <c r="F166" s="27" t="s">
        <v>916</v>
      </c>
      <c r="G166" s="27" t="s">
        <v>916</v>
      </c>
      <c r="H166" s="27">
        <v>80</v>
      </c>
      <c r="I166" s="37">
        <f t="shared" si="5"/>
        <v>2.4691358024691358E-3</v>
      </c>
    </row>
    <row r="167" spans="1:9" ht="16">
      <c r="A167" s="26"/>
      <c r="B167" s="27" t="s">
        <v>632</v>
      </c>
      <c r="C167" s="82" t="s">
        <v>63</v>
      </c>
      <c r="D167" s="27" t="s">
        <v>63</v>
      </c>
      <c r="E167" s="26" t="s">
        <v>85</v>
      </c>
      <c r="F167" s="27" t="s">
        <v>916</v>
      </c>
      <c r="G167" s="27" t="s">
        <v>916</v>
      </c>
      <c r="H167" s="27">
        <v>60</v>
      </c>
      <c r="I167" s="37">
        <f t="shared" si="5"/>
        <v>1.8518518518518519E-3</v>
      </c>
    </row>
    <row r="168" spans="1:9" ht="16">
      <c r="A168" s="26"/>
      <c r="B168" s="27" t="s">
        <v>633</v>
      </c>
      <c r="C168" s="82" t="s">
        <v>63</v>
      </c>
      <c r="D168" s="27" t="s">
        <v>63</v>
      </c>
      <c r="E168" s="26" t="s">
        <v>85</v>
      </c>
      <c r="F168" s="27" t="s">
        <v>916</v>
      </c>
      <c r="G168" s="27" t="s">
        <v>916</v>
      </c>
      <c r="H168" s="27">
        <v>36</v>
      </c>
      <c r="I168" s="37">
        <f t="shared" si="5"/>
        <v>1.1111111111111111E-3</v>
      </c>
    </row>
    <row r="169" spans="1:9" ht="16">
      <c r="A169" s="26"/>
      <c r="B169" s="27" t="s">
        <v>634</v>
      </c>
      <c r="C169" s="82" t="s">
        <v>63</v>
      </c>
      <c r="D169" s="27" t="s">
        <v>63</v>
      </c>
      <c r="E169" s="26" t="s">
        <v>85</v>
      </c>
      <c r="F169" s="27" t="s">
        <v>916</v>
      </c>
      <c r="G169" s="27" t="s">
        <v>916</v>
      </c>
      <c r="H169" s="27">
        <v>303</v>
      </c>
      <c r="I169" s="37">
        <f t="shared" si="5"/>
        <v>9.3518518518518525E-3</v>
      </c>
    </row>
    <row r="170" spans="1:9" ht="16">
      <c r="A170" s="26"/>
      <c r="B170" s="27" t="s">
        <v>635</v>
      </c>
      <c r="C170" s="82" t="s">
        <v>63</v>
      </c>
      <c r="D170" s="27" t="s">
        <v>63</v>
      </c>
      <c r="E170" s="26" t="s">
        <v>85</v>
      </c>
      <c r="F170" s="27">
        <v>36</v>
      </c>
      <c r="G170" s="27">
        <v>29</v>
      </c>
      <c r="H170" s="27">
        <f t="shared" si="4"/>
        <v>65</v>
      </c>
      <c r="I170" s="37">
        <f t="shared" si="5"/>
        <v>2.006172839506173E-3</v>
      </c>
    </row>
    <row r="171" spans="1:9" ht="16">
      <c r="A171" s="26"/>
      <c r="B171" s="27" t="s">
        <v>636</v>
      </c>
      <c r="C171" s="82" t="s">
        <v>63</v>
      </c>
      <c r="D171" s="27" t="s">
        <v>63</v>
      </c>
      <c r="E171" s="26" t="s">
        <v>85</v>
      </c>
      <c r="F171" s="27">
        <v>3</v>
      </c>
      <c r="G171" s="27">
        <v>2</v>
      </c>
      <c r="H171" s="27">
        <f t="shared" si="4"/>
        <v>5</v>
      </c>
      <c r="I171" s="37">
        <f t="shared" si="5"/>
        <v>1.5432098765432098E-4</v>
      </c>
    </row>
    <row r="172" spans="1:9" ht="16">
      <c r="A172" s="26"/>
      <c r="B172" s="27" t="s">
        <v>637</v>
      </c>
      <c r="C172" s="82" t="s">
        <v>63</v>
      </c>
      <c r="D172" s="27" t="s">
        <v>63</v>
      </c>
      <c r="E172" s="26" t="s">
        <v>85</v>
      </c>
      <c r="F172" s="27">
        <v>6</v>
      </c>
      <c r="G172" s="27">
        <v>9</v>
      </c>
      <c r="H172" s="27">
        <f t="shared" si="4"/>
        <v>15</v>
      </c>
      <c r="I172" s="37">
        <f t="shared" si="5"/>
        <v>4.6296296296296298E-4</v>
      </c>
    </row>
    <row r="173" spans="1:9" ht="16">
      <c r="A173" s="26"/>
      <c r="B173" s="27" t="s">
        <v>638</v>
      </c>
      <c r="C173" s="82" t="s">
        <v>63</v>
      </c>
      <c r="D173" s="27" t="s">
        <v>63</v>
      </c>
      <c r="E173" s="26" t="s">
        <v>85</v>
      </c>
      <c r="F173" s="27">
        <v>4</v>
      </c>
      <c r="G173" s="27">
        <v>4</v>
      </c>
      <c r="H173" s="27">
        <f t="shared" si="4"/>
        <v>8</v>
      </c>
      <c r="I173" s="37">
        <f t="shared" si="5"/>
        <v>2.4691358024691359E-4</v>
      </c>
    </row>
    <row r="174" spans="1:9" ht="16">
      <c r="A174" s="26"/>
      <c r="B174" s="27" t="s">
        <v>639</v>
      </c>
      <c r="C174" s="82" t="s">
        <v>85</v>
      </c>
      <c r="D174" s="27" t="s">
        <v>85</v>
      </c>
      <c r="E174" s="26" t="s">
        <v>85</v>
      </c>
      <c r="F174" s="27">
        <v>9</v>
      </c>
      <c r="G174" s="27">
        <v>14</v>
      </c>
      <c r="H174" s="27">
        <f t="shared" si="4"/>
        <v>23</v>
      </c>
      <c r="I174" s="37">
        <f t="shared" si="5"/>
        <v>7.0987654320987651E-4</v>
      </c>
    </row>
    <row r="175" spans="1:9" ht="16">
      <c r="A175" s="26"/>
      <c r="B175" s="27" t="s">
        <v>640</v>
      </c>
      <c r="C175" s="82" t="s">
        <v>85</v>
      </c>
      <c r="D175" s="27" t="s">
        <v>85</v>
      </c>
      <c r="E175" s="26" t="s">
        <v>85</v>
      </c>
      <c r="F175" s="27">
        <v>32</v>
      </c>
      <c r="G175" s="27">
        <v>26</v>
      </c>
      <c r="H175" s="27">
        <f t="shared" si="4"/>
        <v>58</v>
      </c>
      <c r="I175" s="37">
        <f t="shared" si="5"/>
        <v>1.7901234567901235E-3</v>
      </c>
    </row>
    <row r="176" spans="1:9" ht="16">
      <c r="A176" s="26"/>
      <c r="B176" s="27" t="s">
        <v>641</v>
      </c>
      <c r="C176" s="82" t="s">
        <v>85</v>
      </c>
      <c r="D176" s="27" t="s">
        <v>85</v>
      </c>
      <c r="E176" s="26" t="s">
        <v>85</v>
      </c>
      <c r="F176" s="27">
        <v>14</v>
      </c>
      <c r="G176" s="27">
        <v>16</v>
      </c>
      <c r="H176" s="27">
        <f t="shared" si="4"/>
        <v>30</v>
      </c>
      <c r="I176" s="37">
        <f t="shared" si="5"/>
        <v>9.2592592592592596E-4</v>
      </c>
    </row>
    <row r="177" spans="1:9" ht="16">
      <c r="A177" s="26"/>
      <c r="B177" s="27" t="s">
        <v>642</v>
      </c>
      <c r="C177" s="82" t="s">
        <v>85</v>
      </c>
      <c r="D177" s="27" t="s">
        <v>85</v>
      </c>
      <c r="E177" s="26" t="s">
        <v>85</v>
      </c>
      <c r="F177" s="27">
        <v>79</v>
      </c>
      <c r="G177" s="27">
        <v>63</v>
      </c>
      <c r="H177" s="27">
        <f t="shared" si="4"/>
        <v>142</v>
      </c>
      <c r="I177" s="37">
        <f t="shared" si="5"/>
        <v>4.3827160493827158E-3</v>
      </c>
    </row>
    <row r="178" spans="1:9" ht="16">
      <c r="A178" s="26"/>
      <c r="B178" s="27" t="s">
        <v>643</v>
      </c>
      <c r="C178" s="82" t="s">
        <v>85</v>
      </c>
      <c r="D178" s="27" t="s">
        <v>85</v>
      </c>
      <c r="E178" s="26" t="s">
        <v>85</v>
      </c>
      <c r="F178" s="27">
        <v>58</v>
      </c>
      <c r="G178" s="27">
        <v>5</v>
      </c>
      <c r="H178" s="27">
        <f t="shared" si="4"/>
        <v>63</v>
      </c>
      <c r="I178" s="37">
        <f t="shared" si="5"/>
        <v>1.9444444444444444E-3</v>
      </c>
    </row>
    <row r="179" spans="1:9" ht="16">
      <c r="A179" s="26"/>
      <c r="B179" s="27" t="s">
        <v>355</v>
      </c>
      <c r="C179" s="82" t="s">
        <v>85</v>
      </c>
      <c r="D179" s="27" t="s">
        <v>85</v>
      </c>
      <c r="E179" s="26" t="s">
        <v>85</v>
      </c>
      <c r="F179" s="27">
        <v>117</v>
      </c>
      <c r="G179" s="27">
        <v>158</v>
      </c>
      <c r="H179" s="27">
        <f t="shared" si="4"/>
        <v>275</v>
      </c>
      <c r="I179" s="37">
        <f t="shared" si="5"/>
        <v>8.4876543209876538E-3</v>
      </c>
    </row>
    <row r="180" spans="1:9" ht="16">
      <c r="A180" s="26"/>
      <c r="B180" s="27" t="s">
        <v>644</v>
      </c>
      <c r="C180" s="82" t="s">
        <v>85</v>
      </c>
      <c r="D180" s="27" t="s">
        <v>85</v>
      </c>
      <c r="E180" s="26" t="s">
        <v>85</v>
      </c>
      <c r="F180" s="27">
        <v>26</v>
      </c>
      <c r="G180" s="27">
        <v>69</v>
      </c>
      <c r="H180" s="27">
        <f t="shared" si="4"/>
        <v>95</v>
      </c>
      <c r="I180" s="37">
        <f t="shared" si="5"/>
        <v>2.9320987654320989E-3</v>
      </c>
    </row>
    <row r="181" spans="1:9" ht="16">
      <c r="A181" s="26"/>
      <c r="B181" s="27" t="s">
        <v>645</v>
      </c>
      <c r="C181" s="82" t="s">
        <v>85</v>
      </c>
      <c r="D181" s="27" t="s">
        <v>85</v>
      </c>
      <c r="E181" s="26" t="s">
        <v>85</v>
      </c>
      <c r="F181" s="27">
        <v>2</v>
      </c>
      <c r="G181" s="27">
        <v>2</v>
      </c>
      <c r="H181" s="27">
        <f t="shared" si="4"/>
        <v>4</v>
      </c>
      <c r="I181" s="37">
        <f t="shared" si="5"/>
        <v>1.2345679012345679E-4</v>
      </c>
    </row>
    <row r="182" spans="1:9" ht="16">
      <c r="A182" s="26"/>
      <c r="B182" s="27" t="s">
        <v>646</v>
      </c>
      <c r="C182" s="82" t="s">
        <v>85</v>
      </c>
      <c r="D182" s="27" t="s">
        <v>85</v>
      </c>
      <c r="E182" s="26" t="s">
        <v>85</v>
      </c>
      <c r="F182" s="27">
        <v>198</v>
      </c>
      <c r="G182" s="27">
        <v>141</v>
      </c>
      <c r="H182" s="27">
        <f t="shared" si="4"/>
        <v>339</v>
      </c>
      <c r="I182" s="37">
        <f t="shared" si="5"/>
        <v>1.0462962962962962E-2</v>
      </c>
    </row>
    <row r="183" spans="1:9" ht="16">
      <c r="A183" s="26"/>
      <c r="B183" s="27" t="s">
        <v>647</v>
      </c>
      <c r="C183" s="82" t="s">
        <v>85</v>
      </c>
      <c r="D183" s="27" t="s">
        <v>85</v>
      </c>
      <c r="E183" s="26" t="s">
        <v>85</v>
      </c>
      <c r="F183" s="27">
        <v>2</v>
      </c>
      <c r="G183" s="27">
        <v>45</v>
      </c>
      <c r="H183" s="27">
        <f t="shared" si="4"/>
        <v>47</v>
      </c>
      <c r="I183" s="37">
        <f t="shared" si="5"/>
        <v>1.4506172839506173E-3</v>
      </c>
    </row>
    <row r="184" spans="1:9" ht="16">
      <c r="A184" s="26"/>
      <c r="B184" s="27" t="s">
        <v>648</v>
      </c>
      <c r="C184" s="82" t="s">
        <v>85</v>
      </c>
      <c r="D184" s="27" t="s">
        <v>85</v>
      </c>
      <c r="E184" s="26" t="s">
        <v>85</v>
      </c>
      <c r="F184" s="27">
        <v>7</v>
      </c>
      <c r="G184" s="27">
        <v>7</v>
      </c>
      <c r="H184" s="27">
        <f t="shared" si="4"/>
        <v>14</v>
      </c>
      <c r="I184" s="37">
        <f t="shared" si="5"/>
        <v>4.3209876543209879E-4</v>
      </c>
    </row>
    <row r="185" spans="1:9" ht="16">
      <c r="A185" s="26"/>
      <c r="B185" s="27" t="s">
        <v>649</v>
      </c>
      <c r="C185" s="82" t="s">
        <v>85</v>
      </c>
      <c r="D185" s="27" t="s">
        <v>85</v>
      </c>
      <c r="E185" s="26" t="s">
        <v>85</v>
      </c>
      <c r="F185" s="27">
        <v>36</v>
      </c>
      <c r="G185" s="27">
        <v>34</v>
      </c>
      <c r="H185" s="27">
        <f t="shared" si="4"/>
        <v>70</v>
      </c>
      <c r="I185" s="37">
        <f t="shared" si="5"/>
        <v>2.1604938271604936E-3</v>
      </c>
    </row>
    <row r="186" spans="1:9" ht="16">
      <c r="A186" s="26"/>
      <c r="B186" s="27" t="s">
        <v>910</v>
      </c>
      <c r="C186" s="82" t="s">
        <v>85</v>
      </c>
      <c r="D186" s="27" t="s">
        <v>85</v>
      </c>
      <c r="E186" s="26" t="s">
        <v>85</v>
      </c>
      <c r="F186" s="27">
        <v>139</v>
      </c>
      <c r="G186" s="27">
        <v>215</v>
      </c>
      <c r="H186" s="27">
        <f t="shared" si="4"/>
        <v>354</v>
      </c>
      <c r="I186" s="37">
        <f t="shared" si="5"/>
        <v>1.0925925925925926E-2</v>
      </c>
    </row>
    <row r="187" spans="1:9" ht="16">
      <c r="A187" s="26"/>
      <c r="B187" s="27" t="s">
        <v>911</v>
      </c>
      <c r="C187" s="82" t="s">
        <v>947</v>
      </c>
      <c r="D187" s="27" t="s">
        <v>947</v>
      </c>
      <c r="E187" s="26" t="s">
        <v>85</v>
      </c>
      <c r="F187" s="27">
        <v>114</v>
      </c>
      <c r="G187" s="27">
        <v>30</v>
      </c>
      <c r="H187" s="27">
        <f t="shared" si="4"/>
        <v>144</v>
      </c>
      <c r="I187" s="37">
        <f t="shared" si="5"/>
        <v>4.4444444444444444E-3</v>
      </c>
    </row>
    <row r="188" spans="1:9" ht="16">
      <c r="A188" s="26"/>
      <c r="B188" s="27" t="s">
        <v>912</v>
      </c>
      <c r="C188" s="82" t="s">
        <v>947</v>
      </c>
      <c r="D188" s="27" t="s">
        <v>947</v>
      </c>
      <c r="E188" s="26" t="s">
        <v>85</v>
      </c>
      <c r="F188" s="27">
        <v>50</v>
      </c>
      <c r="G188" s="27">
        <v>36</v>
      </c>
      <c r="H188" s="27">
        <f t="shared" si="4"/>
        <v>86</v>
      </c>
      <c r="I188" s="37">
        <f t="shared" si="5"/>
        <v>2.6543209876543211E-3</v>
      </c>
    </row>
    <row r="189" spans="1:9" ht="16">
      <c r="A189" s="26"/>
      <c r="B189" s="27" t="s">
        <v>913</v>
      </c>
      <c r="C189" s="82" t="s">
        <v>947</v>
      </c>
      <c r="D189" s="27" t="s">
        <v>947</v>
      </c>
      <c r="E189" s="26" t="s">
        <v>85</v>
      </c>
      <c r="F189" s="27">
        <v>57</v>
      </c>
      <c r="G189" s="27">
        <v>88</v>
      </c>
      <c r="H189" s="27">
        <f t="shared" si="4"/>
        <v>145</v>
      </c>
      <c r="I189" s="37">
        <f t="shared" si="5"/>
        <v>4.4753086419753087E-3</v>
      </c>
    </row>
    <row r="190" spans="1:9" ht="16">
      <c r="A190" s="26"/>
      <c r="B190" s="27" t="s">
        <v>914</v>
      </c>
      <c r="C190" s="82" t="s">
        <v>85</v>
      </c>
      <c r="D190" s="27" t="s">
        <v>85</v>
      </c>
      <c r="E190" s="26" t="s">
        <v>85</v>
      </c>
      <c r="F190" s="27">
        <v>18</v>
      </c>
      <c r="G190" s="27">
        <v>18</v>
      </c>
      <c r="H190" s="27">
        <f t="shared" si="4"/>
        <v>36</v>
      </c>
      <c r="I190" s="37">
        <f t="shared" si="5"/>
        <v>1.1111111111111111E-3</v>
      </c>
    </row>
    <row r="191" spans="1:9" ht="16">
      <c r="A191" s="26"/>
      <c r="B191" s="27" t="s">
        <v>656</v>
      </c>
      <c r="C191" s="82" t="s">
        <v>85</v>
      </c>
      <c r="D191" s="27" t="s">
        <v>85</v>
      </c>
      <c r="E191" s="26" t="s">
        <v>85</v>
      </c>
      <c r="F191" s="27">
        <v>17</v>
      </c>
      <c r="G191" s="27">
        <v>36</v>
      </c>
      <c r="H191" s="27">
        <f t="shared" si="4"/>
        <v>53</v>
      </c>
      <c r="I191" s="37">
        <f t="shared" si="5"/>
        <v>1.6358024691358025E-3</v>
      </c>
    </row>
    <row r="192" spans="1:9" ht="16">
      <c r="A192" s="26"/>
      <c r="B192" s="27" t="s">
        <v>657</v>
      </c>
      <c r="C192" s="82" t="s">
        <v>85</v>
      </c>
      <c r="D192" s="27" t="s">
        <v>85</v>
      </c>
      <c r="E192" s="26" t="s">
        <v>85</v>
      </c>
      <c r="F192" s="27">
        <v>4</v>
      </c>
      <c r="G192" s="27">
        <v>2</v>
      </c>
      <c r="H192" s="27">
        <f t="shared" si="4"/>
        <v>6</v>
      </c>
      <c r="I192" s="37">
        <f t="shared" si="5"/>
        <v>1.8518518518518518E-4</v>
      </c>
    </row>
    <row r="193" spans="1:9" ht="16">
      <c r="A193" s="26"/>
      <c r="B193" s="27" t="s">
        <v>658</v>
      </c>
      <c r="C193" s="82" t="s">
        <v>85</v>
      </c>
      <c r="D193" s="27" t="s">
        <v>85</v>
      </c>
      <c r="E193" s="26" t="s">
        <v>85</v>
      </c>
      <c r="F193" s="27">
        <v>1</v>
      </c>
      <c r="G193" s="27">
        <v>5</v>
      </c>
      <c r="H193" s="27">
        <f t="shared" si="4"/>
        <v>6</v>
      </c>
      <c r="I193" s="37">
        <f t="shared" si="5"/>
        <v>1.8518518518518518E-4</v>
      </c>
    </row>
    <row r="194" spans="1:9" ht="16">
      <c r="A194" s="26"/>
      <c r="B194" s="27" t="s">
        <v>659</v>
      </c>
      <c r="C194" s="82" t="s">
        <v>85</v>
      </c>
      <c r="D194" s="27" t="s">
        <v>85</v>
      </c>
      <c r="E194" s="26" t="s">
        <v>85</v>
      </c>
      <c r="F194" s="27">
        <v>3</v>
      </c>
      <c r="G194" s="27">
        <v>22</v>
      </c>
      <c r="H194" s="27">
        <f t="shared" si="4"/>
        <v>25</v>
      </c>
      <c r="I194" s="37">
        <f t="shared" si="5"/>
        <v>7.716049382716049E-4</v>
      </c>
    </row>
    <row r="195" spans="1:9" ht="16">
      <c r="A195" s="26"/>
      <c r="B195" s="27" t="s">
        <v>660</v>
      </c>
      <c r="C195" s="82" t="s">
        <v>85</v>
      </c>
      <c r="D195" s="27" t="s">
        <v>85</v>
      </c>
      <c r="E195" s="26" t="s">
        <v>85</v>
      </c>
      <c r="F195" s="27"/>
      <c r="G195" s="27"/>
      <c r="H195" s="27">
        <f t="shared" ref="H195:H201" si="6">F195+G195</f>
        <v>0</v>
      </c>
      <c r="I195" s="37">
        <f t="shared" ref="I195:I205" si="7">(H195/I$1)</f>
        <v>0</v>
      </c>
    </row>
    <row r="196" spans="1:9" ht="16">
      <c r="A196" s="26"/>
      <c r="B196" s="27" t="s">
        <v>661</v>
      </c>
      <c r="C196" s="82" t="s">
        <v>85</v>
      </c>
      <c r="D196" s="27" t="s">
        <v>85</v>
      </c>
      <c r="E196" s="26" t="s">
        <v>85</v>
      </c>
      <c r="F196" s="27">
        <v>18</v>
      </c>
      <c r="G196" s="27">
        <v>25</v>
      </c>
      <c r="H196" s="27">
        <f t="shared" si="6"/>
        <v>43</v>
      </c>
      <c r="I196" s="37">
        <f t="shared" si="7"/>
        <v>1.3271604938271606E-3</v>
      </c>
    </row>
    <row r="197" spans="1:9" ht="16">
      <c r="A197" s="26"/>
      <c r="B197" s="27" t="s">
        <v>662</v>
      </c>
      <c r="C197" s="82" t="s">
        <v>85</v>
      </c>
      <c r="D197" s="27" t="s">
        <v>85</v>
      </c>
      <c r="E197" s="26" t="s">
        <v>85</v>
      </c>
      <c r="F197" s="27">
        <v>21</v>
      </c>
      <c r="G197" s="27">
        <v>11</v>
      </c>
      <c r="H197" s="27">
        <f t="shared" si="6"/>
        <v>32</v>
      </c>
      <c r="I197" s="37">
        <f t="shared" si="7"/>
        <v>9.8765432098765434E-4</v>
      </c>
    </row>
    <row r="198" spans="1:9" ht="16">
      <c r="A198" s="26"/>
      <c r="B198" s="27" t="s">
        <v>663</v>
      </c>
      <c r="C198" s="82" t="s">
        <v>85</v>
      </c>
      <c r="D198" s="27" t="s">
        <v>85</v>
      </c>
      <c r="E198" s="26" t="s">
        <v>85</v>
      </c>
      <c r="F198" s="27">
        <v>51</v>
      </c>
      <c r="G198" s="27">
        <v>108</v>
      </c>
      <c r="H198" s="27">
        <f t="shared" si="6"/>
        <v>159</v>
      </c>
      <c r="I198" s="37">
        <f t="shared" si="7"/>
        <v>4.9074074074074072E-3</v>
      </c>
    </row>
    <row r="199" spans="1:9" ht="16">
      <c r="A199" s="26"/>
      <c r="B199" s="27" t="s">
        <v>664</v>
      </c>
      <c r="C199" s="82" t="s">
        <v>54</v>
      </c>
      <c r="D199" s="27" t="s">
        <v>54</v>
      </c>
      <c r="E199" s="26" t="s">
        <v>85</v>
      </c>
      <c r="F199" s="27">
        <v>82</v>
      </c>
      <c r="G199" s="27">
        <v>63</v>
      </c>
      <c r="H199" s="27">
        <f t="shared" si="6"/>
        <v>145</v>
      </c>
      <c r="I199" s="37">
        <f t="shared" si="7"/>
        <v>4.4753086419753087E-3</v>
      </c>
    </row>
    <row r="200" spans="1:9" ht="16">
      <c r="A200" s="26"/>
      <c r="B200" s="27" t="s">
        <v>665</v>
      </c>
      <c r="C200" s="82" t="s">
        <v>54</v>
      </c>
      <c r="D200" s="27" t="s">
        <v>54</v>
      </c>
      <c r="E200" s="26" t="s">
        <v>85</v>
      </c>
      <c r="F200" s="27">
        <v>11</v>
      </c>
      <c r="G200" s="27">
        <v>22</v>
      </c>
      <c r="H200" s="27">
        <f t="shared" si="6"/>
        <v>33</v>
      </c>
      <c r="I200" s="37">
        <f t="shared" si="7"/>
        <v>1.0185185185185184E-3</v>
      </c>
    </row>
    <row r="201" spans="1:9" ht="16">
      <c r="A201" s="28"/>
      <c r="B201" s="29" t="s">
        <v>666</v>
      </c>
      <c r="C201" s="84" t="s">
        <v>54</v>
      </c>
      <c r="D201" s="29" t="s">
        <v>54</v>
      </c>
      <c r="E201" s="28" t="s">
        <v>85</v>
      </c>
      <c r="F201" s="29">
        <v>53</v>
      </c>
      <c r="G201" s="29">
        <v>30</v>
      </c>
      <c r="H201" s="29">
        <f t="shared" si="6"/>
        <v>83</v>
      </c>
      <c r="I201" s="37">
        <f t="shared" si="7"/>
        <v>2.5617283950617282E-3</v>
      </c>
    </row>
    <row r="202" spans="1:9" ht="16">
      <c r="A202" s="26" t="s">
        <v>667</v>
      </c>
      <c r="B202" s="27" t="s">
        <v>915</v>
      </c>
      <c r="C202" s="82" t="s">
        <v>83</v>
      </c>
      <c r="D202" s="27" t="s">
        <v>83</v>
      </c>
      <c r="E202" s="26" t="s">
        <v>83</v>
      </c>
      <c r="F202" s="27">
        <v>6</v>
      </c>
      <c r="G202" s="27">
        <v>17</v>
      </c>
      <c r="H202" s="27">
        <f>F202+G202</f>
        <v>23</v>
      </c>
      <c r="I202" s="37">
        <f t="shared" si="7"/>
        <v>7.0987654320987651E-4</v>
      </c>
    </row>
    <row r="203" spans="1:9" ht="16">
      <c r="A203" s="26"/>
      <c r="B203" s="27" t="s">
        <v>669</v>
      </c>
      <c r="C203" s="82" t="s">
        <v>83</v>
      </c>
      <c r="D203" s="27" t="s">
        <v>83</v>
      </c>
      <c r="E203" s="26" t="s">
        <v>83</v>
      </c>
      <c r="F203" s="27"/>
      <c r="G203" s="27">
        <v>3</v>
      </c>
      <c r="H203" s="27">
        <f>F203+G203</f>
        <v>3</v>
      </c>
      <c r="I203" s="37">
        <f t="shared" si="7"/>
        <v>9.2592592592592588E-5</v>
      </c>
    </row>
    <row r="204" spans="1:9" ht="16">
      <c r="A204" s="26"/>
      <c r="B204" s="27" t="s">
        <v>670</v>
      </c>
      <c r="C204" s="82" t="s">
        <v>83</v>
      </c>
      <c r="D204" s="27" t="s">
        <v>83</v>
      </c>
      <c r="E204" s="26" t="s">
        <v>83</v>
      </c>
      <c r="F204" s="27">
        <v>55</v>
      </c>
      <c r="G204" s="27">
        <v>88</v>
      </c>
      <c r="H204" s="27">
        <f>F204+G204</f>
        <v>143</v>
      </c>
      <c r="I204" s="37">
        <f t="shared" si="7"/>
        <v>4.4135802469135801E-3</v>
      </c>
    </row>
    <row r="205" spans="1:9" ht="16">
      <c r="A205" s="28"/>
      <c r="B205" s="29" t="s">
        <v>671</v>
      </c>
      <c r="C205" s="84" t="s">
        <v>83</v>
      </c>
      <c r="D205" s="29" t="s">
        <v>83</v>
      </c>
      <c r="E205" s="28" t="s">
        <v>83</v>
      </c>
      <c r="F205" s="29">
        <v>9</v>
      </c>
      <c r="G205" s="29">
        <v>25</v>
      </c>
      <c r="H205" s="29">
        <f>F205+G205</f>
        <v>34</v>
      </c>
      <c r="I205" s="37">
        <f t="shared" si="7"/>
        <v>1.0493827160493827E-3</v>
      </c>
    </row>
  </sheetData>
  <phoneticPr fontId="17" type="noConversion"/>
  <conditionalFormatting sqref="E1:E36 E38:E1048576">
    <cfRule type="containsText" dxfId="106" priority="1" operator="containsText" text="Cardiovascular">
      <formula>NOT(ISERROR(SEARCH("Cardiovascular",E1)))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9982-BF0E-F041-A45E-74DA75E5B4F6}">
  <dimension ref="A1:H189"/>
  <sheetViews>
    <sheetView zoomScale="120" zoomScaleNormal="120" workbookViewId="0">
      <pane ySplit="1" topLeftCell="A32" activePane="bottomLeft" state="frozen"/>
      <selection pane="bottomLeft" activeCell="B46" sqref="B46"/>
    </sheetView>
  </sheetViews>
  <sheetFormatPr baseColWidth="10" defaultRowHeight="15"/>
  <cols>
    <col min="1" max="2" width="50.83203125" style="2" customWidth="1"/>
    <col min="3" max="5" width="25.83203125" style="2" customWidth="1"/>
    <col min="6" max="7" width="10.83203125" style="2"/>
    <col min="8" max="8" width="14.6640625" style="2" bestFit="1" customWidth="1"/>
    <col min="9" max="16384" width="10.83203125" style="2"/>
  </cols>
  <sheetData>
    <row r="1" spans="1:8" ht="16">
      <c r="A1" s="57" t="s">
        <v>59</v>
      </c>
      <c r="B1" s="117" t="s">
        <v>60</v>
      </c>
      <c r="C1" s="57" t="s">
        <v>934</v>
      </c>
      <c r="D1" s="57" t="s">
        <v>90</v>
      </c>
      <c r="E1" s="57" t="s">
        <v>92</v>
      </c>
      <c r="F1" s="57" t="s">
        <v>61</v>
      </c>
      <c r="G1" s="2">
        <f>SUM(F2:F188)</f>
        <v>41809</v>
      </c>
      <c r="H1" s="25" t="s">
        <v>1230</v>
      </c>
    </row>
    <row r="2" spans="1:8" ht="16">
      <c r="A2" s="26" t="s">
        <v>506</v>
      </c>
      <c r="B2" s="25" t="s">
        <v>118</v>
      </c>
      <c r="C2" s="85" t="s">
        <v>86</v>
      </c>
      <c r="D2" s="85" t="s">
        <v>86</v>
      </c>
      <c r="E2" s="78" t="s">
        <v>88</v>
      </c>
      <c r="F2" s="27">
        <v>219</v>
      </c>
    </row>
    <row r="3" spans="1:8" ht="16">
      <c r="A3" s="26"/>
      <c r="B3" s="25" t="s">
        <v>145</v>
      </c>
      <c r="C3" s="27" t="s">
        <v>86</v>
      </c>
      <c r="D3" s="27" t="s">
        <v>86</v>
      </c>
      <c r="E3" s="27" t="s">
        <v>88</v>
      </c>
      <c r="F3" s="27">
        <v>40</v>
      </c>
    </row>
    <row r="4" spans="1:8" ht="16">
      <c r="A4" s="26"/>
      <c r="B4" s="25" t="s">
        <v>139</v>
      </c>
      <c r="C4" s="27" t="s">
        <v>86</v>
      </c>
      <c r="D4" s="27" t="s">
        <v>86</v>
      </c>
      <c r="E4" s="27" t="s">
        <v>88</v>
      </c>
      <c r="F4" s="27">
        <v>15</v>
      </c>
    </row>
    <row r="5" spans="1:8" ht="16">
      <c r="A5" s="26"/>
      <c r="B5" s="25" t="s">
        <v>140</v>
      </c>
      <c r="C5" s="27" t="s">
        <v>86</v>
      </c>
      <c r="D5" s="27" t="s">
        <v>86</v>
      </c>
      <c r="E5" s="27" t="s">
        <v>88</v>
      </c>
      <c r="F5" s="27">
        <v>193</v>
      </c>
    </row>
    <row r="6" spans="1:8" ht="16">
      <c r="A6" s="26"/>
      <c r="B6" s="25" t="s">
        <v>123</v>
      </c>
      <c r="C6" s="27" t="s">
        <v>86</v>
      </c>
      <c r="D6" s="27" t="s">
        <v>86</v>
      </c>
      <c r="E6" s="27" t="s">
        <v>88</v>
      </c>
      <c r="F6" s="27">
        <v>48</v>
      </c>
    </row>
    <row r="7" spans="1:8" ht="16">
      <c r="A7" s="26"/>
      <c r="B7" s="25" t="s">
        <v>128</v>
      </c>
      <c r="C7" s="27" t="s">
        <v>86</v>
      </c>
      <c r="D7" s="27" t="s">
        <v>86</v>
      </c>
      <c r="E7" s="27" t="s">
        <v>88</v>
      </c>
      <c r="F7" s="27">
        <v>203</v>
      </c>
    </row>
    <row r="8" spans="1:8" ht="16">
      <c r="A8" s="26"/>
      <c r="B8" s="25" t="s">
        <v>495</v>
      </c>
      <c r="C8" s="27" t="s">
        <v>86</v>
      </c>
      <c r="D8" s="27" t="s">
        <v>86</v>
      </c>
      <c r="E8" s="27" t="s">
        <v>88</v>
      </c>
      <c r="F8" s="27">
        <v>205</v>
      </c>
    </row>
    <row r="9" spans="1:8" ht="16">
      <c r="A9" s="26"/>
      <c r="B9" s="25" t="s">
        <v>188</v>
      </c>
      <c r="C9" s="27" t="s">
        <v>86</v>
      </c>
      <c r="D9" s="27" t="s">
        <v>86</v>
      </c>
      <c r="E9" s="27" t="s">
        <v>88</v>
      </c>
      <c r="F9" s="27">
        <v>285</v>
      </c>
    </row>
    <row r="10" spans="1:8" ht="16">
      <c r="A10" s="26"/>
      <c r="B10" s="25" t="s">
        <v>895</v>
      </c>
      <c r="C10" s="27" t="s">
        <v>86</v>
      </c>
      <c r="D10" s="27" t="s">
        <v>86</v>
      </c>
      <c r="E10" s="27" t="s">
        <v>88</v>
      </c>
      <c r="F10" s="27">
        <v>74</v>
      </c>
    </row>
    <row r="11" spans="1:8" ht="16">
      <c r="A11" s="26"/>
      <c r="B11" s="25" t="s">
        <v>132</v>
      </c>
      <c r="C11" s="27" t="s">
        <v>86</v>
      </c>
      <c r="D11" s="27" t="s">
        <v>86</v>
      </c>
      <c r="E11" s="27" t="s">
        <v>88</v>
      </c>
      <c r="F11" s="27">
        <v>6</v>
      </c>
    </row>
    <row r="12" spans="1:8" ht="16">
      <c r="A12" s="26"/>
      <c r="B12" s="25" t="s">
        <v>125</v>
      </c>
      <c r="C12" s="27" t="s">
        <v>86</v>
      </c>
      <c r="D12" s="27" t="s">
        <v>86</v>
      </c>
      <c r="E12" s="27" t="s">
        <v>88</v>
      </c>
      <c r="F12" s="27">
        <v>65</v>
      </c>
    </row>
    <row r="13" spans="1:8" ht="16">
      <c r="A13" s="26"/>
      <c r="B13" s="25" t="s">
        <v>514</v>
      </c>
      <c r="C13" s="27" t="s">
        <v>86</v>
      </c>
      <c r="D13" s="27" t="s">
        <v>86</v>
      </c>
      <c r="E13" s="27" t="s">
        <v>88</v>
      </c>
      <c r="F13" s="27">
        <v>9</v>
      </c>
    </row>
    <row r="14" spans="1:8" ht="16">
      <c r="A14" s="26"/>
      <c r="B14" s="25" t="s">
        <v>515</v>
      </c>
      <c r="C14" s="27" t="s">
        <v>86</v>
      </c>
      <c r="D14" s="27" t="s">
        <v>86</v>
      </c>
      <c r="E14" s="27" t="s">
        <v>88</v>
      </c>
      <c r="F14" s="27">
        <v>31</v>
      </c>
    </row>
    <row r="15" spans="1:8" ht="16">
      <c r="A15" s="26"/>
      <c r="B15" s="25" t="s">
        <v>134</v>
      </c>
      <c r="C15" s="27" t="s">
        <v>86</v>
      </c>
      <c r="D15" s="27" t="s">
        <v>86</v>
      </c>
      <c r="E15" s="27" t="s">
        <v>88</v>
      </c>
      <c r="F15" s="27">
        <v>6</v>
      </c>
    </row>
    <row r="16" spans="1:8" ht="16">
      <c r="A16" s="26"/>
      <c r="B16" s="25" t="s">
        <v>133</v>
      </c>
      <c r="C16" s="27" t="s">
        <v>86</v>
      </c>
      <c r="D16" s="27" t="s">
        <v>86</v>
      </c>
      <c r="E16" s="27" t="s">
        <v>88</v>
      </c>
      <c r="F16" s="27">
        <v>55</v>
      </c>
    </row>
    <row r="17" spans="1:6" ht="16">
      <c r="A17" s="26"/>
      <c r="B17" s="25" t="s">
        <v>516</v>
      </c>
      <c r="C17" s="27" t="s">
        <v>86</v>
      </c>
      <c r="D17" s="27" t="s">
        <v>86</v>
      </c>
      <c r="E17" s="27" t="s">
        <v>88</v>
      </c>
      <c r="F17" s="27">
        <v>2</v>
      </c>
    </row>
    <row r="18" spans="1:6" ht="16">
      <c r="A18" s="26"/>
      <c r="B18" s="25" t="s">
        <v>163</v>
      </c>
      <c r="C18" s="27" t="s">
        <v>943</v>
      </c>
      <c r="D18" s="27" t="s">
        <v>83</v>
      </c>
      <c r="E18" s="27" t="s">
        <v>83</v>
      </c>
      <c r="F18" s="27">
        <v>24</v>
      </c>
    </row>
    <row r="19" spans="1:6" ht="16">
      <c r="A19" s="26"/>
      <c r="B19" s="25" t="s">
        <v>1264</v>
      </c>
      <c r="C19" s="27" t="s">
        <v>943</v>
      </c>
      <c r="D19" s="27" t="s">
        <v>83</v>
      </c>
      <c r="E19" s="27" t="s">
        <v>83</v>
      </c>
      <c r="F19" s="27">
        <v>7</v>
      </c>
    </row>
    <row r="20" spans="1:6" ht="16">
      <c r="A20" s="26"/>
      <c r="B20" s="25" t="s">
        <v>501</v>
      </c>
      <c r="C20" s="27" t="s">
        <v>64</v>
      </c>
      <c r="D20" s="27" t="s">
        <v>64</v>
      </c>
      <c r="E20" s="27" t="s">
        <v>88</v>
      </c>
      <c r="F20" s="27">
        <v>4814</v>
      </c>
    </row>
    <row r="21" spans="1:6" ht="16">
      <c r="A21" s="26"/>
      <c r="B21" s="25" t="s">
        <v>521</v>
      </c>
      <c r="C21" s="27" t="s">
        <v>64</v>
      </c>
      <c r="D21" s="27" t="s">
        <v>64</v>
      </c>
      <c r="E21" s="27" t="s">
        <v>88</v>
      </c>
      <c r="F21" s="27">
        <v>130</v>
      </c>
    </row>
    <row r="22" spans="1:6" ht="16">
      <c r="A22" s="26"/>
      <c r="B22" s="25" t="s">
        <v>502</v>
      </c>
      <c r="C22" s="27" t="s">
        <v>64</v>
      </c>
      <c r="D22" s="27" t="s">
        <v>64</v>
      </c>
      <c r="E22" s="27" t="s">
        <v>88</v>
      </c>
      <c r="F22" s="27">
        <v>318</v>
      </c>
    </row>
    <row r="23" spans="1:6" ht="16">
      <c r="A23" s="26"/>
      <c r="B23" s="25" t="s">
        <v>519</v>
      </c>
      <c r="C23" s="27" t="s">
        <v>64</v>
      </c>
      <c r="D23" s="27" t="s">
        <v>64</v>
      </c>
      <c r="E23" s="27" t="s">
        <v>88</v>
      </c>
      <c r="F23" s="27">
        <v>168</v>
      </c>
    </row>
    <row r="24" spans="1:6" ht="16">
      <c r="A24" s="26"/>
      <c r="B24" s="25" t="s">
        <v>520</v>
      </c>
      <c r="C24" s="27" t="s">
        <v>64</v>
      </c>
      <c r="D24" s="27" t="s">
        <v>64</v>
      </c>
      <c r="E24" s="27" t="s">
        <v>88</v>
      </c>
      <c r="F24" s="27">
        <v>45</v>
      </c>
    </row>
    <row r="25" spans="1:6" ht="16">
      <c r="A25" s="26"/>
      <c r="B25" s="25" t="s">
        <v>522</v>
      </c>
      <c r="C25" s="27" t="s">
        <v>64</v>
      </c>
      <c r="D25" s="27" t="s">
        <v>64</v>
      </c>
      <c r="E25" s="27" t="s">
        <v>88</v>
      </c>
      <c r="F25" s="27">
        <v>19</v>
      </c>
    </row>
    <row r="26" spans="1:6" ht="16">
      <c r="A26" s="26"/>
      <c r="B26" s="25" t="s">
        <v>523</v>
      </c>
      <c r="C26" s="27" t="s">
        <v>64</v>
      </c>
      <c r="D26" s="27" t="s">
        <v>64</v>
      </c>
      <c r="E26" s="27" t="s">
        <v>88</v>
      </c>
      <c r="F26" s="27">
        <v>61</v>
      </c>
    </row>
    <row r="27" spans="1:6" ht="16">
      <c r="A27" s="26"/>
      <c r="B27" s="25" t="s">
        <v>212</v>
      </c>
      <c r="C27" s="27" t="s">
        <v>64</v>
      </c>
      <c r="D27" s="27" t="s">
        <v>64</v>
      </c>
      <c r="E27" s="27" t="s">
        <v>88</v>
      </c>
      <c r="F27" s="27">
        <v>23</v>
      </c>
    </row>
    <row r="28" spans="1:6" ht="16">
      <c r="A28" s="26"/>
      <c r="B28" s="25" t="s">
        <v>524</v>
      </c>
      <c r="C28" s="140" t="s">
        <v>943</v>
      </c>
      <c r="D28" s="135" t="s">
        <v>83</v>
      </c>
      <c r="E28" s="136" t="s">
        <v>83</v>
      </c>
      <c r="F28" s="27">
        <v>11</v>
      </c>
    </row>
    <row r="29" spans="1:6" ht="16">
      <c r="A29" s="26"/>
      <c r="B29" s="25" t="s">
        <v>497</v>
      </c>
      <c r="C29" s="27" t="s">
        <v>497</v>
      </c>
      <c r="D29" s="27" t="s">
        <v>497</v>
      </c>
      <c r="E29" s="27" t="s">
        <v>88</v>
      </c>
      <c r="F29" s="27">
        <v>348</v>
      </c>
    </row>
    <row r="30" spans="1:6" ht="16">
      <c r="A30" s="26"/>
      <c r="B30" s="25" t="s">
        <v>525</v>
      </c>
      <c r="C30" s="27" t="s">
        <v>86</v>
      </c>
      <c r="D30" s="27" t="s">
        <v>86</v>
      </c>
      <c r="E30" s="27" t="s">
        <v>88</v>
      </c>
      <c r="F30" s="27">
        <v>21</v>
      </c>
    </row>
    <row r="31" spans="1:6" ht="16">
      <c r="A31" s="26"/>
      <c r="B31" s="25" t="s">
        <v>896</v>
      </c>
      <c r="C31" s="27" t="s">
        <v>935</v>
      </c>
      <c r="D31" s="27" t="s">
        <v>935</v>
      </c>
      <c r="E31" s="27" t="s">
        <v>24</v>
      </c>
      <c r="F31" s="27">
        <v>115</v>
      </c>
    </row>
    <row r="32" spans="1:6" ht="16">
      <c r="A32" s="26"/>
      <c r="B32" s="25" t="s">
        <v>897</v>
      </c>
      <c r="C32" s="27" t="s">
        <v>1224</v>
      </c>
      <c r="D32" s="27" t="s">
        <v>1224</v>
      </c>
      <c r="E32" s="27" t="s">
        <v>24</v>
      </c>
      <c r="F32" s="27">
        <v>1216</v>
      </c>
    </row>
    <row r="33" spans="1:6" ht="32">
      <c r="A33" s="26"/>
      <c r="B33" s="25" t="s">
        <v>898</v>
      </c>
      <c r="C33" s="27" t="s">
        <v>1225</v>
      </c>
      <c r="D33" s="27" t="s">
        <v>1225</v>
      </c>
      <c r="E33" s="27" t="s">
        <v>24</v>
      </c>
      <c r="F33" s="27">
        <v>407</v>
      </c>
    </row>
    <row r="34" spans="1:6" ht="16">
      <c r="A34" s="26"/>
      <c r="B34" s="25" t="s">
        <v>899</v>
      </c>
      <c r="C34" s="27" t="s">
        <v>935</v>
      </c>
      <c r="D34" s="27" t="s">
        <v>935</v>
      </c>
      <c r="E34" s="27" t="s">
        <v>24</v>
      </c>
      <c r="F34" s="27">
        <v>435</v>
      </c>
    </row>
    <row r="35" spans="1:6" ht="16">
      <c r="A35" s="26"/>
      <c r="B35" s="25" t="s">
        <v>900</v>
      </c>
      <c r="C35" s="27" t="s">
        <v>937</v>
      </c>
      <c r="D35" s="27" t="s">
        <v>937</v>
      </c>
      <c r="E35" s="27" t="s">
        <v>24</v>
      </c>
      <c r="F35" s="27">
        <v>293</v>
      </c>
    </row>
    <row r="36" spans="1:6" ht="16">
      <c r="A36" s="26"/>
      <c r="B36" s="25" t="s">
        <v>901</v>
      </c>
      <c r="C36" s="27" t="s">
        <v>935</v>
      </c>
      <c r="D36" s="27" t="s">
        <v>935</v>
      </c>
      <c r="E36" s="27" t="s">
        <v>24</v>
      </c>
      <c r="F36" s="27">
        <v>86</v>
      </c>
    </row>
    <row r="37" spans="1:6" ht="32">
      <c r="A37" s="26"/>
      <c r="B37" s="25" t="s">
        <v>902</v>
      </c>
      <c r="C37" s="27" t="s">
        <v>935</v>
      </c>
      <c r="D37" s="27" t="s">
        <v>935</v>
      </c>
      <c r="E37" s="27" t="s">
        <v>24</v>
      </c>
      <c r="F37" s="27">
        <v>623</v>
      </c>
    </row>
    <row r="38" spans="1:6" ht="16">
      <c r="A38" s="26"/>
      <c r="B38" s="25" t="s">
        <v>533</v>
      </c>
      <c r="C38" s="27" t="s">
        <v>935</v>
      </c>
      <c r="D38" s="27" t="s">
        <v>935</v>
      </c>
      <c r="E38" s="27" t="s">
        <v>24</v>
      </c>
      <c r="F38" s="27">
        <v>9</v>
      </c>
    </row>
    <row r="39" spans="1:6" ht="16">
      <c r="A39" s="26"/>
      <c r="B39" s="25" t="s">
        <v>534</v>
      </c>
      <c r="C39" s="27" t="s">
        <v>83</v>
      </c>
      <c r="D39" s="27" t="s">
        <v>83</v>
      </c>
      <c r="E39" s="27" t="s">
        <v>83</v>
      </c>
      <c r="F39" s="27">
        <v>82</v>
      </c>
    </row>
    <row r="40" spans="1:6" ht="16">
      <c r="A40" s="26"/>
      <c r="B40" s="25" t="s">
        <v>535</v>
      </c>
      <c r="C40" s="27" t="s">
        <v>14</v>
      </c>
      <c r="D40" s="27" t="s">
        <v>14</v>
      </c>
      <c r="E40" s="27" t="s">
        <v>14</v>
      </c>
      <c r="F40" s="27">
        <v>38</v>
      </c>
    </row>
    <row r="41" spans="1:6" ht="16">
      <c r="A41" s="26"/>
      <c r="B41" s="25" t="s">
        <v>536</v>
      </c>
      <c r="C41" s="27" t="s">
        <v>943</v>
      </c>
      <c r="D41" s="27" t="s">
        <v>83</v>
      </c>
      <c r="E41" s="27" t="s">
        <v>83</v>
      </c>
      <c r="F41" s="27">
        <v>4</v>
      </c>
    </row>
    <row r="42" spans="1:6" ht="16">
      <c r="A42" s="26"/>
      <c r="B42" s="25" t="s">
        <v>21</v>
      </c>
      <c r="C42" s="27" t="s">
        <v>21</v>
      </c>
      <c r="D42" s="27" t="s">
        <v>21</v>
      </c>
      <c r="E42" s="27" t="s">
        <v>14</v>
      </c>
      <c r="F42" s="27">
        <v>596</v>
      </c>
    </row>
    <row r="43" spans="1:6" ht="16">
      <c r="A43" s="26"/>
      <c r="B43" s="25" t="s">
        <v>537</v>
      </c>
      <c r="C43" s="27" t="s">
        <v>14</v>
      </c>
      <c r="D43" s="27" t="s">
        <v>14</v>
      </c>
      <c r="E43" s="27" t="s">
        <v>14</v>
      </c>
      <c r="F43" s="27">
        <v>42</v>
      </c>
    </row>
    <row r="44" spans="1:6" ht="16">
      <c r="A44" s="26"/>
      <c r="B44" s="25" t="s">
        <v>71</v>
      </c>
      <c r="C44" s="27" t="s">
        <v>14</v>
      </c>
      <c r="D44" s="27" t="s">
        <v>14</v>
      </c>
      <c r="E44" s="27" t="s">
        <v>14</v>
      </c>
      <c r="F44" s="27">
        <v>19</v>
      </c>
    </row>
    <row r="45" spans="1:6" ht="16">
      <c r="A45" s="26"/>
      <c r="B45" s="25" t="s">
        <v>538</v>
      </c>
      <c r="C45" s="27" t="s">
        <v>538</v>
      </c>
      <c r="D45" s="27" t="s">
        <v>538</v>
      </c>
      <c r="E45" s="27" t="s">
        <v>24</v>
      </c>
      <c r="F45" s="27">
        <v>85</v>
      </c>
    </row>
    <row r="46" spans="1:6" ht="16">
      <c r="A46" s="26"/>
      <c r="B46" s="25" t="s">
        <v>539</v>
      </c>
      <c r="C46" s="27" t="s">
        <v>14</v>
      </c>
      <c r="D46" s="27" t="s">
        <v>14</v>
      </c>
      <c r="E46" s="27" t="s">
        <v>14</v>
      </c>
      <c r="F46" s="27">
        <v>184</v>
      </c>
    </row>
    <row r="47" spans="1:6" ht="16">
      <c r="A47" s="26"/>
      <c r="B47" s="25" t="s">
        <v>540</v>
      </c>
      <c r="C47" s="27" t="s">
        <v>83</v>
      </c>
      <c r="D47" s="27" t="s">
        <v>83</v>
      </c>
      <c r="E47" s="27" t="s">
        <v>83</v>
      </c>
      <c r="F47" s="27">
        <v>37</v>
      </c>
    </row>
    <row r="48" spans="1:6" ht="16">
      <c r="A48" s="26"/>
      <c r="B48" s="25" t="s">
        <v>541</v>
      </c>
      <c r="C48" s="27" t="s">
        <v>5</v>
      </c>
      <c r="D48" s="27" t="s">
        <v>5</v>
      </c>
      <c r="E48" s="27" t="s">
        <v>14</v>
      </c>
      <c r="F48" s="27">
        <v>205</v>
      </c>
    </row>
    <row r="49" spans="1:6" ht="16">
      <c r="A49" s="26"/>
      <c r="B49" s="25" t="s">
        <v>542</v>
      </c>
      <c r="C49" s="27" t="s">
        <v>85</v>
      </c>
      <c r="D49" s="27" t="s">
        <v>85</v>
      </c>
      <c r="E49" s="27" t="s">
        <v>85</v>
      </c>
      <c r="F49" s="27">
        <v>10</v>
      </c>
    </row>
    <row r="50" spans="1:6" ht="16">
      <c r="A50" s="28"/>
      <c r="B50" s="74" t="s">
        <v>544</v>
      </c>
      <c r="C50" s="29" t="s">
        <v>85</v>
      </c>
      <c r="D50" s="29" t="s">
        <v>85</v>
      </c>
      <c r="E50" s="29" t="s">
        <v>85</v>
      </c>
      <c r="F50" s="29">
        <v>12</v>
      </c>
    </row>
    <row r="51" spans="1:6" ht="16">
      <c r="A51" s="26" t="s">
        <v>507</v>
      </c>
      <c r="B51" s="25" t="s">
        <v>73</v>
      </c>
      <c r="C51" s="27" t="s">
        <v>83</v>
      </c>
      <c r="D51" s="27" t="s">
        <v>83</v>
      </c>
      <c r="E51" s="27" t="s">
        <v>83</v>
      </c>
      <c r="F51" s="27">
        <v>23</v>
      </c>
    </row>
    <row r="52" spans="1:6" ht="16">
      <c r="A52" s="26"/>
      <c r="B52" s="25" t="s">
        <v>545</v>
      </c>
      <c r="C52" s="27" t="s">
        <v>30</v>
      </c>
      <c r="D52" s="27" t="s">
        <v>30</v>
      </c>
      <c r="E52" s="27" t="s">
        <v>88</v>
      </c>
      <c r="F52" s="27">
        <v>89</v>
      </c>
    </row>
    <row r="53" spans="1:6" ht="16">
      <c r="A53" s="26"/>
      <c r="B53" s="25" t="s">
        <v>1265</v>
      </c>
      <c r="C53" s="27" t="s">
        <v>30</v>
      </c>
      <c r="D53" s="27" t="s">
        <v>30</v>
      </c>
      <c r="E53" s="27" t="s">
        <v>88</v>
      </c>
      <c r="F53" s="27">
        <v>26</v>
      </c>
    </row>
    <row r="54" spans="1:6" ht="16">
      <c r="A54" s="26"/>
      <c r="B54" s="25" t="s">
        <v>547</v>
      </c>
      <c r="C54" s="27" t="s">
        <v>30</v>
      </c>
      <c r="D54" s="27" t="s">
        <v>30</v>
      </c>
      <c r="E54" s="27" t="s">
        <v>88</v>
      </c>
      <c r="F54" s="27">
        <v>60</v>
      </c>
    </row>
    <row r="55" spans="1:6" ht="16">
      <c r="A55" s="26"/>
      <c r="B55" s="25" t="s">
        <v>62</v>
      </c>
      <c r="C55" s="27" t="s">
        <v>84</v>
      </c>
      <c r="D55" s="27" t="s">
        <v>84</v>
      </c>
      <c r="E55" s="27" t="s">
        <v>88</v>
      </c>
      <c r="F55" s="27">
        <v>83</v>
      </c>
    </row>
    <row r="56" spans="1:6" ht="16">
      <c r="A56" s="26"/>
      <c r="B56" s="25" t="s">
        <v>498</v>
      </c>
      <c r="C56" s="27" t="s">
        <v>86</v>
      </c>
      <c r="D56" s="27" t="s">
        <v>86</v>
      </c>
      <c r="E56" s="27" t="s">
        <v>88</v>
      </c>
      <c r="F56" s="27">
        <v>23</v>
      </c>
    </row>
    <row r="57" spans="1:6" ht="16">
      <c r="A57" s="26"/>
      <c r="B57" s="25" t="s">
        <v>548</v>
      </c>
      <c r="C57" s="27" t="s">
        <v>83</v>
      </c>
      <c r="D57" s="27" t="s">
        <v>83</v>
      </c>
      <c r="E57" s="27" t="s">
        <v>83</v>
      </c>
      <c r="F57" s="27">
        <v>216</v>
      </c>
    </row>
    <row r="58" spans="1:6" ht="16">
      <c r="A58" s="26"/>
      <c r="B58" s="25" t="s">
        <v>549</v>
      </c>
      <c r="C58" s="27" t="s">
        <v>29</v>
      </c>
      <c r="D58" s="27" t="s">
        <v>29</v>
      </c>
      <c r="E58" s="27" t="s">
        <v>67</v>
      </c>
      <c r="F58" s="27">
        <v>2565</v>
      </c>
    </row>
    <row r="59" spans="1:6" ht="16">
      <c r="A59" s="26"/>
      <c r="B59" s="25" t="s">
        <v>550</v>
      </c>
      <c r="C59" s="27" t="s">
        <v>84</v>
      </c>
      <c r="D59" s="27" t="s">
        <v>84</v>
      </c>
      <c r="E59" s="27" t="s">
        <v>14</v>
      </c>
      <c r="F59" s="27">
        <v>54</v>
      </c>
    </row>
    <row r="60" spans="1:6" ht="16">
      <c r="A60" s="26"/>
      <c r="B60" s="25" t="s">
        <v>551</v>
      </c>
      <c r="C60" s="27" t="s">
        <v>84</v>
      </c>
      <c r="D60" s="27" t="s">
        <v>84</v>
      </c>
      <c r="E60" s="27" t="s">
        <v>14</v>
      </c>
      <c r="F60" s="27">
        <v>169</v>
      </c>
    </row>
    <row r="61" spans="1:6" ht="16">
      <c r="A61" s="26"/>
      <c r="B61" s="25" t="s">
        <v>552</v>
      </c>
      <c r="C61" s="27" t="s">
        <v>497</v>
      </c>
      <c r="D61" s="27" t="s">
        <v>497</v>
      </c>
      <c r="E61" s="27" t="s">
        <v>88</v>
      </c>
      <c r="F61" s="27">
        <v>347</v>
      </c>
    </row>
    <row r="62" spans="1:6" ht="16">
      <c r="A62" s="26"/>
      <c r="B62" s="25" t="s">
        <v>553</v>
      </c>
      <c r="C62" s="27" t="s">
        <v>84</v>
      </c>
      <c r="D62" s="27" t="s">
        <v>84</v>
      </c>
      <c r="E62" s="27" t="s">
        <v>14</v>
      </c>
      <c r="F62" s="27">
        <v>55</v>
      </c>
    </row>
    <row r="63" spans="1:6" ht="16">
      <c r="A63" s="26"/>
      <c r="B63" s="25" t="s">
        <v>34</v>
      </c>
      <c r="C63" s="27" t="s">
        <v>84</v>
      </c>
      <c r="D63" s="27" t="s">
        <v>84</v>
      </c>
      <c r="E63" s="27" t="s">
        <v>14</v>
      </c>
      <c r="F63" s="27">
        <v>93</v>
      </c>
    </row>
    <row r="64" spans="1:6" ht="16">
      <c r="A64" s="26"/>
      <c r="B64" s="25" t="s">
        <v>555</v>
      </c>
      <c r="C64" s="27" t="s">
        <v>940</v>
      </c>
      <c r="D64" s="27" t="s">
        <v>940</v>
      </c>
      <c r="E64" s="27" t="s">
        <v>83</v>
      </c>
      <c r="F64" s="27">
        <v>29</v>
      </c>
    </row>
    <row r="65" spans="1:6" ht="16">
      <c r="A65" s="26"/>
      <c r="B65" s="25" t="s">
        <v>33</v>
      </c>
      <c r="C65" s="27" t="s">
        <v>84</v>
      </c>
      <c r="D65" s="27" t="s">
        <v>84</v>
      </c>
      <c r="E65" s="27" t="s">
        <v>14</v>
      </c>
      <c r="F65" s="27">
        <v>1</v>
      </c>
    </row>
    <row r="66" spans="1:6" ht="16">
      <c r="A66" s="26"/>
      <c r="B66" s="25" t="s">
        <v>556</v>
      </c>
      <c r="C66" s="27" t="s">
        <v>84</v>
      </c>
      <c r="D66" s="27" t="s">
        <v>84</v>
      </c>
      <c r="E66" s="27" t="s">
        <v>14</v>
      </c>
      <c r="F66" s="27">
        <v>23</v>
      </c>
    </row>
    <row r="67" spans="1:6" ht="16">
      <c r="A67" s="26"/>
      <c r="B67" s="25" t="s">
        <v>557</v>
      </c>
      <c r="C67" s="27" t="s">
        <v>83</v>
      </c>
      <c r="D67" s="27" t="s">
        <v>83</v>
      </c>
      <c r="E67" s="27" t="s">
        <v>83</v>
      </c>
      <c r="F67" s="27">
        <v>112</v>
      </c>
    </row>
    <row r="68" spans="1:6" ht="16">
      <c r="A68" s="26"/>
      <c r="B68" s="25" t="s">
        <v>558</v>
      </c>
      <c r="C68" s="27" t="s">
        <v>83</v>
      </c>
      <c r="D68" s="27" t="s">
        <v>83</v>
      </c>
      <c r="E68" s="27" t="s">
        <v>83</v>
      </c>
      <c r="F68" s="27">
        <v>3</v>
      </c>
    </row>
    <row r="69" spans="1:6" ht="16">
      <c r="A69" s="28"/>
      <c r="B69" s="74" t="s">
        <v>559</v>
      </c>
      <c r="C69" s="29" t="s">
        <v>83</v>
      </c>
      <c r="D69" s="29" t="s">
        <v>83</v>
      </c>
      <c r="E69" s="29" t="s">
        <v>83</v>
      </c>
      <c r="F69" s="29">
        <v>66</v>
      </c>
    </row>
    <row r="70" spans="1:6" ht="16">
      <c r="A70" s="26" t="s">
        <v>105</v>
      </c>
      <c r="B70" s="25" t="s">
        <v>560</v>
      </c>
      <c r="C70" s="27" t="s">
        <v>948</v>
      </c>
      <c r="D70" s="27" t="s">
        <v>948</v>
      </c>
      <c r="E70" s="27" t="s">
        <v>67</v>
      </c>
      <c r="F70" s="27">
        <v>44</v>
      </c>
    </row>
    <row r="71" spans="1:6" ht="16">
      <c r="A71" s="26"/>
      <c r="B71" s="25" t="s">
        <v>561</v>
      </c>
      <c r="C71" s="27" t="s">
        <v>948</v>
      </c>
      <c r="D71" s="27" t="s">
        <v>948</v>
      </c>
      <c r="E71" s="27" t="s">
        <v>67</v>
      </c>
      <c r="F71" s="27">
        <v>273</v>
      </c>
    </row>
    <row r="72" spans="1:6" ht="16">
      <c r="A72" s="26"/>
      <c r="B72" s="25" t="s">
        <v>499</v>
      </c>
      <c r="C72" s="27" t="s">
        <v>948</v>
      </c>
      <c r="D72" s="27" t="s">
        <v>948</v>
      </c>
      <c r="E72" s="27" t="s">
        <v>67</v>
      </c>
      <c r="F72" s="27">
        <v>5641</v>
      </c>
    </row>
    <row r="73" spans="1:6" ht="16">
      <c r="A73" s="26"/>
      <c r="B73" s="25" t="s">
        <v>562</v>
      </c>
      <c r="C73" s="27" t="s">
        <v>1231</v>
      </c>
      <c r="D73" s="27" t="s">
        <v>1231</v>
      </c>
      <c r="E73" s="27" t="s">
        <v>67</v>
      </c>
      <c r="F73" s="27">
        <v>284</v>
      </c>
    </row>
    <row r="74" spans="1:6" ht="16">
      <c r="A74" s="26"/>
      <c r="B74" s="25" t="s">
        <v>1266</v>
      </c>
      <c r="C74" s="27" t="s">
        <v>948</v>
      </c>
      <c r="D74" s="27" t="s">
        <v>948</v>
      </c>
      <c r="E74" s="27" t="s">
        <v>67</v>
      </c>
      <c r="F74" s="27">
        <v>898</v>
      </c>
    </row>
    <row r="75" spans="1:6" ht="16">
      <c r="A75" s="26"/>
      <c r="B75" s="25" t="s">
        <v>563</v>
      </c>
      <c r="C75" s="27" t="s">
        <v>948</v>
      </c>
      <c r="D75" s="27" t="s">
        <v>948</v>
      </c>
      <c r="E75" s="27" t="s">
        <v>67</v>
      </c>
      <c r="F75" s="27">
        <v>158</v>
      </c>
    </row>
    <row r="76" spans="1:6" ht="16">
      <c r="A76" s="26"/>
      <c r="B76" s="25" t="s">
        <v>564</v>
      </c>
      <c r="C76" s="27" t="s">
        <v>948</v>
      </c>
      <c r="D76" s="27" t="s">
        <v>948</v>
      </c>
      <c r="E76" s="27" t="s">
        <v>67</v>
      </c>
      <c r="F76" s="27">
        <v>8</v>
      </c>
    </row>
    <row r="77" spans="1:6" ht="16">
      <c r="A77" s="26"/>
      <c r="B77" s="25" t="s">
        <v>672</v>
      </c>
      <c r="C77" s="27" t="s">
        <v>948</v>
      </c>
      <c r="D77" s="27" t="s">
        <v>948</v>
      </c>
      <c r="E77" s="27" t="s">
        <v>67</v>
      </c>
      <c r="F77" s="27">
        <v>24</v>
      </c>
    </row>
    <row r="78" spans="1:6" ht="16">
      <c r="A78" s="28"/>
      <c r="B78" s="74" t="s">
        <v>565</v>
      </c>
      <c r="C78" s="29" t="s">
        <v>948</v>
      </c>
      <c r="D78" s="29" t="s">
        <v>948</v>
      </c>
      <c r="E78" s="29" t="s">
        <v>67</v>
      </c>
      <c r="F78" s="29">
        <v>9</v>
      </c>
    </row>
    <row r="79" spans="1:6" ht="16">
      <c r="A79" s="26" t="s">
        <v>106</v>
      </c>
      <c r="B79" s="72" t="s">
        <v>566</v>
      </c>
      <c r="C79" s="27" t="s">
        <v>1223</v>
      </c>
      <c r="D79" s="27" t="s">
        <v>1223</v>
      </c>
      <c r="E79" s="27" t="s">
        <v>83</v>
      </c>
      <c r="F79" s="27">
        <v>2</v>
      </c>
    </row>
    <row r="80" spans="1:6" ht="16">
      <c r="A80" s="26"/>
      <c r="B80" s="72" t="s">
        <v>567</v>
      </c>
      <c r="C80" s="27" t="s">
        <v>1223</v>
      </c>
      <c r="D80" s="27" t="s">
        <v>1223</v>
      </c>
      <c r="E80" s="27" t="s">
        <v>83</v>
      </c>
      <c r="F80" s="27">
        <v>28</v>
      </c>
    </row>
    <row r="81" spans="1:6" ht="16">
      <c r="A81" s="26"/>
      <c r="B81" s="72" t="s">
        <v>568</v>
      </c>
      <c r="C81" s="27" t="s">
        <v>83</v>
      </c>
      <c r="D81" s="27" t="s">
        <v>83</v>
      </c>
      <c r="E81" s="27" t="s">
        <v>83</v>
      </c>
      <c r="F81" s="27">
        <v>21</v>
      </c>
    </row>
    <row r="82" spans="1:6" ht="16">
      <c r="A82" s="26"/>
      <c r="B82" s="72" t="s">
        <v>189</v>
      </c>
      <c r="C82" s="27" t="s">
        <v>1223</v>
      </c>
      <c r="D82" s="27" t="s">
        <v>1223</v>
      </c>
      <c r="E82" s="27" t="s">
        <v>83</v>
      </c>
      <c r="F82" s="27">
        <v>173</v>
      </c>
    </row>
    <row r="83" spans="1:6" ht="16">
      <c r="A83" s="26"/>
      <c r="B83" s="72" t="s">
        <v>569</v>
      </c>
      <c r="C83" s="27" t="s">
        <v>14</v>
      </c>
      <c r="D83" s="27" t="s">
        <v>14</v>
      </c>
      <c r="E83" s="27" t="s">
        <v>14</v>
      </c>
      <c r="F83" s="27">
        <v>169</v>
      </c>
    </row>
    <row r="84" spans="1:6" ht="16">
      <c r="A84" s="26"/>
      <c r="B84" s="72" t="s">
        <v>300</v>
      </c>
      <c r="C84" s="27" t="s">
        <v>82</v>
      </c>
      <c r="D84" s="27" t="s">
        <v>82</v>
      </c>
      <c r="E84" s="27" t="s">
        <v>83</v>
      </c>
      <c r="F84" s="27">
        <v>1128</v>
      </c>
    </row>
    <row r="85" spans="1:6" ht="16">
      <c r="A85" s="26"/>
      <c r="B85" s="72" t="s">
        <v>299</v>
      </c>
      <c r="C85" s="27" t="s">
        <v>82</v>
      </c>
      <c r="D85" s="27" t="s">
        <v>82</v>
      </c>
      <c r="E85" s="27" t="s">
        <v>83</v>
      </c>
      <c r="F85" s="27">
        <v>1996</v>
      </c>
    </row>
    <row r="86" spans="1:6" ht="16">
      <c r="A86" s="26"/>
      <c r="B86" s="72" t="s">
        <v>570</v>
      </c>
      <c r="C86" s="27" t="s">
        <v>82</v>
      </c>
      <c r="D86" s="27" t="s">
        <v>82</v>
      </c>
      <c r="E86" s="27" t="s">
        <v>83</v>
      </c>
      <c r="F86" s="27">
        <v>215</v>
      </c>
    </row>
    <row r="87" spans="1:6" ht="16">
      <c r="A87" s="26"/>
      <c r="B87" s="72" t="s">
        <v>193</v>
      </c>
      <c r="C87" s="27" t="s">
        <v>1223</v>
      </c>
      <c r="D87" s="27" t="s">
        <v>1223</v>
      </c>
      <c r="E87" s="27" t="s">
        <v>83</v>
      </c>
      <c r="F87" s="27">
        <v>105</v>
      </c>
    </row>
    <row r="88" spans="1:6" ht="16">
      <c r="A88" s="26"/>
      <c r="B88" s="72" t="s">
        <v>571</v>
      </c>
      <c r="C88" s="27" t="s">
        <v>1223</v>
      </c>
      <c r="D88" s="27" t="s">
        <v>1223</v>
      </c>
      <c r="E88" s="27" t="s">
        <v>83</v>
      </c>
      <c r="F88" s="27">
        <v>64</v>
      </c>
    </row>
    <row r="89" spans="1:6" ht="16">
      <c r="A89" s="26"/>
      <c r="B89" s="72" t="s">
        <v>572</v>
      </c>
      <c r="C89" s="27" t="s">
        <v>1223</v>
      </c>
      <c r="D89" s="27" t="s">
        <v>1223</v>
      </c>
      <c r="E89" s="27" t="s">
        <v>83</v>
      </c>
      <c r="F89" s="27">
        <v>17</v>
      </c>
    </row>
    <row r="90" spans="1:6" ht="16">
      <c r="A90" s="26"/>
      <c r="B90" s="72" t="s">
        <v>68</v>
      </c>
      <c r="C90" s="27" t="s">
        <v>14</v>
      </c>
      <c r="D90" s="27" t="s">
        <v>14</v>
      </c>
      <c r="E90" s="27" t="s">
        <v>14</v>
      </c>
      <c r="F90" s="27">
        <v>58</v>
      </c>
    </row>
    <row r="91" spans="1:6" ht="16">
      <c r="A91" s="26"/>
      <c r="B91" s="72" t="s">
        <v>573</v>
      </c>
      <c r="C91" s="27" t="s">
        <v>14</v>
      </c>
      <c r="D91" s="27" t="s">
        <v>14</v>
      </c>
      <c r="E91" s="27" t="s">
        <v>14</v>
      </c>
      <c r="F91" s="27">
        <v>7</v>
      </c>
    </row>
    <row r="92" spans="1:6" ht="16">
      <c r="A92" s="26"/>
      <c r="B92" s="72" t="s">
        <v>574</v>
      </c>
      <c r="C92" s="29" t="s">
        <v>1223</v>
      </c>
      <c r="D92" s="29" t="s">
        <v>1223</v>
      </c>
      <c r="E92" s="29" t="s">
        <v>83</v>
      </c>
      <c r="F92" s="27">
        <v>32</v>
      </c>
    </row>
    <row r="93" spans="1:6" ht="16">
      <c r="A93" s="102" t="s">
        <v>107</v>
      </c>
      <c r="B93" s="73" t="s">
        <v>903</v>
      </c>
      <c r="C93" s="27" t="s">
        <v>951</v>
      </c>
      <c r="D93" s="27" t="s">
        <v>951</v>
      </c>
      <c r="E93" s="27" t="s">
        <v>83</v>
      </c>
      <c r="F93" s="78">
        <v>22</v>
      </c>
    </row>
    <row r="94" spans="1:6" ht="16">
      <c r="A94" s="26"/>
      <c r="B94" s="72" t="s">
        <v>575</v>
      </c>
      <c r="C94" s="27" t="s">
        <v>951</v>
      </c>
      <c r="D94" s="27" t="s">
        <v>951</v>
      </c>
      <c r="E94" s="27" t="s">
        <v>83</v>
      </c>
      <c r="F94" s="27">
        <v>67</v>
      </c>
    </row>
    <row r="95" spans="1:6" ht="16">
      <c r="A95" s="26"/>
      <c r="B95" s="72" t="s">
        <v>576</v>
      </c>
      <c r="C95" s="27" t="s">
        <v>951</v>
      </c>
      <c r="D95" s="27" t="s">
        <v>951</v>
      </c>
      <c r="E95" s="27" t="s">
        <v>83</v>
      </c>
      <c r="F95" s="27">
        <v>6</v>
      </c>
    </row>
    <row r="96" spans="1:6" ht="16">
      <c r="A96" s="26"/>
      <c r="B96" s="72" t="s">
        <v>577</v>
      </c>
      <c r="C96" s="27" t="s">
        <v>951</v>
      </c>
      <c r="D96" s="27" t="s">
        <v>951</v>
      </c>
      <c r="E96" s="27" t="s">
        <v>83</v>
      </c>
      <c r="F96" s="27">
        <v>194</v>
      </c>
    </row>
    <row r="97" spans="1:6" ht="16">
      <c r="A97" s="26"/>
      <c r="B97" s="72" t="s">
        <v>904</v>
      </c>
      <c r="C97" s="27" t="s">
        <v>951</v>
      </c>
      <c r="D97" s="27" t="s">
        <v>951</v>
      </c>
      <c r="E97" s="27" t="s">
        <v>83</v>
      </c>
      <c r="F97" s="27">
        <v>212</v>
      </c>
    </row>
    <row r="98" spans="1:6" ht="16">
      <c r="A98" s="26"/>
      <c r="B98" s="72" t="s">
        <v>500</v>
      </c>
      <c r="C98" s="27" t="s">
        <v>86</v>
      </c>
      <c r="D98" s="27" t="s">
        <v>86</v>
      </c>
      <c r="E98" s="27" t="s">
        <v>88</v>
      </c>
      <c r="F98" s="27">
        <v>1038</v>
      </c>
    </row>
    <row r="99" spans="1:6" ht="16">
      <c r="A99" s="26"/>
      <c r="B99" s="72" t="s">
        <v>579</v>
      </c>
      <c r="C99" s="27" t="s">
        <v>86</v>
      </c>
      <c r="D99" s="27" t="s">
        <v>86</v>
      </c>
      <c r="E99" s="27" t="s">
        <v>88</v>
      </c>
      <c r="F99" s="27">
        <v>358</v>
      </c>
    </row>
    <row r="100" spans="1:6" ht="16">
      <c r="A100" s="26"/>
      <c r="B100" s="72" t="s">
        <v>1267</v>
      </c>
      <c r="C100" s="27" t="s">
        <v>86</v>
      </c>
      <c r="D100" s="27" t="s">
        <v>86</v>
      </c>
      <c r="E100" s="27" t="s">
        <v>88</v>
      </c>
      <c r="F100" s="27">
        <v>1</v>
      </c>
    </row>
    <row r="101" spans="1:6" ht="16">
      <c r="A101" s="26"/>
      <c r="B101" s="72" t="s">
        <v>503</v>
      </c>
      <c r="C101" s="27" t="s">
        <v>951</v>
      </c>
      <c r="D101" s="27" t="s">
        <v>951</v>
      </c>
      <c r="E101" s="27" t="s">
        <v>83</v>
      </c>
      <c r="F101" s="27">
        <v>426</v>
      </c>
    </row>
    <row r="102" spans="1:6" ht="16">
      <c r="A102" s="26"/>
      <c r="B102" s="72" t="s">
        <v>581</v>
      </c>
      <c r="C102" s="27" t="s">
        <v>951</v>
      </c>
      <c r="D102" s="27" t="s">
        <v>951</v>
      </c>
      <c r="E102" s="27" t="s">
        <v>83</v>
      </c>
      <c r="F102" s="27">
        <v>118</v>
      </c>
    </row>
    <row r="103" spans="1:6" ht="16">
      <c r="A103" s="26"/>
      <c r="B103" s="72" t="s">
        <v>582</v>
      </c>
      <c r="C103" s="27" t="s">
        <v>951</v>
      </c>
      <c r="D103" s="27" t="s">
        <v>951</v>
      </c>
      <c r="E103" s="27" t="s">
        <v>83</v>
      </c>
      <c r="F103" s="27">
        <v>259</v>
      </c>
    </row>
    <row r="104" spans="1:6" ht="16">
      <c r="A104" s="26"/>
      <c r="B104" s="72" t="s">
        <v>583</v>
      </c>
      <c r="C104" s="27" t="s">
        <v>951</v>
      </c>
      <c r="D104" s="27" t="s">
        <v>951</v>
      </c>
      <c r="E104" s="27" t="s">
        <v>83</v>
      </c>
      <c r="F104" s="27">
        <v>71</v>
      </c>
    </row>
    <row r="105" spans="1:6" ht="16">
      <c r="A105" s="26"/>
      <c r="B105" s="72" t="s">
        <v>584</v>
      </c>
      <c r="C105" s="27" t="s">
        <v>1034</v>
      </c>
      <c r="D105" s="27" t="s">
        <v>1034</v>
      </c>
      <c r="E105" s="27" t="s">
        <v>83</v>
      </c>
      <c r="F105" s="27">
        <v>20</v>
      </c>
    </row>
    <row r="106" spans="1:6" ht="16">
      <c r="A106" s="26"/>
      <c r="B106" s="72" t="s">
        <v>585</v>
      </c>
      <c r="C106" s="27" t="s">
        <v>1282</v>
      </c>
      <c r="D106" s="27" t="s">
        <v>1282</v>
      </c>
      <c r="E106" s="27" t="s">
        <v>24</v>
      </c>
      <c r="F106" s="27">
        <v>1</v>
      </c>
    </row>
    <row r="107" spans="1:6" ht="16">
      <c r="A107" s="26"/>
      <c r="B107" s="72" t="s">
        <v>504</v>
      </c>
      <c r="C107" s="27" t="s">
        <v>1034</v>
      </c>
      <c r="D107" s="27" t="s">
        <v>1034</v>
      </c>
      <c r="E107" s="27" t="s">
        <v>14</v>
      </c>
      <c r="F107" s="27">
        <v>478</v>
      </c>
    </row>
    <row r="108" spans="1:6" ht="16">
      <c r="A108" s="26"/>
      <c r="B108" s="72" t="s">
        <v>586</v>
      </c>
      <c r="C108" s="27" t="s">
        <v>1034</v>
      </c>
      <c r="D108" s="27" t="s">
        <v>1034</v>
      </c>
      <c r="E108" s="27" t="s">
        <v>14</v>
      </c>
      <c r="F108" s="27">
        <v>84</v>
      </c>
    </row>
    <row r="109" spans="1:6" ht="16">
      <c r="A109" s="26"/>
      <c r="B109" s="72" t="s">
        <v>587</v>
      </c>
      <c r="C109" s="27" t="s">
        <v>1034</v>
      </c>
      <c r="D109" s="27" t="s">
        <v>1034</v>
      </c>
      <c r="E109" s="27" t="s">
        <v>83</v>
      </c>
      <c r="F109" s="27">
        <v>140</v>
      </c>
    </row>
    <row r="110" spans="1:6" ht="16">
      <c r="A110" s="26"/>
      <c r="B110" s="72" t="s">
        <v>588</v>
      </c>
      <c r="C110" s="27" t="s">
        <v>951</v>
      </c>
      <c r="D110" s="27" t="s">
        <v>951</v>
      </c>
      <c r="E110" s="27" t="s">
        <v>83</v>
      </c>
      <c r="F110" s="27">
        <v>4</v>
      </c>
    </row>
    <row r="111" spans="1:6" ht="16">
      <c r="A111" s="26"/>
      <c r="B111" s="72" t="s">
        <v>589</v>
      </c>
      <c r="C111" s="27" t="s">
        <v>951</v>
      </c>
      <c r="D111" s="27" t="s">
        <v>951</v>
      </c>
      <c r="E111" s="27" t="s">
        <v>88</v>
      </c>
      <c r="F111" s="27">
        <v>42</v>
      </c>
    </row>
    <row r="112" spans="1:6" ht="32">
      <c r="A112" s="28"/>
      <c r="B112" s="74" t="s">
        <v>905</v>
      </c>
      <c r="C112" s="29" t="s">
        <v>951</v>
      </c>
      <c r="D112" s="29" t="s">
        <v>951</v>
      </c>
      <c r="E112" s="29" t="s">
        <v>83</v>
      </c>
      <c r="F112" s="29">
        <v>27</v>
      </c>
    </row>
    <row r="113" spans="1:6" ht="16">
      <c r="A113" s="26" t="s">
        <v>893</v>
      </c>
      <c r="B113" s="72" t="s">
        <v>303</v>
      </c>
      <c r="C113" s="27" t="s">
        <v>938</v>
      </c>
      <c r="D113" s="27" t="s">
        <v>938</v>
      </c>
      <c r="E113" s="27" t="s">
        <v>83</v>
      </c>
      <c r="F113" s="27">
        <v>191</v>
      </c>
    </row>
    <row r="114" spans="1:6" ht="16">
      <c r="A114" s="26"/>
      <c r="B114" s="72" t="s">
        <v>590</v>
      </c>
      <c r="C114" s="27" t="s">
        <v>938</v>
      </c>
      <c r="D114" s="27" t="s">
        <v>938</v>
      </c>
      <c r="E114" s="27" t="s">
        <v>14</v>
      </c>
      <c r="F114" s="27">
        <v>3025</v>
      </c>
    </row>
    <row r="115" spans="1:6" ht="16">
      <c r="A115" s="26"/>
      <c r="B115" s="72" t="s">
        <v>592</v>
      </c>
      <c r="C115" s="27" t="s">
        <v>938</v>
      </c>
      <c r="D115" s="27" t="s">
        <v>938</v>
      </c>
      <c r="E115" s="27" t="s">
        <v>83</v>
      </c>
      <c r="F115" s="27">
        <v>93</v>
      </c>
    </row>
    <row r="116" spans="1:6" ht="16">
      <c r="A116" s="26"/>
      <c r="B116" s="72" t="s">
        <v>906</v>
      </c>
      <c r="C116" s="27" t="s">
        <v>939</v>
      </c>
      <c r="D116" s="27" t="s">
        <v>939</v>
      </c>
      <c r="E116" s="27" t="s">
        <v>83</v>
      </c>
      <c r="F116" s="27">
        <v>20</v>
      </c>
    </row>
    <row r="117" spans="1:6" ht="16">
      <c r="A117" s="26"/>
      <c r="B117" s="72" t="s">
        <v>594</v>
      </c>
      <c r="C117" s="27" t="s">
        <v>939</v>
      </c>
      <c r="D117" s="27" t="s">
        <v>939</v>
      </c>
      <c r="E117" s="27" t="s">
        <v>83</v>
      </c>
      <c r="F117" s="27">
        <v>48</v>
      </c>
    </row>
    <row r="118" spans="1:6" ht="16">
      <c r="A118" s="26"/>
      <c r="B118" s="72" t="s">
        <v>1268</v>
      </c>
      <c r="C118" s="27" t="s">
        <v>939</v>
      </c>
      <c r="D118" s="27" t="s">
        <v>939</v>
      </c>
      <c r="E118" s="27" t="s">
        <v>83</v>
      </c>
      <c r="F118" s="27">
        <v>13</v>
      </c>
    </row>
    <row r="119" spans="1:6" ht="16">
      <c r="A119" s="26"/>
      <c r="B119" s="72" t="s">
        <v>596</v>
      </c>
      <c r="C119" s="27" t="s">
        <v>939</v>
      </c>
      <c r="D119" s="27" t="s">
        <v>939</v>
      </c>
      <c r="E119" s="27" t="s">
        <v>83</v>
      </c>
      <c r="F119" s="27">
        <v>172</v>
      </c>
    </row>
    <row r="120" spans="1:6" ht="16">
      <c r="A120" s="26"/>
      <c r="B120" s="72" t="s">
        <v>597</v>
      </c>
      <c r="C120" s="27" t="s">
        <v>939</v>
      </c>
      <c r="D120" s="27" t="s">
        <v>939</v>
      </c>
      <c r="E120" s="27" t="s">
        <v>88</v>
      </c>
      <c r="F120" s="27">
        <v>1</v>
      </c>
    </row>
    <row r="121" spans="1:6" ht="16">
      <c r="A121" s="26"/>
      <c r="B121" s="72" t="s">
        <v>598</v>
      </c>
      <c r="C121" s="27" t="s">
        <v>939</v>
      </c>
      <c r="D121" s="27" t="s">
        <v>939</v>
      </c>
      <c r="E121" s="27" t="s">
        <v>83</v>
      </c>
      <c r="F121" s="27">
        <v>1</v>
      </c>
    </row>
    <row r="122" spans="1:6" ht="16">
      <c r="A122" s="26"/>
      <c r="B122" s="72" t="s">
        <v>599</v>
      </c>
      <c r="C122" s="27" t="s">
        <v>944</v>
      </c>
      <c r="D122" s="27" t="s">
        <v>935</v>
      </c>
      <c r="E122" s="27" t="s">
        <v>24</v>
      </c>
      <c r="F122" s="27">
        <v>86</v>
      </c>
    </row>
    <row r="123" spans="1:6" ht="16">
      <c r="A123" s="26"/>
      <c r="B123" s="72" t="s">
        <v>600</v>
      </c>
      <c r="C123" s="27" t="s">
        <v>939</v>
      </c>
      <c r="D123" s="27" t="s">
        <v>939</v>
      </c>
      <c r="E123" s="27" t="s">
        <v>83</v>
      </c>
      <c r="F123" s="27">
        <v>28</v>
      </c>
    </row>
    <row r="124" spans="1:6" ht="16">
      <c r="A124" s="26"/>
      <c r="B124" s="72" t="s">
        <v>601</v>
      </c>
      <c r="C124" s="27" t="s">
        <v>939</v>
      </c>
      <c r="D124" s="27" t="s">
        <v>939</v>
      </c>
      <c r="E124" s="27" t="s">
        <v>83</v>
      </c>
      <c r="F124" s="27">
        <v>30</v>
      </c>
    </row>
    <row r="125" spans="1:6" ht="16">
      <c r="A125" s="26"/>
      <c r="B125" s="72" t="s">
        <v>602</v>
      </c>
      <c r="C125" s="27" t="s">
        <v>939</v>
      </c>
      <c r="D125" s="27" t="s">
        <v>939</v>
      </c>
      <c r="E125" s="27" t="s">
        <v>83</v>
      </c>
      <c r="F125" s="27">
        <v>57</v>
      </c>
    </row>
    <row r="126" spans="1:6" ht="16">
      <c r="A126" s="28"/>
      <c r="B126" s="74" t="s">
        <v>603</v>
      </c>
      <c r="C126" s="29" t="s">
        <v>939</v>
      </c>
      <c r="D126" s="29" t="s">
        <v>939</v>
      </c>
      <c r="E126" s="29" t="s">
        <v>83</v>
      </c>
      <c r="F126" s="27">
        <v>2</v>
      </c>
    </row>
    <row r="127" spans="1:6" ht="16">
      <c r="A127" s="26" t="s">
        <v>604</v>
      </c>
      <c r="B127" s="72" t="s">
        <v>605</v>
      </c>
      <c r="C127" s="27" t="s">
        <v>940</v>
      </c>
      <c r="D127" s="27" t="s">
        <v>940</v>
      </c>
      <c r="E127" s="27" t="s">
        <v>85</v>
      </c>
      <c r="F127" s="78">
        <v>44</v>
      </c>
    </row>
    <row r="128" spans="1:6" ht="16">
      <c r="A128" s="26"/>
      <c r="B128" s="72" t="s">
        <v>606</v>
      </c>
      <c r="C128" s="27" t="s">
        <v>940</v>
      </c>
      <c r="D128" s="27" t="s">
        <v>940</v>
      </c>
      <c r="E128" s="27" t="s">
        <v>83</v>
      </c>
      <c r="F128" s="27">
        <v>35</v>
      </c>
    </row>
    <row r="129" spans="1:6" ht="16">
      <c r="A129" s="26"/>
      <c r="B129" s="72" t="s">
        <v>607</v>
      </c>
      <c r="C129" s="27" t="s">
        <v>940</v>
      </c>
      <c r="D129" s="27" t="s">
        <v>940</v>
      </c>
      <c r="E129" s="27" t="s">
        <v>83</v>
      </c>
      <c r="F129" s="27">
        <v>35</v>
      </c>
    </row>
    <row r="130" spans="1:6" ht="16">
      <c r="A130" s="26"/>
      <c r="B130" s="72" t="s">
        <v>505</v>
      </c>
      <c r="C130" s="27" t="s">
        <v>940</v>
      </c>
      <c r="D130" s="27" t="s">
        <v>940</v>
      </c>
      <c r="E130" s="27" t="s">
        <v>88</v>
      </c>
      <c r="F130" s="27">
        <v>150</v>
      </c>
    </row>
    <row r="131" spans="1:6" ht="16">
      <c r="A131" s="26"/>
      <c r="B131" s="72" t="s">
        <v>1269</v>
      </c>
      <c r="C131" s="27" t="s">
        <v>940</v>
      </c>
      <c r="D131" s="27" t="s">
        <v>940</v>
      </c>
      <c r="E131" s="27" t="s">
        <v>83</v>
      </c>
      <c r="F131" s="27">
        <v>116</v>
      </c>
    </row>
    <row r="132" spans="1:6" ht="16">
      <c r="A132" s="26"/>
      <c r="B132" s="72" t="s">
        <v>609</v>
      </c>
      <c r="C132" s="27" t="s">
        <v>940</v>
      </c>
      <c r="D132" s="27" t="s">
        <v>940</v>
      </c>
      <c r="E132" s="27" t="s">
        <v>83</v>
      </c>
      <c r="F132" s="27">
        <v>11</v>
      </c>
    </row>
    <row r="133" spans="1:6" ht="16">
      <c r="A133" s="26"/>
      <c r="B133" s="72" t="s">
        <v>610</v>
      </c>
      <c r="C133" s="27" t="s">
        <v>940</v>
      </c>
      <c r="D133" s="27" t="s">
        <v>940</v>
      </c>
      <c r="E133" s="27" t="s">
        <v>83</v>
      </c>
      <c r="F133" s="27">
        <v>2</v>
      </c>
    </row>
    <row r="134" spans="1:6" ht="16">
      <c r="A134" s="102" t="s">
        <v>894</v>
      </c>
      <c r="B134" s="73" t="s">
        <v>612</v>
      </c>
      <c r="C134" s="78" t="s">
        <v>948</v>
      </c>
      <c r="D134" s="78" t="s">
        <v>948</v>
      </c>
      <c r="E134" s="78" t="s">
        <v>67</v>
      </c>
      <c r="F134" s="78">
        <v>59</v>
      </c>
    </row>
    <row r="135" spans="1:6" ht="16">
      <c r="A135" s="26"/>
      <c r="B135" s="72" t="s">
        <v>613</v>
      </c>
      <c r="C135" s="27" t="s">
        <v>86</v>
      </c>
      <c r="D135" s="27" t="s">
        <v>86</v>
      </c>
      <c r="E135" s="27" t="s">
        <v>88</v>
      </c>
      <c r="F135" s="27">
        <v>19</v>
      </c>
    </row>
    <row r="136" spans="1:6" ht="16">
      <c r="A136" s="26"/>
      <c r="B136" s="72" t="s">
        <v>1270</v>
      </c>
      <c r="C136" s="27" t="s">
        <v>86</v>
      </c>
      <c r="D136" s="27" t="s">
        <v>86</v>
      </c>
      <c r="E136" s="27" t="s">
        <v>88</v>
      </c>
      <c r="F136" s="27">
        <v>18</v>
      </c>
    </row>
    <row r="137" spans="1:6" ht="16">
      <c r="A137" s="26"/>
      <c r="B137" s="72" t="s">
        <v>614</v>
      </c>
      <c r="C137" s="29" t="s">
        <v>83</v>
      </c>
      <c r="D137" s="29" t="s">
        <v>83</v>
      </c>
      <c r="E137" s="29" t="s">
        <v>83</v>
      </c>
      <c r="F137" s="27">
        <v>18</v>
      </c>
    </row>
    <row r="138" spans="1:6" ht="16">
      <c r="A138" s="102" t="s">
        <v>615</v>
      </c>
      <c r="B138" s="73" t="s">
        <v>616</v>
      </c>
      <c r="C138" s="78" t="s">
        <v>83</v>
      </c>
      <c r="D138" s="78" t="s">
        <v>83</v>
      </c>
      <c r="E138" s="78" t="s">
        <v>83</v>
      </c>
      <c r="F138" s="78">
        <v>85</v>
      </c>
    </row>
    <row r="139" spans="1:6" ht="16">
      <c r="A139" s="26"/>
      <c r="B139" s="72" t="s">
        <v>617</v>
      </c>
      <c r="C139" s="29" t="s">
        <v>83</v>
      </c>
      <c r="D139" s="29" t="s">
        <v>83</v>
      </c>
      <c r="E139" s="29" t="s">
        <v>83</v>
      </c>
      <c r="F139" s="27">
        <v>8</v>
      </c>
    </row>
    <row r="140" spans="1:6" ht="16">
      <c r="A140" s="102" t="s">
        <v>620</v>
      </c>
      <c r="B140" s="73" t="s">
        <v>76</v>
      </c>
      <c r="C140" s="27" t="s">
        <v>83</v>
      </c>
      <c r="D140" s="27" t="s">
        <v>83</v>
      </c>
      <c r="E140" s="27" t="s">
        <v>83</v>
      </c>
      <c r="F140" s="78">
        <v>31</v>
      </c>
    </row>
    <row r="141" spans="1:6" ht="16">
      <c r="A141" s="26"/>
      <c r="B141" s="72" t="s">
        <v>621</v>
      </c>
      <c r="C141" s="27" t="s">
        <v>14</v>
      </c>
      <c r="D141" s="27" t="s">
        <v>14</v>
      </c>
      <c r="E141" s="27" t="s">
        <v>14</v>
      </c>
      <c r="F141" s="27">
        <v>238</v>
      </c>
    </row>
    <row r="142" spans="1:6" ht="16">
      <c r="A142" s="26"/>
      <c r="B142" s="72" t="s">
        <v>324</v>
      </c>
      <c r="C142" s="29" t="s">
        <v>14</v>
      </c>
      <c r="D142" s="29" t="s">
        <v>14</v>
      </c>
      <c r="E142" s="29" t="s">
        <v>14</v>
      </c>
      <c r="F142" s="27">
        <v>120</v>
      </c>
    </row>
    <row r="143" spans="1:6" ht="16">
      <c r="A143" s="102" t="s">
        <v>622</v>
      </c>
      <c r="B143" s="73" t="s">
        <v>623</v>
      </c>
      <c r="C143" s="27" t="s">
        <v>940</v>
      </c>
      <c r="D143" s="27" t="s">
        <v>940</v>
      </c>
      <c r="E143" s="27" t="s">
        <v>83</v>
      </c>
      <c r="F143" s="78">
        <v>868</v>
      </c>
    </row>
    <row r="144" spans="1:6" ht="16">
      <c r="A144" s="26"/>
      <c r="B144" s="72" t="s">
        <v>1271</v>
      </c>
      <c r="C144" s="27" t="s">
        <v>940</v>
      </c>
      <c r="D144" s="27" t="s">
        <v>940</v>
      </c>
      <c r="E144" s="27" t="s">
        <v>83</v>
      </c>
      <c r="F144" s="27">
        <v>210</v>
      </c>
    </row>
    <row r="145" spans="1:6" ht="16">
      <c r="A145" s="26"/>
      <c r="B145" s="72" t="s">
        <v>625</v>
      </c>
      <c r="C145" s="27" t="s">
        <v>940</v>
      </c>
      <c r="D145" s="27" t="s">
        <v>940</v>
      </c>
      <c r="E145" s="27" t="s">
        <v>85</v>
      </c>
      <c r="F145" s="27">
        <v>174</v>
      </c>
    </row>
    <row r="146" spans="1:6" ht="16">
      <c r="A146" s="26"/>
      <c r="B146" s="72" t="s">
        <v>909</v>
      </c>
      <c r="C146" s="27" t="s">
        <v>940</v>
      </c>
      <c r="D146" s="27" t="s">
        <v>940</v>
      </c>
      <c r="E146" s="27" t="s">
        <v>83</v>
      </c>
      <c r="F146" s="27">
        <v>140</v>
      </c>
    </row>
    <row r="147" spans="1:6" ht="16">
      <c r="A147" s="26"/>
      <c r="B147" s="72" t="s">
        <v>627</v>
      </c>
      <c r="C147" s="29" t="s">
        <v>940</v>
      </c>
      <c r="D147" s="29" t="s">
        <v>940</v>
      </c>
      <c r="E147" s="29" t="s">
        <v>85</v>
      </c>
      <c r="F147" s="27">
        <v>14</v>
      </c>
    </row>
    <row r="148" spans="1:6" ht="16">
      <c r="A148" s="102" t="s">
        <v>13</v>
      </c>
      <c r="B148" s="73" t="s">
        <v>628</v>
      </c>
      <c r="C148" s="79" t="s">
        <v>14</v>
      </c>
      <c r="D148" s="79" t="s">
        <v>14</v>
      </c>
      <c r="E148" s="79" t="s">
        <v>14</v>
      </c>
      <c r="F148" s="78">
        <v>337</v>
      </c>
    </row>
    <row r="149" spans="1:6" ht="16">
      <c r="A149" s="102" t="s">
        <v>629</v>
      </c>
      <c r="B149" s="73" t="s">
        <v>56</v>
      </c>
      <c r="C149" s="27" t="s">
        <v>63</v>
      </c>
      <c r="D149" s="27" t="s">
        <v>63</v>
      </c>
      <c r="E149" s="27" t="s">
        <v>85</v>
      </c>
      <c r="F149" s="78">
        <v>136</v>
      </c>
    </row>
    <row r="150" spans="1:6" ht="16">
      <c r="A150" s="26"/>
      <c r="B150" s="72" t="s">
        <v>631</v>
      </c>
      <c r="C150" s="27" t="s">
        <v>63</v>
      </c>
      <c r="D150" s="27" t="s">
        <v>63</v>
      </c>
      <c r="E150" s="27" t="s">
        <v>85</v>
      </c>
      <c r="F150" s="27">
        <v>135</v>
      </c>
    </row>
    <row r="151" spans="1:6" ht="16">
      <c r="A151" s="26"/>
      <c r="B151" s="72" t="s">
        <v>632</v>
      </c>
      <c r="C151" s="27" t="s">
        <v>63</v>
      </c>
      <c r="D151" s="27" t="s">
        <v>63</v>
      </c>
      <c r="E151" s="27" t="s">
        <v>85</v>
      </c>
      <c r="F151" s="27">
        <v>75</v>
      </c>
    </row>
    <row r="152" spans="1:6" ht="16">
      <c r="A152" s="26"/>
      <c r="B152" s="72" t="s">
        <v>633</v>
      </c>
      <c r="C152" s="27" t="s">
        <v>63</v>
      </c>
      <c r="D152" s="27" t="s">
        <v>63</v>
      </c>
      <c r="E152" s="27" t="s">
        <v>85</v>
      </c>
      <c r="F152" s="27">
        <v>48</v>
      </c>
    </row>
    <row r="153" spans="1:6" ht="16">
      <c r="A153" s="26"/>
      <c r="B153" s="72" t="s">
        <v>634</v>
      </c>
      <c r="C153" s="27" t="s">
        <v>63</v>
      </c>
      <c r="D153" s="27" t="s">
        <v>63</v>
      </c>
      <c r="E153" s="27" t="s">
        <v>85</v>
      </c>
      <c r="F153" s="27">
        <v>385</v>
      </c>
    </row>
    <row r="154" spans="1:6" ht="16">
      <c r="A154" s="26"/>
      <c r="B154" s="25" t="s">
        <v>635</v>
      </c>
      <c r="C154" s="27" t="s">
        <v>63</v>
      </c>
      <c r="D154" s="27" t="s">
        <v>63</v>
      </c>
      <c r="E154" s="27" t="s">
        <v>85</v>
      </c>
      <c r="F154" s="27">
        <v>84</v>
      </c>
    </row>
    <row r="155" spans="1:6" ht="16">
      <c r="A155" s="26"/>
      <c r="B155" s="25" t="s">
        <v>636</v>
      </c>
      <c r="C155" s="27" t="s">
        <v>63</v>
      </c>
      <c r="D155" s="27" t="s">
        <v>63</v>
      </c>
      <c r="E155" s="27" t="s">
        <v>85</v>
      </c>
      <c r="F155" s="27">
        <v>12</v>
      </c>
    </row>
    <row r="156" spans="1:6" ht="16">
      <c r="A156" s="26"/>
      <c r="B156" s="25" t="s">
        <v>637</v>
      </c>
      <c r="C156" s="27" t="s">
        <v>63</v>
      </c>
      <c r="D156" s="27" t="s">
        <v>63</v>
      </c>
      <c r="E156" s="27" t="s">
        <v>85</v>
      </c>
      <c r="F156" s="27">
        <v>10</v>
      </c>
    </row>
    <row r="157" spans="1:6" ht="16">
      <c r="A157" s="26"/>
      <c r="B157" s="25" t="s">
        <v>638</v>
      </c>
      <c r="C157" s="27" t="s">
        <v>63</v>
      </c>
      <c r="D157" s="27" t="s">
        <v>63</v>
      </c>
      <c r="E157" s="27" t="s">
        <v>85</v>
      </c>
      <c r="F157" s="27">
        <v>8</v>
      </c>
    </row>
    <row r="158" spans="1:6" ht="16">
      <c r="A158" s="26"/>
      <c r="B158" s="25" t="s">
        <v>639</v>
      </c>
      <c r="C158" s="27" t="s">
        <v>85</v>
      </c>
      <c r="D158" s="27" t="s">
        <v>85</v>
      </c>
      <c r="E158" s="27" t="s">
        <v>85</v>
      </c>
      <c r="F158" s="27">
        <v>48</v>
      </c>
    </row>
    <row r="159" spans="1:6" ht="16">
      <c r="A159" s="26"/>
      <c r="B159" s="25" t="s">
        <v>640</v>
      </c>
      <c r="C159" s="27" t="s">
        <v>85</v>
      </c>
      <c r="D159" s="27" t="s">
        <v>85</v>
      </c>
      <c r="E159" s="27" t="s">
        <v>85</v>
      </c>
      <c r="F159" s="27">
        <v>64</v>
      </c>
    </row>
    <row r="160" spans="1:6" ht="16">
      <c r="A160" s="26"/>
      <c r="B160" s="25" t="s">
        <v>641</v>
      </c>
      <c r="C160" s="27" t="s">
        <v>85</v>
      </c>
      <c r="D160" s="27" t="s">
        <v>85</v>
      </c>
      <c r="E160" s="27" t="s">
        <v>85</v>
      </c>
      <c r="F160" s="27">
        <v>74</v>
      </c>
    </row>
    <row r="161" spans="1:6" ht="16">
      <c r="A161" s="26"/>
      <c r="B161" s="25" t="s">
        <v>642</v>
      </c>
      <c r="C161" s="27" t="s">
        <v>85</v>
      </c>
      <c r="D161" s="27" t="s">
        <v>85</v>
      </c>
      <c r="E161" s="27" t="s">
        <v>85</v>
      </c>
      <c r="F161" s="27">
        <v>192</v>
      </c>
    </row>
    <row r="162" spans="1:6" ht="16">
      <c r="A162" s="26"/>
      <c r="B162" s="25" t="s">
        <v>643</v>
      </c>
      <c r="C162" s="27" t="s">
        <v>85</v>
      </c>
      <c r="D162" s="27" t="s">
        <v>85</v>
      </c>
      <c r="E162" s="27" t="s">
        <v>85</v>
      </c>
      <c r="F162" s="27">
        <v>135</v>
      </c>
    </row>
    <row r="163" spans="1:6" ht="16">
      <c r="A163" s="26"/>
      <c r="B163" s="25" t="s">
        <v>355</v>
      </c>
      <c r="C163" s="27" t="s">
        <v>85</v>
      </c>
      <c r="D163" s="27" t="s">
        <v>85</v>
      </c>
      <c r="E163" s="27" t="s">
        <v>85</v>
      </c>
      <c r="F163" s="27">
        <v>312</v>
      </c>
    </row>
    <row r="164" spans="1:6" ht="16">
      <c r="A164" s="26"/>
      <c r="B164" s="25" t="s">
        <v>644</v>
      </c>
      <c r="C164" s="27" t="s">
        <v>85</v>
      </c>
      <c r="D164" s="27" t="s">
        <v>85</v>
      </c>
      <c r="E164" s="27" t="s">
        <v>85</v>
      </c>
      <c r="F164" s="27">
        <v>89</v>
      </c>
    </row>
    <row r="165" spans="1:6" ht="16">
      <c r="A165" s="26"/>
      <c r="B165" s="25" t="s">
        <v>645</v>
      </c>
      <c r="C165" s="27" t="s">
        <v>85</v>
      </c>
      <c r="D165" s="27" t="s">
        <v>85</v>
      </c>
      <c r="E165" s="27" t="s">
        <v>85</v>
      </c>
      <c r="F165" s="27">
        <v>5</v>
      </c>
    </row>
    <row r="166" spans="1:6" ht="16">
      <c r="A166" s="26"/>
      <c r="B166" s="25" t="s">
        <v>646</v>
      </c>
      <c r="C166" s="27" t="s">
        <v>85</v>
      </c>
      <c r="D166" s="27" t="s">
        <v>85</v>
      </c>
      <c r="E166" s="27" t="s">
        <v>85</v>
      </c>
      <c r="F166" s="27">
        <v>419</v>
      </c>
    </row>
    <row r="167" spans="1:6" ht="16">
      <c r="A167" s="26"/>
      <c r="B167" s="25" t="s">
        <v>647</v>
      </c>
      <c r="C167" s="27" t="s">
        <v>85</v>
      </c>
      <c r="D167" s="27" t="s">
        <v>85</v>
      </c>
      <c r="E167" s="27" t="s">
        <v>85</v>
      </c>
      <c r="F167" s="27">
        <v>40</v>
      </c>
    </row>
    <row r="168" spans="1:6" ht="16">
      <c r="A168" s="26"/>
      <c r="B168" s="25" t="s">
        <v>648</v>
      </c>
      <c r="C168" s="27" t="s">
        <v>85</v>
      </c>
      <c r="D168" s="27" t="s">
        <v>85</v>
      </c>
      <c r="E168" s="27" t="s">
        <v>85</v>
      </c>
      <c r="F168" s="27">
        <v>6</v>
      </c>
    </row>
    <row r="169" spans="1:6" ht="16">
      <c r="A169" s="26"/>
      <c r="B169" s="25" t="s">
        <v>649</v>
      </c>
      <c r="C169" s="27" t="s">
        <v>85</v>
      </c>
      <c r="D169" s="27" t="s">
        <v>85</v>
      </c>
      <c r="E169" s="27" t="s">
        <v>85</v>
      </c>
      <c r="F169" s="27">
        <v>92</v>
      </c>
    </row>
    <row r="170" spans="1:6" ht="16">
      <c r="A170" s="26"/>
      <c r="B170" s="25" t="s">
        <v>910</v>
      </c>
      <c r="C170" s="27" t="s">
        <v>85</v>
      </c>
      <c r="D170" s="27" t="s">
        <v>85</v>
      </c>
      <c r="E170" s="27" t="s">
        <v>85</v>
      </c>
      <c r="F170" s="27">
        <v>359</v>
      </c>
    </row>
    <row r="171" spans="1:6" ht="16">
      <c r="A171" s="26"/>
      <c r="B171" s="25" t="s">
        <v>1272</v>
      </c>
      <c r="C171" s="27" t="s">
        <v>947</v>
      </c>
      <c r="D171" s="27" t="s">
        <v>947</v>
      </c>
      <c r="E171" s="27" t="s">
        <v>85</v>
      </c>
      <c r="F171" s="27">
        <v>120</v>
      </c>
    </row>
    <row r="172" spans="1:6" ht="16">
      <c r="A172" s="26"/>
      <c r="B172" s="25" t="s">
        <v>912</v>
      </c>
      <c r="C172" s="27" t="s">
        <v>947</v>
      </c>
      <c r="D172" s="27" t="s">
        <v>947</v>
      </c>
      <c r="E172" s="27" t="s">
        <v>85</v>
      </c>
      <c r="F172" s="27">
        <v>554</v>
      </c>
    </row>
    <row r="173" spans="1:6" ht="16">
      <c r="A173" s="26"/>
      <c r="B173" s="25" t="s">
        <v>913</v>
      </c>
      <c r="C173" s="27" t="s">
        <v>947</v>
      </c>
      <c r="D173" s="27" t="s">
        <v>947</v>
      </c>
      <c r="E173" s="27" t="s">
        <v>85</v>
      </c>
      <c r="F173" s="27">
        <v>186</v>
      </c>
    </row>
    <row r="174" spans="1:6" ht="16">
      <c r="A174" s="26"/>
      <c r="B174" s="25" t="s">
        <v>914</v>
      </c>
      <c r="C174" s="27" t="s">
        <v>85</v>
      </c>
      <c r="D174" s="27" t="s">
        <v>85</v>
      </c>
      <c r="E174" s="27" t="s">
        <v>85</v>
      </c>
      <c r="F174" s="27">
        <v>33</v>
      </c>
    </row>
    <row r="175" spans="1:6" ht="16">
      <c r="A175" s="26"/>
      <c r="B175" s="25" t="s">
        <v>656</v>
      </c>
      <c r="C175" s="27" t="s">
        <v>85</v>
      </c>
      <c r="D175" s="27" t="s">
        <v>85</v>
      </c>
      <c r="E175" s="27" t="s">
        <v>85</v>
      </c>
      <c r="F175" s="27">
        <v>36</v>
      </c>
    </row>
    <row r="176" spans="1:6" ht="16">
      <c r="A176" s="26"/>
      <c r="B176" s="25" t="s">
        <v>657</v>
      </c>
      <c r="C176" s="27" t="s">
        <v>85</v>
      </c>
      <c r="D176" s="27" t="s">
        <v>85</v>
      </c>
      <c r="E176" s="27" t="s">
        <v>85</v>
      </c>
      <c r="F176" s="27">
        <v>5</v>
      </c>
    </row>
    <row r="177" spans="1:6" ht="16">
      <c r="A177" s="26"/>
      <c r="B177" s="25" t="s">
        <v>658</v>
      </c>
      <c r="C177" s="27" t="s">
        <v>85</v>
      </c>
      <c r="D177" s="27" t="s">
        <v>85</v>
      </c>
      <c r="E177" s="27" t="s">
        <v>85</v>
      </c>
      <c r="F177" s="27">
        <v>5</v>
      </c>
    </row>
    <row r="178" spans="1:6" ht="16">
      <c r="A178" s="26"/>
      <c r="B178" s="25" t="s">
        <v>659</v>
      </c>
      <c r="C178" s="27" t="s">
        <v>85</v>
      </c>
      <c r="D178" s="27" t="s">
        <v>85</v>
      </c>
      <c r="E178" s="27" t="s">
        <v>85</v>
      </c>
      <c r="F178" s="27">
        <v>88</v>
      </c>
    </row>
    <row r="179" spans="1:6" ht="16">
      <c r="A179" s="26"/>
      <c r="B179" s="25" t="s">
        <v>661</v>
      </c>
      <c r="C179" s="27" t="s">
        <v>85</v>
      </c>
      <c r="D179" s="27" t="s">
        <v>85</v>
      </c>
      <c r="E179" s="27" t="s">
        <v>85</v>
      </c>
      <c r="F179" s="27">
        <v>48</v>
      </c>
    </row>
    <row r="180" spans="1:6" ht="16">
      <c r="A180" s="26"/>
      <c r="B180" s="25" t="s">
        <v>662</v>
      </c>
      <c r="C180" s="27" t="s">
        <v>85</v>
      </c>
      <c r="D180" s="27" t="s">
        <v>85</v>
      </c>
      <c r="E180" s="27" t="s">
        <v>85</v>
      </c>
      <c r="F180" s="27">
        <v>14</v>
      </c>
    </row>
    <row r="181" spans="1:6" ht="16">
      <c r="A181" s="26"/>
      <c r="B181" s="25" t="s">
        <v>663</v>
      </c>
      <c r="C181" s="27" t="s">
        <v>85</v>
      </c>
      <c r="D181" s="27" t="s">
        <v>85</v>
      </c>
      <c r="E181" s="27" t="s">
        <v>85</v>
      </c>
      <c r="F181" s="27">
        <v>151</v>
      </c>
    </row>
    <row r="182" spans="1:6" ht="16">
      <c r="A182" s="26"/>
      <c r="B182" s="25" t="s">
        <v>664</v>
      </c>
      <c r="C182" s="27" t="s">
        <v>54</v>
      </c>
      <c r="D182" s="27" t="s">
        <v>54</v>
      </c>
      <c r="E182" s="27" t="s">
        <v>85</v>
      </c>
      <c r="F182" s="27">
        <v>277</v>
      </c>
    </row>
    <row r="183" spans="1:6" ht="16">
      <c r="A183" s="26"/>
      <c r="B183" s="25" t="s">
        <v>665</v>
      </c>
      <c r="C183" s="27" t="s">
        <v>54</v>
      </c>
      <c r="D183" s="27" t="s">
        <v>54</v>
      </c>
      <c r="E183" s="27" t="s">
        <v>85</v>
      </c>
      <c r="F183" s="27">
        <v>44</v>
      </c>
    </row>
    <row r="184" spans="1:6" ht="16">
      <c r="A184" s="26"/>
      <c r="B184" s="25" t="s">
        <v>666</v>
      </c>
      <c r="C184" s="29" t="s">
        <v>54</v>
      </c>
      <c r="D184" s="29" t="s">
        <v>54</v>
      </c>
      <c r="E184" s="29" t="s">
        <v>85</v>
      </c>
      <c r="F184" s="27">
        <v>64</v>
      </c>
    </row>
    <row r="185" spans="1:6" ht="16">
      <c r="A185" s="102" t="s">
        <v>667</v>
      </c>
      <c r="B185" s="73" t="s">
        <v>915</v>
      </c>
      <c r="C185" s="27" t="s">
        <v>83</v>
      </c>
      <c r="D185" s="27" t="s">
        <v>83</v>
      </c>
      <c r="E185" s="27" t="s">
        <v>83</v>
      </c>
      <c r="F185" s="78">
        <v>4</v>
      </c>
    </row>
    <row r="186" spans="1:6" ht="16">
      <c r="A186" s="26"/>
      <c r="B186" s="72" t="s">
        <v>669</v>
      </c>
      <c r="C186" s="27" t="s">
        <v>83</v>
      </c>
      <c r="D186" s="27" t="s">
        <v>83</v>
      </c>
      <c r="E186" s="27" t="s">
        <v>83</v>
      </c>
      <c r="F186" s="27">
        <v>2</v>
      </c>
    </row>
    <row r="187" spans="1:6" ht="16">
      <c r="A187" s="26"/>
      <c r="B187" s="72" t="s">
        <v>670</v>
      </c>
      <c r="C187" s="27" t="s">
        <v>83</v>
      </c>
      <c r="D187" s="27" t="s">
        <v>83</v>
      </c>
      <c r="E187" s="27" t="s">
        <v>83</v>
      </c>
      <c r="F187" s="27">
        <v>24</v>
      </c>
    </row>
    <row r="188" spans="1:6" ht="16">
      <c r="A188" s="28"/>
      <c r="B188" s="25" t="s">
        <v>671</v>
      </c>
      <c r="C188" s="29" t="s">
        <v>83</v>
      </c>
      <c r="D188" s="29" t="s">
        <v>83</v>
      </c>
      <c r="E188" s="29" t="s">
        <v>83</v>
      </c>
      <c r="F188" s="29">
        <v>25</v>
      </c>
    </row>
    <row r="189" spans="1:6">
      <c r="A189" s="119"/>
      <c r="B189" s="119"/>
      <c r="C189" s="119"/>
      <c r="D189" s="119"/>
      <c r="E189" s="119"/>
      <c r="F189" s="119"/>
    </row>
  </sheetData>
  <phoneticPr fontId="17" type="noConversion"/>
  <conditionalFormatting sqref="E1:E27 E29:E1048576">
    <cfRule type="containsText" dxfId="105" priority="1" operator="containsText" text="Cardiovascular">
      <formula>NOT(ISERROR(SEARCH("Cardiovascular",E1)))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E015A-69B3-E449-BA8B-148C187E74C0}">
  <dimension ref="A1:H206"/>
  <sheetViews>
    <sheetView topLeftCell="B1" zoomScale="130" zoomScaleNormal="130" workbookViewId="0">
      <pane ySplit="1" topLeftCell="A43" activePane="bottomLeft" state="frozen"/>
      <selection pane="bottomLeft" activeCell="B55" sqref="B55"/>
    </sheetView>
  </sheetViews>
  <sheetFormatPr baseColWidth="10" defaultRowHeight="15"/>
  <cols>
    <col min="1" max="2" width="50.83203125" style="25" customWidth="1"/>
    <col min="3" max="3" width="25.83203125" style="25" customWidth="1"/>
    <col min="4" max="4" width="25.83203125" style="27" customWidth="1"/>
    <col min="5" max="5" width="25.83203125" style="25" customWidth="1"/>
    <col min="6" max="6" width="10.83203125" style="25" customWidth="1"/>
    <col min="7" max="7" width="10.83203125" style="25"/>
    <col min="8" max="8" width="14.6640625" style="25" bestFit="1" customWidth="1"/>
    <col min="9" max="16384" width="10.83203125" style="25"/>
  </cols>
  <sheetData>
    <row r="1" spans="1:8" ht="16">
      <c r="A1" s="118" t="s">
        <v>59</v>
      </c>
      <c r="B1" s="57" t="s">
        <v>60</v>
      </c>
      <c r="C1" s="117" t="s">
        <v>934</v>
      </c>
      <c r="D1" s="57" t="s">
        <v>90</v>
      </c>
      <c r="E1" s="117" t="s">
        <v>92</v>
      </c>
      <c r="F1" s="65" t="s">
        <v>61</v>
      </c>
      <c r="G1" s="25">
        <f>SUM(F2:F205)</f>
        <v>56488</v>
      </c>
      <c r="H1" s="25" t="s">
        <v>1230</v>
      </c>
    </row>
    <row r="2" spans="1:8" ht="16">
      <c r="A2" s="25" t="s">
        <v>506</v>
      </c>
      <c r="B2" s="27" t="s">
        <v>118</v>
      </c>
      <c r="C2" s="77" t="s">
        <v>86</v>
      </c>
      <c r="D2" s="60" t="s">
        <v>86</v>
      </c>
      <c r="E2" s="58" t="s">
        <v>88</v>
      </c>
      <c r="F2" s="27">
        <v>196</v>
      </c>
    </row>
    <row r="3" spans="1:8" ht="16">
      <c r="B3" s="27" t="s">
        <v>508</v>
      </c>
      <c r="C3" s="81" t="s">
        <v>86</v>
      </c>
      <c r="D3" s="65" t="s">
        <v>86</v>
      </c>
      <c r="E3" s="64" t="s">
        <v>88</v>
      </c>
      <c r="F3" s="27">
        <v>0</v>
      </c>
    </row>
    <row r="4" spans="1:8" ht="16">
      <c r="B4" s="27" t="s">
        <v>509</v>
      </c>
      <c r="C4" s="81" t="s">
        <v>86</v>
      </c>
      <c r="D4" s="65" t="s">
        <v>86</v>
      </c>
      <c r="E4" s="64" t="s">
        <v>88</v>
      </c>
      <c r="F4" s="27">
        <v>0</v>
      </c>
    </row>
    <row r="5" spans="1:8" ht="16">
      <c r="B5" s="27" t="s">
        <v>145</v>
      </c>
      <c r="C5" s="81" t="s">
        <v>86</v>
      </c>
      <c r="D5" s="65" t="s">
        <v>86</v>
      </c>
      <c r="E5" s="64" t="s">
        <v>88</v>
      </c>
      <c r="F5" s="27">
        <v>41</v>
      </c>
    </row>
    <row r="6" spans="1:8" ht="16">
      <c r="B6" s="27" t="s">
        <v>139</v>
      </c>
      <c r="C6" s="81" t="s">
        <v>86</v>
      </c>
      <c r="D6" s="65" t="s">
        <v>86</v>
      </c>
      <c r="E6" s="64" t="s">
        <v>88</v>
      </c>
      <c r="F6" s="27">
        <v>3</v>
      </c>
    </row>
    <row r="7" spans="1:8" ht="16">
      <c r="B7" s="27" t="s">
        <v>140</v>
      </c>
      <c r="C7" s="81" t="s">
        <v>86</v>
      </c>
      <c r="D7" s="65" t="s">
        <v>86</v>
      </c>
      <c r="E7" s="64" t="s">
        <v>88</v>
      </c>
      <c r="F7" s="27">
        <v>163</v>
      </c>
    </row>
    <row r="8" spans="1:8" ht="16">
      <c r="B8" s="27" t="s">
        <v>123</v>
      </c>
      <c r="C8" s="81" t="s">
        <v>86</v>
      </c>
      <c r="D8" s="65" t="s">
        <v>86</v>
      </c>
      <c r="E8" s="64" t="s">
        <v>88</v>
      </c>
      <c r="F8" s="27">
        <v>59</v>
      </c>
    </row>
    <row r="9" spans="1:8" ht="16">
      <c r="B9" s="27" t="s">
        <v>128</v>
      </c>
      <c r="C9" s="81" t="s">
        <v>86</v>
      </c>
      <c r="D9" s="65" t="s">
        <v>86</v>
      </c>
      <c r="E9" s="64" t="s">
        <v>88</v>
      </c>
      <c r="F9" s="27">
        <v>307</v>
      </c>
    </row>
    <row r="10" spans="1:8" ht="16">
      <c r="B10" s="27" t="s">
        <v>495</v>
      </c>
      <c r="C10" s="81" t="s">
        <v>86</v>
      </c>
      <c r="D10" s="65" t="s">
        <v>86</v>
      </c>
      <c r="E10" s="64" t="s">
        <v>88</v>
      </c>
      <c r="F10" s="27">
        <v>231</v>
      </c>
    </row>
    <row r="11" spans="1:8" ht="16">
      <c r="B11" s="27" t="s">
        <v>188</v>
      </c>
      <c r="C11" s="81" t="s">
        <v>86</v>
      </c>
      <c r="D11" s="65" t="s">
        <v>86</v>
      </c>
      <c r="E11" s="64" t="s">
        <v>88</v>
      </c>
      <c r="F11" s="27">
        <v>9675</v>
      </c>
    </row>
    <row r="12" spans="1:8" ht="16">
      <c r="B12" s="27" t="s">
        <v>510</v>
      </c>
      <c r="C12" s="81" t="s">
        <v>86</v>
      </c>
      <c r="D12" s="65" t="s">
        <v>86</v>
      </c>
      <c r="E12" s="64" t="s">
        <v>88</v>
      </c>
      <c r="F12" s="27">
        <v>0</v>
      </c>
    </row>
    <row r="13" spans="1:8" ht="16">
      <c r="B13" s="27" t="s">
        <v>511</v>
      </c>
      <c r="C13" s="81" t="s">
        <v>86</v>
      </c>
      <c r="D13" s="65" t="s">
        <v>86</v>
      </c>
      <c r="E13" s="64" t="s">
        <v>88</v>
      </c>
      <c r="F13" s="27">
        <v>0</v>
      </c>
    </row>
    <row r="14" spans="1:8" ht="16">
      <c r="B14" s="27" t="s">
        <v>512</v>
      </c>
      <c r="C14" s="81" t="s">
        <v>86</v>
      </c>
      <c r="D14" s="65" t="s">
        <v>86</v>
      </c>
      <c r="E14" s="64" t="s">
        <v>88</v>
      </c>
      <c r="F14" s="27">
        <v>1</v>
      </c>
    </row>
    <row r="15" spans="1:8" ht="16">
      <c r="B15" s="27" t="s">
        <v>895</v>
      </c>
      <c r="C15" s="81" t="s">
        <v>86</v>
      </c>
      <c r="D15" s="65" t="s">
        <v>86</v>
      </c>
      <c r="E15" s="64" t="s">
        <v>88</v>
      </c>
      <c r="F15" s="27">
        <v>99</v>
      </c>
    </row>
    <row r="16" spans="1:8" ht="16">
      <c r="B16" s="27" t="s">
        <v>130</v>
      </c>
      <c r="C16" s="81" t="s">
        <v>86</v>
      </c>
      <c r="D16" s="65" t="s">
        <v>86</v>
      </c>
      <c r="E16" s="64" t="s">
        <v>88</v>
      </c>
      <c r="F16" s="27">
        <v>0</v>
      </c>
    </row>
    <row r="17" spans="2:6" ht="16">
      <c r="B17" s="27" t="s">
        <v>141</v>
      </c>
      <c r="C17" s="81" t="s">
        <v>86</v>
      </c>
      <c r="D17" s="65" t="s">
        <v>86</v>
      </c>
      <c r="E17" s="64" t="s">
        <v>88</v>
      </c>
      <c r="F17" s="27">
        <v>0</v>
      </c>
    </row>
    <row r="18" spans="2:6" ht="16">
      <c r="B18" s="27" t="s">
        <v>132</v>
      </c>
      <c r="C18" s="81" t="s">
        <v>86</v>
      </c>
      <c r="D18" s="65" t="s">
        <v>86</v>
      </c>
      <c r="E18" s="64" t="s">
        <v>88</v>
      </c>
      <c r="F18" s="27">
        <v>5</v>
      </c>
    </row>
    <row r="19" spans="2:6" ht="16">
      <c r="B19" s="27" t="s">
        <v>125</v>
      </c>
      <c r="C19" s="81" t="s">
        <v>86</v>
      </c>
      <c r="D19" s="65" t="s">
        <v>86</v>
      </c>
      <c r="E19" s="64" t="s">
        <v>88</v>
      </c>
      <c r="F19" s="27">
        <v>58</v>
      </c>
    </row>
    <row r="20" spans="2:6" ht="16">
      <c r="B20" s="27" t="s">
        <v>514</v>
      </c>
      <c r="C20" s="81" t="s">
        <v>86</v>
      </c>
      <c r="D20" s="65" t="s">
        <v>86</v>
      </c>
      <c r="E20" s="64" t="s">
        <v>88</v>
      </c>
      <c r="F20" s="27">
        <v>22</v>
      </c>
    </row>
    <row r="21" spans="2:6" ht="16">
      <c r="B21" s="27" t="s">
        <v>515</v>
      </c>
      <c r="C21" s="81" t="s">
        <v>86</v>
      </c>
      <c r="D21" s="65" t="s">
        <v>86</v>
      </c>
      <c r="E21" s="64" t="s">
        <v>88</v>
      </c>
      <c r="F21" s="27">
        <v>56</v>
      </c>
    </row>
    <row r="22" spans="2:6" ht="16">
      <c r="B22" s="27" t="s">
        <v>496</v>
      </c>
      <c r="C22" s="81" t="s">
        <v>86</v>
      </c>
      <c r="D22" s="65" t="s">
        <v>86</v>
      </c>
      <c r="E22" s="64" t="s">
        <v>88</v>
      </c>
      <c r="F22" s="27">
        <v>2</v>
      </c>
    </row>
    <row r="23" spans="2:6" ht="16">
      <c r="B23" s="27" t="s">
        <v>134</v>
      </c>
      <c r="C23" s="81" t="s">
        <v>86</v>
      </c>
      <c r="D23" s="65" t="s">
        <v>86</v>
      </c>
      <c r="E23" s="64" t="s">
        <v>88</v>
      </c>
      <c r="F23" s="27">
        <v>3</v>
      </c>
    </row>
    <row r="24" spans="2:6" ht="16">
      <c r="B24" s="27" t="s">
        <v>143</v>
      </c>
      <c r="C24" s="81" t="s">
        <v>86</v>
      </c>
      <c r="D24" s="65" t="s">
        <v>86</v>
      </c>
      <c r="E24" s="64" t="s">
        <v>88</v>
      </c>
      <c r="F24" s="27">
        <v>0</v>
      </c>
    </row>
    <row r="25" spans="2:6" ht="16">
      <c r="B25" s="27" t="s">
        <v>133</v>
      </c>
      <c r="C25" s="81" t="s">
        <v>86</v>
      </c>
      <c r="D25" s="65" t="s">
        <v>86</v>
      </c>
      <c r="E25" s="64" t="s">
        <v>88</v>
      </c>
      <c r="F25" s="27">
        <v>44</v>
      </c>
    </row>
    <row r="26" spans="2:6" ht="16">
      <c r="B26" s="27" t="s">
        <v>516</v>
      </c>
      <c r="C26" s="81" t="s">
        <v>86</v>
      </c>
      <c r="D26" s="65" t="s">
        <v>86</v>
      </c>
      <c r="E26" s="64" t="s">
        <v>88</v>
      </c>
      <c r="F26" s="27">
        <v>3</v>
      </c>
    </row>
    <row r="27" spans="2:6" ht="16">
      <c r="B27" s="27" t="s">
        <v>163</v>
      </c>
      <c r="C27" s="81" t="s">
        <v>943</v>
      </c>
      <c r="D27" s="65" t="s">
        <v>83</v>
      </c>
      <c r="E27" s="64" t="s">
        <v>83</v>
      </c>
      <c r="F27" s="27">
        <v>22</v>
      </c>
    </row>
    <row r="28" spans="2:6" ht="16">
      <c r="B28" s="27" t="s">
        <v>517</v>
      </c>
      <c r="C28" s="81" t="s">
        <v>943</v>
      </c>
      <c r="D28" s="65" t="s">
        <v>83</v>
      </c>
      <c r="E28" s="64" t="s">
        <v>83</v>
      </c>
      <c r="F28" s="27">
        <v>5</v>
      </c>
    </row>
    <row r="29" spans="2:6" ht="16">
      <c r="B29" s="27" t="s">
        <v>501</v>
      </c>
      <c r="C29" s="81" t="s">
        <v>64</v>
      </c>
      <c r="D29" s="65" t="s">
        <v>64</v>
      </c>
      <c r="E29" s="64" t="s">
        <v>88</v>
      </c>
      <c r="F29" s="27">
        <v>5308</v>
      </c>
    </row>
    <row r="30" spans="2:6" ht="16">
      <c r="B30" s="27" t="s">
        <v>521</v>
      </c>
      <c r="C30" s="81" t="s">
        <v>64</v>
      </c>
      <c r="D30" s="65" t="s">
        <v>64</v>
      </c>
      <c r="E30" s="64" t="s">
        <v>88</v>
      </c>
      <c r="F30" s="27">
        <v>121</v>
      </c>
    </row>
    <row r="31" spans="2:6" ht="16">
      <c r="B31" s="27" t="s">
        <v>518</v>
      </c>
      <c r="C31" s="81" t="s">
        <v>64</v>
      </c>
      <c r="D31" s="65" t="s">
        <v>64</v>
      </c>
      <c r="E31" s="64" t="s">
        <v>88</v>
      </c>
      <c r="F31" s="27">
        <v>281</v>
      </c>
    </row>
    <row r="32" spans="2:6" ht="16">
      <c r="B32" s="27" t="s">
        <v>519</v>
      </c>
      <c r="C32" s="81" t="s">
        <v>64</v>
      </c>
      <c r="D32" s="65" t="s">
        <v>64</v>
      </c>
      <c r="E32" s="64" t="s">
        <v>88</v>
      </c>
      <c r="F32" s="27">
        <v>170</v>
      </c>
    </row>
    <row r="33" spans="2:6" ht="16">
      <c r="B33" s="27" t="s">
        <v>520</v>
      </c>
      <c r="C33" s="51" t="s">
        <v>64</v>
      </c>
      <c r="D33" s="65" t="s">
        <v>64</v>
      </c>
      <c r="E33" s="64" t="s">
        <v>88</v>
      </c>
      <c r="F33" s="27">
        <v>41</v>
      </c>
    </row>
    <row r="34" spans="2:6" ht="16">
      <c r="B34" s="27" t="s">
        <v>522</v>
      </c>
      <c r="C34" s="81" t="s">
        <v>64</v>
      </c>
      <c r="D34" s="65" t="s">
        <v>64</v>
      </c>
      <c r="E34" s="64" t="s">
        <v>88</v>
      </c>
      <c r="F34" s="27">
        <v>20</v>
      </c>
    </row>
    <row r="35" spans="2:6" ht="16">
      <c r="B35" s="27" t="s">
        <v>523</v>
      </c>
      <c r="C35" s="81" t="s">
        <v>64</v>
      </c>
      <c r="D35" s="65" t="s">
        <v>64</v>
      </c>
      <c r="E35" s="64" t="s">
        <v>88</v>
      </c>
      <c r="F35" s="27">
        <v>83</v>
      </c>
    </row>
    <row r="36" spans="2:6" ht="16">
      <c r="B36" s="27" t="s">
        <v>212</v>
      </c>
      <c r="C36" s="81" t="s">
        <v>64</v>
      </c>
      <c r="D36" s="65" t="s">
        <v>64</v>
      </c>
      <c r="E36" s="64" t="s">
        <v>88</v>
      </c>
      <c r="F36" s="27">
        <v>22</v>
      </c>
    </row>
    <row r="37" spans="2:6" ht="16">
      <c r="B37" s="27" t="s">
        <v>524</v>
      </c>
      <c r="C37" s="140" t="s">
        <v>943</v>
      </c>
      <c r="D37" s="135" t="s">
        <v>83</v>
      </c>
      <c r="E37" s="136" t="s">
        <v>83</v>
      </c>
      <c r="F37" s="27">
        <v>6</v>
      </c>
    </row>
    <row r="38" spans="2:6" ht="16">
      <c r="B38" s="27" t="s">
        <v>497</v>
      </c>
      <c r="C38" s="81" t="s">
        <v>497</v>
      </c>
      <c r="D38" s="65" t="s">
        <v>497</v>
      </c>
      <c r="E38" s="64" t="s">
        <v>88</v>
      </c>
      <c r="F38" s="27">
        <v>348</v>
      </c>
    </row>
    <row r="39" spans="2:6" ht="16">
      <c r="B39" s="27" t="s">
        <v>525</v>
      </c>
      <c r="C39" s="81" t="s">
        <v>86</v>
      </c>
      <c r="D39" s="65" t="s">
        <v>86</v>
      </c>
      <c r="E39" s="64" t="s">
        <v>88</v>
      </c>
      <c r="F39" s="27">
        <v>19</v>
      </c>
    </row>
    <row r="40" spans="2:6" ht="16">
      <c r="B40" s="27" t="s">
        <v>896</v>
      </c>
      <c r="C40" s="82" t="s">
        <v>935</v>
      </c>
      <c r="D40" s="27" t="s">
        <v>935</v>
      </c>
      <c r="E40" s="26" t="s">
        <v>24</v>
      </c>
      <c r="F40" s="27">
        <v>113</v>
      </c>
    </row>
    <row r="41" spans="2:6" ht="16">
      <c r="B41" s="27" t="s">
        <v>897</v>
      </c>
      <c r="C41" s="25" t="s">
        <v>1224</v>
      </c>
      <c r="D41" s="27" t="s">
        <v>1224</v>
      </c>
      <c r="E41" s="26" t="s">
        <v>24</v>
      </c>
      <c r="F41" s="27">
        <v>1252</v>
      </c>
    </row>
    <row r="42" spans="2:6" ht="32">
      <c r="B42" s="27" t="s">
        <v>898</v>
      </c>
      <c r="C42" s="81" t="s">
        <v>1225</v>
      </c>
      <c r="D42" s="65" t="s">
        <v>1225</v>
      </c>
      <c r="E42" s="64" t="s">
        <v>24</v>
      </c>
      <c r="F42" s="27">
        <v>474</v>
      </c>
    </row>
    <row r="43" spans="2:6" ht="16">
      <c r="B43" s="27" t="s">
        <v>899</v>
      </c>
      <c r="C43" s="81" t="s">
        <v>935</v>
      </c>
      <c r="D43" s="65" t="s">
        <v>935</v>
      </c>
      <c r="E43" s="64" t="s">
        <v>24</v>
      </c>
      <c r="F43" s="27">
        <v>453</v>
      </c>
    </row>
    <row r="44" spans="2:6" ht="16">
      <c r="B44" s="27" t="s">
        <v>900</v>
      </c>
      <c r="C44" s="81" t="s">
        <v>937</v>
      </c>
      <c r="D44" s="65" t="s">
        <v>937</v>
      </c>
      <c r="E44" s="64" t="s">
        <v>24</v>
      </c>
      <c r="F44" s="27">
        <v>289</v>
      </c>
    </row>
    <row r="45" spans="2:6" ht="16">
      <c r="B45" s="27" t="s">
        <v>901</v>
      </c>
      <c r="C45" s="81" t="s">
        <v>935</v>
      </c>
      <c r="D45" s="65" t="s">
        <v>935</v>
      </c>
      <c r="E45" s="64" t="s">
        <v>24</v>
      </c>
      <c r="F45" s="27">
        <v>76</v>
      </c>
    </row>
    <row r="46" spans="2:6" ht="32">
      <c r="B46" s="27" t="s">
        <v>902</v>
      </c>
      <c r="C46" s="81" t="s">
        <v>935</v>
      </c>
      <c r="D46" s="65" t="s">
        <v>935</v>
      </c>
      <c r="E46" s="64" t="s">
        <v>24</v>
      </c>
      <c r="F46" s="27">
        <v>648</v>
      </c>
    </row>
    <row r="47" spans="2:6" ht="16">
      <c r="B47" s="27" t="s">
        <v>533</v>
      </c>
      <c r="C47" s="81" t="s">
        <v>935</v>
      </c>
      <c r="D47" s="65" t="s">
        <v>935</v>
      </c>
      <c r="E47" s="64" t="s">
        <v>24</v>
      </c>
      <c r="F47" s="27">
        <v>9</v>
      </c>
    </row>
    <row r="48" spans="2:6" ht="16">
      <c r="B48" s="27" t="s">
        <v>1279</v>
      </c>
      <c r="C48" s="82" t="s">
        <v>83</v>
      </c>
      <c r="D48" s="27" t="s">
        <v>83</v>
      </c>
      <c r="E48" s="25" t="s">
        <v>83</v>
      </c>
      <c r="F48" s="27">
        <v>81</v>
      </c>
    </row>
    <row r="49" spans="1:6" ht="16">
      <c r="B49" s="27" t="s">
        <v>535</v>
      </c>
      <c r="C49" s="82" t="s">
        <v>14</v>
      </c>
      <c r="D49" s="27" t="s">
        <v>14</v>
      </c>
      <c r="E49" s="26" t="s">
        <v>14</v>
      </c>
      <c r="F49" s="27">
        <v>39</v>
      </c>
    </row>
    <row r="50" spans="1:6" ht="16">
      <c r="B50" s="27" t="s">
        <v>536</v>
      </c>
      <c r="C50" s="82" t="s">
        <v>943</v>
      </c>
      <c r="D50" s="27" t="s">
        <v>83</v>
      </c>
      <c r="E50" s="26" t="s">
        <v>83</v>
      </c>
      <c r="F50" s="27">
        <v>2</v>
      </c>
    </row>
    <row r="51" spans="1:6" ht="16">
      <c r="B51" s="27" t="s">
        <v>21</v>
      </c>
      <c r="C51" s="82" t="s">
        <v>21</v>
      </c>
      <c r="D51" s="27" t="s">
        <v>21</v>
      </c>
      <c r="E51" s="26" t="s">
        <v>14</v>
      </c>
      <c r="F51" s="27">
        <v>535</v>
      </c>
    </row>
    <row r="52" spans="1:6" ht="16">
      <c r="B52" s="27" t="s">
        <v>537</v>
      </c>
      <c r="C52" s="81" t="s">
        <v>14</v>
      </c>
      <c r="D52" s="65" t="s">
        <v>14</v>
      </c>
      <c r="E52" s="64" t="s">
        <v>14</v>
      </c>
      <c r="F52" s="27">
        <v>43</v>
      </c>
    </row>
    <row r="53" spans="1:6" ht="16">
      <c r="B53" s="27" t="s">
        <v>71</v>
      </c>
      <c r="C53" s="81" t="s">
        <v>14</v>
      </c>
      <c r="D53" s="65" t="s">
        <v>14</v>
      </c>
      <c r="E53" s="64" t="s">
        <v>14</v>
      </c>
      <c r="F53" s="27">
        <v>17</v>
      </c>
    </row>
    <row r="54" spans="1:6" ht="16">
      <c r="B54" s="27" t="s">
        <v>538</v>
      </c>
      <c r="C54" s="81" t="s">
        <v>538</v>
      </c>
      <c r="D54" s="65" t="s">
        <v>538</v>
      </c>
      <c r="E54" s="64" t="s">
        <v>24</v>
      </c>
      <c r="F54" s="27">
        <v>72</v>
      </c>
    </row>
    <row r="55" spans="1:6" ht="16">
      <c r="B55" s="27" t="s">
        <v>539</v>
      </c>
      <c r="C55" s="81" t="s">
        <v>14</v>
      </c>
      <c r="D55" s="65" t="s">
        <v>14</v>
      </c>
      <c r="E55" s="64" t="s">
        <v>14</v>
      </c>
      <c r="F55" s="27">
        <v>203</v>
      </c>
    </row>
    <row r="56" spans="1:6" ht="16">
      <c r="B56" s="27" t="s">
        <v>540</v>
      </c>
      <c r="C56" s="81" t="s">
        <v>83</v>
      </c>
      <c r="D56" s="65" t="s">
        <v>83</v>
      </c>
      <c r="E56" s="64" t="s">
        <v>83</v>
      </c>
      <c r="F56" s="27">
        <v>27</v>
      </c>
    </row>
    <row r="57" spans="1:6" ht="16">
      <c r="B57" s="27" t="s">
        <v>541</v>
      </c>
      <c r="C57" s="81" t="s">
        <v>5</v>
      </c>
      <c r="D57" s="65" t="s">
        <v>5</v>
      </c>
      <c r="E57" s="64" t="s">
        <v>14</v>
      </c>
      <c r="F57" s="27">
        <v>139</v>
      </c>
    </row>
    <row r="58" spans="1:6" ht="16">
      <c r="B58" s="27" t="s">
        <v>542</v>
      </c>
      <c r="C58" s="81" t="s">
        <v>85</v>
      </c>
      <c r="D58" s="65" t="s">
        <v>85</v>
      </c>
      <c r="E58" s="64" t="s">
        <v>85</v>
      </c>
      <c r="F58" s="27">
        <v>2</v>
      </c>
    </row>
    <row r="59" spans="1:6" ht="16">
      <c r="B59" s="27" t="s">
        <v>543</v>
      </c>
      <c r="C59" s="81" t="s">
        <v>85</v>
      </c>
      <c r="D59" s="65" t="s">
        <v>85</v>
      </c>
      <c r="E59" s="64" t="s">
        <v>85</v>
      </c>
      <c r="F59" s="27">
        <v>3</v>
      </c>
    </row>
    <row r="60" spans="1:6" ht="16">
      <c r="A60" s="74"/>
      <c r="B60" s="29" t="s">
        <v>544</v>
      </c>
      <c r="C60" s="83" t="s">
        <v>85</v>
      </c>
      <c r="D60" s="62" t="s">
        <v>85</v>
      </c>
      <c r="E60" s="67" t="s">
        <v>85</v>
      </c>
      <c r="F60" s="27">
        <v>10</v>
      </c>
    </row>
    <row r="61" spans="1:6" ht="16">
      <c r="A61" s="25" t="s">
        <v>507</v>
      </c>
      <c r="B61" s="27" t="s">
        <v>73</v>
      </c>
      <c r="C61" s="81" t="s">
        <v>83</v>
      </c>
      <c r="D61" s="65" t="s">
        <v>83</v>
      </c>
      <c r="E61" s="64" t="s">
        <v>83</v>
      </c>
      <c r="F61" s="78">
        <v>23</v>
      </c>
    </row>
    <row r="62" spans="1:6" ht="16">
      <c r="B62" s="27" t="s">
        <v>545</v>
      </c>
      <c r="C62" s="81" t="s">
        <v>30</v>
      </c>
      <c r="D62" s="65" t="s">
        <v>30</v>
      </c>
      <c r="E62" s="64" t="s">
        <v>88</v>
      </c>
      <c r="F62" s="27">
        <v>105</v>
      </c>
    </row>
    <row r="63" spans="1:6" ht="16">
      <c r="B63" s="27" t="s">
        <v>546</v>
      </c>
      <c r="C63" s="81" t="s">
        <v>30</v>
      </c>
      <c r="D63" s="65" t="s">
        <v>30</v>
      </c>
      <c r="E63" s="64" t="s">
        <v>88</v>
      </c>
      <c r="F63" s="27">
        <v>62</v>
      </c>
    </row>
    <row r="64" spans="1:6" ht="16">
      <c r="B64" s="27" t="s">
        <v>547</v>
      </c>
      <c r="C64" s="81" t="s">
        <v>30</v>
      </c>
      <c r="D64" s="65" t="s">
        <v>30</v>
      </c>
      <c r="E64" s="64" t="s">
        <v>88</v>
      </c>
      <c r="F64" s="27">
        <v>85</v>
      </c>
    </row>
    <row r="65" spans="1:6" ht="16">
      <c r="B65" s="27" t="s">
        <v>62</v>
      </c>
      <c r="C65" s="81" t="s">
        <v>84</v>
      </c>
      <c r="D65" s="65" t="s">
        <v>84</v>
      </c>
      <c r="E65" s="64" t="s">
        <v>88</v>
      </c>
      <c r="F65" s="27">
        <v>101</v>
      </c>
    </row>
    <row r="66" spans="1:6" ht="16">
      <c r="B66" s="27" t="s">
        <v>498</v>
      </c>
      <c r="C66" s="81" t="s">
        <v>86</v>
      </c>
      <c r="D66" s="65" t="s">
        <v>86</v>
      </c>
      <c r="E66" s="64" t="s">
        <v>88</v>
      </c>
      <c r="F66" s="27">
        <v>20</v>
      </c>
    </row>
    <row r="67" spans="1:6" ht="16">
      <c r="B67" s="27" t="s">
        <v>548</v>
      </c>
      <c r="C67" s="81" t="s">
        <v>83</v>
      </c>
      <c r="D67" s="65" t="s">
        <v>83</v>
      </c>
      <c r="E67" s="64" t="s">
        <v>83</v>
      </c>
      <c r="F67" s="27">
        <v>185</v>
      </c>
    </row>
    <row r="68" spans="1:6" ht="16">
      <c r="B68" s="27" t="s">
        <v>549</v>
      </c>
      <c r="C68" s="81" t="s">
        <v>29</v>
      </c>
      <c r="D68" s="65" t="s">
        <v>29</v>
      </c>
      <c r="E68" s="64" t="s">
        <v>67</v>
      </c>
      <c r="F68" s="27">
        <v>2771</v>
      </c>
    </row>
    <row r="69" spans="1:6" ht="16">
      <c r="B69" s="27" t="s">
        <v>550</v>
      </c>
      <c r="C69" s="81" t="s">
        <v>84</v>
      </c>
      <c r="D69" s="65" t="s">
        <v>84</v>
      </c>
      <c r="E69" s="64" t="s">
        <v>14</v>
      </c>
      <c r="F69" s="27">
        <v>46</v>
      </c>
    </row>
    <row r="70" spans="1:6" ht="16">
      <c r="B70" s="27" t="s">
        <v>551</v>
      </c>
      <c r="C70" s="81" t="s">
        <v>84</v>
      </c>
      <c r="D70" s="65" t="s">
        <v>84</v>
      </c>
      <c r="E70" s="64" t="s">
        <v>14</v>
      </c>
      <c r="F70" s="27">
        <v>181</v>
      </c>
    </row>
    <row r="71" spans="1:6" ht="16">
      <c r="B71" s="27" t="s">
        <v>552</v>
      </c>
      <c r="C71" s="81" t="s">
        <v>497</v>
      </c>
      <c r="D71" s="65" t="s">
        <v>497</v>
      </c>
      <c r="E71" s="64" t="s">
        <v>88</v>
      </c>
      <c r="F71" s="27">
        <v>380</v>
      </c>
    </row>
    <row r="72" spans="1:6" ht="16">
      <c r="B72" s="27" t="s">
        <v>553</v>
      </c>
      <c r="C72" s="81" t="s">
        <v>84</v>
      </c>
      <c r="D72" s="65" t="s">
        <v>84</v>
      </c>
      <c r="E72" s="64" t="s">
        <v>14</v>
      </c>
      <c r="F72" s="27">
        <v>78</v>
      </c>
    </row>
    <row r="73" spans="1:6" ht="16">
      <c r="B73" s="27" t="s">
        <v>34</v>
      </c>
      <c r="C73" s="81" t="s">
        <v>84</v>
      </c>
      <c r="D73" s="65" t="s">
        <v>84</v>
      </c>
      <c r="E73" s="64" t="s">
        <v>14</v>
      </c>
      <c r="F73" s="27">
        <v>118</v>
      </c>
    </row>
    <row r="74" spans="1:6" ht="16">
      <c r="B74" s="27" t="s">
        <v>554</v>
      </c>
      <c r="C74" s="81" t="s">
        <v>84</v>
      </c>
      <c r="D74" s="65" t="s">
        <v>84</v>
      </c>
      <c r="E74" s="64" t="s">
        <v>14</v>
      </c>
      <c r="F74" s="27">
        <v>1</v>
      </c>
    </row>
    <row r="75" spans="1:6" ht="16">
      <c r="B75" s="27" t="s">
        <v>555</v>
      </c>
      <c r="C75" s="81" t="s">
        <v>940</v>
      </c>
      <c r="D75" s="65" t="s">
        <v>940</v>
      </c>
      <c r="E75" s="64" t="s">
        <v>83</v>
      </c>
      <c r="F75" s="27">
        <v>40</v>
      </c>
    </row>
    <row r="76" spans="1:6" ht="16">
      <c r="A76" s="72"/>
      <c r="B76" s="27" t="s">
        <v>33</v>
      </c>
      <c r="C76" s="81" t="s">
        <v>84</v>
      </c>
      <c r="D76" s="65" t="s">
        <v>84</v>
      </c>
      <c r="E76" s="64" t="s">
        <v>14</v>
      </c>
      <c r="F76" s="27">
        <v>7</v>
      </c>
    </row>
    <row r="77" spans="1:6" ht="16">
      <c r="A77" s="72"/>
      <c r="B77" s="27" t="s">
        <v>556</v>
      </c>
      <c r="C77" s="81" t="s">
        <v>84</v>
      </c>
      <c r="D77" s="65" t="s">
        <v>84</v>
      </c>
      <c r="E77" s="64" t="s">
        <v>14</v>
      </c>
      <c r="F77" s="27">
        <v>5</v>
      </c>
    </row>
    <row r="78" spans="1:6" ht="16">
      <c r="A78" s="72"/>
      <c r="B78" s="27" t="s">
        <v>557</v>
      </c>
      <c r="C78" s="81" t="s">
        <v>83</v>
      </c>
      <c r="D78" s="65" t="s">
        <v>83</v>
      </c>
      <c r="E78" s="64" t="s">
        <v>83</v>
      </c>
      <c r="F78" s="27">
        <v>120</v>
      </c>
    </row>
    <row r="79" spans="1:6" ht="16">
      <c r="A79" s="72"/>
      <c r="B79" s="27" t="s">
        <v>558</v>
      </c>
      <c r="C79" s="81" t="s">
        <v>83</v>
      </c>
      <c r="D79" s="65" t="s">
        <v>83</v>
      </c>
      <c r="E79" s="64" t="s">
        <v>83</v>
      </c>
      <c r="F79" s="27">
        <v>5</v>
      </c>
    </row>
    <row r="80" spans="1:6" ht="16">
      <c r="A80" s="74"/>
      <c r="B80" s="29" t="s">
        <v>559</v>
      </c>
      <c r="C80" s="83" t="s">
        <v>83</v>
      </c>
      <c r="D80" s="62" t="s">
        <v>83</v>
      </c>
      <c r="E80" s="67" t="s">
        <v>83</v>
      </c>
      <c r="F80" s="27">
        <v>49</v>
      </c>
    </row>
    <row r="81" spans="1:6" ht="16">
      <c r="A81" s="25" t="s">
        <v>105</v>
      </c>
      <c r="B81" s="27" t="s">
        <v>560</v>
      </c>
      <c r="C81" s="51" t="s">
        <v>948</v>
      </c>
      <c r="D81" s="65" t="s">
        <v>948</v>
      </c>
      <c r="E81" s="64" t="s">
        <v>67</v>
      </c>
      <c r="F81" s="78">
        <v>41</v>
      </c>
    </row>
    <row r="82" spans="1:6" ht="16">
      <c r="B82" s="27" t="s">
        <v>561</v>
      </c>
      <c r="C82" s="51" t="s">
        <v>948</v>
      </c>
      <c r="D82" s="65" t="s">
        <v>948</v>
      </c>
      <c r="E82" s="64" t="s">
        <v>67</v>
      </c>
      <c r="F82" s="27">
        <v>263</v>
      </c>
    </row>
    <row r="83" spans="1:6" ht="16">
      <c r="B83" s="27" t="s">
        <v>499</v>
      </c>
      <c r="C83" s="51" t="s">
        <v>948</v>
      </c>
      <c r="D83" s="65" t="s">
        <v>948</v>
      </c>
      <c r="E83" s="64" t="s">
        <v>67</v>
      </c>
      <c r="F83" s="27">
        <v>6150</v>
      </c>
    </row>
    <row r="84" spans="1:6" ht="16">
      <c r="A84" s="72"/>
      <c r="B84" s="27" t="s">
        <v>562</v>
      </c>
      <c r="C84" s="51" t="s">
        <v>1231</v>
      </c>
      <c r="D84" s="65" t="s">
        <v>1231</v>
      </c>
      <c r="E84" s="64" t="s">
        <v>67</v>
      </c>
      <c r="F84" s="27">
        <v>303</v>
      </c>
    </row>
    <row r="85" spans="1:6" ht="16">
      <c r="A85" s="72"/>
      <c r="B85" s="27" t="s">
        <v>1229</v>
      </c>
      <c r="C85" s="51" t="s">
        <v>948</v>
      </c>
      <c r="D85" s="65" t="s">
        <v>948</v>
      </c>
      <c r="E85" s="64" t="s">
        <v>67</v>
      </c>
      <c r="F85" s="27">
        <v>896</v>
      </c>
    </row>
    <row r="86" spans="1:6" ht="16">
      <c r="A86" s="72"/>
      <c r="B86" s="27" t="s">
        <v>563</v>
      </c>
      <c r="C86" s="51" t="s">
        <v>948</v>
      </c>
      <c r="D86" s="65" t="s">
        <v>948</v>
      </c>
      <c r="E86" s="64" t="s">
        <v>67</v>
      </c>
      <c r="F86" s="27">
        <v>167</v>
      </c>
    </row>
    <row r="87" spans="1:6" ht="16">
      <c r="A87" s="72"/>
      <c r="B87" s="27" t="s">
        <v>564</v>
      </c>
      <c r="C87" s="51" t="s">
        <v>948</v>
      </c>
      <c r="D87" s="65" t="s">
        <v>948</v>
      </c>
      <c r="E87" s="64" t="s">
        <v>67</v>
      </c>
      <c r="F87" s="27">
        <v>21</v>
      </c>
    </row>
    <row r="88" spans="1:6" ht="16">
      <c r="A88" s="72"/>
      <c r="B88" s="27" t="s">
        <v>672</v>
      </c>
      <c r="C88" s="51" t="s">
        <v>948</v>
      </c>
      <c r="D88" s="65" t="s">
        <v>948</v>
      </c>
      <c r="E88" s="64" t="s">
        <v>67</v>
      </c>
      <c r="F88" s="27">
        <v>19</v>
      </c>
    </row>
    <row r="89" spans="1:6" ht="16">
      <c r="A89" s="74"/>
      <c r="B89" s="29" t="s">
        <v>565</v>
      </c>
      <c r="C89" s="83" t="s">
        <v>948</v>
      </c>
      <c r="D89" s="62" t="s">
        <v>948</v>
      </c>
      <c r="E89" s="67" t="s">
        <v>67</v>
      </c>
      <c r="F89" s="27">
        <v>9</v>
      </c>
    </row>
    <row r="90" spans="1:6" ht="16">
      <c r="A90" s="25" t="s">
        <v>106</v>
      </c>
      <c r="B90" s="27" t="s">
        <v>566</v>
      </c>
      <c r="C90" s="82" t="s">
        <v>1223</v>
      </c>
      <c r="D90" s="27" t="s">
        <v>1223</v>
      </c>
      <c r="E90" s="26" t="s">
        <v>83</v>
      </c>
      <c r="F90" s="78">
        <v>2</v>
      </c>
    </row>
    <row r="91" spans="1:6" ht="16">
      <c r="B91" s="27" t="s">
        <v>567</v>
      </c>
      <c r="C91" s="82" t="s">
        <v>1223</v>
      </c>
      <c r="D91" s="27" t="s">
        <v>1223</v>
      </c>
      <c r="E91" s="26" t="s">
        <v>83</v>
      </c>
      <c r="F91" s="27">
        <v>22</v>
      </c>
    </row>
    <row r="92" spans="1:6" ht="16">
      <c r="B92" s="27" t="s">
        <v>568</v>
      </c>
      <c r="C92" s="82" t="s">
        <v>83</v>
      </c>
      <c r="D92" s="27" t="s">
        <v>83</v>
      </c>
      <c r="E92" s="26" t="s">
        <v>83</v>
      </c>
      <c r="F92" s="27">
        <v>18</v>
      </c>
    </row>
    <row r="93" spans="1:6" ht="16">
      <c r="B93" s="27" t="s">
        <v>189</v>
      </c>
      <c r="C93" s="82" t="s">
        <v>1223</v>
      </c>
      <c r="D93" s="27" t="s">
        <v>1223</v>
      </c>
      <c r="E93" s="26" t="s">
        <v>83</v>
      </c>
      <c r="F93" s="27">
        <v>162</v>
      </c>
    </row>
    <row r="94" spans="1:6" ht="16">
      <c r="B94" s="27" t="s">
        <v>569</v>
      </c>
      <c r="C94" s="82" t="s">
        <v>14</v>
      </c>
      <c r="D94" s="27" t="s">
        <v>14</v>
      </c>
      <c r="E94" s="26" t="s">
        <v>14</v>
      </c>
      <c r="F94" s="27">
        <v>168</v>
      </c>
    </row>
    <row r="95" spans="1:6" ht="16">
      <c r="B95" s="27" t="s">
        <v>300</v>
      </c>
      <c r="C95" s="82" t="s">
        <v>82</v>
      </c>
      <c r="D95" s="27" t="s">
        <v>82</v>
      </c>
      <c r="E95" s="26" t="s">
        <v>83</v>
      </c>
      <c r="F95" s="27">
        <v>1693</v>
      </c>
    </row>
    <row r="96" spans="1:6" ht="16">
      <c r="B96" s="27" t="s">
        <v>299</v>
      </c>
      <c r="C96" s="82" t="s">
        <v>82</v>
      </c>
      <c r="D96" s="27" t="s">
        <v>82</v>
      </c>
      <c r="E96" s="26" t="s">
        <v>83</v>
      </c>
      <c r="F96" s="27">
        <v>4941</v>
      </c>
    </row>
    <row r="97" spans="1:6" ht="16">
      <c r="B97" s="27" t="s">
        <v>570</v>
      </c>
      <c r="C97" s="82" t="s">
        <v>82</v>
      </c>
      <c r="D97" s="27" t="s">
        <v>82</v>
      </c>
      <c r="E97" s="26" t="s">
        <v>83</v>
      </c>
      <c r="F97" s="27">
        <v>464</v>
      </c>
    </row>
    <row r="98" spans="1:6" ht="16">
      <c r="B98" s="27" t="s">
        <v>193</v>
      </c>
      <c r="C98" s="82" t="s">
        <v>1223</v>
      </c>
      <c r="D98" s="27" t="s">
        <v>1223</v>
      </c>
      <c r="E98" s="26" t="s">
        <v>83</v>
      </c>
      <c r="F98" s="27">
        <v>113</v>
      </c>
    </row>
    <row r="99" spans="1:6" ht="16">
      <c r="B99" s="27" t="s">
        <v>571</v>
      </c>
      <c r="C99" s="82" t="s">
        <v>1223</v>
      </c>
      <c r="D99" s="27" t="s">
        <v>1223</v>
      </c>
      <c r="E99" s="26" t="s">
        <v>83</v>
      </c>
      <c r="F99" s="27">
        <v>72</v>
      </c>
    </row>
    <row r="100" spans="1:6" ht="16">
      <c r="B100" s="27" t="s">
        <v>572</v>
      </c>
      <c r="C100" s="82" t="s">
        <v>1223</v>
      </c>
      <c r="D100" s="27" t="s">
        <v>1223</v>
      </c>
      <c r="E100" s="26" t="s">
        <v>83</v>
      </c>
      <c r="F100" s="27">
        <v>21</v>
      </c>
    </row>
    <row r="101" spans="1:6" ht="16">
      <c r="A101" s="72"/>
      <c r="B101" s="27" t="s">
        <v>68</v>
      </c>
      <c r="C101" s="82" t="s">
        <v>14</v>
      </c>
      <c r="D101" s="27" t="s">
        <v>14</v>
      </c>
      <c r="E101" s="26" t="s">
        <v>14</v>
      </c>
      <c r="F101" s="27">
        <v>82</v>
      </c>
    </row>
    <row r="102" spans="1:6" ht="16">
      <c r="A102" s="72"/>
      <c r="B102" s="27" t="s">
        <v>573</v>
      </c>
      <c r="C102" s="82" t="s">
        <v>14</v>
      </c>
      <c r="D102" s="27" t="s">
        <v>14</v>
      </c>
      <c r="E102" s="26" t="s">
        <v>14</v>
      </c>
      <c r="F102" s="27">
        <v>6</v>
      </c>
    </row>
    <row r="103" spans="1:6" ht="16">
      <c r="A103" s="74"/>
      <c r="B103" s="29" t="s">
        <v>574</v>
      </c>
      <c r="C103" s="84" t="s">
        <v>1223</v>
      </c>
      <c r="D103" s="29" t="s">
        <v>1223</v>
      </c>
      <c r="E103" s="28" t="s">
        <v>83</v>
      </c>
      <c r="F103" s="27">
        <v>34</v>
      </c>
    </row>
    <row r="104" spans="1:6" ht="16">
      <c r="A104" s="25" t="s">
        <v>107</v>
      </c>
      <c r="B104" s="27" t="s">
        <v>903</v>
      </c>
      <c r="C104" s="82" t="s">
        <v>951</v>
      </c>
      <c r="D104" s="27" t="s">
        <v>951</v>
      </c>
      <c r="E104" s="26" t="s">
        <v>83</v>
      </c>
      <c r="F104" s="78">
        <v>32</v>
      </c>
    </row>
    <row r="105" spans="1:6" ht="16">
      <c r="B105" s="27" t="s">
        <v>575</v>
      </c>
      <c r="C105" s="82" t="s">
        <v>951</v>
      </c>
      <c r="D105" s="27" t="s">
        <v>951</v>
      </c>
      <c r="E105" s="26" t="s">
        <v>83</v>
      </c>
      <c r="F105" s="27">
        <v>93</v>
      </c>
    </row>
    <row r="106" spans="1:6" ht="16">
      <c r="B106" s="27" t="s">
        <v>576</v>
      </c>
      <c r="C106" s="82" t="s">
        <v>951</v>
      </c>
      <c r="D106" s="27" t="s">
        <v>951</v>
      </c>
      <c r="E106" s="26" t="s">
        <v>83</v>
      </c>
      <c r="F106" s="27">
        <v>2</v>
      </c>
    </row>
    <row r="107" spans="1:6" ht="16">
      <c r="B107" s="27" t="s">
        <v>577</v>
      </c>
      <c r="C107" s="82" t="s">
        <v>951</v>
      </c>
      <c r="D107" s="27" t="s">
        <v>951</v>
      </c>
      <c r="E107" s="26" t="s">
        <v>83</v>
      </c>
      <c r="F107" s="27">
        <v>209</v>
      </c>
    </row>
    <row r="108" spans="1:6" ht="16">
      <c r="B108" s="27" t="s">
        <v>904</v>
      </c>
      <c r="C108" s="82" t="s">
        <v>951</v>
      </c>
      <c r="D108" s="27" t="s">
        <v>951</v>
      </c>
      <c r="E108" s="26" t="s">
        <v>83</v>
      </c>
      <c r="F108" s="27">
        <v>260</v>
      </c>
    </row>
    <row r="109" spans="1:6" ht="16">
      <c r="B109" s="27" t="s">
        <v>500</v>
      </c>
      <c r="C109" s="82" t="s">
        <v>86</v>
      </c>
      <c r="D109" s="27" t="s">
        <v>86</v>
      </c>
      <c r="E109" s="26" t="s">
        <v>88</v>
      </c>
      <c r="F109" s="27">
        <v>1063</v>
      </c>
    </row>
    <row r="110" spans="1:6" ht="16">
      <c r="B110" s="27" t="s">
        <v>579</v>
      </c>
      <c r="C110" s="82" t="s">
        <v>86</v>
      </c>
      <c r="D110" s="27" t="s">
        <v>86</v>
      </c>
      <c r="E110" s="26" t="s">
        <v>88</v>
      </c>
      <c r="F110" s="27">
        <v>368</v>
      </c>
    </row>
    <row r="111" spans="1:6" ht="16">
      <c r="B111" s="27" t="s">
        <v>149</v>
      </c>
      <c r="C111" s="82" t="s">
        <v>86</v>
      </c>
      <c r="D111" s="27" t="s">
        <v>86</v>
      </c>
      <c r="E111" s="26" t="s">
        <v>88</v>
      </c>
      <c r="F111" s="27">
        <v>0</v>
      </c>
    </row>
    <row r="112" spans="1:6" ht="16">
      <c r="B112" s="27" t="s">
        <v>580</v>
      </c>
      <c r="C112" s="82" t="s">
        <v>86</v>
      </c>
      <c r="D112" s="27" t="s">
        <v>86</v>
      </c>
      <c r="E112" s="26" t="s">
        <v>88</v>
      </c>
      <c r="F112" s="27">
        <v>4</v>
      </c>
    </row>
    <row r="113" spans="1:6" ht="16">
      <c r="B113" s="27" t="s">
        <v>503</v>
      </c>
      <c r="C113" s="82" t="s">
        <v>951</v>
      </c>
      <c r="D113" s="27" t="s">
        <v>951</v>
      </c>
      <c r="E113" s="26" t="s">
        <v>83</v>
      </c>
      <c r="F113" s="27">
        <v>397</v>
      </c>
    </row>
    <row r="114" spans="1:6" ht="16">
      <c r="B114" s="27" t="s">
        <v>581</v>
      </c>
      <c r="C114" s="82" t="s">
        <v>951</v>
      </c>
      <c r="D114" s="27" t="s">
        <v>951</v>
      </c>
      <c r="E114" s="26" t="s">
        <v>83</v>
      </c>
      <c r="F114" s="27">
        <v>130</v>
      </c>
    </row>
    <row r="115" spans="1:6" ht="16">
      <c r="B115" s="27" t="s">
        <v>582</v>
      </c>
      <c r="C115" s="82" t="s">
        <v>951</v>
      </c>
      <c r="D115" s="27" t="s">
        <v>951</v>
      </c>
      <c r="E115" s="26" t="s">
        <v>83</v>
      </c>
      <c r="F115" s="27">
        <v>258</v>
      </c>
    </row>
    <row r="116" spans="1:6" ht="16">
      <c r="B116" s="27" t="s">
        <v>583</v>
      </c>
      <c r="C116" s="82" t="s">
        <v>951</v>
      </c>
      <c r="D116" s="27" t="s">
        <v>951</v>
      </c>
      <c r="E116" s="26" t="s">
        <v>83</v>
      </c>
      <c r="F116" s="27">
        <v>88</v>
      </c>
    </row>
    <row r="117" spans="1:6" ht="16">
      <c r="B117" s="27" t="s">
        <v>584</v>
      </c>
      <c r="C117" s="82" t="s">
        <v>1034</v>
      </c>
      <c r="D117" s="27" t="s">
        <v>1034</v>
      </c>
      <c r="E117" s="26" t="s">
        <v>83</v>
      </c>
      <c r="F117" s="27">
        <v>14</v>
      </c>
    </row>
    <row r="118" spans="1:6" ht="16">
      <c r="B118" s="27" t="s">
        <v>585</v>
      </c>
      <c r="C118" s="82" t="s">
        <v>1282</v>
      </c>
      <c r="D118" s="27" t="s">
        <v>1282</v>
      </c>
      <c r="E118" s="26" t="s">
        <v>24</v>
      </c>
      <c r="F118" s="27">
        <v>3</v>
      </c>
    </row>
    <row r="119" spans="1:6" ht="16">
      <c r="A119" s="72"/>
      <c r="B119" s="27" t="s">
        <v>504</v>
      </c>
      <c r="C119" s="82" t="s">
        <v>1034</v>
      </c>
      <c r="D119" s="27" t="s">
        <v>1034</v>
      </c>
      <c r="E119" s="26" t="s">
        <v>14</v>
      </c>
      <c r="F119" s="27">
        <v>461</v>
      </c>
    </row>
    <row r="120" spans="1:6" ht="16">
      <c r="A120" s="72"/>
      <c r="B120" s="27" t="s">
        <v>586</v>
      </c>
      <c r="C120" s="82" t="s">
        <v>1034</v>
      </c>
      <c r="D120" s="27" t="s">
        <v>1034</v>
      </c>
      <c r="E120" s="26" t="s">
        <v>14</v>
      </c>
      <c r="F120" s="27">
        <v>75</v>
      </c>
    </row>
    <row r="121" spans="1:6" ht="16">
      <c r="A121" s="72"/>
      <c r="B121" s="27" t="s">
        <v>587</v>
      </c>
      <c r="C121" s="82" t="s">
        <v>1034</v>
      </c>
      <c r="D121" s="27" t="s">
        <v>1034</v>
      </c>
      <c r="E121" s="26" t="s">
        <v>83</v>
      </c>
      <c r="F121" s="27">
        <v>143</v>
      </c>
    </row>
    <row r="122" spans="1:6" ht="16">
      <c r="A122" s="72"/>
      <c r="B122" s="27" t="s">
        <v>588</v>
      </c>
      <c r="C122" s="82" t="s">
        <v>951</v>
      </c>
      <c r="D122" s="27" t="s">
        <v>951</v>
      </c>
      <c r="E122" s="26" t="s">
        <v>83</v>
      </c>
      <c r="F122" s="27">
        <v>7</v>
      </c>
    </row>
    <row r="123" spans="1:6" ht="16">
      <c r="A123" s="72"/>
      <c r="B123" s="27" t="s">
        <v>589</v>
      </c>
      <c r="C123" s="82" t="s">
        <v>951</v>
      </c>
      <c r="D123" s="27" t="s">
        <v>951</v>
      </c>
      <c r="E123" s="26" t="s">
        <v>88</v>
      </c>
      <c r="F123" s="27">
        <v>55</v>
      </c>
    </row>
    <row r="124" spans="1:6" ht="32">
      <c r="A124" s="74"/>
      <c r="B124" s="29" t="s">
        <v>905</v>
      </c>
      <c r="C124" s="84" t="s">
        <v>951</v>
      </c>
      <c r="D124" s="29" t="s">
        <v>951</v>
      </c>
      <c r="E124" s="28" t="s">
        <v>83</v>
      </c>
      <c r="F124" s="27">
        <v>34</v>
      </c>
    </row>
    <row r="125" spans="1:6" ht="16">
      <c r="A125" s="25" t="s">
        <v>893</v>
      </c>
      <c r="B125" s="27" t="s">
        <v>303</v>
      </c>
      <c r="C125" s="81" t="s">
        <v>938</v>
      </c>
      <c r="D125" s="65" t="s">
        <v>938</v>
      </c>
      <c r="E125" s="64" t="s">
        <v>83</v>
      </c>
      <c r="F125" s="78">
        <v>218</v>
      </c>
    </row>
    <row r="126" spans="1:6" ht="16">
      <c r="B126" s="27" t="s">
        <v>590</v>
      </c>
      <c r="C126" s="81" t="s">
        <v>938</v>
      </c>
      <c r="D126" s="65" t="s">
        <v>938</v>
      </c>
      <c r="E126" s="64" t="s">
        <v>14</v>
      </c>
      <c r="F126" s="27">
        <v>2884</v>
      </c>
    </row>
    <row r="127" spans="1:6" ht="16">
      <c r="B127" s="27" t="s">
        <v>591</v>
      </c>
      <c r="C127" s="81" t="s">
        <v>938</v>
      </c>
      <c r="D127" s="65" t="s">
        <v>938</v>
      </c>
      <c r="E127" s="64" t="s">
        <v>83</v>
      </c>
      <c r="F127" s="27">
        <v>0</v>
      </c>
    </row>
    <row r="128" spans="1:6" ht="16">
      <c r="B128" s="27" t="s">
        <v>592</v>
      </c>
      <c r="C128" s="81" t="s">
        <v>938</v>
      </c>
      <c r="D128" s="65" t="s">
        <v>938</v>
      </c>
      <c r="E128" s="64" t="s">
        <v>83</v>
      </c>
      <c r="F128" s="27">
        <v>80</v>
      </c>
    </row>
    <row r="129" spans="1:6" ht="16">
      <c r="B129" s="27" t="s">
        <v>1280</v>
      </c>
      <c r="C129" s="81" t="s">
        <v>939</v>
      </c>
      <c r="D129" s="65" t="s">
        <v>939</v>
      </c>
      <c r="E129" s="64" t="s">
        <v>83</v>
      </c>
      <c r="F129" s="27">
        <v>26</v>
      </c>
    </row>
    <row r="130" spans="1:6" ht="16">
      <c r="B130" s="27" t="s">
        <v>594</v>
      </c>
      <c r="C130" s="81" t="s">
        <v>939</v>
      </c>
      <c r="D130" s="65" t="s">
        <v>939</v>
      </c>
      <c r="E130" s="64" t="s">
        <v>83</v>
      </c>
      <c r="F130" s="27">
        <v>60</v>
      </c>
    </row>
    <row r="131" spans="1:6" ht="16">
      <c r="B131" s="27" t="s">
        <v>907</v>
      </c>
      <c r="C131" s="81" t="s">
        <v>939</v>
      </c>
      <c r="D131" s="65" t="s">
        <v>939</v>
      </c>
      <c r="E131" s="64" t="s">
        <v>83</v>
      </c>
      <c r="F131" s="27">
        <v>8</v>
      </c>
    </row>
    <row r="132" spans="1:6" ht="16">
      <c r="B132" s="27" t="s">
        <v>596</v>
      </c>
      <c r="C132" s="81" t="s">
        <v>939</v>
      </c>
      <c r="D132" s="65" t="s">
        <v>939</v>
      </c>
      <c r="E132" s="64" t="s">
        <v>83</v>
      </c>
      <c r="F132" s="27">
        <v>182</v>
      </c>
    </row>
    <row r="133" spans="1:6" ht="16">
      <c r="B133" s="27" t="s">
        <v>597</v>
      </c>
      <c r="C133" s="81" t="s">
        <v>939</v>
      </c>
      <c r="D133" s="65" t="s">
        <v>939</v>
      </c>
      <c r="E133" s="64" t="s">
        <v>88</v>
      </c>
      <c r="F133" s="27">
        <v>4</v>
      </c>
    </row>
    <row r="134" spans="1:6" ht="16">
      <c r="B134" s="27" t="s">
        <v>598</v>
      </c>
      <c r="C134" s="81" t="s">
        <v>939</v>
      </c>
      <c r="D134" s="65" t="s">
        <v>939</v>
      </c>
      <c r="E134" s="64" t="s">
        <v>83</v>
      </c>
      <c r="F134" s="27">
        <v>5</v>
      </c>
    </row>
    <row r="135" spans="1:6" ht="16">
      <c r="A135" s="72"/>
      <c r="B135" s="27" t="s">
        <v>599</v>
      </c>
      <c r="C135" s="81" t="s">
        <v>944</v>
      </c>
      <c r="D135" s="65" t="s">
        <v>935</v>
      </c>
      <c r="E135" s="64" t="s">
        <v>24</v>
      </c>
      <c r="F135" s="27">
        <v>57</v>
      </c>
    </row>
    <row r="136" spans="1:6" ht="16">
      <c r="A136" s="72"/>
      <c r="B136" s="27" t="s">
        <v>600</v>
      </c>
      <c r="C136" s="81" t="s">
        <v>939</v>
      </c>
      <c r="D136" s="65" t="s">
        <v>939</v>
      </c>
      <c r="E136" s="64" t="s">
        <v>83</v>
      </c>
      <c r="F136" s="27">
        <v>31</v>
      </c>
    </row>
    <row r="137" spans="1:6" ht="16">
      <c r="A137" s="72"/>
      <c r="B137" s="27" t="s">
        <v>601</v>
      </c>
      <c r="C137" s="81" t="s">
        <v>939</v>
      </c>
      <c r="D137" s="65" t="s">
        <v>939</v>
      </c>
      <c r="E137" s="64" t="s">
        <v>83</v>
      </c>
      <c r="F137" s="27">
        <v>24</v>
      </c>
    </row>
    <row r="138" spans="1:6" ht="16">
      <c r="A138" s="72"/>
      <c r="B138" s="27" t="s">
        <v>602</v>
      </c>
      <c r="C138" s="81" t="s">
        <v>939</v>
      </c>
      <c r="D138" s="65" t="s">
        <v>939</v>
      </c>
      <c r="E138" s="64" t="s">
        <v>83</v>
      </c>
      <c r="F138" s="27">
        <v>62</v>
      </c>
    </row>
    <row r="139" spans="1:6" ht="16">
      <c r="A139" s="72"/>
      <c r="B139" s="27" t="s">
        <v>603</v>
      </c>
      <c r="C139" s="83" t="s">
        <v>939</v>
      </c>
      <c r="D139" s="62" t="s">
        <v>939</v>
      </c>
      <c r="E139" s="67" t="s">
        <v>83</v>
      </c>
      <c r="F139" s="27">
        <v>2</v>
      </c>
    </row>
    <row r="140" spans="1:6" ht="16">
      <c r="A140" s="73" t="s">
        <v>1281</v>
      </c>
      <c r="B140" s="78" t="s">
        <v>605</v>
      </c>
      <c r="C140" s="85" t="s">
        <v>940</v>
      </c>
      <c r="D140" s="78" t="s">
        <v>940</v>
      </c>
      <c r="E140" s="26" t="s">
        <v>85</v>
      </c>
      <c r="F140" s="78">
        <v>119</v>
      </c>
    </row>
    <row r="141" spans="1:6" ht="16">
      <c r="A141" s="72"/>
      <c r="B141" s="27" t="s">
        <v>606</v>
      </c>
      <c r="C141" s="82" t="s">
        <v>940</v>
      </c>
      <c r="D141" s="27" t="s">
        <v>940</v>
      </c>
      <c r="E141" s="26" t="s">
        <v>83</v>
      </c>
      <c r="F141" s="27">
        <v>60</v>
      </c>
    </row>
    <row r="142" spans="1:6" ht="16">
      <c r="A142" s="72"/>
      <c r="B142" s="27" t="s">
        <v>607</v>
      </c>
      <c r="C142" s="82" t="s">
        <v>940</v>
      </c>
      <c r="D142" s="27" t="s">
        <v>940</v>
      </c>
      <c r="E142" s="26" t="s">
        <v>83</v>
      </c>
      <c r="F142" s="27">
        <v>87</v>
      </c>
    </row>
    <row r="143" spans="1:6" ht="16">
      <c r="A143" s="72"/>
      <c r="B143" s="27" t="s">
        <v>505</v>
      </c>
      <c r="C143" s="82" t="s">
        <v>940</v>
      </c>
      <c r="D143" s="27" t="s">
        <v>940</v>
      </c>
      <c r="E143" s="26" t="s">
        <v>88</v>
      </c>
      <c r="F143" s="27">
        <v>175</v>
      </c>
    </row>
    <row r="144" spans="1:6" ht="16">
      <c r="A144" s="72"/>
      <c r="B144" s="27" t="s">
        <v>608</v>
      </c>
      <c r="C144" s="82" t="s">
        <v>940</v>
      </c>
      <c r="D144" s="27" t="s">
        <v>940</v>
      </c>
      <c r="E144" s="26" t="s">
        <v>83</v>
      </c>
      <c r="F144" s="27">
        <v>109</v>
      </c>
    </row>
    <row r="145" spans="1:6" ht="16">
      <c r="A145" s="72"/>
      <c r="B145" s="27" t="s">
        <v>609</v>
      </c>
      <c r="C145" s="82" t="s">
        <v>940</v>
      </c>
      <c r="D145" s="27" t="s">
        <v>940</v>
      </c>
      <c r="E145" s="26" t="s">
        <v>83</v>
      </c>
      <c r="F145" s="27">
        <v>16</v>
      </c>
    </row>
    <row r="146" spans="1:6" ht="16">
      <c r="A146" s="72"/>
      <c r="B146" s="27" t="s">
        <v>610</v>
      </c>
      <c r="C146" s="82" t="s">
        <v>940</v>
      </c>
      <c r="D146" s="27" t="s">
        <v>940</v>
      </c>
      <c r="E146" s="26" t="s">
        <v>83</v>
      </c>
      <c r="F146" s="27">
        <v>2</v>
      </c>
    </row>
    <row r="147" spans="1:6" ht="16">
      <c r="A147" s="74"/>
      <c r="B147" s="29" t="s">
        <v>611</v>
      </c>
      <c r="C147" s="84" t="s">
        <v>940</v>
      </c>
      <c r="D147" s="29" t="s">
        <v>940</v>
      </c>
      <c r="E147" s="28" t="s">
        <v>83</v>
      </c>
      <c r="F147" s="27">
        <v>1</v>
      </c>
    </row>
    <row r="148" spans="1:6" ht="16">
      <c r="A148" s="73" t="s">
        <v>894</v>
      </c>
      <c r="B148" s="78" t="s">
        <v>612</v>
      </c>
      <c r="C148" s="82" t="s">
        <v>948</v>
      </c>
      <c r="D148" s="27" t="s">
        <v>948</v>
      </c>
      <c r="E148" s="26" t="s">
        <v>67</v>
      </c>
      <c r="F148" s="78">
        <v>55</v>
      </c>
    </row>
    <row r="149" spans="1:6" ht="16">
      <c r="A149" s="72"/>
      <c r="B149" s="27" t="s">
        <v>613</v>
      </c>
      <c r="C149" s="82" t="s">
        <v>86</v>
      </c>
      <c r="D149" s="27" t="s">
        <v>86</v>
      </c>
      <c r="E149" s="26" t="s">
        <v>88</v>
      </c>
      <c r="F149" s="27">
        <v>8</v>
      </c>
    </row>
    <row r="150" spans="1:6" ht="16">
      <c r="A150" s="72"/>
      <c r="B150" s="27" t="s">
        <v>1270</v>
      </c>
      <c r="C150" s="82" t="s">
        <v>86</v>
      </c>
      <c r="D150" s="27" t="s">
        <v>86</v>
      </c>
      <c r="E150" s="26" t="s">
        <v>88</v>
      </c>
      <c r="F150" s="27">
        <v>22</v>
      </c>
    </row>
    <row r="151" spans="1:6" ht="16">
      <c r="A151" s="74"/>
      <c r="B151" s="29" t="s">
        <v>614</v>
      </c>
      <c r="C151" s="84" t="s">
        <v>83</v>
      </c>
      <c r="D151" s="29" t="s">
        <v>83</v>
      </c>
      <c r="E151" s="28" t="s">
        <v>83</v>
      </c>
      <c r="F151" s="27">
        <v>24</v>
      </c>
    </row>
    <row r="152" spans="1:6" ht="16">
      <c r="A152" s="25" t="s">
        <v>615</v>
      </c>
      <c r="B152" s="27" t="s">
        <v>616</v>
      </c>
      <c r="C152" s="82" t="s">
        <v>83</v>
      </c>
      <c r="D152" s="27" t="s">
        <v>83</v>
      </c>
      <c r="E152" s="26" t="s">
        <v>83</v>
      </c>
      <c r="F152" s="78">
        <v>87</v>
      </c>
    </row>
    <row r="153" spans="1:6" ht="16">
      <c r="B153" s="27" t="s">
        <v>617</v>
      </c>
      <c r="C153" s="82" t="s">
        <v>83</v>
      </c>
      <c r="D153" s="27" t="s">
        <v>83</v>
      </c>
      <c r="E153" s="26" t="s">
        <v>83</v>
      </c>
      <c r="F153" s="27">
        <v>10</v>
      </c>
    </row>
    <row r="154" spans="1:6" ht="16">
      <c r="B154" s="27" t="s">
        <v>618</v>
      </c>
      <c r="C154" s="82" t="s">
        <v>83</v>
      </c>
      <c r="D154" s="27" t="s">
        <v>83</v>
      </c>
      <c r="E154" s="26" t="s">
        <v>83</v>
      </c>
      <c r="F154" s="27">
        <v>0</v>
      </c>
    </row>
    <row r="155" spans="1:6" ht="16">
      <c r="B155" s="27" t="s">
        <v>619</v>
      </c>
      <c r="C155" s="84" t="s">
        <v>83</v>
      </c>
      <c r="D155" s="29" t="s">
        <v>83</v>
      </c>
      <c r="E155" s="28" t="s">
        <v>83</v>
      </c>
      <c r="F155" s="27">
        <v>3</v>
      </c>
    </row>
    <row r="156" spans="1:6" ht="16">
      <c r="A156" s="73" t="s">
        <v>620</v>
      </c>
      <c r="B156" s="78" t="s">
        <v>76</v>
      </c>
      <c r="C156" s="82" t="s">
        <v>83</v>
      </c>
      <c r="D156" s="27" t="s">
        <v>83</v>
      </c>
      <c r="E156" s="26" t="s">
        <v>83</v>
      </c>
      <c r="F156" s="78">
        <v>40</v>
      </c>
    </row>
    <row r="157" spans="1:6" ht="16">
      <c r="B157" s="27" t="s">
        <v>621</v>
      </c>
      <c r="C157" s="82" t="s">
        <v>14</v>
      </c>
      <c r="D157" s="27" t="s">
        <v>14</v>
      </c>
      <c r="E157" s="26" t="s">
        <v>14</v>
      </c>
      <c r="F157" s="27">
        <v>239</v>
      </c>
    </row>
    <row r="158" spans="1:6" ht="16">
      <c r="B158" s="27" t="s">
        <v>324</v>
      </c>
      <c r="C158" s="84" t="s">
        <v>14</v>
      </c>
      <c r="D158" s="29" t="s">
        <v>14</v>
      </c>
      <c r="E158" s="28" t="s">
        <v>14</v>
      </c>
      <c r="F158" s="27">
        <v>83</v>
      </c>
    </row>
    <row r="159" spans="1:6" ht="16">
      <c r="A159" s="73" t="s">
        <v>622</v>
      </c>
      <c r="B159" s="78" t="s">
        <v>623</v>
      </c>
      <c r="C159" s="85" t="s">
        <v>940</v>
      </c>
      <c r="D159" s="78" t="s">
        <v>940</v>
      </c>
      <c r="E159" s="26" t="s">
        <v>83</v>
      </c>
      <c r="F159" s="78">
        <v>1014</v>
      </c>
    </row>
    <row r="160" spans="1:6" ht="16">
      <c r="B160" s="27" t="s">
        <v>1271</v>
      </c>
      <c r="C160" s="82" t="s">
        <v>940</v>
      </c>
      <c r="D160" s="27" t="s">
        <v>940</v>
      </c>
      <c r="E160" s="26" t="s">
        <v>83</v>
      </c>
      <c r="F160" s="27">
        <v>240</v>
      </c>
    </row>
    <row r="161" spans="1:6" ht="16">
      <c r="B161" s="27" t="s">
        <v>625</v>
      </c>
      <c r="C161" s="82" t="s">
        <v>940</v>
      </c>
      <c r="D161" s="27" t="s">
        <v>940</v>
      </c>
      <c r="E161" s="26" t="s">
        <v>85</v>
      </c>
      <c r="F161" s="27">
        <v>170</v>
      </c>
    </row>
    <row r="162" spans="1:6" ht="16">
      <c r="B162" s="27" t="s">
        <v>909</v>
      </c>
      <c r="C162" s="82" t="s">
        <v>940</v>
      </c>
      <c r="D162" s="27" t="s">
        <v>940</v>
      </c>
      <c r="E162" s="26" t="s">
        <v>83</v>
      </c>
      <c r="F162" s="27">
        <v>138</v>
      </c>
    </row>
    <row r="163" spans="1:6" ht="16">
      <c r="B163" s="27" t="s">
        <v>627</v>
      </c>
      <c r="C163" s="84" t="s">
        <v>940</v>
      </c>
      <c r="D163" s="29" t="s">
        <v>940</v>
      </c>
      <c r="E163" s="28" t="s">
        <v>85</v>
      </c>
      <c r="F163" s="27">
        <v>8</v>
      </c>
    </row>
    <row r="164" spans="1:6" ht="16">
      <c r="A164" s="73" t="s">
        <v>13</v>
      </c>
      <c r="B164" s="78" t="s">
        <v>628</v>
      </c>
      <c r="C164" s="86" t="s">
        <v>14</v>
      </c>
      <c r="D164" s="79" t="s">
        <v>14</v>
      </c>
      <c r="E164" s="87" t="s">
        <v>14</v>
      </c>
      <c r="F164" s="79">
        <v>350</v>
      </c>
    </row>
    <row r="165" spans="1:6" ht="16">
      <c r="A165" s="73" t="s">
        <v>629</v>
      </c>
      <c r="B165" s="78" t="s">
        <v>56</v>
      </c>
      <c r="C165" s="82" t="s">
        <v>63</v>
      </c>
      <c r="D165" s="27" t="s">
        <v>63</v>
      </c>
      <c r="E165" s="26" t="s">
        <v>85</v>
      </c>
      <c r="F165" s="78">
        <v>101</v>
      </c>
    </row>
    <row r="166" spans="1:6" ht="16">
      <c r="B166" s="27" t="s">
        <v>631</v>
      </c>
      <c r="C166" s="82" t="s">
        <v>63</v>
      </c>
      <c r="D166" s="27" t="s">
        <v>63</v>
      </c>
      <c r="E166" s="26" t="s">
        <v>85</v>
      </c>
      <c r="F166" s="27">
        <v>108</v>
      </c>
    </row>
    <row r="167" spans="1:6" ht="16">
      <c r="B167" s="27" t="s">
        <v>632</v>
      </c>
      <c r="C167" s="82" t="s">
        <v>63</v>
      </c>
      <c r="D167" s="27" t="s">
        <v>63</v>
      </c>
      <c r="E167" s="26" t="s">
        <v>85</v>
      </c>
      <c r="F167" s="27">
        <v>67</v>
      </c>
    </row>
    <row r="168" spans="1:6" ht="16">
      <c r="B168" s="27" t="s">
        <v>633</v>
      </c>
      <c r="C168" s="82" t="s">
        <v>63</v>
      </c>
      <c r="D168" s="27" t="s">
        <v>63</v>
      </c>
      <c r="E168" s="26" t="s">
        <v>85</v>
      </c>
      <c r="F168" s="27">
        <v>36</v>
      </c>
    </row>
    <row r="169" spans="1:6" ht="16">
      <c r="B169" s="27" t="s">
        <v>634</v>
      </c>
      <c r="C169" s="82" t="s">
        <v>63</v>
      </c>
      <c r="D169" s="27" t="s">
        <v>63</v>
      </c>
      <c r="E169" s="26" t="s">
        <v>85</v>
      </c>
      <c r="F169" s="27">
        <v>349</v>
      </c>
    </row>
    <row r="170" spans="1:6" ht="16">
      <c r="B170" s="27" t="s">
        <v>635</v>
      </c>
      <c r="C170" s="82" t="s">
        <v>63</v>
      </c>
      <c r="D170" s="27" t="s">
        <v>63</v>
      </c>
      <c r="E170" s="26" t="s">
        <v>85</v>
      </c>
      <c r="F170" s="27">
        <v>75</v>
      </c>
    </row>
    <row r="171" spans="1:6" ht="16">
      <c r="B171" s="27" t="s">
        <v>636</v>
      </c>
      <c r="C171" s="82" t="s">
        <v>63</v>
      </c>
      <c r="D171" s="27" t="s">
        <v>63</v>
      </c>
      <c r="E171" s="26" t="s">
        <v>85</v>
      </c>
      <c r="F171" s="27">
        <v>23</v>
      </c>
    </row>
    <row r="172" spans="1:6" ht="16">
      <c r="B172" s="27" t="s">
        <v>637</v>
      </c>
      <c r="C172" s="82" t="s">
        <v>63</v>
      </c>
      <c r="D172" s="27" t="s">
        <v>63</v>
      </c>
      <c r="E172" s="26" t="s">
        <v>85</v>
      </c>
      <c r="F172" s="27">
        <v>5</v>
      </c>
    </row>
    <row r="173" spans="1:6" ht="16">
      <c r="B173" s="27" t="s">
        <v>638</v>
      </c>
      <c r="C173" s="82" t="s">
        <v>63</v>
      </c>
      <c r="D173" s="27" t="s">
        <v>63</v>
      </c>
      <c r="E173" s="26" t="s">
        <v>85</v>
      </c>
      <c r="F173" s="27">
        <v>10</v>
      </c>
    </row>
    <row r="174" spans="1:6" ht="16">
      <c r="B174" s="27" t="s">
        <v>639</v>
      </c>
      <c r="C174" s="82" t="s">
        <v>85</v>
      </c>
      <c r="D174" s="27" t="s">
        <v>85</v>
      </c>
      <c r="E174" s="26" t="s">
        <v>85</v>
      </c>
      <c r="F174" s="27">
        <v>59</v>
      </c>
    </row>
    <row r="175" spans="1:6" ht="16">
      <c r="B175" s="27" t="s">
        <v>640</v>
      </c>
      <c r="C175" s="82" t="s">
        <v>85</v>
      </c>
      <c r="D175" s="27" t="s">
        <v>85</v>
      </c>
      <c r="E175" s="26" t="s">
        <v>85</v>
      </c>
      <c r="F175" s="27">
        <v>65</v>
      </c>
    </row>
    <row r="176" spans="1:6" ht="16">
      <c r="B176" s="27" t="s">
        <v>641</v>
      </c>
      <c r="C176" s="82" t="s">
        <v>85</v>
      </c>
      <c r="D176" s="27" t="s">
        <v>85</v>
      </c>
      <c r="E176" s="26" t="s">
        <v>85</v>
      </c>
      <c r="F176" s="27">
        <v>64</v>
      </c>
    </row>
    <row r="177" spans="2:6" ht="16">
      <c r="B177" s="27" t="s">
        <v>642</v>
      </c>
      <c r="C177" s="82" t="s">
        <v>85</v>
      </c>
      <c r="D177" s="27" t="s">
        <v>85</v>
      </c>
      <c r="E177" s="26" t="s">
        <v>85</v>
      </c>
      <c r="F177" s="27">
        <v>140</v>
      </c>
    </row>
    <row r="178" spans="2:6" ht="16">
      <c r="B178" s="27" t="s">
        <v>643</v>
      </c>
      <c r="C178" s="82" t="s">
        <v>85</v>
      </c>
      <c r="D178" s="27" t="s">
        <v>85</v>
      </c>
      <c r="E178" s="26" t="s">
        <v>85</v>
      </c>
      <c r="F178" s="27">
        <v>126</v>
      </c>
    </row>
    <row r="179" spans="2:6" ht="16">
      <c r="B179" s="27" t="s">
        <v>355</v>
      </c>
      <c r="C179" s="82" t="s">
        <v>85</v>
      </c>
      <c r="D179" s="27" t="s">
        <v>85</v>
      </c>
      <c r="E179" s="26" t="s">
        <v>85</v>
      </c>
      <c r="F179" s="27">
        <v>303</v>
      </c>
    </row>
    <row r="180" spans="2:6" ht="16">
      <c r="B180" s="27" t="s">
        <v>644</v>
      </c>
      <c r="C180" s="82" t="s">
        <v>85</v>
      </c>
      <c r="D180" s="27" t="s">
        <v>85</v>
      </c>
      <c r="E180" s="26" t="s">
        <v>85</v>
      </c>
      <c r="F180" s="27">
        <v>107</v>
      </c>
    </row>
    <row r="181" spans="2:6" ht="16">
      <c r="B181" s="27" t="s">
        <v>645</v>
      </c>
      <c r="C181" s="82" t="s">
        <v>85</v>
      </c>
      <c r="D181" s="27" t="s">
        <v>85</v>
      </c>
      <c r="E181" s="26" t="s">
        <v>85</v>
      </c>
      <c r="F181" s="27">
        <v>5</v>
      </c>
    </row>
    <row r="182" spans="2:6" ht="16">
      <c r="B182" s="27" t="s">
        <v>646</v>
      </c>
      <c r="C182" s="82" t="s">
        <v>85</v>
      </c>
      <c r="D182" s="27" t="s">
        <v>85</v>
      </c>
      <c r="E182" s="26" t="s">
        <v>85</v>
      </c>
      <c r="F182" s="27">
        <v>451</v>
      </c>
    </row>
    <row r="183" spans="2:6" ht="16">
      <c r="B183" s="27" t="s">
        <v>647</v>
      </c>
      <c r="C183" s="82" t="s">
        <v>85</v>
      </c>
      <c r="D183" s="27" t="s">
        <v>85</v>
      </c>
      <c r="E183" s="26" t="s">
        <v>85</v>
      </c>
      <c r="F183" s="27">
        <v>39</v>
      </c>
    </row>
    <row r="184" spans="2:6" ht="16">
      <c r="B184" s="27" t="s">
        <v>648</v>
      </c>
      <c r="C184" s="82" t="s">
        <v>85</v>
      </c>
      <c r="D184" s="27" t="s">
        <v>85</v>
      </c>
      <c r="E184" s="26" t="s">
        <v>85</v>
      </c>
      <c r="F184" s="27">
        <v>4</v>
      </c>
    </row>
    <row r="185" spans="2:6" ht="16">
      <c r="B185" s="27" t="s">
        <v>649</v>
      </c>
      <c r="C185" s="82" t="s">
        <v>85</v>
      </c>
      <c r="D185" s="27" t="s">
        <v>85</v>
      </c>
      <c r="E185" s="26" t="s">
        <v>85</v>
      </c>
      <c r="F185" s="27">
        <v>103</v>
      </c>
    </row>
    <row r="186" spans="2:6" ht="16">
      <c r="B186" s="27" t="s">
        <v>910</v>
      </c>
      <c r="C186" s="82" t="s">
        <v>85</v>
      </c>
      <c r="D186" s="27" t="s">
        <v>85</v>
      </c>
      <c r="E186" s="26" t="s">
        <v>85</v>
      </c>
      <c r="F186" s="27">
        <v>352</v>
      </c>
    </row>
    <row r="187" spans="2:6" ht="16">
      <c r="B187" s="27" t="s">
        <v>911</v>
      </c>
      <c r="C187" s="82" t="s">
        <v>947</v>
      </c>
      <c r="D187" s="27" t="s">
        <v>947</v>
      </c>
      <c r="E187" s="26" t="s">
        <v>85</v>
      </c>
      <c r="F187" s="27">
        <v>146</v>
      </c>
    </row>
    <row r="188" spans="2:6" ht="16">
      <c r="B188" s="27" t="s">
        <v>912</v>
      </c>
      <c r="C188" s="82" t="s">
        <v>947</v>
      </c>
      <c r="D188" s="27" t="s">
        <v>947</v>
      </c>
      <c r="E188" s="26" t="s">
        <v>85</v>
      </c>
      <c r="F188" s="27">
        <v>533</v>
      </c>
    </row>
    <row r="189" spans="2:6" ht="16">
      <c r="B189" s="27" t="s">
        <v>913</v>
      </c>
      <c r="C189" s="82" t="s">
        <v>947</v>
      </c>
      <c r="D189" s="27" t="s">
        <v>947</v>
      </c>
      <c r="E189" s="26" t="s">
        <v>85</v>
      </c>
      <c r="F189" s="27">
        <v>145</v>
      </c>
    </row>
    <row r="190" spans="2:6" ht="16">
      <c r="B190" s="27" t="s">
        <v>914</v>
      </c>
      <c r="C190" s="82" t="s">
        <v>85</v>
      </c>
      <c r="D190" s="27" t="s">
        <v>85</v>
      </c>
      <c r="E190" s="26" t="s">
        <v>85</v>
      </c>
      <c r="F190" s="27">
        <v>39</v>
      </c>
    </row>
    <row r="191" spans="2:6" ht="16">
      <c r="B191" s="27" t="s">
        <v>656</v>
      </c>
      <c r="C191" s="82" t="s">
        <v>85</v>
      </c>
      <c r="D191" s="27" t="s">
        <v>85</v>
      </c>
      <c r="E191" s="26" t="s">
        <v>85</v>
      </c>
      <c r="F191" s="27">
        <v>36</v>
      </c>
    </row>
    <row r="192" spans="2:6" ht="16">
      <c r="B192" s="27" t="s">
        <v>657</v>
      </c>
      <c r="C192" s="82" t="s">
        <v>85</v>
      </c>
      <c r="D192" s="27" t="s">
        <v>85</v>
      </c>
      <c r="E192" s="26" t="s">
        <v>85</v>
      </c>
      <c r="F192" s="27">
        <v>2</v>
      </c>
    </row>
    <row r="193" spans="1:6" ht="16">
      <c r="B193" s="27" t="s">
        <v>658</v>
      </c>
      <c r="C193" s="82" t="s">
        <v>85</v>
      </c>
      <c r="D193" s="27" t="s">
        <v>85</v>
      </c>
      <c r="E193" s="26" t="s">
        <v>85</v>
      </c>
      <c r="F193" s="27">
        <v>6</v>
      </c>
    </row>
    <row r="194" spans="1:6" ht="16">
      <c r="B194" s="27" t="s">
        <v>659</v>
      </c>
      <c r="C194" s="82" t="s">
        <v>85</v>
      </c>
      <c r="D194" s="27" t="s">
        <v>85</v>
      </c>
      <c r="E194" s="26" t="s">
        <v>85</v>
      </c>
      <c r="F194" s="27">
        <v>35</v>
      </c>
    </row>
    <row r="195" spans="1:6" ht="16">
      <c r="B195" s="27" t="s">
        <v>660</v>
      </c>
      <c r="C195" s="82" t="s">
        <v>85</v>
      </c>
      <c r="D195" s="27" t="s">
        <v>85</v>
      </c>
      <c r="E195" s="26" t="s">
        <v>85</v>
      </c>
      <c r="F195" s="27">
        <v>2</v>
      </c>
    </row>
    <row r="196" spans="1:6" ht="16">
      <c r="B196" s="27" t="s">
        <v>661</v>
      </c>
      <c r="C196" s="82" t="s">
        <v>85</v>
      </c>
      <c r="D196" s="27" t="s">
        <v>85</v>
      </c>
      <c r="E196" s="26" t="s">
        <v>85</v>
      </c>
      <c r="F196" s="27">
        <v>45</v>
      </c>
    </row>
    <row r="197" spans="1:6" ht="16">
      <c r="B197" s="27" t="s">
        <v>662</v>
      </c>
      <c r="C197" s="82" t="s">
        <v>85</v>
      </c>
      <c r="D197" s="27" t="s">
        <v>85</v>
      </c>
      <c r="E197" s="26" t="s">
        <v>85</v>
      </c>
      <c r="F197" s="27">
        <v>20</v>
      </c>
    </row>
    <row r="198" spans="1:6" ht="16">
      <c r="B198" s="27" t="s">
        <v>663</v>
      </c>
      <c r="C198" s="82" t="s">
        <v>85</v>
      </c>
      <c r="D198" s="27" t="s">
        <v>85</v>
      </c>
      <c r="E198" s="26" t="s">
        <v>85</v>
      </c>
      <c r="F198" s="27">
        <v>157</v>
      </c>
    </row>
    <row r="199" spans="1:6" ht="16">
      <c r="B199" s="27" t="s">
        <v>664</v>
      </c>
      <c r="C199" s="82" t="s">
        <v>54</v>
      </c>
      <c r="D199" s="27" t="s">
        <v>54</v>
      </c>
      <c r="E199" s="26" t="s">
        <v>85</v>
      </c>
      <c r="F199" s="27">
        <v>215</v>
      </c>
    </row>
    <row r="200" spans="1:6" ht="16">
      <c r="B200" s="27" t="s">
        <v>665</v>
      </c>
      <c r="C200" s="82" t="s">
        <v>54</v>
      </c>
      <c r="D200" s="27" t="s">
        <v>54</v>
      </c>
      <c r="E200" s="26" t="s">
        <v>85</v>
      </c>
      <c r="F200" s="27">
        <v>27</v>
      </c>
    </row>
    <row r="201" spans="1:6" ht="16">
      <c r="B201" s="27" t="s">
        <v>666</v>
      </c>
      <c r="C201" s="82" t="s">
        <v>54</v>
      </c>
      <c r="D201" s="27" t="s">
        <v>54</v>
      </c>
      <c r="E201" s="26" t="s">
        <v>85</v>
      </c>
      <c r="F201" s="27">
        <v>58</v>
      </c>
    </row>
    <row r="202" spans="1:6" ht="16">
      <c r="A202" s="73" t="s">
        <v>667</v>
      </c>
      <c r="B202" s="78" t="s">
        <v>668</v>
      </c>
      <c r="C202" s="85" t="s">
        <v>83</v>
      </c>
      <c r="D202" s="78" t="s">
        <v>83</v>
      </c>
      <c r="E202" s="102" t="s">
        <v>83</v>
      </c>
      <c r="F202" s="78">
        <v>6</v>
      </c>
    </row>
    <row r="203" spans="1:6" ht="16">
      <c r="A203" s="72"/>
      <c r="B203" s="27" t="s">
        <v>669</v>
      </c>
      <c r="C203" s="82" t="s">
        <v>83</v>
      </c>
      <c r="D203" s="27" t="s">
        <v>83</v>
      </c>
      <c r="E203" s="26" t="s">
        <v>83</v>
      </c>
      <c r="F203" s="27">
        <v>1</v>
      </c>
    </row>
    <row r="204" spans="1:6" ht="16">
      <c r="A204" s="72"/>
      <c r="B204" s="27" t="s">
        <v>670</v>
      </c>
      <c r="C204" s="82" t="s">
        <v>83</v>
      </c>
      <c r="D204" s="27" t="s">
        <v>83</v>
      </c>
      <c r="E204" s="26" t="s">
        <v>83</v>
      </c>
      <c r="F204" s="27">
        <v>54</v>
      </c>
    </row>
    <row r="205" spans="1:6" ht="16">
      <c r="A205" s="74"/>
      <c r="B205" s="29" t="s">
        <v>671</v>
      </c>
      <c r="C205" s="84" t="s">
        <v>83</v>
      </c>
      <c r="D205" s="29" t="s">
        <v>83</v>
      </c>
      <c r="E205" s="28" t="s">
        <v>83</v>
      </c>
      <c r="F205" s="27">
        <v>20</v>
      </c>
    </row>
    <row r="206" spans="1:6">
      <c r="F206" s="73"/>
    </row>
  </sheetData>
  <phoneticPr fontId="17" type="noConversion"/>
  <conditionalFormatting sqref="E1:E36 E38:E1048576">
    <cfRule type="containsText" dxfId="104" priority="1" operator="containsText" text="Cardiovascular">
      <formula>NOT(ISERROR(SEARCH("Cardiovascular",E1)))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52F6-972D-7D4C-9BE9-115020DCE41E}">
  <dimension ref="A1:H206"/>
  <sheetViews>
    <sheetView zoomScale="120" zoomScaleNormal="120" workbookViewId="0">
      <pane ySplit="1" topLeftCell="A39" activePane="bottomLeft" state="frozen"/>
      <selection activeCell="B1" sqref="B1"/>
      <selection pane="bottomLeft" activeCell="B55" sqref="B55"/>
    </sheetView>
  </sheetViews>
  <sheetFormatPr baseColWidth="10" defaultRowHeight="15"/>
  <cols>
    <col min="1" max="2" width="50.83203125" style="25" customWidth="1"/>
    <col min="3" max="3" width="25.83203125" style="25" customWidth="1"/>
    <col min="4" max="4" width="25.83203125" style="27" customWidth="1"/>
    <col min="5" max="5" width="25.83203125" style="25" customWidth="1"/>
    <col min="6" max="7" width="10.83203125" style="25"/>
    <col min="8" max="8" width="14.6640625" style="25" bestFit="1" customWidth="1"/>
    <col min="9" max="16384" width="10.83203125" style="25"/>
  </cols>
  <sheetData>
    <row r="1" spans="1:8" ht="16">
      <c r="A1" s="57" t="s">
        <v>59</v>
      </c>
      <c r="B1" s="57" t="s">
        <v>60</v>
      </c>
      <c r="C1" s="117" t="s">
        <v>934</v>
      </c>
      <c r="D1" s="57" t="s">
        <v>90</v>
      </c>
      <c r="E1" s="56" t="s">
        <v>92</v>
      </c>
      <c r="F1" s="57" t="s">
        <v>61</v>
      </c>
      <c r="G1" s="25">
        <f>SUM(F2:F206)</f>
        <v>47187</v>
      </c>
      <c r="H1" s="25" t="s">
        <v>1230</v>
      </c>
    </row>
    <row r="2" spans="1:8" ht="16">
      <c r="A2" s="78" t="s">
        <v>506</v>
      </c>
      <c r="B2" s="78" t="s">
        <v>118</v>
      </c>
      <c r="C2" s="85" t="s">
        <v>86</v>
      </c>
      <c r="D2" s="78" t="s">
        <v>86</v>
      </c>
      <c r="E2" s="102" t="s">
        <v>88</v>
      </c>
      <c r="F2" s="78">
        <v>166</v>
      </c>
    </row>
    <row r="3" spans="1:8" ht="16">
      <c r="A3" s="27"/>
      <c r="B3" s="27" t="s">
        <v>508</v>
      </c>
      <c r="C3" s="82" t="s">
        <v>86</v>
      </c>
      <c r="D3" s="27" t="s">
        <v>86</v>
      </c>
      <c r="E3" s="26" t="s">
        <v>88</v>
      </c>
      <c r="F3" s="27">
        <v>2</v>
      </c>
    </row>
    <row r="4" spans="1:8" ht="16">
      <c r="A4" s="27"/>
      <c r="B4" s="27" t="s">
        <v>509</v>
      </c>
      <c r="C4" s="82" t="s">
        <v>86</v>
      </c>
      <c r="D4" s="27" t="s">
        <v>86</v>
      </c>
      <c r="E4" s="26" t="s">
        <v>88</v>
      </c>
      <c r="F4" s="27">
        <v>0</v>
      </c>
    </row>
    <row r="5" spans="1:8" ht="16">
      <c r="A5" s="27"/>
      <c r="B5" s="27" t="s">
        <v>145</v>
      </c>
      <c r="C5" s="82" t="s">
        <v>86</v>
      </c>
      <c r="D5" s="27" t="s">
        <v>86</v>
      </c>
      <c r="E5" s="26" t="s">
        <v>88</v>
      </c>
      <c r="F5" s="27">
        <v>24</v>
      </c>
    </row>
    <row r="6" spans="1:8" ht="16">
      <c r="A6" s="27"/>
      <c r="B6" s="27" t="s">
        <v>139</v>
      </c>
      <c r="C6" s="82" t="s">
        <v>86</v>
      </c>
      <c r="D6" s="27" t="s">
        <v>86</v>
      </c>
      <c r="E6" s="26" t="s">
        <v>88</v>
      </c>
      <c r="F6" s="27">
        <v>9</v>
      </c>
    </row>
    <row r="7" spans="1:8" ht="16">
      <c r="A7" s="27"/>
      <c r="B7" s="27" t="s">
        <v>140</v>
      </c>
      <c r="C7" s="82" t="s">
        <v>86</v>
      </c>
      <c r="D7" s="27" t="s">
        <v>86</v>
      </c>
      <c r="E7" s="26" t="s">
        <v>88</v>
      </c>
      <c r="F7" s="27">
        <v>220</v>
      </c>
    </row>
    <row r="8" spans="1:8" ht="16">
      <c r="A8" s="27"/>
      <c r="B8" s="27" t="s">
        <v>123</v>
      </c>
      <c r="C8" s="82" t="s">
        <v>86</v>
      </c>
      <c r="D8" s="27" t="s">
        <v>86</v>
      </c>
      <c r="E8" s="26" t="s">
        <v>88</v>
      </c>
      <c r="F8" s="27">
        <v>92</v>
      </c>
    </row>
    <row r="9" spans="1:8" ht="16">
      <c r="A9" s="27"/>
      <c r="B9" s="27" t="s">
        <v>128</v>
      </c>
      <c r="C9" s="82" t="s">
        <v>86</v>
      </c>
      <c r="D9" s="27" t="s">
        <v>86</v>
      </c>
      <c r="E9" s="26" t="s">
        <v>88</v>
      </c>
      <c r="F9" s="27">
        <v>410</v>
      </c>
    </row>
    <row r="10" spans="1:8" ht="16">
      <c r="A10" s="27"/>
      <c r="B10" s="27" t="s">
        <v>495</v>
      </c>
      <c r="C10" s="82" t="s">
        <v>86</v>
      </c>
      <c r="D10" s="27" t="s">
        <v>86</v>
      </c>
      <c r="E10" s="26" t="s">
        <v>88</v>
      </c>
      <c r="F10" s="27">
        <v>461</v>
      </c>
    </row>
    <row r="11" spans="1:8" ht="16">
      <c r="A11" s="27"/>
      <c r="B11" s="27" t="s">
        <v>188</v>
      </c>
      <c r="C11" s="82" t="s">
        <v>86</v>
      </c>
      <c r="D11" s="27" t="s">
        <v>86</v>
      </c>
      <c r="E11" s="26" t="s">
        <v>88</v>
      </c>
      <c r="F11" s="27">
        <v>2185</v>
      </c>
    </row>
    <row r="12" spans="1:8" ht="16">
      <c r="A12" s="27"/>
      <c r="B12" s="27" t="s">
        <v>510</v>
      </c>
      <c r="C12" s="82" t="s">
        <v>86</v>
      </c>
      <c r="D12" s="27" t="s">
        <v>86</v>
      </c>
      <c r="E12" s="26" t="s">
        <v>88</v>
      </c>
      <c r="F12" s="27">
        <v>0</v>
      </c>
    </row>
    <row r="13" spans="1:8" ht="16">
      <c r="A13" s="27"/>
      <c r="B13" s="27" t="s">
        <v>511</v>
      </c>
      <c r="C13" s="82" t="s">
        <v>86</v>
      </c>
      <c r="D13" s="27" t="s">
        <v>86</v>
      </c>
      <c r="E13" s="26" t="s">
        <v>88</v>
      </c>
      <c r="F13" s="27">
        <v>0</v>
      </c>
    </row>
    <row r="14" spans="1:8" ht="16">
      <c r="A14" s="27"/>
      <c r="B14" s="27" t="s">
        <v>512</v>
      </c>
      <c r="C14" s="82" t="s">
        <v>86</v>
      </c>
      <c r="D14" s="27" t="s">
        <v>86</v>
      </c>
      <c r="E14" s="26" t="s">
        <v>88</v>
      </c>
      <c r="F14" s="27">
        <v>5</v>
      </c>
    </row>
    <row r="15" spans="1:8" ht="16">
      <c r="A15" s="27"/>
      <c r="B15" s="27" t="s">
        <v>513</v>
      </c>
      <c r="C15" s="82" t="s">
        <v>86</v>
      </c>
      <c r="D15" s="27" t="s">
        <v>86</v>
      </c>
      <c r="E15" s="26" t="s">
        <v>88</v>
      </c>
      <c r="F15" s="27">
        <v>81</v>
      </c>
    </row>
    <row r="16" spans="1:8" ht="16">
      <c r="A16" s="27"/>
      <c r="B16" s="27" t="s">
        <v>130</v>
      </c>
      <c r="C16" s="82" t="s">
        <v>86</v>
      </c>
      <c r="D16" s="27" t="s">
        <v>86</v>
      </c>
      <c r="E16" s="26" t="s">
        <v>88</v>
      </c>
      <c r="F16" s="27">
        <v>1</v>
      </c>
    </row>
    <row r="17" spans="1:6" ht="16">
      <c r="A17" s="27"/>
      <c r="B17" s="27" t="s">
        <v>141</v>
      </c>
      <c r="C17" s="82" t="s">
        <v>86</v>
      </c>
      <c r="D17" s="27" t="s">
        <v>86</v>
      </c>
      <c r="E17" s="26" t="s">
        <v>88</v>
      </c>
      <c r="F17" s="27">
        <v>1</v>
      </c>
    </row>
    <row r="18" spans="1:6" ht="16">
      <c r="A18" s="27"/>
      <c r="B18" s="27" t="s">
        <v>132</v>
      </c>
      <c r="C18" s="82" t="s">
        <v>86</v>
      </c>
      <c r="D18" s="27" t="s">
        <v>86</v>
      </c>
      <c r="E18" s="26" t="s">
        <v>88</v>
      </c>
      <c r="F18" s="27">
        <v>4</v>
      </c>
    </row>
    <row r="19" spans="1:6" ht="16">
      <c r="A19" s="27"/>
      <c r="B19" s="27" t="s">
        <v>125</v>
      </c>
      <c r="C19" s="82" t="s">
        <v>86</v>
      </c>
      <c r="D19" s="27" t="s">
        <v>86</v>
      </c>
      <c r="E19" s="26" t="s">
        <v>88</v>
      </c>
      <c r="F19" s="27">
        <v>83</v>
      </c>
    </row>
    <row r="20" spans="1:6" ht="16">
      <c r="A20" s="27"/>
      <c r="B20" s="27" t="s">
        <v>514</v>
      </c>
      <c r="C20" s="82" t="s">
        <v>86</v>
      </c>
      <c r="D20" s="27" t="s">
        <v>86</v>
      </c>
      <c r="E20" s="26" t="s">
        <v>88</v>
      </c>
      <c r="F20" s="27">
        <v>13</v>
      </c>
    </row>
    <row r="21" spans="1:6" ht="16">
      <c r="A21" s="27"/>
      <c r="B21" s="27" t="s">
        <v>515</v>
      </c>
      <c r="C21" s="82" t="s">
        <v>86</v>
      </c>
      <c r="D21" s="27" t="s">
        <v>86</v>
      </c>
      <c r="E21" s="26" t="s">
        <v>88</v>
      </c>
      <c r="F21" s="27">
        <v>32</v>
      </c>
    </row>
    <row r="22" spans="1:6" ht="16">
      <c r="A22" s="27"/>
      <c r="B22" s="27" t="s">
        <v>496</v>
      </c>
      <c r="C22" s="82" t="s">
        <v>86</v>
      </c>
      <c r="D22" s="27" t="s">
        <v>86</v>
      </c>
      <c r="E22" s="26" t="s">
        <v>88</v>
      </c>
      <c r="F22" s="27">
        <v>0</v>
      </c>
    </row>
    <row r="23" spans="1:6" ht="16">
      <c r="A23" s="27"/>
      <c r="B23" s="27" t="s">
        <v>134</v>
      </c>
      <c r="C23" s="82" t="s">
        <v>86</v>
      </c>
      <c r="D23" s="27" t="s">
        <v>86</v>
      </c>
      <c r="E23" s="26" t="s">
        <v>88</v>
      </c>
      <c r="F23" s="27">
        <v>0</v>
      </c>
    </row>
    <row r="24" spans="1:6" ht="16">
      <c r="A24" s="27"/>
      <c r="B24" s="27" t="s">
        <v>143</v>
      </c>
      <c r="C24" s="82" t="s">
        <v>86</v>
      </c>
      <c r="D24" s="27" t="s">
        <v>86</v>
      </c>
      <c r="E24" s="26" t="s">
        <v>88</v>
      </c>
      <c r="F24" s="27">
        <v>4</v>
      </c>
    </row>
    <row r="25" spans="1:6" ht="16">
      <c r="A25" s="27"/>
      <c r="B25" s="27" t="s">
        <v>133</v>
      </c>
      <c r="C25" s="82" t="s">
        <v>86</v>
      </c>
      <c r="D25" s="27" t="s">
        <v>86</v>
      </c>
      <c r="E25" s="26" t="s">
        <v>88</v>
      </c>
      <c r="F25" s="27">
        <v>44</v>
      </c>
    </row>
    <row r="26" spans="1:6" ht="16">
      <c r="A26" s="27"/>
      <c r="B26" s="27" t="s">
        <v>516</v>
      </c>
      <c r="C26" s="82" t="s">
        <v>86</v>
      </c>
      <c r="D26" s="27" t="s">
        <v>86</v>
      </c>
      <c r="E26" s="26" t="s">
        <v>88</v>
      </c>
      <c r="F26" s="27">
        <v>7</v>
      </c>
    </row>
    <row r="27" spans="1:6" ht="16">
      <c r="A27" s="27"/>
      <c r="B27" s="27" t="s">
        <v>163</v>
      </c>
      <c r="C27" s="82" t="s">
        <v>943</v>
      </c>
      <c r="D27" s="27" t="s">
        <v>83</v>
      </c>
      <c r="E27" s="26" t="s">
        <v>83</v>
      </c>
      <c r="F27" s="27">
        <v>12</v>
      </c>
    </row>
    <row r="28" spans="1:6" ht="16">
      <c r="A28" s="27"/>
      <c r="B28" s="27" t="s">
        <v>517</v>
      </c>
      <c r="C28" s="82" t="s">
        <v>943</v>
      </c>
      <c r="D28" s="27" t="s">
        <v>83</v>
      </c>
      <c r="E28" s="26" t="s">
        <v>83</v>
      </c>
      <c r="F28" s="27">
        <v>2</v>
      </c>
    </row>
    <row r="29" spans="1:6" ht="16">
      <c r="A29" s="27"/>
      <c r="B29" s="27" t="s">
        <v>501</v>
      </c>
      <c r="C29" s="82" t="s">
        <v>64</v>
      </c>
      <c r="D29" s="27" t="s">
        <v>64</v>
      </c>
      <c r="E29" s="26" t="s">
        <v>88</v>
      </c>
      <c r="F29" s="27">
        <v>4784</v>
      </c>
    </row>
    <row r="30" spans="1:6" ht="16">
      <c r="A30" s="27"/>
      <c r="B30" s="27" t="s">
        <v>521</v>
      </c>
      <c r="C30" s="82" t="s">
        <v>64</v>
      </c>
      <c r="D30" s="27" t="s">
        <v>64</v>
      </c>
      <c r="E30" s="26" t="s">
        <v>88</v>
      </c>
      <c r="F30" s="27">
        <v>151</v>
      </c>
    </row>
    <row r="31" spans="1:6" ht="16">
      <c r="A31" s="27"/>
      <c r="B31" s="27" t="s">
        <v>502</v>
      </c>
      <c r="C31" s="82" t="s">
        <v>64</v>
      </c>
      <c r="D31" s="27" t="s">
        <v>64</v>
      </c>
      <c r="E31" s="26" t="s">
        <v>88</v>
      </c>
      <c r="F31" s="27">
        <v>275</v>
      </c>
    </row>
    <row r="32" spans="1:6" ht="16">
      <c r="A32" s="27"/>
      <c r="B32" s="27" t="s">
        <v>519</v>
      </c>
      <c r="C32" s="82" t="s">
        <v>64</v>
      </c>
      <c r="D32" s="27" t="s">
        <v>64</v>
      </c>
      <c r="E32" s="26" t="s">
        <v>88</v>
      </c>
      <c r="F32" s="27">
        <v>191</v>
      </c>
    </row>
    <row r="33" spans="1:6" ht="16">
      <c r="A33" s="27"/>
      <c r="B33" s="27" t="s">
        <v>520</v>
      </c>
      <c r="C33" s="25" t="s">
        <v>64</v>
      </c>
      <c r="D33" s="27" t="s">
        <v>64</v>
      </c>
      <c r="E33" s="26" t="s">
        <v>88</v>
      </c>
      <c r="F33" s="27">
        <v>54</v>
      </c>
    </row>
    <row r="34" spans="1:6" ht="16">
      <c r="A34" s="27"/>
      <c r="B34" s="27" t="s">
        <v>522</v>
      </c>
      <c r="C34" s="82" t="s">
        <v>64</v>
      </c>
      <c r="D34" s="27" t="s">
        <v>64</v>
      </c>
      <c r="E34" s="26" t="s">
        <v>88</v>
      </c>
      <c r="F34" s="27">
        <v>15</v>
      </c>
    </row>
    <row r="35" spans="1:6" ht="16">
      <c r="A35" s="27"/>
      <c r="B35" s="27" t="s">
        <v>523</v>
      </c>
      <c r="C35" s="82" t="s">
        <v>64</v>
      </c>
      <c r="D35" s="27" t="s">
        <v>64</v>
      </c>
      <c r="E35" s="26" t="s">
        <v>88</v>
      </c>
      <c r="F35" s="27">
        <v>70</v>
      </c>
    </row>
    <row r="36" spans="1:6" ht="16">
      <c r="A36" s="27"/>
      <c r="B36" s="27" t="s">
        <v>212</v>
      </c>
      <c r="C36" s="82" t="s">
        <v>64</v>
      </c>
      <c r="D36" s="27" t="s">
        <v>64</v>
      </c>
      <c r="E36" s="26" t="s">
        <v>88</v>
      </c>
      <c r="F36" s="27">
        <v>15</v>
      </c>
    </row>
    <row r="37" spans="1:6" ht="16">
      <c r="A37" s="27"/>
      <c r="B37" s="27" t="s">
        <v>524</v>
      </c>
      <c r="C37" s="82" t="s">
        <v>943</v>
      </c>
      <c r="D37" s="27" t="s">
        <v>83</v>
      </c>
      <c r="E37" s="26" t="s">
        <v>83</v>
      </c>
      <c r="F37" s="27">
        <v>10</v>
      </c>
    </row>
    <row r="38" spans="1:6" ht="16">
      <c r="A38" s="27"/>
      <c r="B38" s="27" t="s">
        <v>497</v>
      </c>
      <c r="C38" s="82" t="s">
        <v>497</v>
      </c>
      <c r="D38" s="27" t="s">
        <v>497</v>
      </c>
      <c r="E38" s="26" t="s">
        <v>88</v>
      </c>
      <c r="F38" s="27">
        <v>399</v>
      </c>
    </row>
    <row r="39" spans="1:6" ht="16">
      <c r="A39" s="27"/>
      <c r="B39" s="27" t="s">
        <v>525</v>
      </c>
      <c r="C39" s="82" t="s">
        <v>86</v>
      </c>
      <c r="D39" s="27" t="s">
        <v>86</v>
      </c>
      <c r="E39" s="26" t="s">
        <v>88</v>
      </c>
      <c r="F39" s="27">
        <v>17</v>
      </c>
    </row>
    <row r="40" spans="1:6" ht="16">
      <c r="A40" s="27"/>
      <c r="B40" s="27" t="s">
        <v>526</v>
      </c>
      <c r="C40" s="82" t="s">
        <v>935</v>
      </c>
      <c r="D40" s="27" t="s">
        <v>935</v>
      </c>
      <c r="E40" s="26" t="s">
        <v>24</v>
      </c>
      <c r="F40" s="27">
        <v>141</v>
      </c>
    </row>
    <row r="41" spans="1:6" ht="16">
      <c r="A41" s="27"/>
      <c r="B41" s="27" t="s">
        <v>527</v>
      </c>
      <c r="C41" s="25" t="s">
        <v>1224</v>
      </c>
      <c r="D41" s="27" t="s">
        <v>1224</v>
      </c>
      <c r="E41" s="26" t="s">
        <v>24</v>
      </c>
      <c r="F41" s="27">
        <v>1422</v>
      </c>
    </row>
    <row r="42" spans="1:6" ht="16">
      <c r="A42" s="27"/>
      <c r="B42" s="27" t="s">
        <v>528</v>
      </c>
      <c r="C42" s="82" t="s">
        <v>1225</v>
      </c>
      <c r="D42" s="27" t="s">
        <v>1225</v>
      </c>
      <c r="E42" s="26" t="s">
        <v>24</v>
      </c>
      <c r="F42" s="27">
        <v>517</v>
      </c>
    </row>
    <row r="43" spans="1:6" ht="16">
      <c r="A43" s="27"/>
      <c r="B43" s="27" t="s">
        <v>529</v>
      </c>
      <c r="C43" s="82" t="s">
        <v>935</v>
      </c>
      <c r="D43" s="27" t="s">
        <v>935</v>
      </c>
      <c r="E43" s="26" t="s">
        <v>24</v>
      </c>
      <c r="F43" s="27">
        <v>525</v>
      </c>
    </row>
    <row r="44" spans="1:6" ht="16">
      <c r="A44" s="27"/>
      <c r="B44" s="27" t="s">
        <v>530</v>
      </c>
      <c r="C44" s="82" t="s">
        <v>937</v>
      </c>
      <c r="D44" s="27" t="s">
        <v>937</v>
      </c>
      <c r="E44" s="26" t="s">
        <v>24</v>
      </c>
      <c r="F44" s="27">
        <v>370</v>
      </c>
    </row>
    <row r="45" spans="1:6" ht="16">
      <c r="A45" s="27"/>
      <c r="B45" s="27" t="s">
        <v>531</v>
      </c>
      <c r="C45" s="82" t="s">
        <v>935</v>
      </c>
      <c r="D45" s="27" t="s">
        <v>935</v>
      </c>
      <c r="E45" s="26" t="s">
        <v>24</v>
      </c>
      <c r="F45" s="27">
        <v>116</v>
      </c>
    </row>
    <row r="46" spans="1:6" ht="16">
      <c r="A46" s="27"/>
      <c r="B46" s="27" t="s">
        <v>532</v>
      </c>
      <c r="C46" s="82" t="s">
        <v>935</v>
      </c>
      <c r="D46" s="27" t="s">
        <v>935</v>
      </c>
      <c r="E46" s="26" t="s">
        <v>24</v>
      </c>
      <c r="F46" s="27">
        <v>709</v>
      </c>
    </row>
    <row r="47" spans="1:6" ht="16">
      <c r="A47" s="27"/>
      <c r="B47" s="27" t="s">
        <v>533</v>
      </c>
      <c r="C47" s="82" t="s">
        <v>935</v>
      </c>
      <c r="D47" s="27" t="s">
        <v>935</v>
      </c>
      <c r="E47" s="26" t="s">
        <v>24</v>
      </c>
      <c r="F47" s="27">
        <v>7</v>
      </c>
    </row>
    <row r="48" spans="1:6" ht="16">
      <c r="A48" s="27"/>
      <c r="B48" s="27" t="s">
        <v>534</v>
      </c>
      <c r="C48" s="82" t="s">
        <v>83</v>
      </c>
      <c r="D48" s="27" t="s">
        <v>83</v>
      </c>
      <c r="E48" s="26" t="s">
        <v>83</v>
      </c>
      <c r="F48" s="27">
        <v>74</v>
      </c>
    </row>
    <row r="49" spans="1:6" ht="16">
      <c r="A49" s="27"/>
      <c r="B49" s="27" t="s">
        <v>535</v>
      </c>
      <c r="C49" s="82" t="s">
        <v>14</v>
      </c>
      <c r="D49" s="27" t="s">
        <v>14</v>
      </c>
      <c r="E49" s="26" t="s">
        <v>14</v>
      </c>
      <c r="F49" s="27">
        <v>42</v>
      </c>
    </row>
    <row r="50" spans="1:6" ht="16">
      <c r="A50" s="27"/>
      <c r="B50" s="27" t="s">
        <v>536</v>
      </c>
      <c r="C50" s="82" t="s">
        <v>943</v>
      </c>
      <c r="D50" s="27" t="s">
        <v>83</v>
      </c>
      <c r="E50" s="26" t="s">
        <v>83</v>
      </c>
      <c r="F50" s="27">
        <v>3</v>
      </c>
    </row>
    <row r="51" spans="1:6" ht="16">
      <c r="A51" s="27"/>
      <c r="B51" s="27" t="s">
        <v>21</v>
      </c>
      <c r="C51" s="82" t="s">
        <v>21</v>
      </c>
      <c r="D51" s="27" t="s">
        <v>21</v>
      </c>
      <c r="E51" s="26" t="s">
        <v>14</v>
      </c>
      <c r="F51" s="27">
        <v>596</v>
      </c>
    </row>
    <row r="52" spans="1:6" ht="16">
      <c r="A52" s="27"/>
      <c r="B52" s="27" t="s">
        <v>537</v>
      </c>
      <c r="C52" s="82" t="s">
        <v>14</v>
      </c>
      <c r="D52" s="27" t="s">
        <v>14</v>
      </c>
      <c r="E52" s="26" t="s">
        <v>14</v>
      </c>
      <c r="F52" s="27">
        <v>65</v>
      </c>
    </row>
    <row r="53" spans="1:6" ht="16">
      <c r="A53" s="27"/>
      <c r="B53" s="27" t="s">
        <v>71</v>
      </c>
      <c r="C53" s="82" t="s">
        <v>14</v>
      </c>
      <c r="D53" s="27" t="s">
        <v>14</v>
      </c>
      <c r="E53" s="26" t="s">
        <v>14</v>
      </c>
      <c r="F53" s="27">
        <v>18</v>
      </c>
    </row>
    <row r="54" spans="1:6" ht="16">
      <c r="A54" s="27"/>
      <c r="B54" s="27" t="s">
        <v>538</v>
      </c>
      <c r="C54" s="82" t="s">
        <v>538</v>
      </c>
      <c r="D54" s="27" t="s">
        <v>538</v>
      </c>
      <c r="E54" s="26" t="s">
        <v>24</v>
      </c>
      <c r="F54" s="27">
        <v>95</v>
      </c>
    </row>
    <row r="55" spans="1:6" ht="16">
      <c r="A55" s="27"/>
      <c r="B55" s="27" t="s">
        <v>539</v>
      </c>
      <c r="C55" s="82" t="s">
        <v>14</v>
      </c>
      <c r="D55" s="27" t="s">
        <v>14</v>
      </c>
      <c r="E55" s="26" t="s">
        <v>14</v>
      </c>
      <c r="F55" s="27">
        <v>261</v>
      </c>
    </row>
    <row r="56" spans="1:6" ht="16">
      <c r="A56" s="27"/>
      <c r="B56" s="27" t="s">
        <v>540</v>
      </c>
      <c r="C56" s="82" t="s">
        <v>83</v>
      </c>
      <c r="D56" s="27" t="s">
        <v>83</v>
      </c>
      <c r="E56" s="26" t="s">
        <v>83</v>
      </c>
      <c r="F56" s="27">
        <v>72</v>
      </c>
    </row>
    <row r="57" spans="1:6" ht="16">
      <c r="A57" s="27"/>
      <c r="B57" s="27" t="s">
        <v>541</v>
      </c>
      <c r="C57" s="82" t="s">
        <v>5</v>
      </c>
      <c r="D57" s="27" t="s">
        <v>5</v>
      </c>
      <c r="E57" s="26" t="s">
        <v>14</v>
      </c>
      <c r="F57" s="27">
        <v>35</v>
      </c>
    </row>
    <row r="58" spans="1:6" ht="16">
      <c r="A58" s="27"/>
      <c r="B58" s="27" t="s">
        <v>542</v>
      </c>
      <c r="C58" s="82" t="s">
        <v>85</v>
      </c>
      <c r="D58" s="27" t="s">
        <v>85</v>
      </c>
      <c r="E58" s="26" t="s">
        <v>85</v>
      </c>
      <c r="F58" s="27">
        <v>5</v>
      </c>
    </row>
    <row r="59" spans="1:6" ht="16">
      <c r="A59" s="27"/>
      <c r="B59" s="27" t="s">
        <v>543</v>
      </c>
      <c r="C59" s="82" t="s">
        <v>85</v>
      </c>
      <c r="D59" s="27" t="s">
        <v>85</v>
      </c>
      <c r="E59" s="26" t="s">
        <v>85</v>
      </c>
      <c r="F59" s="27">
        <v>1</v>
      </c>
    </row>
    <row r="60" spans="1:6" ht="16">
      <c r="A60" s="29"/>
      <c r="B60" s="29" t="s">
        <v>544</v>
      </c>
      <c r="C60" s="84" t="s">
        <v>85</v>
      </c>
      <c r="D60" s="29" t="s">
        <v>85</v>
      </c>
      <c r="E60" s="28" t="s">
        <v>85</v>
      </c>
      <c r="F60" s="29">
        <v>13</v>
      </c>
    </row>
    <row r="61" spans="1:6" ht="16">
      <c r="A61" s="27" t="s">
        <v>507</v>
      </c>
      <c r="B61" s="27" t="s">
        <v>73</v>
      </c>
      <c r="C61" s="82" t="s">
        <v>83</v>
      </c>
      <c r="D61" s="27" t="s">
        <v>83</v>
      </c>
      <c r="E61" s="26" t="s">
        <v>83</v>
      </c>
      <c r="F61" s="27">
        <v>69</v>
      </c>
    </row>
    <row r="62" spans="1:6" ht="16">
      <c r="A62" s="27"/>
      <c r="B62" s="27" t="s">
        <v>545</v>
      </c>
      <c r="C62" s="82" t="s">
        <v>30</v>
      </c>
      <c r="D62" s="27" t="s">
        <v>30</v>
      </c>
      <c r="E62" s="26" t="s">
        <v>88</v>
      </c>
      <c r="F62" s="27">
        <v>101</v>
      </c>
    </row>
    <row r="63" spans="1:6" ht="16">
      <c r="A63" s="27"/>
      <c r="B63" s="27" t="s">
        <v>546</v>
      </c>
      <c r="C63" s="82" t="s">
        <v>30</v>
      </c>
      <c r="D63" s="27" t="s">
        <v>30</v>
      </c>
      <c r="E63" s="26" t="s">
        <v>88</v>
      </c>
      <c r="F63" s="27">
        <v>51</v>
      </c>
    </row>
    <row r="64" spans="1:6" ht="16">
      <c r="A64" s="27"/>
      <c r="B64" s="27" t="s">
        <v>547</v>
      </c>
      <c r="C64" s="82" t="s">
        <v>30</v>
      </c>
      <c r="D64" s="27" t="s">
        <v>30</v>
      </c>
      <c r="E64" s="26" t="s">
        <v>88</v>
      </c>
      <c r="F64" s="27">
        <v>84</v>
      </c>
    </row>
    <row r="65" spans="1:6" ht="16">
      <c r="A65" s="27"/>
      <c r="B65" s="27" t="s">
        <v>62</v>
      </c>
      <c r="C65" s="82" t="s">
        <v>84</v>
      </c>
      <c r="D65" s="27" t="s">
        <v>84</v>
      </c>
      <c r="E65" s="26" t="s">
        <v>88</v>
      </c>
      <c r="F65" s="27">
        <v>95</v>
      </c>
    </row>
    <row r="66" spans="1:6" ht="16">
      <c r="A66" s="27"/>
      <c r="B66" s="27" t="s">
        <v>498</v>
      </c>
      <c r="C66" s="82" t="s">
        <v>86</v>
      </c>
      <c r="D66" s="27" t="s">
        <v>86</v>
      </c>
      <c r="E66" s="26" t="s">
        <v>88</v>
      </c>
      <c r="F66" s="27">
        <v>28</v>
      </c>
    </row>
    <row r="67" spans="1:6" ht="16">
      <c r="A67" s="27"/>
      <c r="B67" s="27" t="s">
        <v>548</v>
      </c>
      <c r="C67" s="82" t="s">
        <v>83</v>
      </c>
      <c r="D67" s="27" t="s">
        <v>83</v>
      </c>
      <c r="E67" s="26" t="s">
        <v>83</v>
      </c>
      <c r="F67" s="27">
        <v>228</v>
      </c>
    </row>
    <row r="68" spans="1:6" ht="16">
      <c r="A68" s="27"/>
      <c r="B68" s="27" t="s">
        <v>549</v>
      </c>
      <c r="C68" s="82" t="s">
        <v>29</v>
      </c>
      <c r="D68" s="27" t="s">
        <v>29</v>
      </c>
      <c r="E68" s="26" t="s">
        <v>67</v>
      </c>
      <c r="F68" s="27">
        <v>3181</v>
      </c>
    </row>
    <row r="69" spans="1:6" ht="16">
      <c r="A69" s="27"/>
      <c r="B69" s="27" t="s">
        <v>550</v>
      </c>
      <c r="C69" s="82" t="s">
        <v>84</v>
      </c>
      <c r="D69" s="27" t="s">
        <v>84</v>
      </c>
      <c r="E69" s="26" t="s">
        <v>14</v>
      </c>
      <c r="F69" s="27">
        <v>49</v>
      </c>
    </row>
    <row r="70" spans="1:6" ht="16">
      <c r="A70" s="27"/>
      <c r="B70" s="27" t="s">
        <v>551</v>
      </c>
      <c r="C70" s="82" t="s">
        <v>84</v>
      </c>
      <c r="D70" s="27" t="s">
        <v>84</v>
      </c>
      <c r="E70" s="26" t="s">
        <v>14</v>
      </c>
      <c r="F70" s="27">
        <v>167</v>
      </c>
    </row>
    <row r="71" spans="1:6" ht="16">
      <c r="A71" s="27"/>
      <c r="B71" s="27" t="s">
        <v>552</v>
      </c>
      <c r="C71" s="82" t="s">
        <v>497</v>
      </c>
      <c r="D71" s="27" t="s">
        <v>497</v>
      </c>
      <c r="E71" s="26" t="s">
        <v>88</v>
      </c>
      <c r="F71" s="27">
        <v>345</v>
      </c>
    </row>
    <row r="72" spans="1:6" ht="16">
      <c r="A72" s="27"/>
      <c r="B72" s="27" t="s">
        <v>553</v>
      </c>
      <c r="C72" s="82" t="s">
        <v>84</v>
      </c>
      <c r="D72" s="27" t="s">
        <v>84</v>
      </c>
      <c r="E72" s="26" t="s">
        <v>14</v>
      </c>
      <c r="F72" s="27">
        <v>66</v>
      </c>
    </row>
    <row r="73" spans="1:6" ht="16">
      <c r="A73" s="27"/>
      <c r="B73" s="27" t="s">
        <v>34</v>
      </c>
      <c r="C73" s="82" t="s">
        <v>84</v>
      </c>
      <c r="D73" s="27" t="s">
        <v>84</v>
      </c>
      <c r="E73" s="26" t="s">
        <v>14</v>
      </c>
      <c r="F73" s="27">
        <v>101</v>
      </c>
    </row>
    <row r="74" spans="1:6" ht="16">
      <c r="A74" s="27"/>
      <c r="B74" s="27" t="s">
        <v>554</v>
      </c>
      <c r="C74" s="82" t="s">
        <v>84</v>
      </c>
      <c r="D74" s="27" t="s">
        <v>84</v>
      </c>
      <c r="E74" s="26" t="s">
        <v>14</v>
      </c>
      <c r="F74" s="27">
        <v>1</v>
      </c>
    </row>
    <row r="75" spans="1:6" ht="16">
      <c r="A75" s="27"/>
      <c r="B75" s="27" t="s">
        <v>555</v>
      </c>
      <c r="C75" s="82" t="s">
        <v>940</v>
      </c>
      <c r="D75" s="27" t="s">
        <v>940</v>
      </c>
      <c r="E75" s="26" t="s">
        <v>83</v>
      </c>
      <c r="F75" s="27">
        <v>18</v>
      </c>
    </row>
    <row r="76" spans="1:6" ht="16">
      <c r="A76" s="27"/>
      <c r="B76" s="27" t="s">
        <v>33</v>
      </c>
      <c r="C76" s="82" t="s">
        <v>84</v>
      </c>
      <c r="D76" s="27" t="s">
        <v>84</v>
      </c>
      <c r="E76" s="26" t="s">
        <v>14</v>
      </c>
      <c r="F76" s="27">
        <v>3</v>
      </c>
    </row>
    <row r="77" spans="1:6" ht="16">
      <c r="A77" s="27"/>
      <c r="B77" s="27" t="s">
        <v>556</v>
      </c>
      <c r="C77" s="82" t="s">
        <v>84</v>
      </c>
      <c r="D77" s="27" t="s">
        <v>84</v>
      </c>
      <c r="E77" s="26" t="s">
        <v>14</v>
      </c>
      <c r="F77" s="27">
        <v>14</v>
      </c>
    </row>
    <row r="78" spans="1:6" ht="16">
      <c r="A78" s="27"/>
      <c r="B78" s="27" t="s">
        <v>557</v>
      </c>
      <c r="C78" s="82" t="s">
        <v>83</v>
      </c>
      <c r="D78" s="27" t="s">
        <v>83</v>
      </c>
      <c r="E78" s="26" t="s">
        <v>83</v>
      </c>
      <c r="F78" s="27">
        <v>111</v>
      </c>
    </row>
    <row r="79" spans="1:6" ht="16">
      <c r="A79" s="27"/>
      <c r="B79" s="27" t="s">
        <v>558</v>
      </c>
      <c r="C79" s="82" t="s">
        <v>83</v>
      </c>
      <c r="D79" s="27" t="s">
        <v>83</v>
      </c>
      <c r="E79" s="26" t="s">
        <v>83</v>
      </c>
      <c r="F79" s="27">
        <v>5</v>
      </c>
    </row>
    <row r="80" spans="1:6" ht="16">
      <c r="A80" s="29"/>
      <c r="B80" s="29" t="s">
        <v>559</v>
      </c>
      <c r="C80" s="84" t="s">
        <v>83</v>
      </c>
      <c r="D80" s="29" t="s">
        <v>83</v>
      </c>
      <c r="E80" s="28" t="s">
        <v>83</v>
      </c>
      <c r="F80" s="29">
        <v>64</v>
      </c>
    </row>
    <row r="81" spans="1:6" ht="16">
      <c r="A81" s="27" t="s">
        <v>105</v>
      </c>
      <c r="B81" s="27" t="s">
        <v>560</v>
      </c>
      <c r="C81" s="25" t="s">
        <v>948</v>
      </c>
      <c r="D81" s="27" t="s">
        <v>948</v>
      </c>
      <c r="E81" s="26" t="s">
        <v>67</v>
      </c>
      <c r="F81" s="27">
        <v>32</v>
      </c>
    </row>
    <row r="82" spans="1:6" ht="16">
      <c r="A82" s="27"/>
      <c r="B82" s="27" t="s">
        <v>561</v>
      </c>
      <c r="C82" s="25" t="s">
        <v>948</v>
      </c>
      <c r="D82" s="27" t="s">
        <v>948</v>
      </c>
      <c r="E82" s="26" t="s">
        <v>67</v>
      </c>
      <c r="F82" s="27">
        <v>271</v>
      </c>
    </row>
    <row r="83" spans="1:6" ht="16">
      <c r="A83" s="27"/>
      <c r="B83" s="27" t="s">
        <v>499</v>
      </c>
      <c r="C83" s="25" t="s">
        <v>948</v>
      </c>
      <c r="D83" s="27" t="s">
        <v>948</v>
      </c>
      <c r="E83" s="26" t="s">
        <v>67</v>
      </c>
      <c r="F83" s="27">
        <v>6346</v>
      </c>
    </row>
    <row r="84" spans="1:6" ht="16">
      <c r="A84" s="27"/>
      <c r="B84" s="27" t="s">
        <v>562</v>
      </c>
      <c r="C84" s="25" t="s">
        <v>1231</v>
      </c>
      <c r="D84" s="27" t="s">
        <v>1231</v>
      </c>
      <c r="E84" s="26" t="s">
        <v>67</v>
      </c>
      <c r="F84" s="27">
        <v>397</v>
      </c>
    </row>
    <row r="85" spans="1:6" ht="16">
      <c r="A85" s="27"/>
      <c r="B85" s="27" t="s">
        <v>1390</v>
      </c>
      <c r="C85" s="25" t="s">
        <v>948</v>
      </c>
      <c r="D85" s="27" t="s">
        <v>948</v>
      </c>
      <c r="E85" s="26" t="s">
        <v>67</v>
      </c>
      <c r="F85" s="27">
        <v>926</v>
      </c>
    </row>
    <row r="86" spans="1:6" ht="16">
      <c r="A86" s="27"/>
      <c r="B86" s="27" t="s">
        <v>563</v>
      </c>
      <c r="C86" s="25" t="s">
        <v>948</v>
      </c>
      <c r="D86" s="27" t="s">
        <v>948</v>
      </c>
      <c r="E86" s="26" t="s">
        <v>67</v>
      </c>
      <c r="F86" s="27">
        <v>250</v>
      </c>
    </row>
    <row r="87" spans="1:6" ht="16">
      <c r="A87" s="27"/>
      <c r="B87" s="27" t="s">
        <v>564</v>
      </c>
      <c r="C87" s="25" t="s">
        <v>948</v>
      </c>
      <c r="D87" s="27" t="s">
        <v>948</v>
      </c>
      <c r="E87" s="26" t="s">
        <v>67</v>
      </c>
      <c r="F87" s="27">
        <v>16</v>
      </c>
    </row>
    <row r="88" spans="1:6" ht="16">
      <c r="A88" s="27"/>
      <c r="B88" s="27" t="s">
        <v>672</v>
      </c>
      <c r="C88" s="25" t="s">
        <v>948</v>
      </c>
      <c r="D88" s="27" t="s">
        <v>948</v>
      </c>
      <c r="E88" s="26" t="s">
        <v>67</v>
      </c>
      <c r="F88" s="27">
        <v>24</v>
      </c>
    </row>
    <row r="89" spans="1:6" ht="16">
      <c r="A89" s="29"/>
      <c r="B89" s="29" t="s">
        <v>565</v>
      </c>
      <c r="C89" s="84" t="s">
        <v>948</v>
      </c>
      <c r="D89" s="29" t="s">
        <v>948</v>
      </c>
      <c r="E89" s="28" t="s">
        <v>67</v>
      </c>
      <c r="F89" s="29">
        <v>5</v>
      </c>
    </row>
    <row r="90" spans="1:6" ht="16">
      <c r="A90" s="27" t="s">
        <v>106</v>
      </c>
      <c r="B90" s="27" t="s">
        <v>566</v>
      </c>
      <c r="C90" s="82" t="s">
        <v>1223</v>
      </c>
      <c r="D90" s="27" t="s">
        <v>1223</v>
      </c>
      <c r="E90" s="26" t="s">
        <v>83</v>
      </c>
      <c r="F90" s="27">
        <v>6</v>
      </c>
    </row>
    <row r="91" spans="1:6" ht="16">
      <c r="A91" s="27"/>
      <c r="B91" s="27" t="s">
        <v>567</v>
      </c>
      <c r="C91" s="82" t="s">
        <v>1223</v>
      </c>
      <c r="D91" s="27" t="s">
        <v>1223</v>
      </c>
      <c r="E91" s="26" t="s">
        <v>83</v>
      </c>
      <c r="F91" s="27">
        <v>20</v>
      </c>
    </row>
    <row r="92" spans="1:6" ht="16">
      <c r="A92" s="27"/>
      <c r="B92" s="27" t="s">
        <v>568</v>
      </c>
      <c r="C92" s="82" t="s">
        <v>83</v>
      </c>
      <c r="D92" s="27" t="s">
        <v>83</v>
      </c>
      <c r="E92" s="26" t="s">
        <v>83</v>
      </c>
      <c r="F92" s="27">
        <v>18</v>
      </c>
    </row>
    <row r="93" spans="1:6" ht="16">
      <c r="A93" s="27"/>
      <c r="B93" s="27" t="s">
        <v>189</v>
      </c>
      <c r="C93" s="82" t="s">
        <v>1223</v>
      </c>
      <c r="D93" s="27" t="s">
        <v>1223</v>
      </c>
      <c r="E93" s="26" t="s">
        <v>83</v>
      </c>
      <c r="F93" s="27">
        <v>165</v>
      </c>
    </row>
    <row r="94" spans="1:6" ht="16">
      <c r="A94" s="27"/>
      <c r="B94" s="27" t="s">
        <v>569</v>
      </c>
      <c r="C94" s="82" t="s">
        <v>14</v>
      </c>
      <c r="D94" s="27" t="s">
        <v>14</v>
      </c>
      <c r="E94" s="26" t="s">
        <v>14</v>
      </c>
      <c r="F94" s="27">
        <v>180</v>
      </c>
    </row>
    <row r="95" spans="1:6" ht="16">
      <c r="A95" s="27"/>
      <c r="B95" s="27" t="s">
        <v>300</v>
      </c>
      <c r="C95" s="82" t="s">
        <v>82</v>
      </c>
      <c r="D95" s="27" t="s">
        <v>82</v>
      </c>
      <c r="E95" s="26" t="s">
        <v>83</v>
      </c>
      <c r="F95" s="27">
        <v>1463</v>
      </c>
    </row>
    <row r="96" spans="1:6" ht="16">
      <c r="A96" s="27"/>
      <c r="B96" s="27" t="s">
        <v>299</v>
      </c>
      <c r="C96" s="82" t="s">
        <v>82</v>
      </c>
      <c r="D96" s="27" t="s">
        <v>82</v>
      </c>
      <c r="E96" s="26" t="s">
        <v>83</v>
      </c>
      <c r="F96" s="27">
        <v>1886</v>
      </c>
    </row>
    <row r="97" spans="1:6" ht="16">
      <c r="A97" s="27"/>
      <c r="B97" s="27" t="s">
        <v>570</v>
      </c>
      <c r="C97" s="82" t="s">
        <v>82</v>
      </c>
      <c r="D97" s="27" t="s">
        <v>82</v>
      </c>
      <c r="E97" s="26" t="s">
        <v>83</v>
      </c>
      <c r="F97" s="27">
        <v>191</v>
      </c>
    </row>
    <row r="98" spans="1:6" ht="16">
      <c r="A98" s="27"/>
      <c r="B98" s="27" t="s">
        <v>193</v>
      </c>
      <c r="C98" s="82" t="s">
        <v>1223</v>
      </c>
      <c r="D98" s="27" t="s">
        <v>1223</v>
      </c>
      <c r="E98" s="26" t="s">
        <v>83</v>
      </c>
      <c r="F98" s="27">
        <v>129</v>
      </c>
    </row>
    <row r="99" spans="1:6" ht="16">
      <c r="A99" s="27"/>
      <c r="B99" s="27" t="s">
        <v>571</v>
      </c>
      <c r="C99" s="82" t="s">
        <v>1223</v>
      </c>
      <c r="D99" s="27" t="s">
        <v>1223</v>
      </c>
      <c r="E99" s="26" t="s">
        <v>83</v>
      </c>
      <c r="F99" s="27">
        <v>64</v>
      </c>
    </row>
    <row r="100" spans="1:6" ht="16">
      <c r="A100" s="27"/>
      <c r="B100" s="27" t="s">
        <v>572</v>
      </c>
      <c r="C100" s="82" t="s">
        <v>1223</v>
      </c>
      <c r="D100" s="27" t="s">
        <v>1223</v>
      </c>
      <c r="E100" s="26" t="s">
        <v>83</v>
      </c>
      <c r="F100" s="27">
        <v>16</v>
      </c>
    </row>
    <row r="101" spans="1:6" ht="16">
      <c r="A101" s="27"/>
      <c r="B101" s="27" t="s">
        <v>68</v>
      </c>
      <c r="C101" s="82" t="s">
        <v>14</v>
      </c>
      <c r="D101" s="27" t="s">
        <v>14</v>
      </c>
      <c r="E101" s="26" t="s">
        <v>14</v>
      </c>
      <c r="F101" s="27">
        <v>73</v>
      </c>
    </row>
    <row r="102" spans="1:6" ht="16">
      <c r="A102" s="27"/>
      <c r="B102" s="27" t="s">
        <v>573</v>
      </c>
      <c r="C102" s="82" t="s">
        <v>14</v>
      </c>
      <c r="D102" s="27" t="s">
        <v>14</v>
      </c>
      <c r="E102" s="26" t="s">
        <v>14</v>
      </c>
      <c r="F102" s="27">
        <v>4</v>
      </c>
    </row>
    <row r="103" spans="1:6" ht="16">
      <c r="A103" s="29"/>
      <c r="B103" s="29" t="s">
        <v>574</v>
      </c>
      <c r="C103" s="84" t="s">
        <v>1223</v>
      </c>
      <c r="D103" s="29" t="s">
        <v>1223</v>
      </c>
      <c r="E103" s="28" t="s">
        <v>83</v>
      </c>
      <c r="F103" s="29">
        <v>44</v>
      </c>
    </row>
    <row r="104" spans="1:6" ht="16">
      <c r="A104" s="27" t="s">
        <v>107</v>
      </c>
      <c r="B104" s="27" t="s">
        <v>903</v>
      </c>
      <c r="C104" s="82" t="s">
        <v>951</v>
      </c>
      <c r="D104" s="27" t="s">
        <v>951</v>
      </c>
      <c r="E104" s="26" t="s">
        <v>83</v>
      </c>
      <c r="F104" s="27">
        <v>21</v>
      </c>
    </row>
    <row r="105" spans="1:6" ht="16">
      <c r="A105" s="27"/>
      <c r="B105" s="27" t="s">
        <v>575</v>
      </c>
      <c r="C105" s="82" t="s">
        <v>951</v>
      </c>
      <c r="D105" s="27" t="s">
        <v>951</v>
      </c>
      <c r="E105" s="26" t="s">
        <v>83</v>
      </c>
      <c r="F105" s="27">
        <v>135</v>
      </c>
    </row>
    <row r="106" spans="1:6" ht="16">
      <c r="A106" s="27"/>
      <c r="B106" s="27" t="s">
        <v>576</v>
      </c>
      <c r="C106" s="82" t="s">
        <v>951</v>
      </c>
      <c r="D106" s="27" t="s">
        <v>951</v>
      </c>
      <c r="E106" s="26" t="s">
        <v>83</v>
      </c>
      <c r="F106" s="27">
        <v>5</v>
      </c>
    </row>
    <row r="107" spans="1:6" ht="16">
      <c r="A107" s="27"/>
      <c r="B107" s="27" t="s">
        <v>577</v>
      </c>
      <c r="C107" s="82" t="s">
        <v>951</v>
      </c>
      <c r="D107" s="27" t="s">
        <v>951</v>
      </c>
      <c r="E107" s="26" t="s">
        <v>83</v>
      </c>
      <c r="F107" s="27">
        <v>174</v>
      </c>
    </row>
    <row r="108" spans="1:6" ht="16">
      <c r="A108" s="27"/>
      <c r="B108" s="27" t="s">
        <v>578</v>
      </c>
      <c r="C108" s="82" t="s">
        <v>951</v>
      </c>
      <c r="D108" s="27" t="s">
        <v>951</v>
      </c>
      <c r="E108" s="26" t="s">
        <v>83</v>
      </c>
      <c r="F108" s="27">
        <v>182</v>
      </c>
    </row>
    <row r="109" spans="1:6" ht="16">
      <c r="A109" s="27"/>
      <c r="B109" s="27" t="s">
        <v>500</v>
      </c>
      <c r="C109" s="82" t="s">
        <v>86</v>
      </c>
      <c r="D109" s="27" t="s">
        <v>86</v>
      </c>
      <c r="E109" s="26" t="s">
        <v>88</v>
      </c>
      <c r="F109" s="27">
        <v>1197</v>
      </c>
    </row>
    <row r="110" spans="1:6" ht="16">
      <c r="A110" s="27"/>
      <c r="B110" s="27" t="s">
        <v>579</v>
      </c>
      <c r="C110" s="82" t="s">
        <v>86</v>
      </c>
      <c r="D110" s="27" t="s">
        <v>86</v>
      </c>
      <c r="E110" s="26" t="s">
        <v>88</v>
      </c>
      <c r="F110" s="27">
        <v>368</v>
      </c>
    </row>
    <row r="111" spans="1:6" ht="16">
      <c r="A111" s="27"/>
      <c r="B111" s="27" t="s">
        <v>149</v>
      </c>
      <c r="C111" s="82" t="s">
        <v>86</v>
      </c>
      <c r="D111" s="27" t="s">
        <v>86</v>
      </c>
      <c r="E111" s="26" t="s">
        <v>88</v>
      </c>
      <c r="F111" s="27">
        <v>0</v>
      </c>
    </row>
    <row r="112" spans="1:6" ht="16">
      <c r="A112" s="27"/>
      <c r="B112" s="27" t="s">
        <v>580</v>
      </c>
      <c r="C112" s="82" t="s">
        <v>86</v>
      </c>
      <c r="D112" s="27" t="s">
        <v>86</v>
      </c>
      <c r="E112" s="26" t="s">
        <v>88</v>
      </c>
      <c r="F112" s="27">
        <v>4</v>
      </c>
    </row>
    <row r="113" spans="1:6" ht="16">
      <c r="A113" s="27"/>
      <c r="B113" s="27" t="s">
        <v>503</v>
      </c>
      <c r="C113" s="82" t="s">
        <v>951</v>
      </c>
      <c r="D113" s="27" t="s">
        <v>951</v>
      </c>
      <c r="E113" s="26" t="s">
        <v>83</v>
      </c>
      <c r="F113" s="27">
        <v>454</v>
      </c>
    </row>
    <row r="114" spans="1:6" ht="16">
      <c r="A114" s="27"/>
      <c r="B114" s="27" t="s">
        <v>581</v>
      </c>
      <c r="C114" s="82" t="s">
        <v>951</v>
      </c>
      <c r="D114" s="27" t="s">
        <v>951</v>
      </c>
      <c r="E114" s="26" t="s">
        <v>83</v>
      </c>
      <c r="F114" s="27">
        <v>140</v>
      </c>
    </row>
    <row r="115" spans="1:6" ht="16">
      <c r="A115" s="27"/>
      <c r="B115" s="27" t="s">
        <v>582</v>
      </c>
      <c r="C115" s="82" t="s">
        <v>951</v>
      </c>
      <c r="D115" s="27" t="s">
        <v>951</v>
      </c>
      <c r="E115" s="26" t="s">
        <v>83</v>
      </c>
      <c r="F115" s="27">
        <v>266</v>
      </c>
    </row>
    <row r="116" spans="1:6" ht="16">
      <c r="A116" s="27"/>
      <c r="B116" s="27" t="s">
        <v>583</v>
      </c>
      <c r="C116" s="82" t="s">
        <v>951</v>
      </c>
      <c r="D116" s="27" t="s">
        <v>951</v>
      </c>
      <c r="E116" s="26" t="s">
        <v>83</v>
      </c>
      <c r="F116" s="27">
        <v>110</v>
      </c>
    </row>
    <row r="117" spans="1:6" ht="16">
      <c r="A117" s="27"/>
      <c r="B117" s="27" t="s">
        <v>584</v>
      </c>
      <c r="C117" s="82" t="s">
        <v>1034</v>
      </c>
      <c r="D117" s="27" t="s">
        <v>1034</v>
      </c>
      <c r="E117" s="26" t="s">
        <v>83</v>
      </c>
      <c r="F117" s="27">
        <v>13</v>
      </c>
    </row>
    <row r="118" spans="1:6" ht="16">
      <c r="A118" s="27"/>
      <c r="B118" s="27" t="s">
        <v>585</v>
      </c>
      <c r="C118" s="82" t="s">
        <v>1224</v>
      </c>
      <c r="D118" s="27" t="s">
        <v>1282</v>
      </c>
      <c r="E118" s="26" t="s">
        <v>24</v>
      </c>
      <c r="F118" s="27">
        <v>2</v>
      </c>
    </row>
    <row r="119" spans="1:6" ht="16">
      <c r="A119" s="27"/>
      <c r="B119" s="27" t="s">
        <v>504</v>
      </c>
      <c r="C119" s="82" t="s">
        <v>1034</v>
      </c>
      <c r="D119" s="27" t="s">
        <v>1034</v>
      </c>
      <c r="E119" s="26" t="s">
        <v>14</v>
      </c>
      <c r="F119" s="27">
        <v>331</v>
      </c>
    </row>
    <row r="120" spans="1:6" ht="16">
      <c r="A120" s="27"/>
      <c r="B120" s="27" t="s">
        <v>586</v>
      </c>
      <c r="C120" s="82" t="s">
        <v>1034</v>
      </c>
      <c r="D120" s="27" t="s">
        <v>1034</v>
      </c>
      <c r="E120" s="26" t="s">
        <v>14</v>
      </c>
      <c r="F120" s="27">
        <v>119</v>
      </c>
    </row>
    <row r="121" spans="1:6" ht="16">
      <c r="A121" s="27"/>
      <c r="B121" s="27" t="s">
        <v>587</v>
      </c>
      <c r="C121" s="82" t="s">
        <v>1034</v>
      </c>
      <c r="D121" s="27" t="s">
        <v>1034</v>
      </c>
      <c r="E121" s="26" t="s">
        <v>83</v>
      </c>
      <c r="F121" s="27">
        <v>156</v>
      </c>
    </row>
    <row r="122" spans="1:6" ht="16">
      <c r="A122" s="27"/>
      <c r="B122" s="27" t="s">
        <v>588</v>
      </c>
      <c r="C122" s="82" t="s">
        <v>951</v>
      </c>
      <c r="D122" s="27" t="s">
        <v>951</v>
      </c>
      <c r="E122" s="26" t="s">
        <v>83</v>
      </c>
      <c r="F122" s="27">
        <v>9</v>
      </c>
    </row>
    <row r="123" spans="1:6" ht="16">
      <c r="A123" s="27"/>
      <c r="B123" s="27" t="s">
        <v>589</v>
      </c>
      <c r="C123" s="82" t="s">
        <v>951</v>
      </c>
      <c r="D123" s="27" t="s">
        <v>951</v>
      </c>
      <c r="E123" s="26" t="s">
        <v>88</v>
      </c>
      <c r="F123" s="27">
        <v>47</v>
      </c>
    </row>
    <row r="124" spans="1:6" ht="32">
      <c r="A124" s="29"/>
      <c r="B124" s="29" t="s">
        <v>905</v>
      </c>
      <c r="C124" s="84" t="s">
        <v>951</v>
      </c>
      <c r="D124" s="29" t="s">
        <v>951</v>
      </c>
      <c r="E124" s="28" t="s">
        <v>83</v>
      </c>
      <c r="F124" s="29">
        <v>21</v>
      </c>
    </row>
    <row r="125" spans="1:6" ht="16">
      <c r="A125" s="27" t="s">
        <v>893</v>
      </c>
      <c r="B125" s="27" t="s">
        <v>303</v>
      </c>
      <c r="C125" s="82" t="s">
        <v>938</v>
      </c>
      <c r="D125" s="27" t="s">
        <v>938</v>
      </c>
      <c r="E125" s="26" t="s">
        <v>83</v>
      </c>
      <c r="F125" s="27">
        <v>175</v>
      </c>
    </row>
    <row r="126" spans="1:6" ht="16">
      <c r="A126" s="27"/>
      <c r="B126" s="27" t="s">
        <v>590</v>
      </c>
      <c r="C126" s="82" t="s">
        <v>938</v>
      </c>
      <c r="D126" s="27" t="s">
        <v>938</v>
      </c>
      <c r="E126" s="26" t="s">
        <v>14</v>
      </c>
      <c r="F126" s="27">
        <v>3106</v>
      </c>
    </row>
    <row r="127" spans="1:6" ht="16">
      <c r="A127" s="27"/>
      <c r="B127" s="27" t="s">
        <v>591</v>
      </c>
      <c r="C127" s="82" t="s">
        <v>938</v>
      </c>
      <c r="D127" s="27" t="s">
        <v>938</v>
      </c>
      <c r="E127" s="26" t="s">
        <v>83</v>
      </c>
      <c r="F127" s="27">
        <v>0</v>
      </c>
    </row>
    <row r="128" spans="1:6" ht="16">
      <c r="A128" s="27"/>
      <c r="B128" s="27" t="s">
        <v>592</v>
      </c>
      <c r="C128" s="82" t="s">
        <v>938</v>
      </c>
      <c r="D128" s="27" t="s">
        <v>938</v>
      </c>
      <c r="E128" s="26" t="s">
        <v>83</v>
      </c>
      <c r="F128" s="27">
        <v>103</v>
      </c>
    </row>
    <row r="129" spans="1:6" ht="16">
      <c r="A129" s="27"/>
      <c r="B129" s="27" t="s">
        <v>593</v>
      </c>
      <c r="C129" s="82" t="s">
        <v>939</v>
      </c>
      <c r="D129" s="27" t="s">
        <v>939</v>
      </c>
      <c r="E129" s="26" t="s">
        <v>83</v>
      </c>
      <c r="F129" s="27">
        <v>29</v>
      </c>
    </row>
    <row r="130" spans="1:6" ht="16">
      <c r="A130" s="27"/>
      <c r="B130" s="27" t="s">
        <v>594</v>
      </c>
      <c r="C130" s="82" t="s">
        <v>939</v>
      </c>
      <c r="D130" s="27" t="s">
        <v>939</v>
      </c>
      <c r="E130" s="26" t="s">
        <v>83</v>
      </c>
      <c r="F130" s="27">
        <v>52</v>
      </c>
    </row>
    <row r="131" spans="1:6" ht="16">
      <c r="A131" s="27"/>
      <c r="B131" s="27" t="s">
        <v>595</v>
      </c>
      <c r="C131" s="82" t="s">
        <v>939</v>
      </c>
      <c r="D131" s="27" t="s">
        <v>939</v>
      </c>
      <c r="E131" s="26" t="s">
        <v>83</v>
      </c>
      <c r="F131" s="27">
        <v>10</v>
      </c>
    </row>
    <row r="132" spans="1:6" ht="16">
      <c r="A132" s="27"/>
      <c r="B132" s="27" t="s">
        <v>596</v>
      </c>
      <c r="C132" s="82" t="s">
        <v>939</v>
      </c>
      <c r="D132" s="27" t="s">
        <v>939</v>
      </c>
      <c r="E132" s="26" t="s">
        <v>83</v>
      </c>
      <c r="F132" s="27">
        <v>158</v>
      </c>
    </row>
    <row r="133" spans="1:6" ht="16">
      <c r="A133" s="27"/>
      <c r="B133" s="27" t="s">
        <v>597</v>
      </c>
      <c r="C133" s="82" t="s">
        <v>939</v>
      </c>
      <c r="D133" s="27" t="s">
        <v>939</v>
      </c>
      <c r="E133" s="26" t="s">
        <v>88</v>
      </c>
      <c r="F133" s="27">
        <v>2</v>
      </c>
    </row>
    <row r="134" spans="1:6" ht="16">
      <c r="A134" s="27"/>
      <c r="B134" s="27" t="s">
        <v>598</v>
      </c>
      <c r="C134" s="82" t="s">
        <v>939</v>
      </c>
      <c r="D134" s="27" t="s">
        <v>939</v>
      </c>
      <c r="E134" s="26" t="s">
        <v>83</v>
      </c>
      <c r="F134" s="27">
        <v>2</v>
      </c>
    </row>
    <row r="135" spans="1:6" ht="16">
      <c r="A135" s="27"/>
      <c r="B135" s="27" t="s">
        <v>599</v>
      </c>
      <c r="C135" s="82" t="s">
        <v>944</v>
      </c>
      <c r="D135" s="27" t="s">
        <v>935</v>
      </c>
      <c r="E135" s="26" t="s">
        <v>24</v>
      </c>
      <c r="F135" s="27">
        <v>86</v>
      </c>
    </row>
    <row r="136" spans="1:6" ht="16">
      <c r="A136" s="27"/>
      <c r="B136" s="27" t="s">
        <v>600</v>
      </c>
      <c r="C136" s="82" t="s">
        <v>939</v>
      </c>
      <c r="D136" s="27" t="s">
        <v>939</v>
      </c>
      <c r="E136" s="26" t="s">
        <v>83</v>
      </c>
      <c r="F136" s="27">
        <v>31</v>
      </c>
    </row>
    <row r="137" spans="1:6" ht="16">
      <c r="A137" s="27"/>
      <c r="B137" s="27" t="s">
        <v>601</v>
      </c>
      <c r="C137" s="82" t="s">
        <v>939</v>
      </c>
      <c r="D137" s="27" t="s">
        <v>939</v>
      </c>
      <c r="E137" s="26" t="s">
        <v>83</v>
      </c>
      <c r="F137" s="27">
        <v>21</v>
      </c>
    </row>
    <row r="138" spans="1:6" ht="16">
      <c r="A138" s="27"/>
      <c r="B138" s="27" t="s">
        <v>602</v>
      </c>
      <c r="C138" s="82" t="s">
        <v>939</v>
      </c>
      <c r="D138" s="27" t="s">
        <v>939</v>
      </c>
      <c r="E138" s="26" t="s">
        <v>83</v>
      </c>
      <c r="F138" s="27">
        <v>79</v>
      </c>
    </row>
    <row r="139" spans="1:6" ht="16">
      <c r="A139" s="29"/>
      <c r="B139" s="29" t="s">
        <v>603</v>
      </c>
      <c r="C139" s="84" t="s">
        <v>939</v>
      </c>
      <c r="D139" s="29" t="s">
        <v>939</v>
      </c>
      <c r="E139" s="28" t="s">
        <v>83</v>
      </c>
      <c r="F139" s="29">
        <v>2</v>
      </c>
    </row>
    <row r="140" spans="1:6" ht="16">
      <c r="A140" s="27" t="s">
        <v>604</v>
      </c>
      <c r="B140" s="27" t="s">
        <v>605</v>
      </c>
      <c r="C140" s="85" t="s">
        <v>940</v>
      </c>
      <c r="D140" s="78" t="s">
        <v>940</v>
      </c>
      <c r="E140" s="26" t="s">
        <v>85</v>
      </c>
      <c r="F140" s="27">
        <v>71</v>
      </c>
    </row>
    <row r="141" spans="1:6" ht="16">
      <c r="A141" s="27"/>
      <c r="B141" s="27" t="s">
        <v>606</v>
      </c>
      <c r="C141" s="82" t="s">
        <v>940</v>
      </c>
      <c r="D141" s="27" t="s">
        <v>940</v>
      </c>
      <c r="E141" s="26" t="s">
        <v>83</v>
      </c>
      <c r="F141" s="27">
        <v>49</v>
      </c>
    </row>
    <row r="142" spans="1:6" ht="16">
      <c r="A142" s="27"/>
      <c r="B142" s="27" t="s">
        <v>607</v>
      </c>
      <c r="C142" s="82" t="s">
        <v>940</v>
      </c>
      <c r="D142" s="27" t="s">
        <v>940</v>
      </c>
      <c r="E142" s="26" t="s">
        <v>83</v>
      </c>
      <c r="F142" s="27">
        <v>57</v>
      </c>
    </row>
    <row r="143" spans="1:6" ht="16">
      <c r="A143" s="27"/>
      <c r="B143" s="27" t="s">
        <v>505</v>
      </c>
      <c r="C143" s="82" t="s">
        <v>940</v>
      </c>
      <c r="D143" s="27" t="s">
        <v>940</v>
      </c>
      <c r="E143" s="26" t="s">
        <v>88</v>
      </c>
      <c r="F143" s="27">
        <v>177</v>
      </c>
    </row>
    <row r="144" spans="1:6" ht="16">
      <c r="A144" s="27"/>
      <c r="B144" s="27" t="s">
        <v>608</v>
      </c>
      <c r="C144" s="82" t="s">
        <v>940</v>
      </c>
      <c r="D144" s="27" t="s">
        <v>940</v>
      </c>
      <c r="E144" s="26" t="s">
        <v>83</v>
      </c>
      <c r="F144" s="27">
        <v>145</v>
      </c>
    </row>
    <row r="145" spans="1:6" ht="16">
      <c r="A145" s="27"/>
      <c r="B145" s="27" t="s">
        <v>609</v>
      </c>
      <c r="C145" s="82" t="s">
        <v>940</v>
      </c>
      <c r="D145" s="27" t="s">
        <v>940</v>
      </c>
      <c r="E145" s="26" t="s">
        <v>83</v>
      </c>
      <c r="F145" s="27">
        <v>15</v>
      </c>
    </row>
    <row r="146" spans="1:6" ht="16">
      <c r="A146" s="27"/>
      <c r="B146" s="27" t="s">
        <v>610</v>
      </c>
      <c r="C146" s="82" t="s">
        <v>940</v>
      </c>
      <c r="D146" s="27" t="s">
        <v>940</v>
      </c>
      <c r="E146" s="26" t="s">
        <v>83</v>
      </c>
      <c r="F146" s="27">
        <v>3</v>
      </c>
    </row>
    <row r="147" spans="1:6" ht="16">
      <c r="A147" s="29"/>
      <c r="B147" s="29" t="s">
        <v>611</v>
      </c>
      <c r="C147" s="84" t="s">
        <v>940</v>
      </c>
      <c r="D147" s="29" t="s">
        <v>940</v>
      </c>
      <c r="E147" s="28" t="s">
        <v>83</v>
      </c>
      <c r="F147" s="29">
        <v>0</v>
      </c>
    </row>
    <row r="148" spans="1:6" ht="16">
      <c r="A148" s="27" t="s">
        <v>1389</v>
      </c>
      <c r="B148" s="27" t="s">
        <v>612</v>
      </c>
      <c r="C148" s="82" t="s">
        <v>948</v>
      </c>
      <c r="D148" s="27" t="s">
        <v>948</v>
      </c>
      <c r="E148" s="26" t="s">
        <v>67</v>
      </c>
      <c r="F148" s="27">
        <v>45</v>
      </c>
    </row>
    <row r="149" spans="1:6" ht="16">
      <c r="A149" s="27"/>
      <c r="B149" s="27" t="s">
        <v>613</v>
      </c>
      <c r="C149" s="82" t="s">
        <v>86</v>
      </c>
      <c r="D149" s="27" t="s">
        <v>86</v>
      </c>
      <c r="E149" s="26" t="s">
        <v>88</v>
      </c>
      <c r="F149" s="27">
        <v>18</v>
      </c>
    </row>
    <row r="150" spans="1:6" ht="16">
      <c r="A150" s="27"/>
      <c r="B150" s="27" t="s">
        <v>1270</v>
      </c>
      <c r="C150" s="82" t="s">
        <v>86</v>
      </c>
      <c r="D150" s="27" t="s">
        <v>86</v>
      </c>
      <c r="E150" s="26" t="s">
        <v>88</v>
      </c>
      <c r="F150" s="27">
        <v>32</v>
      </c>
    </row>
    <row r="151" spans="1:6" ht="16">
      <c r="A151" s="29"/>
      <c r="B151" s="29" t="s">
        <v>614</v>
      </c>
      <c r="C151" s="84" t="s">
        <v>83</v>
      </c>
      <c r="D151" s="29" t="s">
        <v>83</v>
      </c>
      <c r="E151" s="28" t="s">
        <v>83</v>
      </c>
      <c r="F151" s="29">
        <v>24</v>
      </c>
    </row>
    <row r="152" spans="1:6" ht="16">
      <c r="A152" s="27" t="s">
        <v>615</v>
      </c>
      <c r="B152" s="27" t="s">
        <v>616</v>
      </c>
      <c r="C152" s="82" t="s">
        <v>83</v>
      </c>
      <c r="D152" s="27" t="s">
        <v>83</v>
      </c>
      <c r="E152" s="26" t="s">
        <v>83</v>
      </c>
      <c r="F152" s="27">
        <v>88</v>
      </c>
    </row>
    <row r="153" spans="1:6" ht="16">
      <c r="A153" s="27"/>
      <c r="B153" s="27" t="s">
        <v>617</v>
      </c>
      <c r="C153" s="82" t="s">
        <v>83</v>
      </c>
      <c r="D153" s="27" t="s">
        <v>83</v>
      </c>
      <c r="E153" s="26" t="s">
        <v>83</v>
      </c>
      <c r="F153" s="27">
        <v>10</v>
      </c>
    </row>
    <row r="154" spans="1:6" ht="16">
      <c r="A154" s="27"/>
      <c r="B154" s="27" t="s">
        <v>618</v>
      </c>
      <c r="C154" s="82" t="s">
        <v>83</v>
      </c>
      <c r="D154" s="27" t="s">
        <v>83</v>
      </c>
      <c r="E154" s="26" t="s">
        <v>83</v>
      </c>
      <c r="F154" s="27">
        <v>0</v>
      </c>
    </row>
    <row r="155" spans="1:6" ht="16">
      <c r="A155" s="29"/>
      <c r="B155" s="29" t="s">
        <v>619</v>
      </c>
      <c r="C155" s="84" t="s">
        <v>83</v>
      </c>
      <c r="D155" s="29" t="s">
        <v>83</v>
      </c>
      <c r="E155" s="28" t="s">
        <v>83</v>
      </c>
      <c r="F155" s="29">
        <v>4</v>
      </c>
    </row>
    <row r="156" spans="1:6" ht="16">
      <c r="A156" s="27" t="s">
        <v>620</v>
      </c>
      <c r="B156" s="27" t="s">
        <v>76</v>
      </c>
      <c r="C156" s="82" t="s">
        <v>83</v>
      </c>
      <c r="D156" s="27" t="s">
        <v>83</v>
      </c>
      <c r="E156" s="26" t="s">
        <v>83</v>
      </c>
      <c r="F156" s="27">
        <v>50</v>
      </c>
    </row>
    <row r="157" spans="1:6" ht="16">
      <c r="A157" s="27"/>
      <c r="B157" s="27" t="s">
        <v>621</v>
      </c>
      <c r="C157" s="82" t="s">
        <v>14</v>
      </c>
      <c r="D157" s="27" t="s">
        <v>14</v>
      </c>
      <c r="E157" s="26" t="s">
        <v>14</v>
      </c>
      <c r="F157" s="27">
        <v>283</v>
      </c>
    </row>
    <row r="158" spans="1:6" ht="16">
      <c r="A158" s="29"/>
      <c r="B158" s="29" t="s">
        <v>324</v>
      </c>
      <c r="C158" s="84" t="s">
        <v>14</v>
      </c>
      <c r="D158" s="29" t="s">
        <v>14</v>
      </c>
      <c r="E158" s="28" t="s">
        <v>14</v>
      </c>
      <c r="F158" s="29">
        <v>119</v>
      </c>
    </row>
    <row r="159" spans="1:6" ht="16">
      <c r="A159" s="27" t="s">
        <v>622</v>
      </c>
      <c r="B159" s="27" t="s">
        <v>623</v>
      </c>
      <c r="C159" s="85" t="s">
        <v>940</v>
      </c>
      <c r="D159" s="78" t="s">
        <v>940</v>
      </c>
      <c r="E159" s="26" t="s">
        <v>83</v>
      </c>
      <c r="F159" s="27">
        <v>1144</v>
      </c>
    </row>
    <row r="160" spans="1:6" ht="16">
      <c r="A160" s="27"/>
      <c r="B160" s="27" t="s">
        <v>624</v>
      </c>
      <c r="C160" s="82" t="s">
        <v>940</v>
      </c>
      <c r="D160" s="27" t="s">
        <v>940</v>
      </c>
      <c r="E160" s="26" t="s">
        <v>83</v>
      </c>
      <c r="F160" s="27">
        <v>235</v>
      </c>
    </row>
    <row r="161" spans="1:6" ht="16">
      <c r="A161" s="27"/>
      <c r="B161" s="27" t="s">
        <v>625</v>
      </c>
      <c r="C161" s="82" t="s">
        <v>940</v>
      </c>
      <c r="D161" s="27" t="s">
        <v>940</v>
      </c>
      <c r="E161" s="26" t="s">
        <v>85</v>
      </c>
      <c r="F161" s="27">
        <v>226</v>
      </c>
    </row>
    <row r="162" spans="1:6" ht="16">
      <c r="A162" s="27"/>
      <c r="B162" s="27" t="s">
        <v>626</v>
      </c>
      <c r="C162" s="82" t="s">
        <v>940</v>
      </c>
      <c r="D162" s="27" t="s">
        <v>940</v>
      </c>
      <c r="E162" s="26" t="s">
        <v>83</v>
      </c>
      <c r="F162" s="27">
        <v>172</v>
      </c>
    </row>
    <row r="163" spans="1:6" ht="16">
      <c r="A163" s="29"/>
      <c r="B163" s="29" t="s">
        <v>627</v>
      </c>
      <c r="C163" s="84" t="s">
        <v>940</v>
      </c>
      <c r="D163" s="29" t="s">
        <v>940</v>
      </c>
      <c r="E163" s="28" t="s">
        <v>85</v>
      </c>
      <c r="F163" s="29">
        <v>7</v>
      </c>
    </row>
    <row r="164" spans="1:6" ht="16">
      <c r="A164" s="79" t="s">
        <v>13</v>
      </c>
      <c r="B164" s="79" t="s">
        <v>628</v>
      </c>
      <c r="C164" s="86" t="s">
        <v>14</v>
      </c>
      <c r="D164" s="79" t="s">
        <v>14</v>
      </c>
      <c r="E164" s="87" t="s">
        <v>14</v>
      </c>
      <c r="F164" s="79">
        <v>297</v>
      </c>
    </row>
    <row r="165" spans="1:6" ht="16">
      <c r="A165" s="27" t="s">
        <v>629</v>
      </c>
      <c r="B165" s="27" t="s">
        <v>56</v>
      </c>
      <c r="C165" s="82" t="s">
        <v>63</v>
      </c>
      <c r="D165" s="27" t="s">
        <v>63</v>
      </c>
      <c r="E165" s="26" t="s">
        <v>85</v>
      </c>
      <c r="F165" s="27">
        <v>103</v>
      </c>
    </row>
    <row r="166" spans="1:6" ht="16">
      <c r="A166" s="27"/>
      <c r="B166" s="27" t="s">
        <v>631</v>
      </c>
      <c r="C166" s="82" t="s">
        <v>63</v>
      </c>
      <c r="D166" s="27" t="s">
        <v>63</v>
      </c>
      <c r="E166" s="26" t="s">
        <v>85</v>
      </c>
      <c r="F166" s="27">
        <v>70</v>
      </c>
    </row>
    <row r="167" spans="1:6" ht="16">
      <c r="A167" s="27"/>
      <c r="B167" s="27" t="s">
        <v>632</v>
      </c>
      <c r="C167" s="82" t="s">
        <v>63</v>
      </c>
      <c r="D167" s="27" t="s">
        <v>63</v>
      </c>
      <c r="E167" s="26" t="s">
        <v>85</v>
      </c>
      <c r="F167" s="27">
        <v>76</v>
      </c>
    </row>
    <row r="168" spans="1:6" ht="16">
      <c r="A168" s="27"/>
      <c r="B168" s="27" t="s">
        <v>633</v>
      </c>
      <c r="C168" s="82" t="s">
        <v>63</v>
      </c>
      <c r="D168" s="27" t="s">
        <v>63</v>
      </c>
      <c r="E168" s="26" t="s">
        <v>85</v>
      </c>
      <c r="F168" s="27">
        <v>43</v>
      </c>
    </row>
    <row r="169" spans="1:6" ht="16">
      <c r="A169" s="27"/>
      <c r="B169" s="27" t="s">
        <v>634</v>
      </c>
      <c r="C169" s="82" t="s">
        <v>63</v>
      </c>
      <c r="D169" s="27" t="s">
        <v>63</v>
      </c>
      <c r="E169" s="26" t="s">
        <v>85</v>
      </c>
      <c r="F169" s="27">
        <v>305</v>
      </c>
    </row>
    <row r="170" spans="1:6" ht="16">
      <c r="A170" s="27"/>
      <c r="B170" s="27" t="s">
        <v>635</v>
      </c>
      <c r="C170" s="82" t="s">
        <v>63</v>
      </c>
      <c r="D170" s="27" t="s">
        <v>63</v>
      </c>
      <c r="E170" s="26" t="s">
        <v>85</v>
      </c>
      <c r="F170" s="27">
        <v>62</v>
      </c>
    </row>
    <row r="171" spans="1:6" ht="16">
      <c r="A171" s="27"/>
      <c r="B171" s="27" t="s">
        <v>636</v>
      </c>
      <c r="C171" s="82" t="s">
        <v>63</v>
      </c>
      <c r="D171" s="27" t="s">
        <v>63</v>
      </c>
      <c r="E171" s="26" t="s">
        <v>85</v>
      </c>
      <c r="F171" s="27">
        <v>22</v>
      </c>
    </row>
    <row r="172" spans="1:6" ht="16">
      <c r="A172" s="27"/>
      <c r="B172" s="27" t="s">
        <v>637</v>
      </c>
      <c r="C172" s="82" t="s">
        <v>63</v>
      </c>
      <c r="D172" s="27" t="s">
        <v>63</v>
      </c>
      <c r="E172" s="26" t="s">
        <v>85</v>
      </c>
      <c r="F172" s="27">
        <v>13</v>
      </c>
    </row>
    <row r="173" spans="1:6" ht="16">
      <c r="A173" s="27"/>
      <c r="B173" s="27" t="s">
        <v>638</v>
      </c>
      <c r="C173" s="82" t="s">
        <v>63</v>
      </c>
      <c r="D173" s="27" t="s">
        <v>63</v>
      </c>
      <c r="E173" s="26" t="s">
        <v>85</v>
      </c>
      <c r="F173" s="27">
        <v>4</v>
      </c>
    </row>
    <row r="174" spans="1:6" ht="16">
      <c r="A174" s="27"/>
      <c r="B174" s="27" t="s">
        <v>639</v>
      </c>
      <c r="C174" s="82" t="s">
        <v>85</v>
      </c>
      <c r="D174" s="27" t="s">
        <v>85</v>
      </c>
      <c r="E174" s="26" t="s">
        <v>85</v>
      </c>
      <c r="F174" s="27">
        <v>63</v>
      </c>
    </row>
    <row r="175" spans="1:6" ht="16">
      <c r="A175" s="27"/>
      <c r="B175" s="27" t="s">
        <v>640</v>
      </c>
      <c r="C175" s="82" t="s">
        <v>85</v>
      </c>
      <c r="D175" s="27" t="s">
        <v>85</v>
      </c>
      <c r="E175" s="26" t="s">
        <v>85</v>
      </c>
      <c r="F175" s="27">
        <v>124</v>
      </c>
    </row>
    <row r="176" spans="1:6" ht="16">
      <c r="A176" s="27"/>
      <c r="B176" s="27" t="s">
        <v>641</v>
      </c>
      <c r="C176" s="82" t="s">
        <v>85</v>
      </c>
      <c r="D176" s="27" t="s">
        <v>85</v>
      </c>
      <c r="E176" s="26" t="s">
        <v>85</v>
      </c>
      <c r="F176" s="27">
        <v>46</v>
      </c>
    </row>
    <row r="177" spans="1:6" ht="16">
      <c r="A177" s="27"/>
      <c r="B177" s="27" t="s">
        <v>642</v>
      </c>
      <c r="C177" s="82" t="s">
        <v>85</v>
      </c>
      <c r="D177" s="27" t="s">
        <v>85</v>
      </c>
      <c r="E177" s="26" t="s">
        <v>85</v>
      </c>
      <c r="F177" s="27">
        <v>152</v>
      </c>
    </row>
    <row r="178" spans="1:6" ht="16">
      <c r="A178" s="27"/>
      <c r="B178" s="27" t="s">
        <v>643</v>
      </c>
      <c r="C178" s="82" t="s">
        <v>85</v>
      </c>
      <c r="D178" s="27" t="s">
        <v>85</v>
      </c>
      <c r="E178" s="26" t="s">
        <v>85</v>
      </c>
      <c r="F178" s="27">
        <v>124</v>
      </c>
    </row>
    <row r="179" spans="1:6" ht="16">
      <c r="A179" s="27"/>
      <c r="B179" s="27" t="s">
        <v>355</v>
      </c>
      <c r="C179" s="82" t="s">
        <v>85</v>
      </c>
      <c r="D179" s="27" t="s">
        <v>85</v>
      </c>
      <c r="E179" s="26" t="s">
        <v>85</v>
      </c>
      <c r="F179" s="27">
        <v>244</v>
      </c>
    </row>
    <row r="180" spans="1:6" ht="16">
      <c r="A180" s="27"/>
      <c r="B180" s="27" t="s">
        <v>644</v>
      </c>
      <c r="C180" s="82" t="s">
        <v>85</v>
      </c>
      <c r="D180" s="27" t="s">
        <v>85</v>
      </c>
      <c r="E180" s="26" t="s">
        <v>85</v>
      </c>
      <c r="F180" s="27">
        <v>89</v>
      </c>
    </row>
    <row r="181" spans="1:6" ht="16">
      <c r="A181" s="27"/>
      <c r="B181" s="27" t="s">
        <v>645</v>
      </c>
      <c r="C181" s="82" t="s">
        <v>85</v>
      </c>
      <c r="D181" s="27" t="s">
        <v>85</v>
      </c>
      <c r="E181" s="26" t="s">
        <v>85</v>
      </c>
      <c r="F181" s="27">
        <v>5</v>
      </c>
    </row>
    <row r="182" spans="1:6" ht="16">
      <c r="A182" s="27"/>
      <c r="B182" s="27" t="s">
        <v>646</v>
      </c>
      <c r="C182" s="82" t="s">
        <v>85</v>
      </c>
      <c r="D182" s="27" t="s">
        <v>85</v>
      </c>
      <c r="E182" s="26" t="s">
        <v>85</v>
      </c>
      <c r="F182" s="27">
        <v>438</v>
      </c>
    </row>
    <row r="183" spans="1:6" ht="16">
      <c r="A183" s="27"/>
      <c r="B183" s="27" t="s">
        <v>647</v>
      </c>
      <c r="C183" s="82" t="s">
        <v>85</v>
      </c>
      <c r="D183" s="27" t="s">
        <v>85</v>
      </c>
      <c r="E183" s="26" t="s">
        <v>85</v>
      </c>
      <c r="F183" s="27">
        <v>37</v>
      </c>
    </row>
    <row r="184" spans="1:6" ht="16">
      <c r="A184" s="27"/>
      <c r="B184" s="27" t="s">
        <v>648</v>
      </c>
      <c r="C184" s="82" t="s">
        <v>85</v>
      </c>
      <c r="D184" s="27" t="s">
        <v>85</v>
      </c>
      <c r="E184" s="26" t="s">
        <v>85</v>
      </c>
      <c r="F184" s="27">
        <v>5</v>
      </c>
    </row>
    <row r="185" spans="1:6" ht="16">
      <c r="A185" s="27"/>
      <c r="B185" s="27" t="s">
        <v>649</v>
      </c>
      <c r="C185" s="82" t="s">
        <v>85</v>
      </c>
      <c r="D185" s="27" t="s">
        <v>85</v>
      </c>
      <c r="E185" s="26" t="s">
        <v>85</v>
      </c>
      <c r="F185" s="27">
        <v>125</v>
      </c>
    </row>
    <row r="186" spans="1:6" ht="16">
      <c r="A186" s="27"/>
      <c r="B186" s="27" t="s">
        <v>650</v>
      </c>
      <c r="C186" s="82" t="s">
        <v>85</v>
      </c>
      <c r="D186" s="27" t="s">
        <v>85</v>
      </c>
      <c r="E186" s="26" t="s">
        <v>85</v>
      </c>
      <c r="F186" s="27">
        <v>234</v>
      </c>
    </row>
    <row r="187" spans="1:6" ht="16">
      <c r="A187" s="27"/>
      <c r="B187" s="27" t="s">
        <v>651</v>
      </c>
      <c r="C187" s="82" t="s">
        <v>947</v>
      </c>
      <c r="D187" s="27" t="s">
        <v>947</v>
      </c>
      <c r="E187" s="26" t="s">
        <v>85</v>
      </c>
      <c r="F187" s="27">
        <v>155</v>
      </c>
    </row>
    <row r="188" spans="1:6" ht="16">
      <c r="A188" s="27"/>
      <c r="B188" s="27" t="s">
        <v>652</v>
      </c>
      <c r="C188" s="82" t="s">
        <v>947</v>
      </c>
      <c r="D188" s="27" t="s">
        <v>947</v>
      </c>
      <c r="E188" s="26" t="s">
        <v>85</v>
      </c>
      <c r="F188" s="27">
        <v>734</v>
      </c>
    </row>
    <row r="189" spans="1:6" ht="16">
      <c r="A189" s="27"/>
      <c r="B189" s="27" t="s">
        <v>653</v>
      </c>
      <c r="C189" s="82" t="s">
        <v>947</v>
      </c>
      <c r="D189" s="27" t="s">
        <v>947</v>
      </c>
      <c r="E189" s="26" t="s">
        <v>85</v>
      </c>
      <c r="F189" s="27">
        <v>88</v>
      </c>
    </row>
    <row r="190" spans="1:6" ht="16">
      <c r="A190" s="27"/>
      <c r="B190" s="27" t="s">
        <v>654</v>
      </c>
      <c r="C190" s="82" t="s">
        <v>85</v>
      </c>
      <c r="D190" s="27" t="s">
        <v>85</v>
      </c>
      <c r="E190" s="26" t="s">
        <v>85</v>
      </c>
      <c r="F190" s="27">
        <v>38</v>
      </c>
    </row>
    <row r="191" spans="1:6" ht="16">
      <c r="A191" s="27"/>
      <c r="B191" s="27" t="s">
        <v>655</v>
      </c>
      <c r="C191" s="82" t="s">
        <v>85</v>
      </c>
      <c r="D191" s="27" t="s">
        <v>85</v>
      </c>
      <c r="E191" s="26" t="s">
        <v>85</v>
      </c>
      <c r="F191" s="27">
        <v>31</v>
      </c>
    </row>
    <row r="192" spans="1:6" ht="16">
      <c r="A192" s="27"/>
      <c r="B192" s="27" t="s">
        <v>656</v>
      </c>
      <c r="C192" s="82" t="s">
        <v>85</v>
      </c>
      <c r="D192" s="27" t="s">
        <v>85</v>
      </c>
      <c r="E192" s="26" t="s">
        <v>85</v>
      </c>
      <c r="F192" s="27">
        <v>29</v>
      </c>
    </row>
    <row r="193" spans="1:6" ht="16">
      <c r="A193" s="27"/>
      <c r="B193" s="27" t="s">
        <v>657</v>
      </c>
      <c r="C193" s="82" t="s">
        <v>85</v>
      </c>
      <c r="D193" s="27" t="s">
        <v>85</v>
      </c>
      <c r="E193" s="26" t="s">
        <v>85</v>
      </c>
      <c r="F193" s="27">
        <v>5</v>
      </c>
    </row>
    <row r="194" spans="1:6" ht="16">
      <c r="A194" s="27"/>
      <c r="B194" s="27" t="s">
        <v>658</v>
      </c>
      <c r="C194" s="82" t="s">
        <v>85</v>
      </c>
      <c r="D194" s="27" t="s">
        <v>85</v>
      </c>
      <c r="E194" s="26" t="s">
        <v>85</v>
      </c>
      <c r="F194" s="27">
        <v>2</v>
      </c>
    </row>
    <row r="195" spans="1:6" ht="16">
      <c r="A195" s="27"/>
      <c r="B195" s="27" t="s">
        <v>659</v>
      </c>
      <c r="C195" s="82" t="s">
        <v>85</v>
      </c>
      <c r="D195" s="27" t="s">
        <v>85</v>
      </c>
      <c r="E195" s="26" t="s">
        <v>85</v>
      </c>
      <c r="F195" s="27">
        <v>40</v>
      </c>
    </row>
    <row r="196" spans="1:6" ht="16">
      <c r="A196" s="27"/>
      <c r="B196" s="27" t="s">
        <v>660</v>
      </c>
      <c r="C196" s="82" t="s">
        <v>85</v>
      </c>
      <c r="D196" s="27" t="s">
        <v>85</v>
      </c>
      <c r="E196" s="26" t="s">
        <v>85</v>
      </c>
      <c r="F196" s="27">
        <v>1</v>
      </c>
    </row>
    <row r="197" spans="1:6" ht="16">
      <c r="A197" s="27"/>
      <c r="B197" s="27" t="s">
        <v>661</v>
      </c>
      <c r="C197" s="82" t="s">
        <v>85</v>
      </c>
      <c r="D197" s="27" t="s">
        <v>85</v>
      </c>
      <c r="E197" s="26" t="s">
        <v>85</v>
      </c>
      <c r="F197" s="27">
        <v>67</v>
      </c>
    </row>
    <row r="198" spans="1:6" ht="16">
      <c r="A198" s="27"/>
      <c r="B198" s="27" t="s">
        <v>662</v>
      </c>
      <c r="C198" s="82" t="s">
        <v>85</v>
      </c>
      <c r="D198" s="27" t="s">
        <v>85</v>
      </c>
      <c r="E198" s="26" t="s">
        <v>85</v>
      </c>
      <c r="F198" s="27">
        <v>13</v>
      </c>
    </row>
    <row r="199" spans="1:6" ht="16">
      <c r="A199" s="27"/>
      <c r="B199" s="27" t="s">
        <v>663</v>
      </c>
      <c r="C199" s="82" t="s">
        <v>85</v>
      </c>
      <c r="D199" s="27" t="s">
        <v>85</v>
      </c>
      <c r="E199" s="26" t="s">
        <v>85</v>
      </c>
      <c r="F199" s="27">
        <v>152</v>
      </c>
    </row>
    <row r="200" spans="1:6" ht="16">
      <c r="A200" s="27"/>
      <c r="B200" s="27" t="s">
        <v>664</v>
      </c>
      <c r="C200" s="82" t="s">
        <v>54</v>
      </c>
      <c r="D200" s="27" t="s">
        <v>54</v>
      </c>
      <c r="E200" s="26" t="s">
        <v>85</v>
      </c>
      <c r="F200" s="27">
        <v>192</v>
      </c>
    </row>
    <row r="201" spans="1:6" ht="16">
      <c r="A201" s="27"/>
      <c r="B201" s="27" t="s">
        <v>665</v>
      </c>
      <c r="C201" s="82" t="s">
        <v>54</v>
      </c>
      <c r="D201" s="27" t="s">
        <v>54</v>
      </c>
      <c r="E201" s="26" t="s">
        <v>85</v>
      </c>
      <c r="F201" s="27">
        <v>28</v>
      </c>
    </row>
    <row r="202" spans="1:6" ht="16">
      <c r="A202" s="27"/>
      <c r="B202" s="27" t="s">
        <v>666</v>
      </c>
      <c r="C202" s="82" t="s">
        <v>54</v>
      </c>
      <c r="D202" s="27" t="s">
        <v>54</v>
      </c>
      <c r="E202" s="26" t="s">
        <v>85</v>
      </c>
      <c r="F202" s="27">
        <v>66</v>
      </c>
    </row>
    <row r="203" spans="1:6" ht="16">
      <c r="A203" s="78" t="s">
        <v>667</v>
      </c>
      <c r="B203" s="85" t="s">
        <v>668</v>
      </c>
      <c r="C203" s="85" t="s">
        <v>83</v>
      </c>
      <c r="D203" s="78" t="s">
        <v>83</v>
      </c>
      <c r="E203" s="102" t="s">
        <v>83</v>
      </c>
      <c r="F203" s="78">
        <v>0</v>
      </c>
    </row>
    <row r="204" spans="1:6" ht="16">
      <c r="A204" s="27"/>
      <c r="B204" s="82" t="s">
        <v>669</v>
      </c>
      <c r="C204" s="82" t="s">
        <v>83</v>
      </c>
      <c r="D204" s="27" t="s">
        <v>83</v>
      </c>
      <c r="E204" s="26" t="s">
        <v>83</v>
      </c>
      <c r="F204" s="27">
        <v>2</v>
      </c>
    </row>
    <row r="205" spans="1:6" ht="16">
      <c r="A205" s="27"/>
      <c r="B205" s="82" t="s">
        <v>670</v>
      </c>
      <c r="C205" s="82" t="s">
        <v>83</v>
      </c>
      <c r="D205" s="27" t="s">
        <v>83</v>
      </c>
      <c r="E205" s="26" t="s">
        <v>83</v>
      </c>
      <c r="F205" s="27">
        <v>32</v>
      </c>
    </row>
    <row r="206" spans="1:6" ht="16">
      <c r="A206" s="29"/>
      <c r="B206" s="84" t="s">
        <v>671</v>
      </c>
      <c r="C206" s="84" t="s">
        <v>83</v>
      </c>
      <c r="D206" s="29" t="s">
        <v>83</v>
      </c>
      <c r="E206" s="28" t="s">
        <v>83</v>
      </c>
      <c r="F206" s="29">
        <v>14</v>
      </c>
    </row>
  </sheetData>
  <phoneticPr fontId="17" type="noConversion"/>
  <conditionalFormatting sqref="E1:E1048576">
    <cfRule type="containsText" dxfId="103" priority="1" operator="containsText" text="Cardiovascular">
      <formula>NOT(ISERROR(SEARCH("Cardiovascular",E1)))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47E31-AC46-354C-870D-B1B8F3EA8B02}">
  <dimension ref="A1:H231"/>
  <sheetViews>
    <sheetView zoomScale="120" zoomScaleNormal="120" workbookViewId="0">
      <pane ySplit="1" topLeftCell="A43" activePane="bottomLeft" state="frozen"/>
      <selection pane="bottomLeft" activeCell="B57" sqref="B57"/>
    </sheetView>
  </sheetViews>
  <sheetFormatPr baseColWidth="10" defaultRowHeight="16" customHeight="1"/>
  <cols>
    <col min="1" max="2" width="50.83203125" style="25" customWidth="1"/>
    <col min="3" max="5" width="25.83203125" style="25" customWidth="1"/>
    <col min="6" max="6" width="10.83203125" style="25"/>
    <col min="7" max="7" width="10.83203125" style="72"/>
    <col min="8" max="8" width="14.6640625" style="25" bestFit="1" customWidth="1"/>
    <col min="9" max="16384" width="10.83203125" style="25"/>
  </cols>
  <sheetData>
    <row r="1" spans="1:8" ht="16" customHeight="1">
      <c r="A1" s="78" t="s">
        <v>59</v>
      </c>
      <c r="B1" s="73" t="s">
        <v>60</v>
      </c>
      <c r="C1" s="78" t="s">
        <v>934</v>
      </c>
      <c r="D1" s="78" t="s">
        <v>90</v>
      </c>
      <c r="E1" s="78" t="s">
        <v>92</v>
      </c>
      <c r="F1" s="78" t="s">
        <v>61</v>
      </c>
      <c r="G1" s="72">
        <f>SUM(F2:F230)</f>
        <v>65450</v>
      </c>
      <c r="H1" s="25" t="s">
        <v>1230</v>
      </c>
    </row>
    <row r="2" spans="1:8" ht="16" customHeight="1">
      <c r="A2" s="102" t="s">
        <v>1285</v>
      </c>
      <c r="B2" s="73" t="s">
        <v>1239</v>
      </c>
      <c r="C2" s="78" t="s">
        <v>86</v>
      </c>
      <c r="D2" s="78" t="s">
        <v>86</v>
      </c>
      <c r="E2" s="78" t="s">
        <v>88</v>
      </c>
      <c r="F2" s="78">
        <v>96</v>
      </c>
    </row>
    <row r="3" spans="1:8" ht="16" customHeight="1">
      <c r="A3" s="26"/>
      <c r="B3" s="72" t="s">
        <v>508</v>
      </c>
      <c r="C3" s="27" t="s">
        <v>86</v>
      </c>
      <c r="D3" s="27" t="s">
        <v>86</v>
      </c>
      <c r="E3" s="27" t="s">
        <v>88</v>
      </c>
      <c r="F3" s="27">
        <v>0</v>
      </c>
    </row>
    <row r="4" spans="1:8" ht="16" customHeight="1">
      <c r="A4" s="26"/>
      <c r="B4" s="72" t="s">
        <v>1286</v>
      </c>
      <c r="C4" s="27" t="s">
        <v>86</v>
      </c>
      <c r="D4" s="27" t="s">
        <v>86</v>
      </c>
      <c r="E4" s="27" t="s">
        <v>88</v>
      </c>
      <c r="F4" s="27">
        <v>0</v>
      </c>
    </row>
    <row r="5" spans="1:8" ht="16" customHeight="1">
      <c r="A5" s="26"/>
      <c r="B5" s="72" t="s">
        <v>1287</v>
      </c>
      <c r="C5" s="27" t="s">
        <v>86</v>
      </c>
      <c r="D5" s="27" t="s">
        <v>86</v>
      </c>
      <c r="E5" s="27" t="s">
        <v>88</v>
      </c>
      <c r="F5" s="27">
        <v>2</v>
      </c>
    </row>
    <row r="6" spans="1:8" ht="16" customHeight="1">
      <c r="A6" s="26"/>
      <c r="B6" s="72" t="s">
        <v>145</v>
      </c>
      <c r="C6" s="27" t="s">
        <v>86</v>
      </c>
      <c r="D6" s="27" t="s">
        <v>86</v>
      </c>
      <c r="E6" s="27" t="s">
        <v>88</v>
      </c>
      <c r="F6" s="27">
        <v>15</v>
      </c>
    </row>
    <row r="7" spans="1:8" ht="16" customHeight="1">
      <c r="A7" s="26"/>
      <c r="B7" s="72" t="s">
        <v>139</v>
      </c>
      <c r="C7" s="27" t="s">
        <v>86</v>
      </c>
      <c r="D7" s="27" t="s">
        <v>86</v>
      </c>
      <c r="E7" s="27" t="s">
        <v>88</v>
      </c>
      <c r="F7" s="27">
        <v>10</v>
      </c>
    </row>
    <row r="8" spans="1:8" ht="16" customHeight="1">
      <c r="A8" s="26"/>
      <c r="B8" s="72" t="s">
        <v>140</v>
      </c>
      <c r="C8" s="27" t="s">
        <v>86</v>
      </c>
      <c r="D8" s="27" t="s">
        <v>86</v>
      </c>
      <c r="E8" s="27" t="s">
        <v>88</v>
      </c>
      <c r="F8" s="27">
        <v>19</v>
      </c>
    </row>
    <row r="9" spans="1:8" ht="16" customHeight="1">
      <c r="A9" s="26"/>
      <c r="B9" s="72" t="s">
        <v>123</v>
      </c>
      <c r="C9" s="27" t="s">
        <v>86</v>
      </c>
      <c r="D9" s="27" t="s">
        <v>86</v>
      </c>
      <c r="E9" s="27" t="s">
        <v>88</v>
      </c>
      <c r="F9" s="27">
        <v>97</v>
      </c>
    </row>
    <row r="10" spans="1:8" ht="16" customHeight="1">
      <c r="A10" s="26"/>
      <c r="B10" s="72" t="s">
        <v>128</v>
      </c>
      <c r="C10" s="27" t="s">
        <v>86</v>
      </c>
      <c r="D10" s="27" t="s">
        <v>86</v>
      </c>
      <c r="E10" s="27" t="s">
        <v>88</v>
      </c>
      <c r="F10" s="27">
        <v>287</v>
      </c>
    </row>
    <row r="11" spans="1:8" ht="16" customHeight="1">
      <c r="A11" s="26"/>
      <c r="B11" s="72" t="s">
        <v>701</v>
      </c>
      <c r="C11" s="27" t="s">
        <v>86</v>
      </c>
      <c r="D11" s="27" t="s">
        <v>86</v>
      </c>
      <c r="E11" s="27" t="s">
        <v>88</v>
      </c>
      <c r="F11" s="27">
        <v>188</v>
      </c>
    </row>
    <row r="12" spans="1:8" ht="16" customHeight="1">
      <c r="A12" s="26"/>
      <c r="B12" s="72" t="s">
        <v>1288</v>
      </c>
      <c r="C12" s="27" t="s">
        <v>86</v>
      </c>
      <c r="D12" s="27" t="s">
        <v>86</v>
      </c>
      <c r="E12" s="27" t="s">
        <v>88</v>
      </c>
      <c r="F12" s="27">
        <v>781</v>
      </c>
    </row>
    <row r="13" spans="1:8" ht="16" customHeight="1">
      <c r="A13" s="26"/>
      <c r="B13" s="72" t="s">
        <v>1289</v>
      </c>
      <c r="C13" s="27" t="s">
        <v>86</v>
      </c>
      <c r="D13" s="27" t="s">
        <v>86</v>
      </c>
      <c r="E13" s="27" t="s">
        <v>88</v>
      </c>
      <c r="F13" s="27">
        <v>333</v>
      </c>
    </row>
    <row r="14" spans="1:8" ht="16" customHeight="1">
      <c r="A14" s="26"/>
      <c r="B14" s="72" t="s">
        <v>1290</v>
      </c>
      <c r="C14" s="27" t="s">
        <v>86</v>
      </c>
      <c r="D14" s="27" t="s">
        <v>86</v>
      </c>
      <c r="E14" s="27" t="s">
        <v>88</v>
      </c>
      <c r="F14" s="27">
        <v>4</v>
      </c>
    </row>
    <row r="15" spans="1:8" ht="16" customHeight="1">
      <c r="A15" s="26"/>
      <c r="B15" s="72" t="s">
        <v>512</v>
      </c>
      <c r="C15" s="27" t="s">
        <v>86</v>
      </c>
      <c r="D15" s="27" t="s">
        <v>86</v>
      </c>
      <c r="E15" s="27" t="s">
        <v>88</v>
      </c>
      <c r="F15" s="27">
        <v>2</v>
      </c>
    </row>
    <row r="16" spans="1:8" ht="16" customHeight="1">
      <c r="A16" s="26"/>
      <c r="B16" s="25" t="s">
        <v>895</v>
      </c>
      <c r="C16" s="27" t="s">
        <v>86</v>
      </c>
      <c r="D16" s="27" t="s">
        <v>86</v>
      </c>
      <c r="E16" s="27" t="s">
        <v>88</v>
      </c>
      <c r="F16" s="27">
        <v>93</v>
      </c>
    </row>
    <row r="17" spans="1:6" ht="16" customHeight="1">
      <c r="A17" s="26"/>
      <c r="B17" s="25" t="s">
        <v>1291</v>
      </c>
      <c r="C17" s="27" t="s">
        <v>86</v>
      </c>
      <c r="D17" s="27" t="s">
        <v>86</v>
      </c>
      <c r="E17" s="27" t="s">
        <v>88</v>
      </c>
      <c r="F17" s="27">
        <v>1</v>
      </c>
    </row>
    <row r="18" spans="1:6" ht="16" customHeight="1">
      <c r="A18" s="26"/>
      <c r="B18" s="25" t="s">
        <v>132</v>
      </c>
      <c r="C18" s="27" t="s">
        <v>86</v>
      </c>
      <c r="D18" s="27" t="s">
        <v>86</v>
      </c>
      <c r="E18" s="27" t="s">
        <v>88</v>
      </c>
      <c r="F18" s="27">
        <v>2</v>
      </c>
    </row>
    <row r="19" spans="1:6" ht="16" customHeight="1">
      <c r="A19" s="26"/>
      <c r="B19" s="25" t="s">
        <v>125</v>
      </c>
      <c r="C19" s="27" t="s">
        <v>86</v>
      </c>
      <c r="D19" s="27" t="s">
        <v>86</v>
      </c>
      <c r="E19" s="27" t="s">
        <v>88</v>
      </c>
      <c r="F19" s="27">
        <v>99</v>
      </c>
    </row>
    <row r="20" spans="1:6" ht="16" customHeight="1">
      <c r="A20" s="26"/>
      <c r="B20" s="25" t="s">
        <v>498</v>
      </c>
      <c r="C20" s="27" t="s">
        <v>86</v>
      </c>
      <c r="D20" s="27" t="s">
        <v>86</v>
      </c>
      <c r="E20" s="27" t="s">
        <v>88</v>
      </c>
      <c r="F20" s="27">
        <v>43</v>
      </c>
    </row>
    <row r="21" spans="1:6" ht="16" customHeight="1">
      <c r="A21" s="26"/>
      <c r="B21" s="25" t="s">
        <v>1292</v>
      </c>
      <c r="C21" s="27" t="s">
        <v>86</v>
      </c>
      <c r="D21" s="27" t="s">
        <v>86</v>
      </c>
      <c r="E21" s="27" t="s">
        <v>88</v>
      </c>
      <c r="F21" s="27">
        <v>74</v>
      </c>
    </row>
    <row r="22" spans="1:6" ht="16" customHeight="1">
      <c r="A22" s="26"/>
      <c r="B22" s="25" t="s">
        <v>1293</v>
      </c>
      <c r="C22" s="27" t="s">
        <v>30</v>
      </c>
      <c r="D22" s="27" t="s">
        <v>30</v>
      </c>
      <c r="E22" s="27" t="s">
        <v>88</v>
      </c>
      <c r="F22" s="27">
        <v>375</v>
      </c>
    </row>
    <row r="23" spans="1:6" ht="16" customHeight="1">
      <c r="A23" s="26"/>
      <c r="B23" s="25" t="s">
        <v>1294</v>
      </c>
      <c r="C23" s="27" t="s">
        <v>86</v>
      </c>
      <c r="D23" s="27" t="s">
        <v>86</v>
      </c>
      <c r="E23" s="27" t="s">
        <v>88</v>
      </c>
      <c r="F23" s="27">
        <v>14</v>
      </c>
    </row>
    <row r="24" spans="1:6" ht="16" customHeight="1">
      <c r="A24" s="26"/>
      <c r="B24" s="25" t="s">
        <v>496</v>
      </c>
      <c r="C24" s="27" t="s">
        <v>86</v>
      </c>
      <c r="D24" s="27" t="s">
        <v>86</v>
      </c>
      <c r="E24" s="27" t="s">
        <v>88</v>
      </c>
      <c r="F24" s="27">
        <v>0</v>
      </c>
    </row>
    <row r="25" spans="1:6" ht="16" customHeight="1">
      <c r="A25" s="26"/>
      <c r="B25" s="25" t="s">
        <v>134</v>
      </c>
      <c r="C25" s="27" t="s">
        <v>86</v>
      </c>
      <c r="D25" s="27" t="s">
        <v>86</v>
      </c>
      <c r="E25" s="27" t="s">
        <v>88</v>
      </c>
      <c r="F25" s="27">
        <v>0</v>
      </c>
    </row>
    <row r="26" spans="1:6" ht="16" customHeight="1">
      <c r="A26" s="26"/>
      <c r="B26" s="25" t="s">
        <v>143</v>
      </c>
      <c r="C26" s="27" t="s">
        <v>86</v>
      </c>
      <c r="D26" s="27" t="s">
        <v>86</v>
      </c>
      <c r="E26" s="27" t="s">
        <v>88</v>
      </c>
      <c r="F26" s="27">
        <v>2</v>
      </c>
    </row>
    <row r="27" spans="1:6" ht="16" customHeight="1">
      <c r="A27" s="26"/>
      <c r="B27" s="25" t="s">
        <v>133</v>
      </c>
      <c r="C27" s="27" t="s">
        <v>86</v>
      </c>
      <c r="D27" s="27" t="s">
        <v>86</v>
      </c>
      <c r="E27" s="27" t="s">
        <v>88</v>
      </c>
      <c r="F27" s="27">
        <v>45</v>
      </c>
    </row>
    <row r="28" spans="1:6" ht="16" customHeight="1">
      <c r="A28" s="26"/>
      <c r="B28" s="25" t="s">
        <v>516</v>
      </c>
      <c r="C28" s="27" t="s">
        <v>86</v>
      </c>
      <c r="D28" s="27" t="s">
        <v>86</v>
      </c>
      <c r="E28" s="27" t="s">
        <v>88</v>
      </c>
      <c r="F28" s="27">
        <v>32</v>
      </c>
    </row>
    <row r="29" spans="1:6" ht="16" customHeight="1">
      <c r="A29" s="26"/>
      <c r="B29" s="25" t="s">
        <v>1295</v>
      </c>
      <c r="C29" s="27" t="s">
        <v>64</v>
      </c>
      <c r="D29" s="27" t="s">
        <v>64</v>
      </c>
      <c r="E29" s="27" t="s">
        <v>88</v>
      </c>
      <c r="F29" s="27">
        <v>5244</v>
      </c>
    </row>
    <row r="30" spans="1:6" ht="16" customHeight="1">
      <c r="A30" s="26"/>
      <c r="B30" s="25" t="s">
        <v>1296</v>
      </c>
      <c r="C30" s="27" t="s">
        <v>64</v>
      </c>
      <c r="D30" s="27" t="s">
        <v>64</v>
      </c>
      <c r="E30" s="27" t="s">
        <v>88</v>
      </c>
      <c r="F30" s="27">
        <v>236</v>
      </c>
    </row>
    <row r="31" spans="1:6" ht="16" customHeight="1">
      <c r="A31" s="26"/>
      <c r="B31" s="25" t="s">
        <v>1297</v>
      </c>
      <c r="C31" s="27" t="s">
        <v>64</v>
      </c>
      <c r="D31" s="27" t="s">
        <v>64</v>
      </c>
      <c r="E31" s="27" t="s">
        <v>88</v>
      </c>
      <c r="F31" s="27">
        <v>122</v>
      </c>
    </row>
    <row r="32" spans="1:6" ht="16" customHeight="1">
      <c r="A32" s="26"/>
      <c r="B32" s="25" t="s">
        <v>1298</v>
      </c>
      <c r="C32" s="27" t="s">
        <v>64</v>
      </c>
      <c r="D32" s="27" t="s">
        <v>64</v>
      </c>
      <c r="E32" s="27" t="s">
        <v>88</v>
      </c>
      <c r="F32" s="27">
        <v>53</v>
      </c>
    </row>
    <row r="33" spans="1:6" ht="16" customHeight="1">
      <c r="A33" s="26"/>
      <c r="B33" s="25" t="s">
        <v>1299</v>
      </c>
      <c r="C33" s="27" t="s">
        <v>64</v>
      </c>
      <c r="D33" s="27" t="s">
        <v>64</v>
      </c>
      <c r="E33" s="27" t="s">
        <v>88</v>
      </c>
      <c r="F33" s="27">
        <v>10</v>
      </c>
    </row>
    <row r="34" spans="1:6" ht="16" customHeight="1">
      <c r="A34" s="26"/>
      <c r="B34" s="25" t="s">
        <v>523</v>
      </c>
      <c r="C34" s="27" t="s">
        <v>64</v>
      </c>
      <c r="D34" s="27" t="s">
        <v>64</v>
      </c>
      <c r="E34" s="27" t="s">
        <v>88</v>
      </c>
      <c r="F34" s="27">
        <v>60</v>
      </c>
    </row>
    <row r="35" spans="1:6" ht="16" customHeight="1">
      <c r="A35" s="26"/>
      <c r="B35" s="25" t="s">
        <v>1300</v>
      </c>
      <c r="C35" s="27" t="s">
        <v>64</v>
      </c>
      <c r="D35" s="27" t="s">
        <v>64</v>
      </c>
      <c r="E35" s="27" t="s">
        <v>88</v>
      </c>
      <c r="F35" s="27">
        <v>135</v>
      </c>
    </row>
    <row r="36" spans="1:6" ht="16" customHeight="1">
      <c r="A36" s="26"/>
      <c r="B36" s="25" t="s">
        <v>1301</v>
      </c>
      <c r="C36" s="27" t="s">
        <v>64</v>
      </c>
      <c r="D36" s="27" t="s">
        <v>64</v>
      </c>
      <c r="E36" s="27" t="s">
        <v>88</v>
      </c>
      <c r="F36" s="27">
        <v>11</v>
      </c>
    </row>
    <row r="37" spans="1:6" ht="16" customHeight="1">
      <c r="A37" s="26"/>
      <c r="B37" s="25" t="s">
        <v>497</v>
      </c>
      <c r="C37" s="27" t="s">
        <v>497</v>
      </c>
      <c r="D37" s="27" t="s">
        <v>497</v>
      </c>
      <c r="E37" s="27" t="s">
        <v>88</v>
      </c>
      <c r="F37" s="27">
        <v>596</v>
      </c>
    </row>
    <row r="38" spans="1:6" ht="16" customHeight="1">
      <c r="A38" s="26"/>
      <c r="B38" s="25" t="s">
        <v>1302</v>
      </c>
      <c r="C38" s="27" t="s">
        <v>86</v>
      </c>
      <c r="D38" s="27" t="s">
        <v>86</v>
      </c>
      <c r="E38" s="27" t="s">
        <v>88</v>
      </c>
      <c r="F38" s="27">
        <v>0</v>
      </c>
    </row>
    <row r="39" spans="1:6" ht="16" customHeight="1">
      <c r="A39" s="26"/>
      <c r="B39" s="25" t="s">
        <v>525</v>
      </c>
      <c r="C39" s="27" t="s">
        <v>86</v>
      </c>
      <c r="D39" s="27" t="s">
        <v>86</v>
      </c>
      <c r="E39" s="27" t="s">
        <v>88</v>
      </c>
      <c r="F39" s="27">
        <v>43</v>
      </c>
    </row>
    <row r="40" spans="1:6" ht="16" customHeight="1">
      <c r="A40" s="26"/>
      <c r="B40" s="25" t="s">
        <v>1303</v>
      </c>
      <c r="C40" s="27" t="s">
        <v>86</v>
      </c>
      <c r="D40" s="27" t="s">
        <v>86</v>
      </c>
      <c r="E40" s="27" t="s">
        <v>88</v>
      </c>
      <c r="F40" s="27">
        <v>38</v>
      </c>
    </row>
    <row r="41" spans="1:6" ht="16" customHeight="1">
      <c r="A41" s="26"/>
      <c r="B41" s="25" t="s">
        <v>1304</v>
      </c>
      <c r="C41" s="27" t="s">
        <v>86</v>
      </c>
      <c r="D41" s="27" t="s">
        <v>86</v>
      </c>
      <c r="E41" s="27" t="s">
        <v>88</v>
      </c>
      <c r="F41" s="27">
        <v>0</v>
      </c>
    </row>
    <row r="42" spans="1:6" ht="16" customHeight="1">
      <c r="A42" s="102" t="s">
        <v>1305</v>
      </c>
      <c r="B42" s="85" t="s">
        <v>896</v>
      </c>
      <c r="C42" s="78" t="s">
        <v>935</v>
      </c>
      <c r="D42" s="78" t="s">
        <v>935</v>
      </c>
      <c r="E42" s="78" t="s">
        <v>24</v>
      </c>
      <c r="F42" s="78">
        <v>204</v>
      </c>
    </row>
    <row r="43" spans="1:6" ht="16" customHeight="1">
      <c r="A43" s="26"/>
      <c r="B43" s="72" t="s">
        <v>897</v>
      </c>
      <c r="C43" s="27" t="s">
        <v>1224</v>
      </c>
      <c r="D43" s="27" t="s">
        <v>1224</v>
      </c>
      <c r="E43" s="27" t="s">
        <v>24</v>
      </c>
      <c r="F43" s="27">
        <v>2158</v>
      </c>
    </row>
    <row r="44" spans="1:6" ht="32">
      <c r="A44" s="26"/>
      <c r="B44" s="72" t="s">
        <v>898</v>
      </c>
      <c r="C44" s="27" t="s">
        <v>1225</v>
      </c>
      <c r="D44" s="27" t="s">
        <v>1225</v>
      </c>
      <c r="E44" s="27" t="s">
        <v>24</v>
      </c>
      <c r="F44" s="27">
        <v>983</v>
      </c>
    </row>
    <row r="45" spans="1:6" ht="16" customHeight="1">
      <c r="A45" s="26"/>
      <c r="B45" s="72" t="s">
        <v>899</v>
      </c>
      <c r="C45" s="27" t="s">
        <v>935</v>
      </c>
      <c r="D45" s="27" t="s">
        <v>935</v>
      </c>
      <c r="E45" s="27" t="s">
        <v>24</v>
      </c>
      <c r="F45" s="27">
        <v>903</v>
      </c>
    </row>
    <row r="46" spans="1:6" ht="16" customHeight="1">
      <c r="A46" s="26"/>
      <c r="B46" s="72" t="s">
        <v>900</v>
      </c>
      <c r="C46" s="27" t="s">
        <v>935</v>
      </c>
      <c r="D46" s="27" t="s">
        <v>935</v>
      </c>
      <c r="E46" s="27" t="s">
        <v>24</v>
      </c>
      <c r="F46" s="27">
        <v>615</v>
      </c>
    </row>
    <row r="47" spans="1:6" ht="16" customHeight="1">
      <c r="A47" s="26"/>
      <c r="B47" s="25" t="s">
        <v>901</v>
      </c>
      <c r="C47" s="27" t="s">
        <v>937</v>
      </c>
      <c r="D47" s="27" t="s">
        <v>937</v>
      </c>
      <c r="E47" s="27" t="s">
        <v>24</v>
      </c>
      <c r="F47" s="27">
        <v>145</v>
      </c>
    </row>
    <row r="48" spans="1:6" ht="16" customHeight="1">
      <c r="A48" s="26"/>
      <c r="B48" s="25" t="s">
        <v>1306</v>
      </c>
      <c r="C48" s="27" t="s">
        <v>935</v>
      </c>
      <c r="D48" s="27" t="s">
        <v>935</v>
      </c>
      <c r="E48" s="27" t="s">
        <v>24</v>
      </c>
      <c r="F48" s="27">
        <v>1504</v>
      </c>
    </row>
    <row r="49" spans="1:6" ht="32">
      <c r="A49" s="26"/>
      <c r="B49" s="25" t="s">
        <v>1307</v>
      </c>
      <c r="C49" s="27" t="s">
        <v>944</v>
      </c>
      <c r="D49" s="27" t="s">
        <v>935</v>
      </c>
      <c r="E49" s="27" t="s">
        <v>24</v>
      </c>
      <c r="F49" s="27">
        <v>48</v>
      </c>
    </row>
    <row r="50" spans="1:6" ht="16" customHeight="1">
      <c r="A50" s="26"/>
      <c r="B50" s="25" t="s">
        <v>1110</v>
      </c>
      <c r="C50" s="27" t="s">
        <v>948</v>
      </c>
      <c r="D50" s="27" t="s">
        <v>948</v>
      </c>
      <c r="E50" s="25" t="s">
        <v>67</v>
      </c>
      <c r="F50" s="27">
        <v>70</v>
      </c>
    </row>
    <row r="51" spans="1:6" ht="16" customHeight="1">
      <c r="A51" s="26"/>
      <c r="B51" s="25" t="s">
        <v>1308</v>
      </c>
      <c r="C51" s="27" t="s">
        <v>14</v>
      </c>
      <c r="D51" s="27" t="s">
        <v>14</v>
      </c>
      <c r="E51" s="27" t="s">
        <v>14</v>
      </c>
      <c r="F51" s="27">
        <v>70</v>
      </c>
    </row>
    <row r="52" spans="1:6" ht="16" customHeight="1">
      <c r="A52" s="26"/>
      <c r="B52" s="25" t="s">
        <v>536</v>
      </c>
      <c r="C52" s="27" t="s">
        <v>943</v>
      </c>
      <c r="D52" s="27" t="s">
        <v>83</v>
      </c>
      <c r="E52" s="27" t="s">
        <v>83</v>
      </c>
      <c r="F52" s="27">
        <v>3</v>
      </c>
    </row>
    <row r="53" spans="1:6" ht="16" customHeight="1">
      <c r="A53" s="26"/>
      <c r="B53" s="25" t="s">
        <v>163</v>
      </c>
      <c r="C53" s="27" t="s">
        <v>943</v>
      </c>
      <c r="D53" s="27" t="s">
        <v>83</v>
      </c>
      <c r="E53" s="27" t="s">
        <v>83</v>
      </c>
      <c r="F53" s="27">
        <v>42</v>
      </c>
    </row>
    <row r="54" spans="1:6" ht="16" customHeight="1">
      <c r="A54" s="26"/>
      <c r="B54" s="25" t="s">
        <v>517</v>
      </c>
      <c r="C54" s="27" t="s">
        <v>943</v>
      </c>
      <c r="D54" s="27" t="s">
        <v>83</v>
      </c>
      <c r="E54" s="27" t="s">
        <v>83</v>
      </c>
      <c r="F54" s="27">
        <v>0</v>
      </c>
    </row>
    <row r="55" spans="1:6" ht="16" customHeight="1">
      <c r="A55" s="26"/>
      <c r="B55" s="25" t="s">
        <v>524</v>
      </c>
      <c r="C55" s="27" t="s">
        <v>943</v>
      </c>
      <c r="D55" s="27" t="s">
        <v>83</v>
      </c>
      <c r="E55" s="27" t="s">
        <v>83</v>
      </c>
      <c r="F55" s="27">
        <v>15</v>
      </c>
    </row>
    <row r="56" spans="1:6" ht="16" customHeight="1">
      <c r="A56" s="26"/>
      <c r="B56" s="25" t="s">
        <v>160</v>
      </c>
      <c r="C56" s="27" t="s">
        <v>21</v>
      </c>
      <c r="D56" s="27" t="s">
        <v>21</v>
      </c>
      <c r="E56" s="27" t="s">
        <v>14</v>
      </c>
      <c r="F56" s="27">
        <v>1023</v>
      </c>
    </row>
    <row r="57" spans="1:6" ht="16" customHeight="1">
      <c r="A57" s="26"/>
      <c r="B57" s="25" t="s">
        <v>1309</v>
      </c>
      <c r="C57" s="27" t="s">
        <v>14</v>
      </c>
      <c r="D57" s="27" t="s">
        <v>14</v>
      </c>
      <c r="E57" s="27" t="s">
        <v>14</v>
      </c>
      <c r="F57" s="27">
        <v>161</v>
      </c>
    </row>
    <row r="58" spans="1:6" ht="16" customHeight="1">
      <c r="A58" s="26"/>
      <c r="B58" s="25" t="s">
        <v>1310</v>
      </c>
      <c r="C58" s="27" t="s">
        <v>14</v>
      </c>
      <c r="D58" s="27" t="s">
        <v>14</v>
      </c>
      <c r="E58" s="27" t="s">
        <v>14</v>
      </c>
      <c r="F58" s="27">
        <v>23</v>
      </c>
    </row>
    <row r="59" spans="1:6" ht="16" customHeight="1">
      <c r="A59" s="26"/>
      <c r="B59" s="25" t="s">
        <v>1311</v>
      </c>
      <c r="C59" s="27" t="s">
        <v>83</v>
      </c>
      <c r="D59" s="27" t="s">
        <v>83</v>
      </c>
      <c r="E59" s="27" t="s">
        <v>83</v>
      </c>
      <c r="F59" s="27">
        <v>11</v>
      </c>
    </row>
    <row r="60" spans="1:6" ht="16" customHeight="1">
      <c r="A60" s="26"/>
      <c r="B60" s="25" t="s">
        <v>537</v>
      </c>
      <c r="C60" s="27" t="s">
        <v>14</v>
      </c>
      <c r="D60" s="27" t="s">
        <v>14</v>
      </c>
      <c r="E60" s="27" t="s">
        <v>14</v>
      </c>
      <c r="F60" s="27">
        <v>139</v>
      </c>
    </row>
    <row r="61" spans="1:6" ht="16" customHeight="1">
      <c r="A61" s="26"/>
      <c r="B61" s="25" t="s">
        <v>1312</v>
      </c>
      <c r="C61" s="27" t="s">
        <v>83</v>
      </c>
      <c r="D61" s="27" t="s">
        <v>83</v>
      </c>
      <c r="E61" s="27" t="s">
        <v>83</v>
      </c>
      <c r="F61" s="27">
        <v>27</v>
      </c>
    </row>
    <row r="62" spans="1:6" ht="16" customHeight="1">
      <c r="A62" s="26"/>
      <c r="B62" s="25" t="s">
        <v>1313</v>
      </c>
      <c r="C62" s="27" t="s">
        <v>83</v>
      </c>
      <c r="D62" s="27" t="s">
        <v>83</v>
      </c>
      <c r="E62" s="27" t="s">
        <v>83</v>
      </c>
      <c r="F62" s="27">
        <v>2</v>
      </c>
    </row>
    <row r="63" spans="1:6" ht="16" customHeight="1">
      <c r="A63" s="26"/>
      <c r="B63" s="25" t="s">
        <v>1092</v>
      </c>
      <c r="C63" s="27" t="s">
        <v>83</v>
      </c>
      <c r="D63" s="27" t="s">
        <v>83</v>
      </c>
      <c r="E63" s="27" t="s">
        <v>83</v>
      </c>
      <c r="F63" s="27">
        <v>76</v>
      </c>
    </row>
    <row r="64" spans="1:6" ht="16" customHeight="1">
      <c r="A64" s="26"/>
      <c r="B64" s="25" t="s">
        <v>1314</v>
      </c>
      <c r="C64" s="27" t="s">
        <v>14</v>
      </c>
      <c r="D64" s="27" t="s">
        <v>14</v>
      </c>
      <c r="E64" s="27" t="s">
        <v>14</v>
      </c>
      <c r="F64" s="27">
        <v>20</v>
      </c>
    </row>
    <row r="65" spans="1:6" ht="16" customHeight="1">
      <c r="A65" s="26"/>
      <c r="B65" s="25" t="s">
        <v>588</v>
      </c>
      <c r="C65" s="27" t="s">
        <v>951</v>
      </c>
      <c r="D65" s="27" t="s">
        <v>951</v>
      </c>
      <c r="E65" s="27" t="s">
        <v>83</v>
      </c>
      <c r="F65" s="27">
        <v>15</v>
      </c>
    </row>
    <row r="66" spans="1:6" ht="16" customHeight="1">
      <c r="A66" s="26"/>
      <c r="B66" s="25" t="s">
        <v>538</v>
      </c>
      <c r="C66" s="27" t="s">
        <v>538</v>
      </c>
      <c r="D66" s="27" t="s">
        <v>538</v>
      </c>
      <c r="E66" s="27" t="s">
        <v>24</v>
      </c>
      <c r="F66" s="27">
        <v>146</v>
      </c>
    </row>
    <row r="67" spans="1:6" ht="16" customHeight="1">
      <c r="A67" s="26"/>
      <c r="B67" s="25" t="s">
        <v>262</v>
      </c>
      <c r="C67" s="65" t="s">
        <v>935</v>
      </c>
      <c r="D67" s="65" t="s">
        <v>935</v>
      </c>
      <c r="E67" s="65" t="s">
        <v>24</v>
      </c>
      <c r="F67" s="27">
        <v>60</v>
      </c>
    </row>
    <row r="68" spans="1:6" ht="16" customHeight="1">
      <c r="A68" s="26"/>
      <c r="B68" s="25" t="s">
        <v>541</v>
      </c>
      <c r="C68" s="27" t="s">
        <v>5</v>
      </c>
      <c r="D68" s="27" t="s">
        <v>5</v>
      </c>
      <c r="E68" s="27" t="s">
        <v>14</v>
      </c>
      <c r="F68" s="27">
        <v>182</v>
      </c>
    </row>
    <row r="69" spans="1:6" ht="16" customHeight="1">
      <c r="A69" s="26"/>
      <c r="B69" s="25" t="s">
        <v>542</v>
      </c>
      <c r="C69" s="27" t="s">
        <v>85</v>
      </c>
      <c r="D69" s="27" t="s">
        <v>85</v>
      </c>
      <c r="E69" s="27" t="s">
        <v>85</v>
      </c>
      <c r="F69" s="27">
        <v>5</v>
      </c>
    </row>
    <row r="70" spans="1:6" ht="16" customHeight="1">
      <c r="A70" s="26"/>
      <c r="B70" s="25" t="s">
        <v>1315</v>
      </c>
      <c r="C70" s="27" t="s">
        <v>85</v>
      </c>
      <c r="D70" s="27" t="s">
        <v>85</v>
      </c>
      <c r="E70" s="27" t="s">
        <v>85</v>
      </c>
      <c r="F70" s="27">
        <v>1</v>
      </c>
    </row>
    <row r="71" spans="1:6" ht="16" customHeight="1">
      <c r="A71" s="26"/>
      <c r="B71" s="25" t="s">
        <v>1316</v>
      </c>
      <c r="C71" s="27" t="s">
        <v>85</v>
      </c>
      <c r="D71" s="27" t="s">
        <v>85</v>
      </c>
      <c r="E71" s="27" t="s">
        <v>85</v>
      </c>
      <c r="F71" s="27">
        <v>4</v>
      </c>
    </row>
    <row r="72" spans="1:6" ht="16" customHeight="1">
      <c r="A72" s="26"/>
      <c r="B72" s="25" t="s">
        <v>540</v>
      </c>
      <c r="C72" s="27" t="s">
        <v>83</v>
      </c>
      <c r="D72" s="27" t="s">
        <v>83</v>
      </c>
      <c r="E72" s="27" t="s">
        <v>83</v>
      </c>
      <c r="F72" s="27">
        <v>68</v>
      </c>
    </row>
    <row r="73" spans="1:6" ht="16" customHeight="1">
      <c r="A73" s="102" t="s">
        <v>507</v>
      </c>
      <c r="B73" s="73" t="s">
        <v>73</v>
      </c>
      <c r="C73" s="78" t="s">
        <v>83</v>
      </c>
      <c r="D73" s="78" t="s">
        <v>83</v>
      </c>
      <c r="E73" s="78" t="s">
        <v>83</v>
      </c>
      <c r="F73" s="78">
        <v>52</v>
      </c>
    </row>
    <row r="74" spans="1:6" ht="16" customHeight="1">
      <c r="A74" s="26"/>
      <c r="B74" s="72" t="s">
        <v>545</v>
      </c>
      <c r="C74" s="27" t="s">
        <v>30</v>
      </c>
      <c r="D74" s="27" t="s">
        <v>30</v>
      </c>
      <c r="E74" s="27" t="s">
        <v>88</v>
      </c>
      <c r="F74" s="27">
        <v>100</v>
      </c>
    </row>
    <row r="75" spans="1:6" ht="16" customHeight="1">
      <c r="A75" s="26"/>
      <c r="B75" s="72" t="s">
        <v>1317</v>
      </c>
      <c r="C75" s="27" t="s">
        <v>30</v>
      </c>
      <c r="D75" s="27" t="s">
        <v>30</v>
      </c>
      <c r="E75" s="27" t="s">
        <v>88</v>
      </c>
      <c r="F75" s="27">
        <v>26</v>
      </c>
    </row>
    <row r="76" spans="1:6" ht="16" customHeight="1">
      <c r="A76" s="26"/>
      <c r="B76" s="72" t="s">
        <v>1318</v>
      </c>
      <c r="C76" s="27" t="s">
        <v>84</v>
      </c>
      <c r="D76" s="27" t="s">
        <v>84</v>
      </c>
      <c r="E76" s="27" t="s">
        <v>88</v>
      </c>
      <c r="F76" s="27">
        <v>90</v>
      </c>
    </row>
    <row r="77" spans="1:6" ht="16" customHeight="1">
      <c r="A77" s="26"/>
      <c r="B77" s="72" t="s">
        <v>548</v>
      </c>
      <c r="C77" s="27" t="s">
        <v>83</v>
      </c>
      <c r="D77" s="27" t="s">
        <v>83</v>
      </c>
      <c r="E77" s="27" t="s">
        <v>83</v>
      </c>
      <c r="F77" s="27">
        <v>170</v>
      </c>
    </row>
    <row r="78" spans="1:6" ht="16" customHeight="1">
      <c r="A78" s="26"/>
      <c r="B78" s="72" t="s">
        <v>273</v>
      </c>
      <c r="C78" s="27" t="s">
        <v>29</v>
      </c>
      <c r="D78" s="27" t="s">
        <v>29</v>
      </c>
      <c r="E78" s="27" t="s">
        <v>67</v>
      </c>
      <c r="F78" s="27">
        <v>4128</v>
      </c>
    </row>
    <row r="79" spans="1:6" ht="16" customHeight="1">
      <c r="A79" s="26"/>
      <c r="B79" s="25" t="s">
        <v>274</v>
      </c>
      <c r="C79" s="27" t="s">
        <v>29</v>
      </c>
      <c r="D79" s="27" t="s">
        <v>29</v>
      </c>
      <c r="E79" s="27" t="s">
        <v>67</v>
      </c>
      <c r="F79" s="27">
        <v>293</v>
      </c>
    </row>
    <row r="80" spans="1:6" ht="16" customHeight="1">
      <c r="A80" s="26"/>
      <c r="B80" s="25" t="s">
        <v>551</v>
      </c>
      <c r="C80" s="27" t="s">
        <v>84</v>
      </c>
      <c r="D80" s="27" t="s">
        <v>84</v>
      </c>
      <c r="E80" s="27" t="s">
        <v>14</v>
      </c>
      <c r="F80" s="27">
        <v>185</v>
      </c>
    </row>
    <row r="81" spans="1:6" ht="16" customHeight="1">
      <c r="A81" s="26"/>
      <c r="B81" s="25" t="s">
        <v>552</v>
      </c>
      <c r="C81" s="27" t="s">
        <v>497</v>
      </c>
      <c r="D81" s="27" t="s">
        <v>497</v>
      </c>
      <c r="E81" s="27" t="s">
        <v>88</v>
      </c>
      <c r="F81" s="27">
        <v>319</v>
      </c>
    </row>
    <row r="82" spans="1:6" ht="16" customHeight="1">
      <c r="A82" s="26"/>
      <c r="B82" s="25" t="s">
        <v>553</v>
      </c>
      <c r="C82" s="27" t="s">
        <v>84</v>
      </c>
      <c r="D82" s="27" t="s">
        <v>84</v>
      </c>
      <c r="E82" s="27" t="s">
        <v>14</v>
      </c>
      <c r="F82" s="27">
        <v>64</v>
      </c>
    </row>
    <row r="83" spans="1:6" ht="16" customHeight="1">
      <c r="A83" s="26"/>
      <c r="B83" s="25" t="s">
        <v>34</v>
      </c>
      <c r="C83" s="27" t="s">
        <v>84</v>
      </c>
      <c r="D83" s="27" t="s">
        <v>84</v>
      </c>
      <c r="E83" s="27" t="s">
        <v>14</v>
      </c>
      <c r="F83" s="27">
        <v>117</v>
      </c>
    </row>
    <row r="84" spans="1:6" ht="16" customHeight="1">
      <c r="A84" s="26"/>
      <c r="B84" s="25" t="s">
        <v>1319</v>
      </c>
      <c r="C84" s="27" t="s">
        <v>84</v>
      </c>
      <c r="D84" s="27" t="s">
        <v>84</v>
      </c>
      <c r="E84" s="27" t="s">
        <v>14</v>
      </c>
      <c r="F84" s="27">
        <v>2</v>
      </c>
    </row>
    <row r="85" spans="1:6" ht="16" customHeight="1">
      <c r="A85" s="26"/>
      <c r="B85" s="25" t="s">
        <v>1320</v>
      </c>
      <c r="C85" s="27" t="s">
        <v>940</v>
      </c>
      <c r="D85" s="27" t="s">
        <v>940</v>
      </c>
      <c r="E85" s="27" t="s">
        <v>83</v>
      </c>
      <c r="F85" s="27">
        <v>16</v>
      </c>
    </row>
    <row r="86" spans="1:6" ht="16" customHeight="1">
      <c r="A86" s="26"/>
      <c r="B86" s="25" t="s">
        <v>33</v>
      </c>
      <c r="C86" s="65" t="s">
        <v>84</v>
      </c>
      <c r="D86" s="65" t="s">
        <v>84</v>
      </c>
      <c r="E86" s="64" t="s">
        <v>14</v>
      </c>
      <c r="F86" s="27">
        <v>1</v>
      </c>
    </row>
    <row r="87" spans="1:6" ht="16" customHeight="1">
      <c r="A87" s="26"/>
      <c r="B87" s="25" t="s">
        <v>556</v>
      </c>
      <c r="C87" s="65" t="s">
        <v>84</v>
      </c>
      <c r="D87" s="65" t="s">
        <v>84</v>
      </c>
      <c r="E87" s="64" t="s">
        <v>14</v>
      </c>
      <c r="F87" s="27">
        <v>12</v>
      </c>
    </row>
    <row r="88" spans="1:6" ht="16" customHeight="1">
      <c r="A88" s="26"/>
      <c r="B88" s="25" t="s">
        <v>550</v>
      </c>
      <c r="C88" s="27" t="s">
        <v>84</v>
      </c>
      <c r="D88" s="27" t="s">
        <v>84</v>
      </c>
      <c r="E88" s="27" t="s">
        <v>14</v>
      </c>
      <c r="F88" s="27">
        <v>37</v>
      </c>
    </row>
    <row r="89" spans="1:6" ht="16" customHeight="1">
      <c r="A89" s="26"/>
      <c r="B89" s="25" t="s">
        <v>557</v>
      </c>
      <c r="C89" s="27" t="s">
        <v>83</v>
      </c>
      <c r="D89" s="27" t="s">
        <v>83</v>
      </c>
      <c r="E89" s="27" t="s">
        <v>83</v>
      </c>
      <c r="F89" s="27">
        <v>310</v>
      </c>
    </row>
    <row r="90" spans="1:6" ht="16" customHeight="1">
      <c r="A90" s="26"/>
      <c r="B90" s="25" t="s">
        <v>1321</v>
      </c>
      <c r="C90" s="27" t="s">
        <v>83</v>
      </c>
      <c r="D90" s="27" t="s">
        <v>83</v>
      </c>
      <c r="E90" s="27" t="s">
        <v>83</v>
      </c>
      <c r="F90" s="27">
        <v>7</v>
      </c>
    </row>
    <row r="91" spans="1:6" ht="16" customHeight="1">
      <c r="A91" s="26"/>
      <c r="B91" s="25" t="s">
        <v>1322</v>
      </c>
      <c r="C91" s="27" t="s">
        <v>83</v>
      </c>
      <c r="D91" s="27" t="s">
        <v>83</v>
      </c>
      <c r="E91" s="27" t="s">
        <v>83</v>
      </c>
      <c r="F91" s="27">
        <v>167</v>
      </c>
    </row>
    <row r="92" spans="1:6" ht="16" customHeight="1">
      <c r="A92" s="26"/>
      <c r="B92" s="25" t="s">
        <v>1323</v>
      </c>
      <c r="C92" s="27" t="s">
        <v>83</v>
      </c>
      <c r="D92" s="27" t="s">
        <v>83</v>
      </c>
      <c r="E92" s="27" t="s">
        <v>83</v>
      </c>
      <c r="F92" s="27">
        <v>97</v>
      </c>
    </row>
    <row r="93" spans="1:6" ht="16" customHeight="1">
      <c r="A93" s="102" t="s">
        <v>1324</v>
      </c>
      <c r="B93" s="73" t="s">
        <v>560</v>
      </c>
      <c r="C93" s="78" t="s">
        <v>948</v>
      </c>
      <c r="D93" s="78" t="s">
        <v>948</v>
      </c>
      <c r="E93" s="78" t="s">
        <v>67</v>
      </c>
      <c r="F93" s="78">
        <v>43</v>
      </c>
    </row>
    <row r="94" spans="1:6" ht="16" customHeight="1">
      <c r="A94" s="26"/>
      <c r="B94" s="72" t="s">
        <v>1325</v>
      </c>
      <c r="C94" s="27" t="s">
        <v>948</v>
      </c>
      <c r="D94" s="27" t="s">
        <v>948</v>
      </c>
      <c r="E94" s="27" t="s">
        <v>67</v>
      </c>
      <c r="F94" s="27">
        <v>508</v>
      </c>
    </row>
    <row r="95" spans="1:6" ht="16" customHeight="1">
      <c r="A95" s="26"/>
      <c r="B95" s="72" t="s">
        <v>562</v>
      </c>
      <c r="C95" s="27" t="s">
        <v>1231</v>
      </c>
      <c r="D95" s="27" t="s">
        <v>1231</v>
      </c>
      <c r="E95" s="27" t="s">
        <v>67</v>
      </c>
      <c r="F95" s="27">
        <v>1190</v>
      </c>
    </row>
    <row r="96" spans="1:6" ht="16" customHeight="1">
      <c r="A96" s="26"/>
      <c r="B96" s="72" t="s">
        <v>1326</v>
      </c>
      <c r="C96" s="27" t="s">
        <v>948</v>
      </c>
      <c r="D96" s="27" t="s">
        <v>948</v>
      </c>
      <c r="E96" s="27" t="s">
        <v>67</v>
      </c>
      <c r="F96" s="27">
        <v>11792</v>
      </c>
    </row>
    <row r="97" spans="1:6" ht="16" customHeight="1">
      <c r="A97" s="26"/>
      <c r="B97" s="72" t="s">
        <v>1327</v>
      </c>
      <c r="C97" s="27" t="s">
        <v>948</v>
      </c>
      <c r="D97" s="27" t="s">
        <v>948</v>
      </c>
      <c r="E97" s="27" t="s">
        <v>67</v>
      </c>
      <c r="F97" s="27">
        <v>239</v>
      </c>
    </row>
    <row r="98" spans="1:6" ht="16" customHeight="1">
      <c r="A98" s="26"/>
      <c r="B98" s="72" t="s">
        <v>1328</v>
      </c>
      <c r="C98" s="27" t="s">
        <v>948</v>
      </c>
      <c r="D98" s="27" t="s">
        <v>948</v>
      </c>
      <c r="E98" s="27" t="s">
        <v>67</v>
      </c>
      <c r="F98" s="27">
        <v>1149</v>
      </c>
    </row>
    <row r="99" spans="1:6" ht="16" customHeight="1">
      <c r="A99" s="26"/>
      <c r="B99" s="25" t="s">
        <v>1329</v>
      </c>
      <c r="C99" s="27" t="s">
        <v>948</v>
      </c>
      <c r="D99" s="27" t="s">
        <v>948</v>
      </c>
      <c r="E99" s="27" t="s">
        <v>67</v>
      </c>
      <c r="F99" s="27">
        <v>520</v>
      </c>
    </row>
    <row r="100" spans="1:6" ht="16" customHeight="1">
      <c r="A100" s="26"/>
      <c r="B100" s="25" t="s">
        <v>1330</v>
      </c>
      <c r="C100" s="27" t="s">
        <v>948</v>
      </c>
      <c r="D100" s="27" t="s">
        <v>948</v>
      </c>
      <c r="E100" s="27" t="s">
        <v>67</v>
      </c>
      <c r="F100" s="27">
        <v>25</v>
      </c>
    </row>
    <row r="101" spans="1:6" ht="16" customHeight="1">
      <c r="A101" s="26"/>
      <c r="B101" s="25" t="s">
        <v>1331</v>
      </c>
      <c r="C101" s="27" t="s">
        <v>948</v>
      </c>
      <c r="D101" s="27" t="s">
        <v>948</v>
      </c>
      <c r="E101" s="27" t="s">
        <v>67</v>
      </c>
      <c r="F101" s="27">
        <v>5</v>
      </c>
    </row>
    <row r="102" spans="1:6" ht="16" customHeight="1">
      <c r="A102" s="26"/>
      <c r="B102" s="25" t="s">
        <v>1332</v>
      </c>
      <c r="C102" s="27" t="s">
        <v>948</v>
      </c>
      <c r="D102" s="27" t="s">
        <v>948</v>
      </c>
      <c r="E102" s="27" t="s">
        <v>67</v>
      </c>
      <c r="F102" s="27">
        <v>8</v>
      </c>
    </row>
    <row r="103" spans="1:6" ht="16" customHeight="1">
      <c r="A103" s="26"/>
      <c r="B103" s="25" t="s">
        <v>1333</v>
      </c>
      <c r="C103" s="84" t="s">
        <v>948</v>
      </c>
      <c r="D103" s="84" t="s">
        <v>948</v>
      </c>
      <c r="E103" s="29" t="s">
        <v>67</v>
      </c>
      <c r="F103" s="26">
        <v>5</v>
      </c>
    </row>
    <row r="104" spans="1:6" ht="16" customHeight="1">
      <c r="A104" s="102" t="s">
        <v>106</v>
      </c>
      <c r="B104" s="73" t="s">
        <v>566</v>
      </c>
      <c r="C104" s="27" t="s">
        <v>1223</v>
      </c>
      <c r="D104" s="27" t="s">
        <v>1223</v>
      </c>
      <c r="E104" s="27" t="s">
        <v>83</v>
      </c>
      <c r="F104" s="78">
        <v>6</v>
      </c>
    </row>
    <row r="105" spans="1:6" ht="16" customHeight="1">
      <c r="A105" s="26"/>
      <c r="B105" s="72" t="s">
        <v>1334</v>
      </c>
      <c r="C105" s="27" t="s">
        <v>1223</v>
      </c>
      <c r="D105" s="27" t="s">
        <v>1223</v>
      </c>
      <c r="E105" s="27" t="s">
        <v>83</v>
      </c>
      <c r="F105" s="27">
        <v>39</v>
      </c>
    </row>
    <row r="106" spans="1:6" ht="16" customHeight="1">
      <c r="A106" s="26"/>
      <c r="B106" s="72" t="s">
        <v>567</v>
      </c>
      <c r="C106" s="27" t="s">
        <v>1223</v>
      </c>
      <c r="D106" s="27" t="s">
        <v>1223</v>
      </c>
      <c r="E106" s="27" t="s">
        <v>83</v>
      </c>
      <c r="F106" s="27">
        <v>19</v>
      </c>
    </row>
    <row r="107" spans="1:6" ht="16" customHeight="1">
      <c r="A107" s="26"/>
      <c r="B107" s="72" t="s">
        <v>189</v>
      </c>
      <c r="C107" s="27" t="s">
        <v>1223</v>
      </c>
      <c r="D107" s="27" t="s">
        <v>1223</v>
      </c>
      <c r="E107" s="27" t="s">
        <v>83</v>
      </c>
      <c r="F107" s="27">
        <v>57</v>
      </c>
    </row>
    <row r="108" spans="1:6" ht="16" customHeight="1">
      <c r="A108" s="26"/>
      <c r="B108" s="72" t="s">
        <v>569</v>
      </c>
      <c r="C108" s="27" t="s">
        <v>14</v>
      </c>
      <c r="D108" s="27" t="s">
        <v>14</v>
      </c>
      <c r="E108" s="27" t="s">
        <v>14</v>
      </c>
      <c r="F108" s="27">
        <v>104</v>
      </c>
    </row>
    <row r="109" spans="1:6" ht="16" customHeight="1">
      <c r="A109" s="26"/>
      <c r="B109" s="72" t="s">
        <v>1335</v>
      </c>
      <c r="C109" s="27" t="s">
        <v>1223</v>
      </c>
      <c r="D109" s="27" t="s">
        <v>1223</v>
      </c>
      <c r="E109" s="27" t="s">
        <v>83</v>
      </c>
      <c r="F109" s="27">
        <v>10</v>
      </c>
    </row>
    <row r="110" spans="1:6" ht="16" customHeight="1">
      <c r="A110" s="26"/>
      <c r="B110" s="72" t="s">
        <v>1336</v>
      </c>
      <c r="C110" s="27" t="s">
        <v>1223</v>
      </c>
      <c r="D110" s="27" t="s">
        <v>1223</v>
      </c>
      <c r="E110" s="27" t="s">
        <v>83</v>
      </c>
      <c r="F110" s="27">
        <v>23</v>
      </c>
    </row>
    <row r="111" spans="1:6" ht="16" customHeight="1">
      <c r="A111" s="26"/>
      <c r="B111" s="25" t="s">
        <v>1337</v>
      </c>
      <c r="C111" s="27" t="s">
        <v>82</v>
      </c>
      <c r="D111" s="27" t="s">
        <v>82</v>
      </c>
      <c r="E111" s="27" t="s">
        <v>83</v>
      </c>
      <c r="F111" s="27">
        <v>2019</v>
      </c>
    </row>
    <row r="112" spans="1:6" ht="16" customHeight="1">
      <c r="A112" s="26"/>
      <c r="B112" s="25" t="s">
        <v>1338</v>
      </c>
      <c r="C112" s="27" t="s">
        <v>1223</v>
      </c>
      <c r="D112" s="27" t="s">
        <v>1223</v>
      </c>
      <c r="E112" s="27" t="s">
        <v>83</v>
      </c>
      <c r="F112" s="27">
        <v>43</v>
      </c>
    </row>
    <row r="113" spans="1:6" ht="16" customHeight="1">
      <c r="A113" s="26"/>
      <c r="B113" s="25" t="s">
        <v>299</v>
      </c>
      <c r="C113" s="27" t="s">
        <v>82</v>
      </c>
      <c r="D113" s="27" t="s">
        <v>82</v>
      </c>
      <c r="E113" s="27" t="s">
        <v>83</v>
      </c>
      <c r="F113" s="27">
        <v>2089</v>
      </c>
    </row>
    <row r="114" spans="1:6" ht="16" customHeight="1">
      <c r="A114" s="26"/>
      <c r="B114" s="25" t="s">
        <v>1339</v>
      </c>
      <c r="C114" s="27" t="s">
        <v>82</v>
      </c>
      <c r="D114" s="27" t="s">
        <v>82</v>
      </c>
      <c r="E114" s="27" t="s">
        <v>83</v>
      </c>
      <c r="F114" s="27">
        <v>111</v>
      </c>
    </row>
    <row r="115" spans="1:6" ht="16" customHeight="1">
      <c r="A115" s="26"/>
      <c r="B115" s="25" t="s">
        <v>193</v>
      </c>
      <c r="C115" s="27" t="s">
        <v>1223</v>
      </c>
      <c r="D115" s="27" t="s">
        <v>1223</v>
      </c>
      <c r="E115" s="27" t="s">
        <v>83</v>
      </c>
      <c r="F115" s="27">
        <v>172</v>
      </c>
    </row>
    <row r="116" spans="1:6" ht="16" customHeight="1">
      <c r="A116" s="26"/>
      <c r="B116" s="25" t="s">
        <v>1340</v>
      </c>
      <c r="C116" s="27" t="s">
        <v>1223</v>
      </c>
      <c r="D116" s="27" t="s">
        <v>1223</v>
      </c>
      <c r="E116" s="27" t="s">
        <v>83</v>
      </c>
      <c r="F116" s="27">
        <v>96</v>
      </c>
    </row>
    <row r="117" spans="1:6" ht="16" customHeight="1">
      <c r="A117" s="26"/>
      <c r="B117" s="25" t="s">
        <v>572</v>
      </c>
      <c r="C117" s="27" t="s">
        <v>1223</v>
      </c>
      <c r="D117" s="27" t="s">
        <v>1223</v>
      </c>
      <c r="E117" s="27" t="s">
        <v>83</v>
      </c>
      <c r="F117" s="27">
        <v>13</v>
      </c>
    </row>
    <row r="118" spans="1:6" ht="16" customHeight="1">
      <c r="A118" s="26"/>
      <c r="B118" s="25" t="s">
        <v>68</v>
      </c>
      <c r="C118" s="27" t="s">
        <v>14</v>
      </c>
      <c r="D118" s="27" t="s">
        <v>14</v>
      </c>
      <c r="E118" s="27" t="s">
        <v>14</v>
      </c>
      <c r="F118" s="27">
        <v>98</v>
      </c>
    </row>
    <row r="119" spans="1:6" ht="16" customHeight="1">
      <c r="A119" s="26"/>
      <c r="B119" s="25" t="s">
        <v>573</v>
      </c>
      <c r="C119" s="27" t="s">
        <v>14</v>
      </c>
      <c r="D119" s="27" t="s">
        <v>14</v>
      </c>
      <c r="E119" s="27" t="s">
        <v>14</v>
      </c>
      <c r="F119" s="27">
        <v>4</v>
      </c>
    </row>
    <row r="120" spans="1:6" ht="32">
      <c r="A120" s="26"/>
      <c r="B120" s="25" t="s">
        <v>1341</v>
      </c>
      <c r="C120" s="29" t="s">
        <v>1223</v>
      </c>
      <c r="D120" s="29" t="s">
        <v>1223</v>
      </c>
      <c r="E120" s="29" t="s">
        <v>83</v>
      </c>
      <c r="F120" s="27">
        <v>62</v>
      </c>
    </row>
    <row r="121" spans="1:6" ht="16" customHeight="1">
      <c r="A121" s="102" t="s">
        <v>107</v>
      </c>
      <c r="B121" s="73" t="s">
        <v>903</v>
      </c>
      <c r="C121" s="78" t="s">
        <v>951</v>
      </c>
      <c r="D121" s="78" t="s">
        <v>951</v>
      </c>
      <c r="E121" s="78" t="s">
        <v>83</v>
      </c>
      <c r="F121" s="78">
        <v>53</v>
      </c>
    </row>
    <row r="122" spans="1:6" ht="16" customHeight="1">
      <c r="A122" s="26"/>
      <c r="B122" s="72" t="s">
        <v>1342</v>
      </c>
      <c r="C122" s="27" t="s">
        <v>951</v>
      </c>
      <c r="D122" s="27" t="s">
        <v>951</v>
      </c>
      <c r="E122" s="27" t="s">
        <v>83</v>
      </c>
      <c r="F122" s="27">
        <v>1</v>
      </c>
    </row>
    <row r="123" spans="1:6" ht="16" customHeight="1">
      <c r="A123" s="26"/>
      <c r="B123" s="72" t="s">
        <v>1343</v>
      </c>
      <c r="C123" s="27" t="s">
        <v>951</v>
      </c>
      <c r="D123" s="27" t="s">
        <v>951</v>
      </c>
      <c r="E123" s="27" t="s">
        <v>83</v>
      </c>
      <c r="F123" s="27">
        <v>199</v>
      </c>
    </row>
    <row r="124" spans="1:6" ht="16" customHeight="1">
      <c r="A124" s="26"/>
      <c r="B124" s="72" t="s">
        <v>576</v>
      </c>
      <c r="C124" s="27" t="s">
        <v>951</v>
      </c>
      <c r="D124" s="27" t="s">
        <v>951</v>
      </c>
      <c r="E124" s="27" t="s">
        <v>83</v>
      </c>
      <c r="F124" s="27">
        <v>15</v>
      </c>
    </row>
    <row r="125" spans="1:6" ht="16" customHeight="1">
      <c r="A125" s="26"/>
      <c r="B125" s="72" t="s">
        <v>577</v>
      </c>
      <c r="C125" s="27" t="s">
        <v>951</v>
      </c>
      <c r="D125" s="27" t="s">
        <v>951</v>
      </c>
      <c r="E125" s="27" t="s">
        <v>83</v>
      </c>
      <c r="F125" s="27">
        <v>346</v>
      </c>
    </row>
    <row r="126" spans="1:6" ht="16" customHeight="1">
      <c r="A126" s="26"/>
      <c r="B126" s="72" t="s">
        <v>1344</v>
      </c>
      <c r="C126" s="27" t="s">
        <v>951</v>
      </c>
      <c r="D126" s="27" t="s">
        <v>951</v>
      </c>
      <c r="E126" s="27" t="s">
        <v>83</v>
      </c>
      <c r="F126" s="27">
        <v>188</v>
      </c>
    </row>
    <row r="127" spans="1:6" ht="16" customHeight="1">
      <c r="A127" s="26"/>
      <c r="B127" s="72" t="s">
        <v>904</v>
      </c>
      <c r="C127" s="27" t="s">
        <v>951</v>
      </c>
      <c r="D127" s="27" t="s">
        <v>951</v>
      </c>
      <c r="E127" s="27" t="s">
        <v>83</v>
      </c>
      <c r="F127" s="27">
        <v>165</v>
      </c>
    </row>
    <row r="128" spans="1:6" ht="16" customHeight="1">
      <c r="A128" s="26"/>
      <c r="B128" s="72" t="s">
        <v>500</v>
      </c>
      <c r="C128" s="27" t="s">
        <v>86</v>
      </c>
      <c r="D128" s="27" t="s">
        <v>86</v>
      </c>
      <c r="E128" s="27" t="s">
        <v>88</v>
      </c>
      <c r="F128" s="27">
        <v>842</v>
      </c>
    </row>
    <row r="129" spans="1:6" ht="16" customHeight="1">
      <c r="A129" s="26"/>
      <c r="B129" s="72" t="s">
        <v>579</v>
      </c>
      <c r="C129" s="27" t="s">
        <v>86</v>
      </c>
      <c r="D129" s="27" t="s">
        <v>86</v>
      </c>
      <c r="E129" s="27" t="s">
        <v>88</v>
      </c>
      <c r="F129" s="27">
        <v>223</v>
      </c>
    </row>
    <row r="130" spans="1:6" ht="16" customHeight="1">
      <c r="A130" s="26"/>
      <c r="B130" s="72" t="s">
        <v>149</v>
      </c>
      <c r="C130" s="27" t="s">
        <v>86</v>
      </c>
      <c r="D130" s="27" t="s">
        <v>86</v>
      </c>
      <c r="E130" s="27" t="s">
        <v>88</v>
      </c>
      <c r="F130" s="27">
        <v>0</v>
      </c>
    </row>
    <row r="131" spans="1:6" ht="16" customHeight="1">
      <c r="A131" s="26"/>
      <c r="B131" s="72" t="s">
        <v>1345</v>
      </c>
      <c r="C131" s="27" t="s">
        <v>86</v>
      </c>
      <c r="D131" s="27" t="s">
        <v>86</v>
      </c>
      <c r="E131" s="27" t="s">
        <v>88</v>
      </c>
      <c r="F131" s="27">
        <v>0</v>
      </c>
    </row>
    <row r="132" spans="1:6" ht="16" customHeight="1">
      <c r="A132" s="26"/>
      <c r="B132" s="25" t="s">
        <v>503</v>
      </c>
      <c r="C132" s="27" t="s">
        <v>951</v>
      </c>
      <c r="D132" s="27" t="s">
        <v>951</v>
      </c>
      <c r="E132" s="27" t="s">
        <v>83</v>
      </c>
      <c r="F132" s="27">
        <v>811</v>
      </c>
    </row>
    <row r="133" spans="1:6" ht="16" customHeight="1">
      <c r="A133" s="26"/>
      <c r="B133" s="25" t="s">
        <v>581</v>
      </c>
      <c r="C133" s="27" t="s">
        <v>951</v>
      </c>
      <c r="D133" s="27" t="s">
        <v>951</v>
      </c>
      <c r="E133" s="27" t="s">
        <v>83</v>
      </c>
      <c r="F133" s="27">
        <v>232</v>
      </c>
    </row>
    <row r="134" spans="1:6" ht="16" customHeight="1">
      <c r="A134" s="26"/>
      <c r="B134" s="25" t="s">
        <v>582</v>
      </c>
      <c r="C134" s="27" t="s">
        <v>951</v>
      </c>
      <c r="D134" s="27" t="s">
        <v>951</v>
      </c>
      <c r="E134" s="27" t="s">
        <v>83</v>
      </c>
      <c r="F134" s="27">
        <v>430</v>
      </c>
    </row>
    <row r="135" spans="1:6" ht="16" customHeight="1">
      <c r="A135" s="26"/>
      <c r="B135" s="25" t="s">
        <v>583</v>
      </c>
      <c r="C135" s="27" t="s">
        <v>951</v>
      </c>
      <c r="D135" s="27" t="s">
        <v>951</v>
      </c>
      <c r="E135" s="27" t="s">
        <v>83</v>
      </c>
      <c r="F135" s="27">
        <v>82</v>
      </c>
    </row>
    <row r="136" spans="1:6" ht="16" customHeight="1">
      <c r="A136" s="26"/>
      <c r="B136" s="25" t="s">
        <v>584</v>
      </c>
      <c r="C136" s="27" t="s">
        <v>1034</v>
      </c>
      <c r="D136" s="27" t="s">
        <v>1034</v>
      </c>
      <c r="E136" s="27" t="s">
        <v>83</v>
      </c>
      <c r="F136" s="27">
        <v>32</v>
      </c>
    </row>
    <row r="137" spans="1:6" ht="16" customHeight="1">
      <c r="A137" s="26"/>
      <c r="B137" s="25" t="s">
        <v>585</v>
      </c>
      <c r="C137" s="27" t="s">
        <v>1282</v>
      </c>
      <c r="D137" s="27" t="s">
        <v>1282</v>
      </c>
      <c r="E137" s="27" t="s">
        <v>24</v>
      </c>
      <c r="F137" s="27">
        <v>1</v>
      </c>
    </row>
    <row r="138" spans="1:6" ht="16" customHeight="1">
      <c r="A138" s="26"/>
      <c r="B138" s="25" t="s">
        <v>504</v>
      </c>
      <c r="C138" s="27" t="s">
        <v>1034</v>
      </c>
      <c r="D138" s="27" t="s">
        <v>1034</v>
      </c>
      <c r="E138" s="27" t="s">
        <v>14</v>
      </c>
      <c r="F138" s="27">
        <v>577</v>
      </c>
    </row>
    <row r="139" spans="1:6" ht="16" customHeight="1">
      <c r="A139" s="26"/>
      <c r="B139" s="25" t="s">
        <v>586</v>
      </c>
      <c r="C139" s="27" t="s">
        <v>1034</v>
      </c>
      <c r="D139" s="27" t="s">
        <v>1034</v>
      </c>
      <c r="E139" s="27" t="s">
        <v>14</v>
      </c>
      <c r="F139" s="27">
        <v>187</v>
      </c>
    </row>
    <row r="140" spans="1:6" ht="16" customHeight="1">
      <c r="A140" s="26"/>
      <c r="B140" s="25" t="s">
        <v>587</v>
      </c>
      <c r="C140" s="27" t="s">
        <v>1034</v>
      </c>
      <c r="D140" s="27" t="s">
        <v>1034</v>
      </c>
      <c r="E140" s="27" t="s">
        <v>83</v>
      </c>
      <c r="F140" s="27">
        <v>252</v>
      </c>
    </row>
    <row r="141" spans="1:6" ht="16" customHeight="1">
      <c r="A141" s="26"/>
      <c r="B141" s="25" t="s">
        <v>1346</v>
      </c>
      <c r="C141" s="27" t="s">
        <v>951</v>
      </c>
      <c r="D141" s="27" t="s">
        <v>951</v>
      </c>
      <c r="E141" s="27" t="s">
        <v>83</v>
      </c>
      <c r="F141" s="27">
        <v>49</v>
      </c>
    </row>
    <row r="142" spans="1:6" ht="16" customHeight="1">
      <c r="A142" s="26"/>
      <c r="B142" s="25" t="s">
        <v>1347</v>
      </c>
      <c r="C142" s="27" t="s">
        <v>951</v>
      </c>
      <c r="D142" s="27" t="s">
        <v>951</v>
      </c>
      <c r="E142" s="27" t="s">
        <v>88</v>
      </c>
      <c r="F142" s="27">
        <v>79</v>
      </c>
    </row>
    <row r="143" spans="1:6" ht="16" customHeight="1">
      <c r="A143" s="102" t="s">
        <v>893</v>
      </c>
      <c r="B143" s="73" t="s">
        <v>1348</v>
      </c>
      <c r="C143" s="78" t="s">
        <v>938</v>
      </c>
      <c r="D143" s="78" t="s">
        <v>938</v>
      </c>
      <c r="E143" s="78" t="s">
        <v>83</v>
      </c>
      <c r="F143" s="78">
        <v>159</v>
      </c>
    </row>
    <row r="144" spans="1:6" ht="16" customHeight="1">
      <c r="A144" s="26"/>
      <c r="B144" s="72" t="s">
        <v>1349</v>
      </c>
      <c r="C144" s="27" t="s">
        <v>938</v>
      </c>
      <c r="D144" s="27" t="s">
        <v>938</v>
      </c>
      <c r="E144" s="27" t="s">
        <v>14</v>
      </c>
      <c r="F144" s="27">
        <v>4501</v>
      </c>
    </row>
    <row r="145" spans="1:6" ht="16" customHeight="1">
      <c r="A145" s="26"/>
      <c r="B145" s="72" t="s">
        <v>591</v>
      </c>
      <c r="C145" s="27" t="s">
        <v>938</v>
      </c>
      <c r="D145" s="27" t="s">
        <v>938</v>
      </c>
      <c r="E145" s="27" t="s">
        <v>83</v>
      </c>
      <c r="F145" s="27">
        <v>0</v>
      </c>
    </row>
    <row r="146" spans="1:6" ht="16" customHeight="1">
      <c r="A146" s="26"/>
      <c r="B146" s="72" t="s">
        <v>592</v>
      </c>
      <c r="C146" s="27" t="s">
        <v>938</v>
      </c>
      <c r="D146" s="27" t="s">
        <v>938</v>
      </c>
      <c r="E146" s="27" t="s">
        <v>83</v>
      </c>
      <c r="F146" s="27">
        <v>171</v>
      </c>
    </row>
    <row r="147" spans="1:6" ht="16" customHeight="1">
      <c r="A147" s="26"/>
      <c r="B147" s="72" t="s">
        <v>906</v>
      </c>
      <c r="C147" s="27" t="s">
        <v>939</v>
      </c>
      <c r="D147" s="27" t="s">
        <v>939</v>
      </c>
      <c r="E147" s="27" t="s">
        <v>83</v>
      </c>
      <c r="F147" s="27">
        <v>57</v>
      </c>
    </row>
    <row r="148" spans="1:6" ht="16" customHeight="1">
      <c r="A148" s="26"/>
      <c r="B148" s="25" t="s">
        <v>594</v>
      </c>
      <c r="C148" s="27" t="s">
        <v>939</v>
      </c>
      <c r="D148" s="27" t="s">
        <v>939</v>
      </c>
      <c r="E148" s="27" t="s">
        <v>83</v>
      </c>
      <c r="F148" s="27">
        <v>20</v>
      </c>
    </row>
    <row r="149" spans="1:6" ht="16" customHeight="1">
      <c r="A149" s="26"/>
      <c r="B149" s="25" t="s">
        <v>1350</v>
      </c>
      <c r="C149" s="27" t="s">
        <v>939</v>
      </c>
      <c r="D149" s="27" t="s">
        <v>939</v>
      </c>
      <c r="E149" s="27" t="s">
        <v>83</v>
      </c>
      <c r="F149" s="27">
        <v>21</v>
      </c>
    </row>
    <row r="150" spans="1:6" ht="16" customHeight="1">
      <c r="A150" s="26"/>
      <c r="B150" s="25" t="s">
        <v>596</v>
      </c>
      <c r="C150" s="27" t="s">
        <v>939</v>
      </c>
      <c r="D150" s="27" t="s">
        <v>939</v>
      </c>
      <c r="E150" s="27" t="s">
        <v>83</v>
      </c>
      <c r="F150" s="27">
        <v>338</v>
      </c>
    </row>
    <row r="151" spans="1:6" ht="16" customHeight="1">
      <c r="A151" s="26"/>
      <c r="B151" s="25" t="s">
        <v>597</v>
      </c>
      <c r="C151" s="27" t="s">
        <v>939</v>
      </c>
      <c r="D151" s="27" t="s">
        <v>939</v>
      </c>
      <c r="E151" s="27" t="s">
        <v>88</v>
      </c>
      <c r="F151" s="27">
        <v>8</v>
      </c>
    </row>
    <row r="152" spans="1:6" ht="16" customHeight="1">
      <c r="A152" s="26"/>
      <c r="B152" s="25" t="s">
        <v>1351</v>
      </c>
      <c r="C152" s="27" t="s">
        <v>944</v>
      </c>
      <c r="D152" s="27" t="s">
        <v>935</v>
      </c>
      <c r="E152" s="27" t="s">
        <v>24</v>
      </c>
      <c r="F152" s="27">
        <v>55</v>
      </c>
    </row>
    <row r="153" spans="1:6" ht="16" customHeight="1">
      <c r="A153" s="26"/>
      <c r="B153" s="25" t="s">
        <v>1352</v>
      </c>
      <c r="C153" s="27" t="s">
        <v>939</v>
      </c>
      <c r="D153" s="27" t="s">
        <v>939</v>
      </c>
      <c r="E153" s="27" t="s">
        <v>83</v>
      </c>
      <c r="F153" s="27">
        <v>93</v>
      </c>
    </row>
    <row r="154" spans="1:6" ht="16" customHeight="1">
      <c r="A154" s="26"/>
      <c r="B154" s="25" t="s">
        <v>1353</v>
      </c>
      <c r="C154" s="27" t="s">
        <v>944</v>
      </c>
      <c r="D154" s="27" t="s">
        <v>935</v>
      </c>
      <c r="E154" s="27" t="s">
        <v>24</v>
      </c>
      <c r="F154" s="27">
        <v>126</v>
      </c>
    </row>
    <row r="155" spans="1:6" ht="16" customHeight="1">
      <c r="A155" s="26"/>
      <c r="B155" s="25" t="s">
        <v>1354</v>
      </c>
      <c r="C155" s="27" t="s">
        <v>939</v>
      </c>
      <c r="D155" s="27" t="s">
        <v>939</v>
      </c>
      <c r="E155" s="27" t="s">
        <v>83</v>
      </c>
      <c r="F155" s="27">
        <v>0</v>
      </c>
    </row>
    <row r="156" spans="1:6" ht="16" customHeight="1">
      <c r="A156" s="26"/>
      <c r="B156" s="25" t="s">
        <v>1355</v>
      </c>
      <c r="C156" s="27" t="s">
        <v>939</v>
      </c>
      <c r="D156" s="27" t="s">
        <v>939</v>
      </c>
      <c r="E156" s="27" t="s">
        <v>83</v>
      </c>
      <c r="F156" s="27">
        <v>44</v>
      </c>
    </row>
    <row r="157" spans="1:6" ht="16" customHeight="1">
      <c r="A157" s="26"/>
      <c r="B157" s="25" t="s">
        <v>603</v>
      </c>
      <c r="C157" s="29" t="s">
        <v>939</v>
      </c>
      <c r="D157" s="29" t="s">
        <v>939</v>
      </c>
      <c r="E157" s="29" t="s">
        <v>83</v>
      </c>
      <c r="F157" s="27">
        <v>0</v>
      </c>
    </row>
    <row r="158" spans="1:6" ht="16" customHeight="1">
      <c r="A158" s="102" t="s">
        <v>604</v>
      </c>
      <c r="B158" s="73" t="s">
        <v>605</v>
      </c>
      <c r="C158" s="78" t="s">
        <v>940</v>
      </c>
      <c r="D158" s="78" t="s">
        <v>940</v>
      </c>
      <c r="E158" s="78" t="s">
        <v>85</v>
      </c>
      <c r="F158" s="78">
        <v>54</v>
      </c>
    </row>
    <row r="159" spans="1:6" ht="16" customHeight="1">
      <c r="A159" s="26"/>
      <c r="B159" s="72" t="s">
        <v>606</v>
      </c>
      <c r="C159" s="27" t="s">
        <v>940</v>
      </c>
      <c r="D159" s="27" t="s">
        <v>940</v>
      </c>
      <c r="E159" s="27" t="s">
        <v>83</v>
      </c>
      <c r="F159" s="27">
        <v>55</v>
      </c>
    </row>
    <row r="160" spans="1:6" ht="16" customHeight="1">
      <c r="A160" s="26"/>
      <c r="B160" s="72" t="s">
        <v>607</v>
      </c>
      <c r="C160" s="27" t="s">
        <v>940</v>
      </c>
      <c r="D160" s="27" t="s">
        <v>940</v>
      </c>
      <c r="E160" s="27" t="s">
        <v>83</v>
      </c>
      <c r="F160" s="27">
        <v>53</v>
      </c>
    </row>
    <row r="161" spans="1:6" ht="16" customHeight="1">
      <c r="A161" s="26"/>
      <c r="B161" s="72" t="s">
        <v>505</v>
      </c>
      <c r="C161" s="27" t="s">
        <v>940</v>
      </c>
      <c r="D161" s="27" t="s">
        <v>940</v>
      </c>
      <c r="E161" s="27" t="s">
        <v>88</v>
      </c>
      <c r="F161" s="27">
        <v>195</v>
      </c>
    </row>
    <row r="162" spans="1:6" ht="16" customHeight="1">
      <c r="A162" s="26"/>
      <c r="B162" s="72" t="s">
        <v>1356</v>
      </c>
      <c r="C162" s="27" t="s">
        <v>940</v>
      </c>
      <c r="D162" s="27" t="s">
        <v>940</v>
      </c>
      <c r="E162" s="27" t="s">
        <v>83</v>
      </c>
      <c r="F162" s="27">
        <v>14</v>
      </c>
    </row>
    <row r="163" spans="1:6" ht="16" customHeight="1">
      <c r="A163" s="26"/>
      <c r="B163" s="72" t="s">
        <v>608</v>
      </c>
      <c r="C163" s="27" t="s">
        <v>940</v>
      </c>
      <c r="D163" s="27" t="s">
        <v>940</v>
      </c>
      <c r="E163" s="27" t="s">
        <v>83</v>
      </c>
      <c r="F163" s="27">
        <v>86</v>
      </c>
    </row>
    <row r="164" spans="1:6" ht="16" customHeight="1">
      <c r="A164" s="26"/>
      <c r="B164" s="25" t="s">
        <v>1357</v>
      </c>
      <c r="C164" s="27" t="s">
        <v>940</v>
      </c>
      <c r="D164" s="27" t="s">
        <v>940</v>
      </c>
      <c r="E164" s="27" t="s">
        <v>83</v>
      </c>
      <c r="F164" s="27">
        <v>3</v>
      </c>
    </row>
    <row r="165" spans="1:6" ht="16" customHeight="1">
      <c r="A165" s="26"/>
      <c r="B165" s="25" t="s">
        <v>611</v>
      </c>
      <c r="C165" s="29" t="s">
        <v>940</v>
      </c>
      <c r="D165" s="29" t="s">
        <v>940</v>
      </c>
      <c r="E165" s="29" t="s">
        <v>83</v>
      </c>
      <c r="F165" s="27">
        <v>1</v>
      </c>
    </row>
    <row r="166" spans="1:6" ht="16" customHeight="1">
      <c r="A166" s="102" t="s">
        <v>894</v>
      </c>
      <c r="B166" s="73" t="s">
        <v>1358</v>
      </c>
      <c r="C166" s="78" t="s">
        <v>948</v>
      </c>
      <c r="D166" s="78" t="s">
        <v>948</v>
      </c>
      <c r="E166" s="78" t="s">
        <v>67</v>
      </c>
      <c r="F166" s="78">
        <v>43</v>
      </c>
    </row>
    <row r="167" spans="1:6" ht="16" customHeight="1">
      <c r="A167" s="26"/>
      <c r="B167" s="72" t="s">
        <v>613</v>
      </c>
      <c r="C167" s="27" t="s">
        <v>86</v>
      </c>
      <c r="D167" s="27" t="s">
        <v>86</v>
      </c>
      <c r="E167" s="27" t="s">
        <v>88</v>
      </c>
      <c r="F167" s="27">
        <v>38</v>
      </c>
    </row>
    <row r="168" spans="1:6" ht="16" customHeight="1">
      <c r="A168" s="26"/>
      <c r="B168" s="72" t="s">
        <v>1270</v>
      </c>
      <c r="C168" s="27" t="s">
        <v>86</v>
      </c>
      <c r="D168" s="27" t="s">
        <v>86</v>
      </c>
      <c r="E168" s="27" t="s">
        <v>88</v>
      </c>
      <c r="F168" s="27">
        <v>34</v>
      </c>
    </row>
    <row r="169" spans="1:6" ht="16" customHeight="1">
      <c r="A169" s="26"/>
      <c r="B169" s="72" t="s">
        <v>614</v>
      </c>
      <c r="C169" s="29" t="s">
        <v>83</v>
      </c>
      <c r="D169" s="29" t="s">
        <v>83</v>
      </c>
      <c r="E169" s="29" t="s">
        <v>83</v>
      </c>
      <c r="F169" s="27">
        <v>32</v>
      </c>
    </row>
    <row r="170" spans="1:6" ht="16" customHeight="1">
      <c r="A170" s="102" t="s">
        <v>615</v>
      </c>
      <c r="B170" s="73" t="s">
        <v>616</v>
      </c>
      <c r="C170" s="27" t="s">
        <v>83</v>
      </c>
      <c r="D170" s="27" t="s">
        <v>83</v>
      </c>
      <c r="E170" s="27" t="s">
        <v>83</v>
      </c>
      <c r="F170" s="78">
        <v>61</v>
      </c>
    </row>
    <row r="171" spans="1:6" ht="16" customHeight="1">
      <c r="A171" s="26"/>
      <c r="B171" s="72" t="s">
        <v>617</v>
      </c>
      <c r="C171" s="27" t="s">
        <v>83</v>
      </c>
      <c r="D171" s="27" t="s">
        <v>83</v>
      </c>
      <c r="E171" s="27" t="s">
        <v>83</v>
      </c>
      <c r="F171" s="27">
        <v>11</v>
      </c>
    </row>
    <row r="172" spans="1:6" ht="16" customHeight="1">
      <c r="A172" s="26"/>
      <c r="B172" s="25" t="s">
        <v>618</v>
      </c>
      <c r="C172" s="27" t="s">
        <v>83</v>
      </c>
      <c r="D172" s="27" t="s">
        <v>83</v>
      </c>
      <c r="E172" s="27" t="s">
        <v>83</v>
      </c>
      <c r="F172" s="27">
        <v>0</v>
      </c>
    </row>
    <row r="173" spans="1:6" ht="16" customHeight="1">
      <c r="A173" s="26"/>
      <c r="B173" s="25" t="s">
        <v>619</v>
      </c>
      <c r="C173" s="29" t="s">
        <v>83</v>
      </c>
      <c r="D173" s="29" t="s">
        <v>83</v>
      </c>
      <c r="E173" s="29" t="s">
        <v>83</v>
      </c>
      <c r="F173" s="29">
        <v>3</v>
      </c>
    </row>
    <row r="174" spans="1:6" ht="16" customHeight="1">
      <c r="A174" s="102" t="s">
        <v>620</v>
      </c>
      <c r="B174" s="73" t="s">
        <v>1359</v>
      </c>
      <c r="C174" s="27" t="s">
        <v>83</v>
      </c>
      <c r="D174" s="27" t="s">
        <v>83</v>
      </c>
      <c r="E174" s="27" t="s">
        <v>83</v>
      </c>
      <c r="F174" s="27">
        <v>51</v>
      </c>
    </row>
    <row r="175" spans="1:6" ht="16" customHeight="1">
      <c r="A175" s="26"/>
      <c r="B175" s="25" t="s">
        <v>621</v>
      </c>
      <c r="C175" s="27" t="s">
        <v>14</v>
      </c>
      <c r="D175" s="27" t="s">
        <v>14</v>
      </c>
      <c r="E175" s="27" t="s">
        <v>14</v>
      </c>
      <c r="F175" s="27">
        <v>266</v>
      </c>
    </row>
    <row r="176" spans="1:6" ht="16" customHeight="1">
      <c r="A176" s="26"/>
      <c r="B176" s="25" t="s">
        <v>324</v>
      </c>
      <c r="C176" s="29" t="s">
        <v>14</v>
      </c>
      <c r="D176" s="29" t="s">
        <v>14</v>
      </c>
      <c r="E176" s="29" t="s">
        <v>14</v>
      </c>
      <c r="F176" s="29">
        <v>188</v>
      </c>
    </row>
    <row r="177" spans="1:6" ht="16" customHeight="1">
      <c r="A177" s="102" t="s">
        <v>622</v>
      </c>
      <c r="B177" s="73" t="s">
        <v>1360</v>
      </c>
      <c r="C177" s="78" t="s">
        <v>940</v>
      </c>
      <c r="D177" s="78" t="s">
        <v>940</v>
      </c>
      <c r="E177" s="27" t="s">
        <v>83</v>
      </c>
      <c r="F177" s="27">
        <v>237</v>
      </c>
    </row>
    <row r="178" spans="1:6" ht="16" customHeight="1">
      <c r="A178" s="26"/>
      <c r="B178" s="72" t="s">
        <v>623</v>
      </c>
      <c r="C178" s="27" t="s">
        <v>940</v>
      </c>
      <c r="D178" s="27" t="s">
        <v>940</v>
      </c>
      <c r="E178" s="27" t="s">
        <v>83</v>
      </c>
      <c r="F178" s="27">
        <v>1364</v>
      </c>
    </row>
    <row r="179" spans="1:6" ht="16" customHeight="1">
      <c r="A179" s="26"/>
      <c r="B179" s="72" t="s">
        <v>1361</v>
      </c>
      <c r="C179" s="27" t="s">
        <v>940</v>
      </c>
      <c r="D179" s="27" t="s">
        <v>940</v>
      </c>
      <c r="E179" s="27" t="s">
        <v>85</v>
      </c>
      <c r="F179" s="27">
        <v>307</v>
      </c>
    </row>
    <row r="180" spans="1:6" ht="16" customHeight="1">
      <c r="A180" s="26"/>
      <c r="B180" s="25" t="s">
        <v>1362</v>
      </c>
      <c r="C180" s="27" t="s">
        <v>940</v>
      </c>
      <c r="D180" s="27" t="s">
        <v>940</v>
      </c>
      <c r="E180" s="27" t="s">
        <v>83</v>
      </c>
      <c r="F180" s="27">
        <v>147</v>
      </c>
    </row>
    <row r="181" spans="1:6" ht="16" customHeight="1">
      <c r="A181" s="26"/>
      <c r="B181" s="25" t="s">
        <v>627</v>
      </c>
      <c r="C181" s="29" t="s">
        <v>940</v>
      </c>
      <c r="D181" s="29" t="s">
        <v>940</v>
      </c>
      <c r="E181" s="29" t="s">
        <v>85</v>
      </c>
      <c r="F181" s="27">
        <v>6</v>
      </c>
    </row>
    <row r="182" spans="1:6" ht="16" customHeight="1">
      <c r="A182" s="87" t="s">
        <v>1363</v>
      </c>
      <c r="B182" s="54" t="s">
        <v>1364</v>
      </c>
      <c r="C182" s="79" t="s">
        <v>14</v>
      </c>
      <c r="D182" s="79" t="s">
        <v>14</v>
      </c>
      <c r="E182" s="79" t="s">
        <v>14</v>
      </c>
      <c r="F182" s="79">
        <v>262</v>
      </c>
    </row>
    <row r="183" spans="1:6" ht="16" customHeight="1">
      <c r="A183" s="102" t="s">
        <v>629</v>
      </c>
      <c r="B183" s="73" t="s">
        <v>1365</v>
      </c>
      <c r="C183" s="78" t="s">
        <v>63</v>
      </c>
      <c r="D183" s="78" t="s">
        <v>63</v>
      </c>
      <c r="E183" s="78" t="s">
        <v>85</v>
      </c>
      <c r="F183" s="27">
        <v>157</v>
      </c>
    </row>
    <row r="184" spans="1:6" ht="16" customHeight="1">
      <c r="A184" s="26"/>
      <c r="B184" s="25" t="s">
        <v>1366</v>
      </c>
      <c r="C184" s="27" t="s">
        <v>63</v>
      </c>
      <c r="D184" s="27" t="s">
        <v>63</v>
      </c>
      <c r="E184" s="27" t="s">
        <v>85</v>
      </c>
      <c r="F184" s="27">
        <v>90</v>
      </c>
    </row>
    <row r="185" spans="1:6" ht="16" customHeight="1">
      <c r="A185" s="26"/>
      <c r="B185" s="25" t="s">
        <v>1367</v>
      </c>
      <c r="C185" s="27" t="s">
        <v>63</v>
      </c>
      <c r="D185" s="27" t="s">
        <v>63</v>
      </c>
      <c r="E185" s="27" t="s">
        <v>85</v>
      </c>
      <c r="F185" s="27">
        <v>228</v>
      </c>
    </row>
    <row r="186" spans="1:6" ht="16" customHeight="1">
      <c r="A186" s="26"/>
      <c r="B186" s="25" t="s">
        <v>632</v>
      </c>
      <c r="C186" s="27" t="s">
        <v>63</v>
      </c>
      <c r="D186" s="27" t="s">
        <v>63</v>
      </c>
      <c r="E186" s="27" t="s">
        <v>85</v>
      </c>
      <c r="F186" s="27">
        <v>165</v>
      </c>
    </row>
    <row r="187" spans="1:6" ht="16" customHeight="1">
      <c r="A187" s="26"/>
      <c r="B187" s="25" t="s">
        <v>633</v>
      </c>
      <c r="C187" s="27" t="s">
        <v>63</v>
      </c>
      <c r="D187" s="27" t="s">
        <v>63</v>
      </c>
      <c r="E187" s="27" t="s">
        <v>85</v>
      </c>
      <c r="F187" s="27">
        <v>52</v>
      </c>
    </row>
    <row r="188" spans="1:6" ht="16" customHeight="1">
      <c r="A188" s="26"/>
      <c r="B188" s="25" t="s">
        <v>634</v>
      </c>
      <c r="C188" s="27" t="s">
        <v>63</v>
      </c>
      <c r="D188" s="27" t="s">
        <v>63</v>
      </c>
      <c r="E188" s="27" t="s">
        <v>85</v>
      </c>
      <c r="F188" s="27">
        <v>503</v>
      </c>
    </row>
    <row r="189" spans="1:6" ht="16" customHeight="1">
      <c r="A189" s="26"/>
      <c r="B189" s="25" t="s">
        <v>635</v>
      </c>
      <c r="C189" s="27" t="s">
        <v>63</v>
      </c>
      <c r="D189" s="27" t="s">
        <v>63</v>
      </c>
      <c r="E189" s="27" t="s">
        <v>85</v>
      </c>
      <c r="F189" s="27">
        <v>91</v>
      </c>
    </row>
    <row r="190" spans="1:6" ht="16" customHeight="1">
      <c r="A190" s="26"/>
      <c r="B190" s="25" t="s">
        <v>636</v>
      </c>
      <c r="C190" s="27" t="s">
        <v>63</v>
      </c>
      <c r="D190" s="27" t="s">
        <v>63</v>
      </c>
      <c r="E190" s="27" t="s">
        <v>85</v>
      </c>
      <c r="F190" s="27">
        <v>50</v>
      </c>
    </row>
    <row r="191" spans="1:6" ht="16" customHeight="1">
      <c r="A191" s="26"/>
      <c r="B191" s="25" t="s">
        <v>637</v>
      </c>
      <c r="C191" s="27" t="s">
        <v>63</v>
      </c>
      <c r="D191" s="27" t="s">
        <v>63</v>
      </c>
      <c r="E191" s="27" t="s">
        <v>85</v>
      </c>
      <c r="F191" s="27">
        <v>22</v>
      </c>
    </row>
    <row r="192" spans="1:6" ht="16" customHeight="1">
      <c r="A192" s="26"/>
      <c r="B192" s="25" t="s">
        <v>1368</v>
      </c>
      <c r="C192" s="27" t="s">
        <v>63</v>
      </c>
      <c r="D192" s="27" t="s">
        <v>63</v>
      </c>
      <c r="E192" s="27" t="s">
        <v>85</v>
      </c>
      <c r="F192" s="27">
        <v>8</v>
      </c>
    </row>
    <row r="193" spans="1:6" ht="16" customHeight="1">
      <c r="A193" s="26"/>
      <c r="B193" s="25" t="s">
        <v>664</v>
      </c>
      <c r="C193" s="27" t="s">
        <v>54</v>
      </c>
      <c r="D193" s="27" t="s">
        <v>54</v>
      </c>
      <c r="E193" s="27" t="s">
        <v>85</v>
      </c>
      <c r="F193" s="27">
        <v>200</v>
      </c>
    </row>
    <row r="194" spans="1:6" ht="16" customHeight="1">
      <c r="A194" s="26"/>
      <c r="B194" s="25" t="s">
        <v>665</v>
      </c>
      <c r="C194" s="27" t="s">
        <v>54</v>
      </c>
      <c r="D194" s="27" t="s">
        <v>54</v>
      </c>
      <c r="E194" s="27" t="s">
        <v>85</v>
      </c>
      <c r="F194" s="27">
        <v>58</v>
      </c>
    </row>
    <row r="195" spans="1:6" ht="16" customHeight="1">
      <c r="A195" s="26"/>
      <c r="B195" s="25" t="s">
        <v>666</v>
      </c>
      <c r="C195" s="27" t="s">
        <v>54</v>
      </c>
      <c r="D195" s="27" t="s">
        <v>54</v>
      </c>
      <c r="E195" s="27" t="s">
        <v>85</v>
      </c>
      <c r="F195" s="27">
        <v>77</v>
      </c>
    </row>
    <row r="196" spans="1:6" ht="16" customHeight="1">
      <c r="A196" s="26"/>
      <c r="B196" s="25" t="s">
        <v>1369</v>
      </c>
      <c r="C196" s="27" t="s">
        <v>85</v>
      </c>
      <c r="D196" s="27" t="s">
        <v>85</v>
      </c>
      <c r="E196" s="27" t="s">
        <v>85</v>
      </c>
      <c r="F196" s="27">
        <v>37</v>
      </c>
    </row>
    <row r="197" spans="1:6" ht="16" customHeight="1">
      <c r="A197" s="26"/>
      <c r="B197" s="25" t="s">
        <v>1370</v>
      </c>
      <c r="C197" s="27" t="s">
        <v>85</v>
      </c>
      <c r="D197" s="27" t="s">
        <v>85</v>
      </c>
      <c r="E197" s="27" t="s">
        <v>85</v>
      </c>
      <c r="F197" s="27">
        <v>4</v>
      </c>
    </row>
    <row r="198" spans="1:6" ht="16" customHeight="1">
      <c r="A198" s="26"/>
      <c r="B198" s="25" t="s">
        <v>1371</v>
      </c>
      <c r="C198" s="27" t="s">
        <v>85</v>
      </c>
      <c r="D198" s="27" t="s">
        <v>85</v>
      </c>
      <c r="E198" s="27" t="s">
        <v>85</v>
      </c>
      <c r="F198" s="27">
        <v>92</v>
      </c>
    </row>
    <row r="199" spans="1:6" ht="16" customHeight="1">
      <c r="A199" s="26"/>
      <c r="B199" s="25" t="s">
        <v>641</v>
      </c>
      <c r="C199" s="27" t="s">
        <v>85</v>
      </c>
      <c r="D199" s="27" t="s">
        <v>85</v>
      </c>
      <c r="E199" s="27" t="s">
        <v>85</v>
      </c>
      <c r="F199" s="27">
        <v>63</v>
      </c>
    </row>
    <row r="200" spans="1:6" ht="16" customHeight="1">
      <c r="A200" s="26"/>
      <c r="B200" s="25" t="s">
        <v>642</v>
      </c>
      <c r="C200" s="27" t="s">
        <v>85</v>
      </c>
      <c r="D200" s="27" t="s">
        <v>85</v>
      </c>
      <c r="E200" s="27" t="s">
        <v>85</v>
      </c>
      <c r="F200" s="27">
        <v>251</v>
      </c>
    </row>
    <row r="201" spans="1:6" ht="16" customHeight="1">
      <c r="A201" s="26"/>
      <c r="B201" s="25" t="s">
        <v>1372</v>
      </c>
      <c r="C201" s="27" t="s">
        <v>85</v>
      </c>
      <c r="D201" s="27" t="s">
        <v>85</v>
      </c>
      <c r="E201" s="27" t="s">
        <v>85</v>
      </c>
      <c r="F201" s="27">
        <v>38</v>
      </c>
    </row>
    <row r="202" spans="1:6" ht="16" customHeight="1">
      <c r="A202" s="26"/>
      <c r="B202" s="25" t="s">
        <v>1373</v>
      </c>
      <c r="C202" s="27" t="s">
        <v>85</v>
      </c>
      <c r="D202" s="27" t="s">
        <v>85</v>
      </c>
      <c r="E202" s="27" t="s">
        <v>85</v>
      </c>
      <c r="F202" s="27">
        <v>122</v>
      </c>
    </row>
    <row r="203" spans="1:6" ht="16" customHeight="1">
      <c r="A203" s="26"/>
      <c r="B203" s="25" t="s">
        <v>1374</v>
      </c>
      <c r="C203" s="27" t="s">
        <v>85</v>
      </c>
      <c r="D203" s="27" t="s">
        <v>85</v>
      </c>
      <c r="E203" s="27" t="s">
        <v>85</v>
      </c>
      <c r="F203" s="27">
        <v>338</v>
      </c>
    </row>
    <row r="204" spans="1:6" ht="16" customHeight="1">
      <c r="A204" s="26"/>
      <c r="B204" s="25" t="s">
        <v>1375</v>
      </c>
      <c r="C204" s="27" t="s">
        <v>85</v>
      </c>
      <c r="D204" s="27" t="s">
        <v>85</v>
      </c>
      <c r="E204" s="27" t="s">
        <v>85</v>
      </c>
      <c r="F204" s="27">
        <v>98</v>
      </c>
    </row>
    <row r="205" spans="1:6" ht="16" customHeight="1">
      <c r="A205" s="26"/>
      <c r="B205" s="25" t="s">
        <v>645</v>
      </c>
      <c r="C205" s="27" t="s">
        <v>85</v>
      </c>
      <c r="D205" s="27" t="s">
        <v>85</v>
      </c>
      <c r="E205" s="27" t="s">
        <v>85</v>
      </c>
      <c r="F205" s="27">
        <v>39</v>
      </c>
    </row>
    <row r="206" spans="1:6" ht="16" customHeight="1">
      <c r="A206" s="26"/>
      <c r="B206" s="25" t="s">
        <v>646</v>
      </c>
      <c r="C206" s="27" t="s">
        <v>85</v>
      </c>
      <c r="D206" s="27" t="s">
        <v>85</v>
      </c>
      <c r="E206" s="27" t="s">
        <v>85</v>
      </c>
      <c r="F206" s="27">
        <v>869</v>
      </c>
    </row>
    <row r="207" spans="1:6" ht="16" customHeight="1">
      <c r="A207" s="26"/>
      <c r="B207" s="25" t="s">
        <v>647</v>
      </c>
      <c r="C207" s="27" t="s">
        <v>85</v>
      </c>
      <c r="D207" s="27" t="s">
        <v>85</v>
      </c>
      <c r="E207" s="27" t="s">
        <v>85</v>
      </c>
      <c r="F207" s="27">
        <v>34</v>
      </c>
    </row>
    <row r="208" spans="1:6" ht="16" customHeight="1">
      <c r="A208" s="26"/>
      <c r="B208" s="25" t="s">
        <v>648</v>
      </c>
      <c r="C208" s="27" t="s">
        <v>85</v>
      </c>
      <c r="D208" s="27" t="s">
        <v>85</v>
      </c>
      <c r="E208" s="27" t="s">
        <v>85</v>
      </c>
      <c r="F208" s="27">
        <v>4</v>
      </c>
    </row>
    <row r="209" spans="1:6" ht="16" customHeight="1">
      <c r="A209" s="26"/>
      <c r="B209" s="25" t="s">
        <v>649</v>
      </c>
      <c r="C209" s="27" t="s">
        <v>85</v>
      </c>
      <c r="D209" s="27" t="s">
        <v>85</v>
      </c>
      <c r="E209" s="27" t="s">
        <v>85</v>
      </c>
      <c r="F209" s="27">
        <v>126</v>
      </c>
    </row>
    <row r="210" spans="1:6" ht="16" customHeight="1">
      <c r="A210" s="26"/>
      <c r="B210" s="25" t="s">
        <v>1376</v>
      </c>
      <c r="C210" s="65" t="s">
        <v>947</v>
      </c>
      <c r="D210" s="65" t="s">
        <v>947</v>
      </c>
      <c r="E210" s="27" t="s">
        <v>85</v>
      </c>
      <c r="F210" s="27">
        <v>117</v>
      </c>
    </row>
    <row r="211" spans="1:6" ht="16" customHeight="1">
      <c r="A211" s="26"/>
      <c r="B211" s="25" t="s">
        <v>1377</v>
      </c>
      <c r="C211" s="27" t="s">
        <v>85</v>
      </c>
      <c r="D211" s="27" t="s">
        <v>85</v>
      </c>
      <c r="E211" s="27" t="s">
        <v>85</v>
      </c>
      <c r="F211" s="27">
        <v>171</v>
      </c>
    </row>
    <row r="212" spans="1:6" ht="16" customHeight="1">
      <c r="A212" s="26"/>
      <c r="B212" s="25" t="s">
        <v>1379</v>
      </c>
      <c r="C212" s="65" t="s">
        <v>947</v>
      </c>
      <c r="D212" s="65" t="s">
        <v>947</v>
      </c>
      <c r="E212" s="27" t="s">
        <v>85</v>
      </c>
      <c r="F212" s="27">
        <v>54</v>
      </c>
    </row>
    <row r="213" spans="1:6" ht="16" customHeight="1">
      <c r="A213" s="26"/>
      <c r="B213" s="25" t="s">
        <v>1378</v>
      </c>
      <c r="C213" s="65" t="s">
        <v>947</v>
      </c>
      <c r="D213" s="65" t="s">
        <v>947</v>
      </c>
      <c r="E213" s="27" t="s">
        <v>85</v>
      </c>
      <c r="F213" s="27">
        <v>85</v>
      </c>
    </row>
    <row r="214" spans="1:6" ht="32">
      <c r="A214" s="26"/>
      <c r="B214" s="25" t="s">
        <v>1380</v>
      </c>
      <c r="C214" s="65" t="s">
        <v>947</v>
      </c>
      <c r="D214" s="65" t="s">
        <v>947</v>
      </c>
      <c r="E214" s="27" t="s">
        <v>85</v>
      </c>
      <c r="F214" s="27">
        <v>2100</v>
      </c>
    </row>
    <row r="215" spans="1:6" ht="16" customHeight="1">
      <c r="A215" s="26"/>
      <c r="B215" s="25" t="s">
        <v>1381</v>
      </c>
      <c r="C215" s="27" t="s">
        <v>85</v>
      </c>
      <c r="D215" s="27" t="s">
        <v>85</v>
      </c>
      <c r="E215" s="27" t="s">
        <v>85</v>
      </c>
      <c r="F215" s="27">
        <v>91</v>
      </c>
    </row>
    <row r="216" spans="1:6" ht="16" customHeight="1">
      <c r="A216" s="26"/>
      <c r="B216" s="25" t="s">
        <v>913</v>
      </c>
      <c r="C216" s="27" t="s">
        <v>85</v>
      </c>
      <c r="D216" s="27" t="s">
        <v>85</v>
      </c>
      <c r="E216" s="27" t="s">
        <v>85</v>
      </c>
      <c r="F216" s="27">
        <v>66</v>
      </c>
    </row>
    <row r="217" spans="1:6" ht="16" customHeight="1">
      <c r="A217" s="26"/>
      <c r="B217" s="25" t="s">
        <v>914</v>
      </c>
      <c r="C217" s="27" t="s">
        <v>85</v>
      </c>
      <c r="D217" s="27" t="s">
        <v>85</v>
      </c>
      <c r="E217" s="27" t="s">
        <v>85</v>
      </c>
      <c r="F217" s="27">
        <v>54</v>
      </c>
    </row>
    <row r="218" spans="1:6" ht="16" customHeight="1">
      <c r="A218" s="26"/>
      <c r="B218" s="25" t="s">
        <v>1382</v>
      </c>
      <c r="C218" s="27" t="s">
        <v>85</v>
      </c>
      <c r="D218" s="27" t="s">
        <v>85</v>
      </c>
      <c r="E218" s="27" t="s">
        <v>85</v>
      </c>
      <c r="F218" s="27">
        <v>18</v>
      </c>
    </row>
    <row r="219" spans="1:6" ht="16" customHeight="1">
      <c r="A219" s="26"/>
      <c r="B219" s="25" t="s">
        <v>1383</v>
      </c>
      <c r="C219" s="27" t="s">
        <v>85</v>
      </c>
      <c r="D219" s="27" t="s">
        <v>85</v>
      </c>
      <c r="E219" s="27" t="s">
        <v>85</v>
      </c>
      <c r="F219" s="27">
        <v>0</v>
      </c>
    </row>
    <row r="220" spans="1:6" ht="16" customHeight="1">
      <c r="A220" s="26"/>
      <c r="B220" s="25" t="s">
        <v>1384</v>
      </c>
      <c r="C220" s="27" t="s">
        <v>85</v>
      </c>
      <c r="D220" s="27" t="s">
        <v>85</v>
      </c>
      <c r="E220" s="27" t="s">
        <v>85</v>
      </c>
      <c r="F220" s="27">
        <v>0</v>
      </c>
    </row>
    <row r="221" spans="1:6" ht="16" customHeight="1">
      <c r="A221" s="26"/>
      <c r="B221" s="25" t="s">
        <v>658</v>
      </c>
      <c r="C221" s="27" t="s">
        <v>85</v>
      </c>
      <c r="D221" s="27" t="s">
        <v>85</v>
      </c>
      <c r="E221" s="27" t="s">
        <v>85</v>
      </c>
      <c r="F221" s="27">
        <v>1</v>
      </c>
    </row>
    <row r="222" spans="1:6" ht="16" customHeight="1">
      <c r="A222" s="26"/>
      <c r="B222" s="25" t="s">
        <v>1385</v>
      </c>
      <c r="C222" s="27" t="s">
        <v>85</v>
      </c>
      <c r="D222" s="27" t="s">
        <v>85</v>
      </c>
      <c r="E222" s="27" t="s">
        <v>85</v>
      </c>
      <c r="F222" s="27">
        <v>59</v>
      </c>
    </row>
    <row r="223" spans="1:6" ht="16" customHeight="1">
      <c r="A223" s="26"/>
      <c r="B223" s="25" t="s">
        <v>660</v>
      </c>
      <c r="C223" s="27" t="s">
        <v>85</v>
      </c>
      <c r="D223" s="27" t="s">
        <v>85</v>
      </c>
      <c r="E223" s="27" t="s">
        <v>85</v>
      </c>
      <c r="F223" s="27">
        <v>0</v>
      </c>
    </row>
    <row r="224" spans="1:6" ht="16" customHeight="1">
      <c r="A224" s="26"/>
      <c r="B224" s="25" t="s">
        <v>1386</v>
      </c>
      <c r="C224" s="27" t="s">
        <v>85</v>
      </c>
      <c r="D224" s="27" t="s">
        <v>85</v>
      </c>
      <c r="E224" s="27" t="s">
        <v>85</v>
      </c>
      <c r="F224" s="27">
        <v>57</v>
      </c>
    </row>
    <row r="225" spans="1:6" ht="16" customHeight="1">
      <c r="A225" s="26"/>
      <c r="B225" s="25" t="s">
        <v>1387</v>
      </c>
      <c r="C225" s="27" t="s">
        <v>85</v>
      </c>
      <c r="D225" s="27" t="s">
        <v>85</v>
      </c>
      <c r="E225" s="27" t="s">
        <v>85</v>
      </c>
      <c r="F225" s="27">
        <v>10</v>
      </c>
    </row>
    <row r="226" spans="1:6" ht="16" customHeight="1">
      <c r="A226" s="26"/>
      <c r="B226" s="25" t="s">
        <v>663</v>
      </c>
      <c r="C226" s="27" t="s">
        <v>85</v>
      </c>
      <c r="D226" s="27" t="s">
        <v>85</v>
      </c>
      <c r="E226" s="27" t="s">
        <v>85</v>
      </c>
      <c r="F226" s="27">
        <v>259</v>
      </c>
    </row>
    <row r="227" spans="1:6" ht="16" customHeight="1">
      <c r="A227" s="26"/>
      <c r="B227" s="25" t="s">
        <v>1388</v>
      </c>
      <c r="C227" s="27" t="s">
        <v>85</v>
      </c>
      <c r="D227" s="27" t="s">
        <v>85</v>
      </c>
      <c r="E227" s="27" t="s">
        <v>85</v>
      </c>
      <c r="F227" s="27">
        <v>0</v>
      </c>
    </row>
    <row r="228" spans="1:6" ht="16" customHeight="1">
      <c r="A228" s="102" t="s">
        <v>667</v>
      </c>
      <c r="B228" s="73" t="s">
        <v>669</v>
      </c>
      <c r="C228" s="78" t="s">
        <v>83</v>
      </c>
      <c r="D228" s="78" t="s">
        <v>83</v>
      </c>
      <c r="E228" s="78" t="s">
        <v>83</v>
      </c>
      <c r="F228" s="78">
        <v>4</v>
      </c>
    </row>
    <row r="229" spans="1:6" ht="16" customHeight="1">
      <c r="A229" s="26"/>
      <c r="B229" s="25" t="s">
        <v>670</v>
      </c>
      <c r="C229" s="27" t="s">
        <v>83</v>
      </c>
      <c r="D229" s="27" t="s">
        <v>83</v>
      </c>
      <c r="E229" s="27" t="s">
        <v>83</v>
      </c>
      <c r="F229" s="27">
        <v>49</v>
      </c>
    </row>
    <row r="230" spans="1:6" ht="16" customHeight="1">
      <c r="A230" s="28"/>
      <c r="B230" s="25" t="s">
        <v>671</v>
      </c>
      <c r="C230" s="29" t="s">
        <v>83</v>
      </c>
      <c r="D230" s="29" t="s">
        <v>83</v>
      </c>
      <c r="E230" s="29" t="s">
        <v>83</v>
      </c>
      <c r="F230" s="27">
        <v>44</v>
      </c>
    </row>
    <row r="231" spans="1:6" ht="16" customHeight="1">
      <c r="A231" s="73"/>
      <c r="B231" s="73"/>
      <c r="C231" s="73"/>
      <c r="D231" s="73"/>
      <c r="E231" s="73"/>
      <c r="F231" s="73"/>
    </row>
  </sheetData>
  <phoneticPr fontId="17" type="noConversion"/>
  <conditionalFormatting sqref="E1:E1048576">
    <cfRule type="containsText" dxfId="102" priority="1" operator="containsText" text="Cardiovascular">
      <formula>NOT(ISERROR(SEARCH("Cardiovascular",E1)))</formula>
    </cfRule>
  </conditionalFormatting>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CE92E-083B-BD4D-9E79-C8655C97D55B}">
  <dimension ref="A1:H284"/>
  <sheetViews>
    <sheetView zoomScale="120" zoomScaleNormal="120" workbookViewId="0">
      <pane ySplit="1" topLeftCell="A82" activePane="bottomLeft" state="frozen"/>
      <selection activeCell="B1" sqref="B1"/>
      <selection pane="bottomLeft" activeCell="B98" sqref="B98"/>
    </sheetView>
  </sheetViews>
  <sheetFormatPr baseColWidth="10" defaultRowHeight="16" customHeight="1"/>
  <cols>
    <col min="1" max="2" width="50.83203125" customWidth="1"/>
    <col min="3" max="4" width="25.83203125" customWidth="1"/>
    <col min="5" max="5" width="25.83203125" style="2" customWidth="1"/>
    <col min="8" max="8" width="14.6640625" bestFit="1" customWidth="1"/>
  </cols>
  <sheetData>
    <row r="1" spans="1:8" ht="16" customHeight="1">
      <c r="A1" s="85" t="s">
        <v>59</v>
      </c>
      <c r="B1" s="78" t="s">
        <v>60</v>
      </c>
      <c r="C1" s="73" t="s">
        <v>934</v>
      </c>
      <c r="D1" s="78" t="s">
        <v>90</v>
      </c>
      <c r="E1" s="73" t="s">
        <v>92</v>
      </c>
      <c r="F1" s="78" t="s">
        <v>61</v>
      </c>
      <c r="G1" s="20">
        <f>SUM(F2:F279)</f>
        <v>77130</v>
      </c>
      <c r="H1" s="82" t="s">
        <v>1230</v>
      </c>
    </row>
    <row r="2" spans="1:8" ht="16" customHeight="1">
      <c r="A2" s="20" t="s">
        <v>1039</v>
      </c>
      <c r="B2" s="127" t="s">
        <v>118</v>
      </c>
      <c r="C2" s="135" t="s">
        <v>86</v>
      </c>
      <c r="D2" s="135" t="s">
        <v>86</v>
      </c>
      <c r="E2" s="64" t="s">
        <v>88</v>
      </c>
      <c r="F2" s="127">
        <v>38</v>
      </c>
      <c r="G2" s="20"/>
      <c r="H2" s="20"/>
    </row>
    <row r="3" spans="1:8" ht="16" customHeight="1">
      <c r="A3" s="20"/>
      <c r="B3" s="127" t="s">
        <v>117</v>
      </c>
      <c r="C3" s="140" t="s">
        <v>86</v>
      </c>
      <c r="D3" s="135" t="s">
        <v>86</v>
      </c>
      <c r="E3" s="64" t="s">
        <v>88</v>
      </c>
      <c r="F3" s="127">
        <v>5</v>
      </c>
      <c r="G3" s="20"/>
      <c r="H3" s="20"/>
    </row>
    <row r="4" spans="1:8" ht="16" customHeight="1">
      <c r="A4" s="20"/>
      <c r="B4" s="127" t="s">
        <v>130</v>
      </c>
      <c r="C4" s="20" t="s">
        <v>86</v>
      </c>
      <c r="D4" s="127" t="s">
        <v>86</v>
      </c>
      <c r="E4" s="25" t="s">
        <v>88</v>
      </c>
      <c r="F4" s="127">
        <v>0</v>
      </c>
      <c r="G4" s="20"/>
      <c r="H4" s="20"/>
    </row>
    <row r="5" spans="1:8" ht="16" customHeight="1">
      <c r="A5" s="20"/>
      <c r="B5" s="127" t="s">
        <v>120</v>
      </c>
      <c r="C5" s="20" t="s">
        <v>86</v>
      </c>
      <c r="D5" s="127" t="s">
        <v>86</v>
      </c>
      <c r="E5" s="25" t="s">
        <v>88</v>
      </c>
      <c r="F5" s="127">
        <v>0</v>
      </c>
      <c r="G5" s="20"/>
      <c r="H5" s="20"/>
    </row>
    <row r="6" spans="1:8" ht="16" customHeight="1">
      <c r="A6" s="20"/>
      <c r="B6" s="127" t="s">
        <v>1396</v>
      </c>
      <c r="C6" s="20" t="s">
        <v>86</v>
      </c>
      <c r="D6" s="127" t="s">
        <v>86</v>
      </c>
      <c r="E6" s="25" t="s">
        <v>88</v>
      </c>
      <c r="F6" s="127">
        <v>4</v>
      </c>
      <c r="G6" s="20"/>
      <c r="H6" s="20"/>
    </row>
    <row r="7" spans="1:8" ht="16" customHeight="1">
      <c r="A7" s="20"/>
      <c r="B7" s="127" t="s">
        <v>1397</v>
      </c>
      <c r="C7" s="20" t="s">
        <v>30</v>
      </c>
      <c r="D7" s="127" t="s">
        <v>30</v>
      </c>
      <c r="E7" s="25" t="s">
        <v>88</v>
      </c>
      <c r="F7" s="127">
        <v>31</v>
      </c>
      <c r="G7" s="20"/>
      <c r="H7" s="20"/>
    </row>
    <row r="8" spans="1:8" ht="16" customHeight="1">
      <c r="A8" s="20"/>
      <c r="B8" s="127" t="s">
        <v>1398</v>
      </c>
      <c r="C8" s="20" t="s">
        <v>86</v>
      </c>
      <c r="D8" s="127" t="s">
        <v>86</v>
      </c>
      <c r="E8" s="25" t="s">
        <v>88</v>
      </c>
      <c r="F8" s="127">
        <v>0</v>
      </c>
      <c r="G8" s="20"/>
      <c r="H8" s="20"/>
    </row>
    <row r="9" spans="1:8" ht="16" customHeight="1">
      <c r="A9" s="20"/>
      <c r="B9" s="127" t="s">
        <v>123</v>
      </c>
      <c r="C9" s="20" t="s">
        <v>86</v>
      </c>
      <c r="D9" s="127" t="s">
        <v>86</v>
      </c>
      <c r="E9" s="25" t="s">
        <v>88</v>
      </c>
      <c r="F9" s="127">
        <v>30</v>
      </c>
      <c r="G9" s="20"/>
      <c r="H9" s="20"/>
    </row>
    <row r="10" spans="1:8" ht="16" customHeight="1">
      <c r="A10" s="20"/>
      <c r="B10" s="127" t="s">
        <v>128</v>
      </c>
      <c r="C10" s="20" t="s">
        <v>86</v>
      </c>
      <c r="D10" s="127" t="s">
        <v>86</v>
      </c>
      <c r="E10" s="25" t="s">
        <v>88</v>
      </c>
      <c r="F10" s="127">
        <v>45</v>
      </c>
      <c r="G10" s="20"/>
      <c r="H10" s="20"/>
    </row>
    <row r="11" spans="1:8" ht="16" customHeight="1">
      <c r="A11" s="20"/>
      <c r="B11" s="127" t="s">
        <v>1399</v>
      </c>
      <c r="C11" s="20" t="s">
        <v>86</v>
      </c>
      <c r="D11" s="127" t="s">
        <v>86</v>
      </c>
      <c r="E11" s="25" t="s">
        <v>88</v>
      </c>
      <c r="F11" s="127">
        <v>59</v>
      </c>
      <c r="G11" s="20"/>
      <c r="H11" s="20"/>
    </row>
    <row r="12" spans="1:8" ht="16" customHeight="1">
      <c r="A12" s="20"/>
      <c r="B12" s="127" t="s">
        <v>125</v>
      </c>
      <c r="C12" s="20" t="s">
        <v>86</v>
      </c>
      <c r="D12" s="127" t="s">
        <v>86</v>
      </c>
      <c r="E12" s="25" t="s">
        <v>88</v>
      </c>
      <c r="F12" s="127">
        <v>19</v>
      </c>
      <c r="G12" s="20"/>
      <c r="H12" s="20"/>
    </row>
    <row r="13" spans="1:8" ht="16" customHeight="1">
      <c r="A13" s="20"/>
      <c r="B13" s="127" t="s">
        <v>133</v>
      </c>
      <c r="C13" s="20" t="s">
        <v>86</v>
      </c>
      <c r="D13" s="127" t="s">
        <v>86</v>
      </c>
      <c r="E13" s="25" t="s">
        <v>88</v>
      </c>
      <c r="F13" s="127">
        <v>21</v>
      </c>
      <c r="G13" s="20"/>
      <c r="H13" s="20"/>
    </row>
    <row r="14" spans="1:8" ht="32">
      <c r="A14" s="20"/>
      <c r="B14" s="127" t="s">
        <v>1400</v>
      </c>
      <c r="C14" s="82" t="s">
        <v>64</v>
      </c>
      <c r="D14" s="27" t="s">
        <v>64</v>
      </c>
      <c r="E14" s="26" t="s">
        <v>88</v>
      </c>
      <c r="F14" s="127">
        <v>64</v>
      </c>
      <c r="G14" s="20"/>
      <c r="H14" s="20"/>
    </row>
    <row r="15" spans="1:8" ht="32">
      <c r="A15" s="20"/>
      <c r="B15" s="127" t="s">
        <v>1401</v>
      </c>
      <c r="C15" s="82" t="s">
        <v>64</v>
      </c>
      <c r="D15" s="27" t="s">
        <v>64</v>
      </c>
      <c r="E15" s="26" t="s">
        <v>88</v>
      </c>
      <c r="F15" s="127">
        <v>3431</v>
      </c>
      <c r="G15" s="20"/>
      <c r="H15" s="20"/>
    </row>
    <row r="16" spans="1:8" ht="16" customHeight="1">
      <c r="A16" s="20"/>
      <c r="B16" s="127" t="s">
        <v>214</v>
      </c>
      <c r="C16" s="82" t="s">
        <v>64</v>
      </c>
      <c r="D16" s="27" t="s">
        <v>64</v>
      </c>
      <c r="E16" s="26" t="s">
        <v>88</v>
      </c>
      <c r="F16" s="127">
        <v>156</v>
      </c>
      <c r="G16" s="20"/>
      <c r="H16" s="20"/>
    </row>
    <row r="17" spans="1:8" ht="16" customHeight="1">
      <c r="A17" s="20"/>
      <c r="B17" s="127" t="s">
        <v>1402</v>
      </c>
      <c r="C17" s="82" t="s">
        <v>64</v>
      </c>
      <c r="D17" s="27" t="s">
        <v>64</v>
      </c>
      <c r="E17" s="26" t="s">
        <v>88</v>
      </c>
      <c r="F17" s="127">
        <v>50</v>
      </c>
      <c r="G17" s="20"/>
      <c r="H17" s="20"/>
    </row>
    <row r="18" spans="1:8" ht="16" customHeight="1">
      <c r="A18" s="20"/>
      <c r="B18" s="127" t="s">
        <v>216</v>
      </c>
      <c r="C18" s="82" t="s">
        <v>64</v>
      </c>
      <c r="D18" s="27" t="s">
        <v>64</v>
      </c>
      <c r="E18" s="26" t="s">
        <v>88</v>
      </c>
      <c r="F18" s="127">
        <v>45</v>
      </c>
      <c r="G18" s="20"/>
      <c r="H18" s="20"/>
    </row>
    <row r="19" spans="1:8" ht="16" customHeight="1">
      <c r="A19" s="20"/>
      <c r="B19" s="127" t="s">
        <v>1403</v>
      </c>
      <c r="C19" s="82" t="s">
        <v>64</v>
      </c>
      <c r="D19" s="27" t="s">
        <v>64</v>
      </c>
      <c r="E19" s="26" t="s">
        <v>88</v>
      </c>
      <c r="F19" s="127">
        <v>5</v>
      </c>
      <c r="G19" s="20"/>
      <c r="H19" s="20"/>
    </row>
    <row r="20" spans="1:8" ht="16" customHeight="1">
      <c r="A20" s="20"/>
      <c r="B20" s="127" t="s">
        <v>1404</v>
      </c>
      <c r="C20" s="82" t="s">
        <v>64</v>
      </c>
      <c r="D20" s="27" t="s">
        <v>64</v>
      </c>
      <c r="E20" s="26" t="s">
        <v>88</v>
      </c>
      <c r="F20" s="127">
        <v>10</v>
      </c>
      <c r="G20" s="20"/>
      <c r="H20" s="20"/>
    </row>
    <row r="21" spans="1:8" ht="16" customHeight="1">
      <c r="A21" s="20"/>
      <c r="B21" s="127" t="s">
        <v>1405</v>
      </c>
      <c r="C21" s="82" t="s">
        <v>64</v>
      </c>
      <c r="D21" s="27" t="s">
        <v>64</v>
      </c>
      <c r="E21" s="26" t="s">
        <v>88</v>
      </c>
      <c r="F21" s="127">
        <v>3</v>
      </c>
      <c r="G21" s="20"/>
      <c r="H21" s="20"/>
    </row>
    <row r="22" spans="1:8" ht="16" customHeight="1">
      <c r="A22" s="20"/>
      <c r="B22" s="127" t="s">
        <v>1406</v>
      </c>
      <c r="C22" s="82" t="s">
        <v>64</v>
      </c>
      <c r="D22" s="27" t="s">
        <v>64</v>
      </c>
      <c r="E22" s="26" t="s">
        <v>88</v>
      </c>
      <c r="F22" s="127">
        <v>8</v>
      </c>
      <c r="G22" s="20"/>
      <c r="H22" s="20"/>
    </row>
    <row r="23" spans="1:8" ht="16" customHeight="1">
      <c r="A23" s="20"/>
      <c r="B23" s="127" t="s">
        <v>1407</v>
      </c>
      <c r="C23" s="82" t="s">
        <v>64</v>
      </c>
      <c r="D23" s="27" t="s">
        <v>64</v>
      </c>
      <c r="E23" s="26" t="s">
        <v>88</v>
      </c>
      <c r="F23" s="127">
        <v>32</v>
      </c>
      <c r="G23" s="20"/>
      <c r="H23" s="20"/>
    </row>
    <row r="24" spans="1:8" ht="16" customHeight="1">
      <c r="A24" s="20"/>
      <c r="B24" s="127" t="s">
        <v>523</v>
      </c>
      <c r="C24" s="82" t="s">
        <v>64</v>
      </c>
      <c r="D24" s="27" t="s">
        <v>64</v>
      </c>
      <c r="E24" s="26" t="s">
        <v>88</v>
      </c>
      <c r="F24" s="127">
        <v>6</v>
      </c>
      <c r="G24" s="20"/>
      <c r="H24" s="20"/>
    </row>
    <row r="25" spans="1:8" ht="16" customHeight="1">
      <c r="A25" s="20"/>
      <c r="B25" s="127" t="s">
        <v>1408</v>
      </c>
      <c r="C25" s="82" t="s">
        <v>64</v>
      </c>
      <c r="D25" s="27" t="s">
        <v>64</v>
      </c>
      <c r="E25" s="26" t="s">
        <v>88</v>
      </c>
      <c r="F25" s="127">
        <v>90</v>
      </c>
      <c r="G25" s="20"/>
      <c r="H25" s="20"/>
    </row>
    <row r="26" spans="1:8" ht="16" customHeight="1">
      <c r="A26" s="20"/>
      <c r="B26" s="127" t="s">
        <v>1409</v>
      </c>
      <c r="C26" s="82" t="s">
        <v>64</v>
      </c>
      <c r="D26" s="27" t="s">
        <v>64</v>
      </c>
      <c r="E26" s="26" t="s">
        <v>88</v>
      </c>
      <c r="F26" s="127">
        <v>9</v>
      </c>
      <c r="G26" s="20"/>
      <c r="H26" s="20"/>
    </row>
    <row r="27" spans="1:8" ht="16" customHeight="1">
      <c r="A27" s="20"/>
      <c r="B27" s="127" t="s">
        <v>132</v>
      </c>
      <c r="C27" s="20" t="s">
        <v>86</v>
      </c>
      <c r="D27" s="127" t="s">
        <v>86</v>
      </c>
      <c r="E27" s="25" t="s">
        <v>88</v>
      </c>
      <c r="F27" s="127">
        <v>0</v>
      </c>
      <c r="G27" s="20"/>
      <c r="H27" s="20"/>
    </row>
    <row r="28" spans="1:8" ht="16" customHeight="1">
      <c r="A28" s="20"/>
      <c r="B28" s="127" t="s">
        <v>1410</v>
      </c>
      <c r="C28" s="20" t="s">
        <v>86</v>
      </c>
      <c r="D28" s="127" t="s">
        <v>86</v>
      </c>
      <c r="E28" s="25" t="s">
        <v>88</v>
      </c>
      <c r="F28" s="127">
        <v>55</v>
      </c>
      <c r="G28" s="20"/>
      <c r="H28" s="20"/>
    </row>
    <row r="29" spans="1:8" ht="16" customHeight="1">
      <c r="A29" s="20"/>
      <c r="B29" s="127" t="s">
        <v>525</v>
      </c>
      <c r="C29" s="20" t="s">
        <v>86</v>
      </c>
      <c r="D29" s="127" t="s">
        <v>86</v>
      </c>
      <c r="E29" s="25" t="s">
        <v>88</v>
      </c>
      <c r="F29" s="127">
        <v>16</v>
      </c>
      <c r="G29" s="20"/>
      <c r="H29" s="20"/>
    </row>
    <row r="30" spans="1:8" ht="16" customHeight="1">
      <c r="A30" s="20"/>
      <c r="B30" s="127" t="s">
        <v>1411</v>
      </c>
      <c r="C30" s="20" t="s">
        <v>86</v>
      </c>
      <c r="D30" s="127" t="s">
        <v>86</v>
      </c>
      <c r="E30" s="25" t="s">
        <v>88</v>
      </c>
      <c r="F30" s="127">
        <v>2</v>
      </c>
      <c r="G30" s="20"/>
      <c r="H30" s="20"/>
    </row>
    <row r="31" spans="1:8" ht="16" customHeight="1">
      <c r="A31" s="20"/>
      <c r="B31" s="127" t="s">
        <v>895</v>
      </c>
      <c r="C31" s="20" t="s">
        <v>86</v>
      </c>
      <c r="D31" s="127" t="s">
        <v>86</v>
      </c>
      <c r="E31" s="25" t="s">
        <v>88</v>
      </c>
      <c r="F31" s="127">
        <v>137</v>
      </c>
      <c r="G31" s="20"/>
      <c r="H31" s="20"/>
    </row>
    <row r="32" spans="1:8" ht="16" customHeight="1">
      <c r="A32" s="20"/>
      <c r="B32" s="127" t="s">
        <v>145</v>
      </c>
      <c r="C32" s="20" t="s">
        <v>86</v>
      </c>
      <c r="D32" s="127" t="s">
        <v>86</v>
      </c>
      <c r="E32" s="25" t="s">
        <v>88</v>
      </c>
      <c r="F32" s="127">
        <v>0</v>
      </c>
      <c r="G32" s="20"/>
      <c r="H32" s="20"/>
    </row>
    <row r="33" spans="1:8" ht="16" customHeight="1">
      <c r="A33" s="20"/>
      <c r="B33" s="127" t="s">
        <v>1412</v>
      </c>
      <c r="C33" s="20" t="s">
        <v>86</v>
      </c>
      <c r="D33" s="127" t="s">
        <v>86</v>
      </c>
      <c r="E33" s="25" t="s">
        <v>88</v>
      </c>
      <c r="F33" s="127">
        <v>0</v>
      </c>
      <c r="G33" s="20"/>
      <c r="H33" s="20"/>
    </row>
    <row r="34" spans="1:8" ht="16" customHeight="1">
      <c r="A34" s="20"/>
      <c r="B34" s="127" t="s">
        <v>1413</v>
      </c>
      <c r="C34" s="20" t="s">
        <v>497</v>
      </c>
      <c r="D34" s="127" t="s">
        <v>497</v>
      </c>
      <c r="E34" s="25" t="s">
        <v>88</v>
      </c>
      <c r="F34" s="127">
        <v>62</v>
      </c>
      <c r="G34" s="20"/>
      <c r="H34" s="20"/>
    </row>
    <row r="35" spans="1:8" ht="16" customHeight="1">
      <c r="A35" s="20"/>
      <c r="B35" s="127" t="s">
        <v>552</v>
      </c>
      <c r="C35" s="20" t="s">
        <v>497</v>
      </c>
      <c r="D35" s="127" t="s">
        <v>497</v>
      </c>
      <c r="E35" s="25" t="s">
        <v>88</v>
      </c>
      <c r="F35" s="127">
        <v>270</v>
      </c>
      <c r="G35" s="20"/>
      <c r="H35" s="20"/>
    </row>
    <row r="36" spans="1:8" ht="16" customHeight="1">
      <c r="A36" s="20"/>
      <c r="B36" s="127" t="s">
        <v>1414</v>
      </c>
      <c r="C36" s="20" t="s">
        <v>497</v>
      </c>
      <c r="D36" s="127" t="s">
        <v>497</v>
      </c>
      <c r="E36" s="25" t="s">
        <v>88</v>
      </c>
      <c r="F36" s="127">
        <v>108</v>
      </c>
      <c r="G36" s="20"/>
      <c r="H36" s="20"/>
    </row>
    <row r="37" spans="1:8" ht="16" customHeight="1">
      <c r="A37" s="20"/>
      <c r="B37" s="127" t="s">
        <v>222</v>
      </c>
      <c r="C37" s="20" t="s">
        <v>497</v>
      </c>
      <c r="D37" s="127" t="s">
        <v>497</v>
      </c>
      <c r="E37" s="25" t="s">
        <v>88</v>
      </c>
      <c r="F37" s="127">
        <v>448</v>
      </c>
      <c r="G37" s="20"/>
      <c r="H37" s="20"/>
    </row>
    <row r="38" spans="1:8" ht="16" customHeight="1">
      <c r="A38" s="20"/>
      <c r="B38" s="127" t="s">
        <v>1415</v>
      </c>
      <c r="C38" s="20" t="s">
        <v>497</v>
      </c>
      <c r="D38" s="127" t="s">
        <v>497</v>
      </c>
      <c r="E38" s="25" t="s">
        <v>88</v>
      </c>
      <c r="F38" s="127">
        <v>90</v>
      </c>
      <c r="G38" s="20"/>
      <c r="H38" s="20"/>
    </row>
    <row r="39" spans="1:8" ht="16" customHeight="1">
      <c r="A39" s="20"/>
      <c r="B39" s="127" t="s">
        <v>1416</v>
      </c>
      <c r="C39" s="20" t="s">
        <v>497</v>
      </c>
      <c r="D39" s="127" t="s">
        <v>497</v>
      </c>
      <c r="E39" s="25" t="s">
        <v>88</v>
      </c>
      <c r="F39" s="127">
        <v>342</v>
      </c>
      <c r="G39" s="20"/>
      <c r="H39" s="20"/>
    </row>
    <row r="40" spans="1:8" ht="16" customHeight="1">
      <c r="A40" s="20"/>
      <c r="B40" s="127" t="s">
        <v>509</v>
      </c>
      <c r="C40" s="20" t="s">
        <v>86</v>
      </c>
      <c r="D40" s="127" t="s">
        <v>86</v>
      </c>
      <c r="E40" s="25" t="s">
        <v>88</v>
      </c>
      <c r="F40" s="127">
        <v>0</v>
      </c>
      <c r="G40" s="20"/>
      <c r="H40" s="20"/>
    </row>
    <row r="41" spans="1:8" ht="16" customHeight="1">
      <c r="A41" s="20"/>
      <c r="B41" s="127" t="s">
        <v>1417</v>
      </c>
      <c r="C41" s="20" t="s">
        <v>86</v>
      </c>
      <c r="D41" s="127" t="s">
        <v>86</v>
      </c>
      <c r="E41" s="25" t="s">
        <v>88</v>
      </c>
      <c r="F41" s="127">
        <v>10</v>
      </c>
      <c r="G41" s="20"/>
      <c r="H41" s="20"/>
    </row>
    <row r="42" spans="1:8" ht="16" customHeight="1">
      <c r="A42" s="20"/>
      <c r="B42" s="127" t="s">
        <v>1419</v>
      </c>
      <c r="C42" s="20" t="s">
        <v>86</v>
      </c>
      <c r="D42" s="127" t="s">
        <v>86</v>
      </c>
      <c r="E42" s="25" t="s">
        <v>88</v>
      </c>
      <c r="F42" s="127">
        <v>137</v>
      </c>
      <c r="G42" s="20"/>
      <c r="H42" s="20"/>
    </row>
    <row r="43" spans="1:8" ht="16" customHeight="1">
      <c r="A43" s="20"/>
      <c r="B43" s="127" t="s">
        <v>1418</v>
      </c>
      <c r="C43" s="20" t="s">
        <v>86</v>
      </c>
      <c r="D43" s="127" t="s">
        <v>86</v>
      </c>
      <c r="E43" s="25" t="s">
        <v>88</v>
      </c>
      <c r="F43" s="127">
        <v>87</v>
      </c>
      <c r="G43" s="20"/>
      <c r="H43" s="20"/>
    </row>
    <row r="44" spans="1:8" ht="16" customHeight="1">
      <c r="A44" s="20"/>
      <c r="B44" s="127" t="s">
        <v>139</v>
      </c>
      <c r="C44" s="20" t="s">
        <v>86</v>
      </c>
      <c r="D44" s="127" t="s">
        <v>86</v>
      </c>
      <c r="E44" s="25" t="s">
        <v>88</v>
      </c>
      <c r="F44" s="127">
        <v>2</v>
      </c>
      <c r="G44" s="20"/>
      <c r="H44" s="20"/>
    </row>
    <row r="45" spans="1:8" ht="16" customHeight="1">
      <c r="A45" s="20"/>
      <c r="B45" s="127" t="s">
        <v>140</v>
      </c>
      <c r="C45" s="20" t="s">
        <v>86</v>
      </c>
      <c r="D45" s="127" t="s">
        <v>86</v>
      </c>
      <c r="E45" s="25" t="s">
        <v>88</v>
      </c>
      <c r="F45" s="127">
        <v>64</v>
      </c>
      <c r="G45" s="20"/>
      <c r="H45" s="20"/>
    </row>
    <row r="46" spans="1:8" ht="16" customHeight="1">
      <c r="A46" s="20"/>
      <c r="B46" s="127" t="s">
        <v>1420</v>
      </c>
      <c r="C46" s="20" t="s">
        <v>86</v>
      </c>
      <c r="D46" s="127" t="s">
        <v>86</v>
      </c>
      <c r="E46" s="25" t="s">
        <v>88</v>
      </c>
      <c r="F46" s="127">
        <v>78</v>
      </c>
      <c r="G46" s="20"/>
      <c r="H46" s="20"/>
    </row>
    <row r="47" spans="1:8" ht="16" customHeight="1">
      <c r="A47" s="20"/>
      <c r="B47" s="127" t="s">
        <v>1421</v>
      </c>
      <c r="C47" s="20" t="s">
        <v>86</v>
      </c>
      <c r="D47" s="127" t="s">
        <v>86</v>
      </c>
      <c r="E47" s="25" t="s">
        <v>88</v>
      </c>
      <c r="F47" s="127">
        <v>26</v>
      </c>
      <c r="G47" s="20"/>
      <c r="H47" s="20"/>
    </row>
    <row r="48" spans="1:8" ht="16" customHeight="1">
      <c r="A48" s="20"/>
      <c r="B48" s="127" t="s">
        <v>1422</v>
      </c>
      <c r="C48" s="20" t="s">
        <v>86</v>
      </c>
      <c r="D48" s="127" t="s">
        <v>86</v>
      </c>
      <c r="E48" s="25" t="s">
        <v>88</v>
      </c>
      <c r="F48" s="127">
        <v>21</v>
      </c>
      <c r="G48" s="20"/>
      <c r="H48" s="20"/>
    </row>
    <row r="49" spans="1:8" ht="16" customHeight="1">
      <c r="A49" s="20"/>
      <c r="B49" s="127" t="s">
        <v>1423</v>
      </c>
      <c r="C49" s="20" t="s">
        <v>86</v>
      </c>
      <c r="D49" s="127" t="s">
        <v>86</v>
      </c>
      <c r="E49" s="25" t="s">
        <v>88</v>
      </c>
      <c r="F49" s="127">
        <v>10</v>
      </c>
      <c r="G49" s="20"/>
      <c r="H49" s="20"/>
    </row>
    <row r="50" spans="1:8" ht="16" customHeight="1">
      <c r="A50" s="20"/>
      <c r="B50" s="127" t="s">
        <v>1424</v>
      </c>
      <c r="C50" s="20" t="s">
        <v>86</v>
      </c>
      <c r="D50" s="127" t="s">
        <v>86</v>
      </c>
      <c r="E50" s="25" t="s">
        <v>88</v>
      </c>
      <c r="F50" s="127">
        <v>2</v>
      </c>
      <c r="G50" s="20"/>
      <c r="H50" s="20"/>
    </row>
    <row r="51" spans="1:8" ht="16" customHeight="1">
      <c r="A51" s="20"/>
      <c r="B51" s="127" t="s">
        <v>1425</v>
      </c>
      <c r="C51" s="20" t="s">
        <v>86</v>
      </c>
      <c r="D51" s="127" t="s">
        <v>86</v>
      </c>
      <c r="E51" s="25" t="s">
        <v>88</v>
      </c>
      <c r="F51" s="127">
        <v>0</v>
      </c>
      <c r="G51" s="20"/>
      <c r="H51" s="20"/>
    </row>
    <row r="52" spans="1:8" ht="16" customHeight="1">
      <c r="A52" s="20"/>
      <c r="B52" s="127" t="s">
        <v>147</v>
      </c>
      <c r="C52" s="20" t="s">
        <v>86</v>
      </c>
      <c r="D52" s="127" t="s">
        <v>86</v>
      </c>
      <c r="E52" s="25" t="s">
        <v>88</v>
      </c>
      <c r="F52" s="127">
        <v>8</v>
      </c>
      <c r="G52" s="20"/>
      <c r="H52" s="20"/>
    </row>
    <row r="53" spans="1:8" ht="16" customHeight="1">
      <c r="A53" s="20"/>
      <c r="B53" s="127" t="s">
        <v>1426</v>
      </c>
      <c r="C53" s="20" t="s">
        <v>86</v>
      </c>
      <c r="D53" s="127" t="s">
        <v>86</v>
      </c>
      <c r="E53" s="25" t="s">
        <v>88</v>
      </c>
      <c r="F53" s="127">
        <v>3</v>
      </c>
      <c r="G53" s="20"/>
      <c r="H53" s="20"/>
    </row>
    <row r="54" spans="1:8" ht="16" customHeight="1">
      <c r="A54" s="20"/>
      <c r="B54" s="127" t="s">
        <v>516</v>
      </c>
      <c r="C54" s="20" t="s">
        <v>86</v>
      </c>
      <c r="D54" s="127" t="s">
        <v>86</v>
      </c>
      <c r="E54" s="25" t="s">
        <v>88</v>
      </c>
      <c r="F54" s="127">
        <v>36</v>
      </c>
      <c r="G54" s="20"/>
      <c r="H54" s="20"/>
    </row>
    <row r="55" spans="1:8" ht="16" customHeight="1">
      <c r="A55" s="20"/>
      <c r="B55" s="127" t="s">
        <v>1427</v>
      </c>
      <c r="C55" s="20" t="s">
        <v>86</v>
      </c>
      <c r="D55" s="132" t="s">
        <v>86</v>
      </c>
      <c r="E55" s="25" t="s">
        <v>88</v>
      </c>
      <c r="F55" s="127">
        <v>102</v>
      </c>
      <c r="G55" s="20"/>
      <c r="H55" s="20"/>
    </row>
    <row r="56" spans="1:8" ht="16" customHeight="1">
      <c r="A56" s="128" t="s">
        <v>1428</v>
      </c>
      <c r="B56" s="129" t="s">
        <v>1429</v>
      </c>
      <c r="C56" s="60" t="s">
        <v>935</v>
      </c>
      <c r="D56" s="58" t="s">
        <v>935</v>
      </c>
      <c r="E56" s="60" t="s">
        <v>24</v>
      </c>
      <c r="F56" s="129">
        <v>202</v>
      </c>
      <c r="G56" s="20"/>
      <c r="H56" s="20"/>
    </row>
    <row r="57" spans="1:8" ht="16" customHeight="1">
      <c r="A57" s="130"/>
      <c r="B57" s="127" t="s">
        <v>1430</v>
      </c>
      <c r="C57" s="64" t="s">
        <v>935</v>
      </c>
      <c r="D57" s="64" t="s">
        <v>935</v>
      </c>
      <c r="E57" s="65" t="s">
        <v>24</v>
      </c>
      <c r="F57" s="127">
        <v>102</v>
      </c>
      <c r="G57" s="20"/>
      <c r="H57" s="20"/>
    </row>
    <row r="58" spans="1:8" ht="16" customHeight="1">
      <c r="A58" s="130"/>
      <c r="B58" s="127" t="s">
        <v>1431</v>
      </c>
      <c r="C58" s="64" t="s">
        <v>935</v>
      </c>
      <c r="D58" s="64" t="s">
        <v>935</v>
      </c>
      <c r="E58" s="65" t="s">
        <v>24</v>
      </c>
      <c r="F58" s="127">
        <v>161</v>
      </c>
      <c r="G58" s="20"/>
      <c r="H58" s="20"/>
    </row>
    <row r="59" spans="1:8" ht="16" customHeight="1">
      <c r="A59" s="130"/>
      <c r="B59" s="127" t="s">
        <v>1432</v>
      </c>
      <c r="C59" s="27" t="s">
        <v>1224</v>
      </c>
      <c r="D59" s="127" t="s">
        <v>1225</v>
      </c>
      <c r="E59" s="72" t="s">
        <v>24</v>
      </c>
      <c r="F59" s="127">
        <v>1679</v>
      </c>
      <c r="G59" s="20"/>
      <c r="H59" s="20"/>
    </row>
    <row r="60" spans="1:8" ht="16" customHeight="1">
      <c r="A60" s="130"/>
      <c r="B60" s="127" t="s">
        <v>1433</v>
      </c>
      <c r="C60" s="27" t="s">
        <v>1224</v>
      </c>
      <c r="D60" s="27" t="s">
        <v>1224</v>
      </c>
      <c r="E60" s="72" t="s">
        <v>24</v>
      </c>
      <c r="F60" s="127">
        <v>490</v>
      </c>
      <c r="G60" s="20"/>
      <c r="H60" s="20"/>
    </row>
    <row r="61" spans="1:8" ht="16" customHeight="1">
      <c r="A61" s="20"/>
      <c r="B61" s="127" t="s">
        <v>1434</v>
      </c>
      <c r="C61" s="64" t="s">
        <v>1221</v>
      </c>
      <c r="D61" s="64" t="s">
        <v>1221</v>
      </c>
      <c r="E61" s="25" t="s">
        <v>24</v>
      </c>
      <c r="F61" s="127">
        <v>375</v>
      </c>
      <c r="G61" s="20"/>
      <c r="H61" s="20"/>
    </row>
    <row r="62" spans="1:8" ht="16" customHeight="1">
      <c r="A62" s="20"/>
      <c r="B62" s="127" t="s">
        <v>1435</v>
      </c>
      <c r="C62" s="20" t="s">
        <v>935</v>
      </c>
      <c r="D62" s="127" t="s">
        <v>935</v>
      </c>
      <c r="E62" s="25" t="s">
        <v>24</v>
      </c>
      <c r="F62" s="127">
        <v>1599</v>
      </c>
      <c r="G62" s="20"/>
      <c r="H62" s="20"/>
    </row>
    <row r="63" spans="1:8" ht="16" customHeight="1">
      <c r="A63" s="20"/>
      <c r="B63" s="127" t="s">
        <v>1436</v>
      </c>
      <c r="C63" s="64" t="s">
        <v>1032</v>
      </c>
      <c r="D63" s="64" t="s">
        <v>1032</v>
      </c>
      <c r="E63" s="65" t="s">
        <v>24</v>
      </c>
      <c r="F63" s="127">
        <v>596</v>
      </c>
      <c r="G63" s="20"/>
      <c r="H63" s="20"/>
    </row>
    <row r="64" spans="1:8" ht="16" customHeight="1">
      <c r="A64" s="20"/>
      <c r="B64" s="127" t="s">
        <v>1437</v>
      </c>
      <c r="C64" s="20" t="s">
        <v>935</v>
      </c>
      <c r="D64" s="127" t="s">
        <v>935</v>
      </c>
      <c r="E64" s="25" t="s">
        <v>24</v>
      </c>
      <c r="F64" s="127">
        <v>925</v>
      </c>
      <c r="G64" s="20"/>
      <c r="H64" s="20"/>
    </row>
    <row r="65" spans="1:8" ht="16" customHeight="1">
      <c r="A65" s="20"/>
      <c r="B65" s="127" t="s">
        <v>1438</v>
      </c>
      <c r="C65" s="20" t="s">
        <v>935</v>
      </c>
      <c r="D65" s="127" t="s">
        <v>935</v>
      </c>
      <c r="E65" s="25" t="s">
        <v>24</v>
      </c>
      <c r="F65" s="127">
        <v>329</v>
      </c>
      <c r="G65" s="20"/>
      <c r="H65" s="20"/>
    </row>
    <row r="66" spans="1:8" ht="16" customHeight="1">
      <c r="A66" s="20"/>
      <c r="B66" s="127" t="s">
        <v>1439</v>
      </c>
      <c r="C66" s="64" t="s">
        <v>937</v>
      </c>
      <c r="D66" s="64" t="s">
        <v>937</v>
      </c>
      <c r="E66" s="65" t="s">
        <v>24</v>
      </c>
      <c r="F66" s="127">
        <v>1061</v>
      </c>
      <c r="G66" s="20"/>
      <c r="H66" s="20"/>
    </row>
    <row r="67" spans="1:8" ht="16" customHeight="1">
      <c r="A67" s="20"/>
      <c r="B67" s="127" t="s">
        <v>1440</v>
      </c>
      <c r="C67" s="20" t="s">
        <v>935</v>
      </c>
      <c r="D67" s="127" t="s">
        <v>935</v>
      </c>
      <c r="E67" s="25" t="s">
        <v>24</v>
      </c>
      <c r="F67" s="127">
        <v>628</v>
      </c>
      <c r="G67" s="20"/>
      <c r="H67" s="20"/>
    </row>
    <row r="68" spans="1:8" ht="16" customHeight="1">
      <c r="A68" s="20"/>
      <c r="B68" s="127" t="s">
        <v>1441</v>
      </c>
      <c r="C68" s="20" t="s">
        <v>935</v>
      </c>
      <c r="D68" s="127" t="s">
        <v>935</v>
      </c>
      <c r="E68" s="25" t="s">
        <v>24</v>
      </c>
      <c r="F68" s="127">
        <v>469</v>
      </c>
      <c r="G68" s="20"/>
      <c r="H68" s="20"/>
    </row>
    <row r="69" spans="1:8" ht="16" customHeight="1">
      <c r="A69" s="20"/>
      <c r="B69" s="127" t="s">
        <v>1442</v>
      </c>
      <c r="C69" s="20" t="s">
        <v>935</v>
      </c>
      <c r="D69" s="127" t="s">
        <v>935</v>
      </c>
      <c r="E69" s="25" t="s">
        <v>24</v>
      </c>
      <c r="F69" s="127">
        <v>195</v>
      </c>
      <c r="G69" s="20"/>
      <c r="H69" s="20"/>
    </row>
    <row r="70" spans="1:8" ht="16" customHeight="1">
      <c r="A70" s="20"/>
      <c r="B70" s="127" t="s">
        <v>1443</v>
      </c>
      <c r="C70" s="20" t="s">
        <v>936</v>
      </c>
      <c r="D70" s="127" t="s">
        <v>935</v>
      </c>
      <c r="E70" s="25" t="s">
        <v>24</v>
      </c>
      <c r="F70" s="127">
        <v>175</v>
      </c>
      <c r="G70" s="20"/>
      <c r="H70" s="20"/>
    </row>
    <row r="71" spans="1:8" ht="16" customHeight="1">
      <c r="A71" s="20"/>
      <c r="B71" s="127" t="s">
        <v>1444</v>
      </c>
      <c r="C71" s="20" t="s">
        <v>935</v>
      </c>
      <c r="D71" s="127" t="s">
        <v>935</v>
      </c>
      <c r="E71" s="25" t="s">
        <v>24</v>
      </c>
      <c r="F71" s="127">
        <v>658</v>
      </c>
      <c r="G71" s="20"/>
      <c r="H71" s="20"/>
    </row>
    <row r="72" spans="1:8" ht="16" customHeight="1">
      <c r="A72" s="20"/>
      <c r="B72" s="127" t="s">
        <v>1445</v>
      </c>
      <c r="C72" s="64" t="s">
        <v>944</v>
      </c>
      <c r="D72" s="127" t="s">
        <v>935</v>
      </c>
      <c r="E72" s="25" t="s">
        <v>24</v>
      </c>
      <c r="F72" s="127">
        <v>44</v>
      </c>
      <c r="G72" s="20"/>
      <c r="H72" s="20"/>
    </row>
    <row r="73" spans="1:8" ht="16" customHeight="1">
      <c r="A73" s="20"/>
      <c r="B73" s="127" t="s">
        <v>1446</v>
      </c>
      <c r="C73" s="64" t="s">
        <v>944</v>
      </c>
      <c r="D73" s="127" t="s">
        <v>935</v>
      </c>
      <c r="E73" s="25" t="s">
        <v>24</v>
      </c>
      <c r="F73" s="127">
        <v>120</v>
      </c>
      <c r="G73" s="20"/>
      <c r="H73" s="20"/>
    </row>
    <row r="74" spans="1:8" ht="16" customHeight="1">
      <c r="A74" s="20"/>
      <c r="B74" s="127" t="s">
        <v>1447</v>
      </c>
      <c r="C74" s="64" t="s">
        <v>944</v>
      </c>
      <c r="D74" s="127" t="s">
        <v>935</v>
      </c>
      <c r="E74" s="25" t="s">
        <v>24</v>
      </c>
      <c r="F74" s="127">
        <v>3</v>
      </c>
      <c r="G74" s="20"/>
      <c r="H74" s="20"/>
    </row>
    <row r="75" spans="1:8" ht="16" customHeight="1">
      <c r="A75" s="20"/>
      <c r="B75" s="127" t="s">
        <v>1448</v>
      </c>
      <c r="C75" s="64" t="s">
        <v>944</v>
      </c>
      <c r="D75" s="127" t="s">
        <v>935</v>
      </c>
      <c r="E75" s="25" t="s">
        <v>24</v>
      </c>
      <c r="F75" s="127">
        <v>105</v>
      </c>
      <c r="G75" s="20"/>
      <c r="H75" s="20"/>
    </row>
    <row r="76" spans="1:8" ht="16" customHeight="1">
      <c r="A76" s="20"/>
      <c r="B76" s="127" t="s">
        <v>1449</v>
      </c>
      <c r="C76" s="20" t="s">
        <v>935</v>
      </c>
      <c r="D76" s="127" t="s">
        <v>935</v>
      </c>
      <c r="E76" s="25" t="s">
        <v>24</v>
      </c>
      <c r="F76" s="127">
        <v>2</v>
      </c>
      <c r="G76" s="20"/>
      <c r="H76" s="20"/>
    </row>
    <row r="77" spans="1:8" ht="16" customHeight="1">
      <c r="A77" s="20"/>
      <c r="B77" s="127" t="s">
        <v>1450</v>
      </c>
      <c r="C77" s="20" t="s">
        <v>935</v>
      </c>
      <c r="D77" s="127" t="s">
        <v>935</v>
      </c>
      <c r="E77" s="25" t="s">
        <v>24</v>
      </c>
      <c r="F77" s="127">
        <v>1</v>
      </c>
      <c r="G77" s="20"/>
      <c r="H77" s="20"/>
    </row>
    <row r="78" spans="1:8" ht="16" customHeight="1">
      <c r="A78" s="20"/>
      <c r="B78" s="127" t="s">
        <v>1451</v>
      </c>
      <c r="C78" s="20" t="s">
        <v>935</v>
      </c>
      <c r="D78" s="127" t="s">
        <v>935</v>
      </c>
      <c r="E78" s="25" t="s">
        <v>24</v>
      </c>
      <c r="F78" s="127">
        <v>0</v>
      </c>
      <c r="G78" s="20"/>
      <c r="H78" s="20"/>
    </row>
    <row r="79" spans="1:8" ht="16" customHeight="1">
      <c r="A79" s="20"/>
      <c r="B79" s="127" t="s">
        <v>1452</v>
      </c>
      <c r="C79" s="20" t="s">
        <v>935</v>
      </c>
      <c r="D79" s="127" t="s">
        <v>935</v>
      </c>
      <c r="E79" s="25" t="s">
        <v>24</v>
      </c>
      <c r="F79" s="127">
        <v>73</v>
      </c>
      <c r="G79" s="20"/>
      <c r="H79" s="20"/>
    </row>
    <row r="80" spans="1:8" ht="16" customHeight="1">
      <c r="A80" s="128" t="s">
        <v>1453</v>
      </c>
      <c r="B80" s="129" t="s">
        <v>1454</v>
      </c>
      <c r="C80" s="78" t="s">
        <v>948</v>
      </c>
      <c r="D80" s="78" t="s">
        <v>948</v>
      </c>
      <c r="E80" s="73" t="s">
        <v>67</v>
      </c>
      <c r="F80" s="129">
        <v>34</v>
      </c>
      <c r="G80" s="20"/>
      <c r="H80" s="20"/>
    </row>
    <row r="81" spans="1:8" ht="32">
      <c r="A81" s="130"/>
      <c r="B81" s="127" t="s">
        <v>1455</v>
      </c>
      <c r="C81" s="130" t="s">
        <v>83</v>
      </c>
      <c r="D81" s="127" t="s">
        <v>83</v>
      </c>
      <c r="E81" s="72" t="s">
        <v>83</v>
      </c>
      <c r="F81" s="127">
        <v>7</v>
      </c>
      <c r="G81" s="20"/>
      <c r="H81" s="20"/>
    </row>
    <row r="82" spans="1:8" ht="16" customHeight="1">
      <c r="A82" s="130"/>
      <c r="B82" s="127" t="s">
        <v>1456</v>
      </c>
      <c r="C82" s="130" t="s">
        <v>14</v>
      </c>
      <c r="D82" s="127" t="s">
        <v>14</v>
      </c>
      <c r="E82" s="72" t="s">
        <v>14</v>
      </c>
      <c r="F82" s="127">
        <v>86</v>
      </c>
      <c r="G82" s="20"/>
      <c r="H82" s="20"/>
    </row>
    <row r="83" spans="1:8" ht="16" customHeight="1">
      <c r="A83" s="130"/>
      <c r="B83" s="127" t="s">
        <v>1457</v>
      </c>
      <c r="C83" s="27" t="s">
        <v>14</v>
      </c>
      <c r="D83" s="27" t="s">
        <v>14</v>
      </c>
      <c r="E83" s="27" t="s">
        <v>14</v>
      </c>
      <c r="F83" s="127">
        <v>0</v>
      </c>
      <c r="G83" s="20"/>
      <c r="H83" s="20"/>
    </row>
    <row r="84" spans="1:8" ht="16" customHeight="1">
      <c r="A84" s="20"/>
      <c r="B84" s="127" t="s">
        <v>160</v>
      </c>
      <c r="C84" s="27" t="s">
        <v>21</v>
      </c>
      <c r="D84" s="27" t="s">
        <v>21</v>
      </c>
      <c r="E84" s="27" t="s">
        <v>14</v>
      </c>
      <c r="F84" s="127">
        <v>1622</v>
      </c>
      <c r="G84" s="20"/>
      <c r="H84" s="20"/>
    </row>
    <row r="85" spans="1:8" ht="16" customHeight="1">
      <c r="A85" s="20"/>
      <c r="B85" s="127" t="s">
        <v>769</v>
      </c>
      <c r="C85" s="20" t="s">
        <v>83</v>
      </c>
      <c r="D85" s="127" t="s">
        <v>83</v>
      </c>
      <c r="E85" s="25" t="s">
        <v>83</v>
      </c>
      <c r="F85" s="127">
        <v>9</v>
      </c>
      <c r="G85" s="20"/>
      <c r="H85" s="20"/>
    </row>
    <row r="86" spans="1:8" ht="16" customHeight="1">
      <c r="A86" s="20"/>
      <c r="B86" s="127" t="s">
        <v>1458</v>
      </c>
      <c r="C86" s="27" t="s">
        <v>943</v>
      </c>
      <c r="D86" s="27" t="s">
        <v>83</v>
      </c>
      <c r="E86" s="27" t="s">
        <v>83</v>
      </c>
      <c r="F86" s="127">
        <v>10</v>
      </c>
      <c r="G86" s="20"/>
      <c r="H86" s="20"/>
    </row>
    <row r="87" spans="1:8" ht="16" customHeight="1">
      <c r="A87" s="20"/>
      <c r="B87" s="127" t="s">
        <v>537</v>
      </c>
      <c r="C87" s="27" t="s">
        <v>14</v>
      </c>
      <c r="D87" s="27" t="s">
        <v>14</v>
      </c>
      <c r="E87" s="27" t="s">
        <v>14</v>
      </c>
      <c r="F87" s="127">
        <v>139</v>
      </c>
      <c r="G87" s="20"/>
      <c r="H87" s="20"/>
    </row>
    <row r="88" spans="1:8" ht="16" customHeight="1">
      <c r="A88" s="20"/>
      <c r="B88" s="127" t="s">
        <v>1459</v>
      </c>
      <c r="C88" s="135" t="s">
        <v>83</v>
      </c>
      <c r="D88" s="136" t="s">
        <v>83</v>
      </c>
      <c r="E88" s="64" t="s">
        <v>83</v>
      </c>
      <c r="F88" s="127">
        <v>29</v>
      </c>
      <c r="G88" s="20"/>
      <c r="H88" s="20"/>
    </row>
    <row r="89" spans="1:8" ht="16" customHeight="1">
      <c r="A89" s="20"/>
      <c r="B89" s="127" t="s">
        <v>161</v>
      </c>
      <c r="C89" s="135" t="s">
        <v>83</v>
      </c>
      <c r="D89" s="136" t="s">
        <v>83</v>
      </c>
      <c r="E89" s="64" t="s">
        <v>83</v>
      </c>
      <c r="F89" s="127">
        <v>84</v>
      </c>
      <c r="G89" s="20"/>
      <c r="H89" s="20"/>
    </row>
    <row r="90" spans="1:8" ht="16" customHeight="1">
      <c r="A90" s="20"/>
      <c r="B90" s="127" t="s">
        <v>1460</v>
      </c>
      <c r="C90" s="27" t="s">
        <v>14</v>
      </c>
      <c r="D90" s="27" t="s">
        <v>14</v>
      </c>
      <c r="E90" s="27" t="s">
        <v>14</v>
      </c>
      <c r="F90" s="127">
        <v>28</v>
      </c>
      <c r="G90" s="20"/>
      <c r="H90" s="20"/>
    </row>
    <row r="91" spans="1:8" ht="16" customHeight="1">
      <c r="A91" s="20"/>
      <c r="B91" s="127" t="s">
        <v>540</v>
      </c>
      <c r="C91" s="20" t="s">
        <v>83</v>
      </c>
      <c r="D91" s="127" t="s">
        <v>83</v>
      </c>
      <c r="E91" s="25" t="s">
        <v>83</v>
      </c>
      <c r="F91" s="127">
        <v>15</v>
      </c>
      <c r="G91" s="20"/>
      <c r="H91" s="20"/>
    </row>
    <row r="92" spans="1:8" ht="16" customHeight="1">
      <c r="A92" s="20"/>
      <c r="B92" s="127" t="s">
        <v>536</v>
      </c>
      <c r="C92" s="27" t="s">
        <v>943</v>
      </c>
      <c r="D92" s="27" t="s">
        <v>83</v>
      </c>
      <c r="E92" s="27" t="s">
        <v>83</v>
      </c>
      <c r="F92" s="127">
        <v>0</v>
      </c>
      <c r="G92" s="20"/>
      <c r="H92" s="20"/>
    </row>
    <row r="93" spans="1:8" ht="16" customHeight="1">
      <c r="A93" s="20"/>
      <c r="B93" s="127" t="s">
        <v>517</v>
      </c>
      <c r="C93" s="27" t="s">
        <v>943</v>
      </c>
      <c r="D93" s="27" t="s">
        <v>83</v>
      </c>
      <c r="E93" s="27" t="s">
        <v>83</v>
      </c>
      <c r="F93" s="127">
        <v>2</v>
      </c>
      <c r="G93" s="20"/>
      <c r="H93" s="20"/>
    </row>
    <row r="94" spans="1:8" ht="16" customHeight="1">
      <c r="A94" s="20"/>
      <c r="B94" s="127" t="s">
        <v>1244</v>
      </c>
      <c r="C94" s="27" t="s">
        <v>943</v>
      </c>
      <c r="D94" s="27" t="s">
        <v>83</v>
      </c>
      <c r="E94" s="27" t="s">
        <v>83</v>
      </c>
      <c r="F94" s="127">
        <v>41</v>
      </c>
      <c r="G94" s="20"/>
      <c r="H94" s="20"/>
    </row>
    <row r="95" spans="1:8" ht="16" customHeight="1">
      <c r="A95" s="20"/>
      <c r="B95" s="127" t="s">
        <v>524</v>
      </c>
      <c r="C95" s="140" t="s">
        <v>943</v>
      </c>
      <c r="D95" s="135" t="s">
        <v>83</v>
      </c>
      <c r="E95" s="64" t="s">
        <v>83</v>
      </c>
      <c r="F95" s="127">
        <v>4</v>
      </c>
      <c r="G95" s="20"/>
      <c r="H95" s="20"/>
    </row>
    <row r="96" spans="1:8" ht="16" customHeight="1">
      <c r="A96" s="20"/>
      <c r="B96" s="127" t="s">
        <v>1461</v>
      </c>
      <c r="C96" s="140" t="s">
        <v>943</v>
      </c>
      <c r="D96" s="135" t="s">
        <v>83</v>
      </c>
      <c r="E96" s="64" t="s">
        <v>83</v>
      </c>
      <c r="F96" s="127">
        <v>3</v>
      </c>
      <c r="G96" s="20"/>
      <c r="H96" s="20"/>
    </row>
    <row r="97" spans="1:8" ht="16" customHeight="1">
      <c r="A97" s="128" t="s">
        <v>1462</v>
      </c>
      <c r="B97" s="129" t="s">
        <v>1463</v>
      </c>
      <c r="C97" s="128" t="s">
        <v>83</v>
      </c>
      <c r="D97" s="129" t="s">
        <v>83</v>
      </c>
      <c r="E97" s="73" t="s">
        <v>83</v>
      </c>
      <c r="F97" s="129">
        <v>27</v>
      </c>
      <c r="G97" s="20"/>
      <c r="H97" s="20"/>
    </row>
    <row r="98" spans="1:8" ht="16" customHeight="1">
      <c r="A98" s="130"/>
      <c r="B98" s="127" t="s">
        <v>1309</v>
      </c>
      <c r="C98" s="26" t="s">
        <v>14</v>
      </c>
      <c r="D98" s="26" t="s">
        <v>14</v>
      </c>
      <c r="E98" s="26" t="s">
        <v>14</v>
      </c>
      <c r="F98" s="127">
        <v>103</v>
      </c>
      <c r="G98" s="20"/>
      <c r="H98" s="20"/>
    </row>
    <row r="99" spans="1:8" ht="16" customHeight="1">
      <c r="A99" s="130"/>
      <c r="B99" s="127" t="s">
        <v>1464</v>
      </c>
      <c r="C99" s="26" t="s">
        <v>14</v>
      </c>
      <c r="D99" s="26" t="s">
        <v>14</v>
      </c>
      <c r="E99" s="26" t="s">
        <v>14</v>
      </c>
      <c r="F99" s="127">
        <v>43</v>
      </c>
      <c r="G99" s="20"/>
      <c r="H99" s="20"/>
    </row>
    <row r="100" spans="1:8" ht="16" customHeight="1">
      <c r="A100" s="130"/>
      <c r="B100" s="127" t="s">
        <v>1465</v>
      </c>
      <c r="C100" s="64" t="s">
        <v>538</v>
      </c>
      <c r="D100" s="64" t="s">
        <v>538</v>
      </c>
      <c r="E100" s="65" t="s">
        <v>24</v>
      </c>
      <c r="F100" s="127">
        <v>298</v>
      </c>
      <c r="G100" s="20"/>
      <c r="H100" s="20"/>
    </row>
    <row r="101" spans="1:8" ht="16" customHeight="1">
      <c r="A101" s="130"/>
      <c r="B101" s="127" t="s">
        <v>1466</v>
      </c>
      <c r="C101" s="64" t="s">
        <v>538</v>
      </c>
      <c r="D101" s="64" t="s">
        <v>538</v>
      </c>
      <c r="E101" s="65" t="s">
        <v>24</v>
      </c>
      <c r="F101" s="127">
        <v>10</v>
      </c>
      <c r="G101" s="20"/>
      <c r="H101" s="20"/>
    </row>
    <row r="102" spans="1:8" ht="16" customHeight="1">
      <c r="A102" s="130"/>
      <c r="B102" s="127" t="s">
        <v>588</v>
      </c>
      <c r="C102" s="130" t="s">
        <v>83</v>
      </c>
      <c r="D102" s="127" t="s">
        <v>83</v>
      </c>
      <c r="E102" s="72" t="s">
        <v>83</v>
      </c>
      <c r="F102" s="127">
        <v>26</v>
      </c>
      <c r="G102" s="20"/>
      <c r="H102" s="20"/>
    </row>
    <row r="103" spans="1:8" ht="16" customHeight="1">
      <c r="A103" s="20"/>
      <c r="B103" s="127" t="s">
        <v>1467</v>
      </c>
      <c r="C103" s="20" t="s">
        <v>83</v>
      </c>
      <c r="D103" s="127" t="s">
        <v>83</v>
      </c>
      <c r="E103" s="25" t="s">
        <v>83</v>
      </c>
      <c r="F103" s="127">
        <v>21</v>
      </c>
      <c r="G103" s="20"/>
      <c r="H103" s="20"/>
    </row>
    <row r="104" spans="1:8" ht="32">
      <c r="A104" s="128" t="s">
        <v>1468</v>
      </c>
      <c r="B104" s="129" t="s">
        <v>1469</v>
      </c>
      <c r="C104" s="78" t="s">
        <v>5</v>
      </c>
      <c r="D104" s="78" t="s">
        <v>5</v>
      </c>
      <c r="E104" s="78" t="s">
        <v>14</v>
      </c>
      <c r="F104" s="129">
        <v>16</v>
      </c>
      <c r="G104" s="20"/>
      <c r="H104" s="20"/>
    </row>
    <row r="105" spans="1:8" ht="16" customHeight="1">
      <c r="A105" s="130"/>
      <c r="B105" s="127" t="s">
        <v>1470</v>
      </c>
      <c r="C105" s="27" t="s">
        <v>5</v>
      </c>
      <c r="D105" s="27" t="s">
        <v>5</v>
      </c>
      <c r="E105" s="27" t="s">
        <v>14</v>
      </c>
      <c r="F105" s="127">
        <v>144</v>
      </c>
      <c r="G105" s="20"/>
      <c r="H105" s="20"/>
    </row>
    <row r="106" spans="1:8" ht="16" customHeight="1">
      <c r="A106" s="130"/>
      <c r="B106" s="127" t="s">
        <v>1471</v>
      </c>
      <c r="C106" s="130" t="s">
        <v>85</v>
      </c>
      <c r="D106" s="127" t="s">
        <v>85</v>
      </c>
      <c r="E106" s="72" t="s">
        <v>85</v>
      </c>
      <c r="F106" s="127">
        <v>4</v>
      </c>
      <c r="G106" s="20"/>
      <c r="H106" s="20"/>
    </row>
    <row r="107" spans="1:8" ht="16" customHeight="1">
      <c r="A107" s="131"/>
      <c r="B107" s="132" t="s">
        <v>1472</v>
      </c>
      <c r="C107" s="131" t="s">
        <v>85</v>
      </c>
      <c r="D107" s="132" t="s">
        <v>85</v>
      </c>
      <c r="E107" s="74" t="s">
        <v>85</v>
      </c>
      <c r="F107" s="132">
        <v>5</v>
      </c>
      <c r="G107" s="20"/>
      <c r="H107" s="20"/>
    </row>
    <row r="108" spans="1:8" ht="16" customHeight="1">
      <c r="A108" s="128" t="s">
        <v>1473</v>
      </c>
      <c r="B108" s="129" t="s">
        <v>1474</v>
      </c>
      <c r="C108" s="78" t="s">
        <v>83</v>
      </c>
      <c r="D108" s="78" t="s">
        <v>83</v>
      </c>
      <c r="E108" s="78" t="s">
        <v>83</v>
      </c>
      <c r="F108" s="129">
        <v>58</v>
      </c>
      <c r="G108" s="20"/>
      <c r="H108" s="20"/>
    </row>
    <row r="109" spans="1:8" ht="16" customHeight="1">
      <c r="A109" s="130"/>
      <c r="B109" s="127" t="s">
        <v>1475</v>
      </c>
      <c r="C109" s="27" t="s">
        <v>30</v>
      </c>
      <c r="D109" s="27" t="s">
        <v>30</v>
      </c>
      <c r="E109" s="27" t="s">
        <v>88</v>
      </c>
      <c r="F109" s="127">
        <v>57</v>
      </c>
      <c r="G109" s="20"/>
      <c r="H109" s="20"/>
    </row>
    <row r="110" spans="1:8" ht="16" customHeight="1">
      <c r="A110" s="130"/>
      <c r="B110" s="127" t="s">
        <v>1476</v>
      </c>
      <c r="C110" s="130" t="s">
        <v>83</v>
      </c>
      <c r="D110" s="127" t="s">
        <v>83</v>
      </c>
      <c r="E110" s="72" t="s">
        <v>83</v>
      </c>
      <c r="F110" s="127">
        <v>155</v>
      </c>
      <c r="G110" s="20"/>
      <c r="H110" s="20"/>
    </row>
    <row r="111" spans="1:8" ht="16" customHeight="1">
      <c r="A111" s="130"/>
      <c r="B111" s="127" t="s">
        <v>1477</v>
      </c>
      <c r="C111" s="27" t="s">
        <v>29</v>
      </c>
      <c r="D111" s="27" t="s">
        <v>29</v>
      </c>
      <c r="E111" s="72" t="s">
        <v>67</v>
      </c>
      <c r="F111" s="127">
        <v>4924</v>
      </c>
      <c r="G111" s="20"/>
      <c r="H111" s="20"/>
    </row>
    <row r="112" spans="1:8" ht="16" customHeight="1">
      <c r="A112" s="20"/>
      <c r="B112" s="127" t="s">
        <v>274</v>
      </c>
      <c r="C112" s="135" t="s">
        <v>29</v>
      </c>
      <c r="D112" s="136" t="s">
        <v>29</v>
      </c>
      <c r="E112" s="25" t="s">
        <v>67</v>
      </c>
      <c r="F112" s="127">
        <v>801</v>
      </c>
      <c r="G112" s="20"/>
      <c r="H112" s="20"/>
    </row>
    <row r="113" spans="1:8" ht="16" customHeight="1">
      <c r="A113" s="20"/>
      <c r="B113" s="127" t="s">
        <v>1478</v>
      </c>
      <c r="C113" s="27" t="s">
        <v>84</v>
      </c>
      <c r="D113" s="27" t="s">
        <v>84</v>
      </c>
      <c r="E113" s="27" t="s">
        <v>14</v>
      </c>
      <c r="F113" s="127">
        <v>81</v>
      </c>
      <c r="G113" s="20"/>
      <c r="H113" s="20"/>
    </row>
    <row r="114" spans="1:8" ht="16" customHeight="1">
      <c r="A114" s="20"/>
      <c r="B114" s="127" t="s">
        <v>1479</v>
      </c>
      <c r="C114" s="27" t="s">
        <v>84</v>
      </c>
      <c r="D114" s="27" t="s">
        <v>84</v>
      </c>
      <c r="E114" s="27" t="s">
        <v>14</v>
      </c>
      <c r="F114" s="127">
        <v>46</v>
      </c>
      <c r="G114" s="20"/>
      <c r="H114" s="20"/>
    </row>
    <row r="115" spans="1:8" ht="16" customHeight="1">
      <c r="A115" s="20"/>
      <c r="B115" s="127" t="s">
        <v>1480</v>
      </c>
      <c r="C115" s="27" t="s">
        <v>84</v>
      </c>
      <c r="D115" s="27" t="s">
        <v>84</v>
      </c>
      <c r="E115" s="27" t="s">
        <v>14</v>
      </c>
      <c r="F115" s="127">
        <v>88</v>
      </c>
      <c r="G115" s="20"/>
      <c r="H115" s="20"/>
    </row>
    <row r="116" spans="1:8" ht="16" customHeight="1">
      <c r="A116" s="20"/>
      <c r="B116" s="127" t="s">
        <v>34</v>
      </c>
      <c r="C116" s="27" t="s">
        <v>84</v>
      </c>
      <c r="D116" s="27" t="s">
        <v>84</v>
      </c>
      <c r="E116" s="27" t="s">
        <v>14</v>
      </c>
      <c r="F116" s="127">
        <v>81</v>
      </c>
      <c r="G116" s="20"/>
      <c r="H116" s="20"/>
    </row>
    <row r="117" spans="1:8" ht="16" customHeight="1">
      <c r="A117" s="20"/>
      <c r="B117" s="127" t="s">
        <v>1481</v>
      </c>
      <c r="C117" s="27" t="s">
        <v>940</v>
      </c>
      <c r="D117" s="27" t="s">
        <v>940</v>
      </c>
      <c r="E117" s="27" t="s">
        <v>83</v>
      </c>
      <c r="F117" s="127">
        <v>6</v>
      </c>
      <c r="G117" s="20"/>
      <c r="H117" s="20"/>
    </row>
    <row r="118" spans="1:8" ht="16" customHeight="1">
      <c r="A118" s="20"/>
      <c r="B118" s="127" t="s">
        <v>1482</v>
      </c>
      <c r="C118" s="27" t="s">
        <v>83</v>
      </c>
      <c r="D118" s="27" t="s">
        <v>83</v>
      </c>
      <c r="E118" s="27" t="s">
        <v>83</v>
      </c>
      <c r="F118" s="127">
        <v>143</v>
      </c>
      <c r="G118" s="20"/>
      <c r="H118" s="20"/>
    </row>
    <row r="119" spans="1:8" ht="16" customHeight="1">
      <c r="A119" s="20"/>
      <c r="B119" s="127" t="s">
        <v>1483</v>
      </c>
      <c r="C119" s="27" t="s">
        <v>83</v>
      </c>
      <c r="D119" s="27" t="s">
        <v>83</v>
      </c>
      <c r="E119" s="27" t="s">
        <v>83</v>
      </c>
      <c r="F119" s="127">
        <v>4</v>
      </c>
      <c r="G119" s="20"/>
      <c r="H119" s="20"/>
    </row>
    <row r="120" spans="1:8" ht="16" customHeight="1">
      <c r="A120" s="20"/>
      <c r="B120" s="127" t="s">
        <v>1484</v>
      </c>
      <c r="C120" s="27" t="s">
        <v>83</v>
      </c>
      <c r="D120" s="27" t="s">
        <v>83</v>
      </c>
      <c r="E120" s="27" t="s">
        <v>83</v>
      </c>
      <c r="F120" s="127">
        <v>68</v>
      </c>
      <c r="G120" s="20"/>
      <c r="H120" s="20"/>
    </row>
    <row r="121" spans="1:8" ht="16" customHeight="1">
      <c r="A121" s="20"/>
      <c r="B121" s="127" t="s">
        <v>1323</v>
      </c>
      <c r="C121" s="27" t="s">
        <v>83</v>
      </c>
      <c r="D121" s="27" t="s">
        <v>83</v>
      </c>
      <c r="E121" s="27" t="s">
        <v>83</v>
      </c>
      <c r="F121" s="127">
        <v>44</v>
      </c>
      <c r="G121" s="20"/>
      <c r="H121" s="20"/>
    </row>
    <row r="122" spans="1:8" ht="16" customHeight="1">
      <c r="A122" s="128" t="s">
        <v>105</v>
      </c>
      <c r="B122" s="129" t="s">
        <v>1485</v>
      </c>
      <c r="C122" s="78" t="s">
        <v>948</v>
      </c>
      <c r="D122" s="78" t="s">
        <v>948</v>
      </c>
      <c r="E122" s="78" t="s">
        <v>67</v>
      </c>
      <c r="F122" s="129">
        <v>54</v>
      </c>
      <c r="G122" s="20"/>
      <c r="H122" s="20"/>
    </row>
    <row r="123" spans="1:8" ht="16" customHeight="1">
      <c r="A123" s="20"/>
      <c r="B123" s="127" t="s">
        <v>1486</v>
      </c>
      <c r="C123" s="135" t="s">
        <v>86</v>
      </c>
      <c r="D123" s="136" t="s">
        <v>948</v>
      </c>
      <c r="E123" s="64" t="s">
        <v>88</v>
      </c>
      <c r="F123" s="127">
        <v>152</v>
      </c>
      <c r="G123" s="20"/>
      <c r="H123" s="20"/>
    </row>
    <row r="124" spans="1:8" ht="16" customHeight="1">
      <c r="A124" s="20"/>
      <c r="B124" s="127" t="s">
        <v>1489</v>
      </c>
      <c r="C124" s="135" t="s">
        <v>948</v>
      </c>
      <c r="D124" s="136" t="s">
        <v>948</v>
      </c>
      <c r="E124" s="64" t="s">
        <v>67</v>
      </c>
      <c r="F124" s="127">
        <v>7</v>
      </c>
      <c r="G124" s="20"/>
      <c r="H124" s="20"/>
    </row>
    <row r="125" spans="1:8" ht="16" customHeight="1">
      <c r="A125" s="20"/>
      <c r="B125" s="127" t="s">
        <v>1490</v>
      </c>
      <c r="C125" s="135" t="s">
        <v>948</v>
      </c>
      <c r="D125" s="136" t="s">
        <v>948</v>
      </c>
      <c r="E125" s="64" t="s">
        <v>67</v>
      </c>
      <c r="F125" s="127">
        <v>2148</v>
      </c>
      <c r="G125" s="20"/>
      <c r="H125" s="20"/>
    </row>
    <row r="126" spans="1:8" ht="16" customHeight="1">
      <c r="A126" s="20"/>
      <c r="B126" s="127" t="s">
        <v>1487</v>
      </c>
      <c r="C126" s="135" t="s">
        <v>948</v>
      </c>
      <c r="D126" s="136" t="s">
        <v>948</v>
      </c>
      <c r="E126" s="64" t="s">
        <v>67</v>
      </c>
      <c r="F126" s="127">
        <v>91</v>
      </c>
      <c r="G126" s="20"/>
      <c r="H126" s="20"/>
    </row>
    <row r="127" spans="1:8" ht="16" customHeight="1">
      <c r="A127" s="20"/>
      <c r="B127" s="127" t="s">
        <v>1488</v>
      </c>
      <c r="C127" s="27" t="s">
        <v>948</v>
      </c>
      <c r="D127" s="27" t="s">
        <v>948</v>
      </c>
      <c r="E127" s="26" t="s">
        <v>67</v>
      </c>
      <c r="F127" s="127">
        <v>170</v>
      </c>
      <c r="G127" s="20"/>
      <c r="H127" s="20"/>
    </row>
    <row r="128" spans="1:8" ht="16" customHeight="1">
      <c r="A128" s="20"/>
      <c r="B128" s="127" t="s">
        <v>1491</v>
      </c>
      <c r="C128" s="27" t="s">
        <v>948</v>
      </c>
      <c r="D128" s="27" t="s">
        <v>948</v>
      </c>
      <c r="E128" s="26" t="s">
        <v>67</v>
      </c>
      <c r="F128" s="127">
        <v>18</v>
      </c>
      <c r="G128" s="20"/>
      <c r="H128" s="20"/>
    </row>
    <row r="129" spans="1:8" ht="16" customHeight="1">
      <c r="A129" s="20"/>
      <c r="B129" s="127" t="s">
        <v>1492</v>
      </c>
      <c r="C129" s="135" t="s">
        <v>948</v>
      </c>
      <c r="D129" s="136" t="s">
        <v>948</v>
      </c>
      <c r="E129" s="143" t="s">
        <v>67</v>
      </c>
      <c r="F129" s="127">
        <v>12671</v>
      </c>
      <c r="G129" s="20"/>
      <c r="H129" s="20"/>
    </row>
    <row r="130" spans="1:8" ht="16" customHeight="1">
      <c r="A130" s="20"/>
      <c r="B130" s="127" t="s">
        <v>1493</v>
      </c>
      <c r="C130" s="135" t="s">
        <v>948</v>
      </c>
      <c r="D130" s="136" t="s">
        <v>948</v>
      </c>
      <c r="E130" s="143" t="s">
        <v>67</v>
      </c>
      <c r="F130" s="127">
        <v>717</v>
      </c>
      <c r="G130" s="20"/>
      <c r="H130" s="20"/>
    </row>
    <row r="131" spans="1:8" ht="16" customHeight="1">
      <c r="A131" s="20"/>
      <c r="B131" s="127" t="s">
        <v>1494</v>
      </c>
      <c r="C131" s="27" t="s">
        <v>1231</v>
      </c>
      <c r="D131" s="27" t="s">
        <v>1231</v>
      </c>
      <c r="E131" s="26" t="s">
        <v>67</v>
      </c>
      <c r="F131" s="127">
        <v>5670</v>
      </c>
      <c r="G131" s="20"/>
      <c r="H131" s="20"/>
    </row>
    <row r="132" spans="1:8" ht="16" customHeight="1">
      <c r="A132" s="20"/>
      <c r="B132" s="127" t="s">
        <v>562</v>
      </c>
      <c r="C132" s="27" t="s">
        <v>1231</v>
      </c>
      <c r="D132" s="27" t="s">
        <v>1231</v>
      </c>
      <c r="E132" s="26" t="s">
        <v>67</v>
      </c>
      <c r="F132" s="127">
        <v>303</v>
      </c>
      <c r="G132" s="20"/>
      <c r="H132" s="20"/>
    </row>
    <row r="133" spans="1:8" ht="16" customHeight="1">
      <c r="A133" s="20"/>
      <c r="B133" s="127" t="s">
        <v>1495</v>
      </c>
      <c r="C133" s="27" t="s">
        <v>948</v>
      </c>
      <c r="D133" s="27" t="s">
        <v>948</v>
      </c>
      <c r="E133" s="26" t="s">
        <v>67</v>
      </c>
      <c r="F133" s="127">
        <v>38</v>
      </c>
      <c r="G133" s="20"/>
      <c r="H133" s="20"/>
    </row>
    <row r="134" spans="1:8" ht="16" customHeight="1">
      <c r="A134" s="20"/>
      <c r="B134" s="127" t="s">
        <v>1496</v>
      </c>
      <c r="C134" s="27" t="s">
        <v>948</v>
      </c>
      <c r="D134" s="27" t="s">
        <v>948</v>
      </c>
      <c r="E134" s="26" t="s">
        <v>67</v>
      </c>
      <c r="F134" s="127">
        <v>993</v>
      </c>
      <c r="G134" s="20"/>
      <c r="H134" s="20"/>
    </row>
    <row r="135" spans="1:8" ht="16" customHeight="1">
      <c r="A135" s="20"/>
      <c r="B135" s="127" t="s">
        <v>1497</v>
      </c>
      <c r="C135" s="135" t="s">
        <v>948</v>
      </c>
      <c r="D135" s="136" t="s">
        <v>948</v>
      </c>
      <c r="E135" s="143" t="s">
        <v>67</v>
      </c>
      <c r="F135" s="127">
        <v>71</v>
      </c>
      <c r="G135" s="20"/>
      <c r="H135" s="20"/>
    </row>
    <row r="136" spans="1:8" ht="16" customHeight="1">
      <c r="A136" s="20"/>
      <c r="B136" s="127" t="s">
        <v>1498</v>
      </c>
      <c r="C136" s="27" t="s">
        <v>1232</v>
      </c>
      <c r="D136" s="27" t="s">
        <v>1232</v>
      </c>
      <c r="E136" s="27" t="s">
        <v>67</v>
      </c>
      <c r="F136" s="127">
        <v>1906</v>
      </c>
      <c r="G136" s="20"/>
      <c r="H136" s="20"/>
    </row>
    <row r="137" spans="1:8" ht="16" customHeight="1">
      <c r="A137" s="20"/>
      <c r="B137" s="127" t="s">
        <v>612</v>
      </c>
      <c r="C137" s="27" t="s">
        <v>948</v>
      </c>
      <c r="D137" s="27" t="s">
        <v>948</v>
      </c>
      <c r="E137" s="26" t="s">
        <v>67</v>
      </c>
      <c r="F137" s="127">
        <v>15</v>
      </c>
      <c r="G137" s="20"/>
      <c r="H137" s="20"/>
    </row>
    <row r="138" spans="1:8" ht="16" customHeight="1">
      <c r="A138" s="20"/>
      <c r="B138" s="127" t="s">
        <v>1499</v>
      </c>
      <c r="C138" s="27" t="s">
        <v>948</v>
      </c>
      <c r="D138" s="27" t="s">
        <v>948</v>
      </c>
      <c r="E138" s="26" t="s">
        <v>67</v>
      </c>
      <c r="F138" s="127">
        <v>104</v>
      </c>
      <c r="G138" s="20"/>
      <c r="H138" s="20"/>
    </row>
    <row r="139" spans="1:8" ht="16" customHeight="1">
      <c r="A139" s="20"/>
      <c r="B139" s="127" t="s">
        <v>1500</v>
      </c>
      <c r="C139" s="27" t="s">
        <v>948</v>
      </c>
      <c r="D139" s="27" t="s">
        <v>948</v>
      </c>
      <c r="E139" s="26" t="s">
        <v>67</v>
      </c>
      <c r="F139" s="127">
        <v>39</v>
      </c>
      <c r="G139" s="20"/>
      <c r="H139" s="20"/>
    </row>
    <row r="140" spans="1:8" ht="16" customHeight="1">
      <c r="A140" s="20"/>
      <c r="B140" s="127" t="s">
        <v>1501</v>
      </c>
      <c r="C140" s="135" t="s">
        <v>948</v>
      </c>
      <c r="D140" s="136" t="s">
        <v>948</v>
      </c>
      <c r="E140" s="143" t="s">
        <v>67</v>
      </c>
      <c r="F140" s="127">
        <v>6</v>
      </c>
      <c r="G140" s="20"/>
      <c r="H140" s="20"/>
    </row>
    <row r="141" spans="1:8" ht="16" customHeight="1">
      <c r="A141" s="20"/>
      <c r="B141" s="127" t="s">
        <v>1502</v>
      </c>
      <c r="C141" s="27" t="s">
        <v>1232</v>
      </c>
      <c r="D141" s="27" t="s">
        <v>1232</v>
      </c>
      <c r="E141" s="26" t="s">
        <v>67</v>
      </c>
      <c r="F141" s="127">
        <v>29</v>
      </c>
      <c r="G141" s="20"/>
      <c r="H141" s="20"/>
    </row>
    <row r="142" spans="1:8" ht="16" customHeight="1">
      <c r="A142" s="20"/>
      <c r="B142" s="127" t="s">
        <v>808</v>
      </c>
      <c r="C142" s="135" t="s">
        <v>948</v>
      </c>
      <c r="D142" s="136" t="s">
        <v>948</v>
      </c>
      <c r="E142" s="143" t="s">
        <v>67</v>
      </c>
      <c r="F142" s="127">
        <v>3</v>
      </c>
      <c r="G142" s="20"/>
      <c r="H142" s="20"/>
    </row>
    <row r="143" spans="1:8" ht="16" customHeight="1">
      <c r="A143" s="128" t="s">
        <v>106</v>
      </c>
      <c r="B143" s="129" t="s">
        <v>1503</v>
      </c>
      <c r="C143" s="78" t="s">
        <v>1223</v>
      </c>
      <c r="D143" s="78" t="s">
        <v>1223</v>
      </c>
      <c r="E143" s="78" t="s">
        <v>83</v>
      </c>
      <c r="F143" s="129">
        <v>6</v>
      </c>
      <c r="G143" s="20"/>
      <c r="H143" s="20"/>
    </row>
    <row r="144" spans="1:8" ht="16" customHeight="1">
      <c r="A144" s="130"/>
      <c r="B144" s="127" t="s">
        <v>1504</v>
      </c>
      <c r="C144" s="27" t="s">
        <v>1223</v>
      </c>
      <c r="D144" s="27" t="s">
        <v>1223</v>
      </c>
      <c r="E144" s="27" t="s">
        <v>83</v>
      </c>
      <c r="F144" s="127">
        <v>36</v>
      </c>
      <c r="G144" s="20"/>
      <c r="H144" s="20"/>
    </row>
    <row r="145" spans="1:8" ht="16" customHeight="1">
      <c r="A145" s="20"/>
      <c r="B145" s="127" t="s">
        <v>1505</v>
      </c>
      <c r="C145" s="27" t="s">
        <v>1223</v>
      </c>
      <c r="D145" s="27" t="s">
        <v>1223</v>
      </c>
      <c r="E145" s="27" t="s">
        <v>83</v>
      </c>
      <c r="F145" s="127">
        <v>13</v>
      </c>
      <c r="G145" s="20"/>
      <c r="H145" s="20"/>
    </row>
    <row r="146" spans="1:8" ht="16" customHeight="1">
      <c r="A146" s="20"/>
      <c r="B146" s="127" t="s">
        <v>189</v>
      </c>
      <c r="C146" s="27" t="s">
        <v>1223</v>
      </c>
      <c r="D146" s="27" t="s">
        <v>1223</v>
      </c>
      <c r="E146" s="27" t="s">
        <v>83</v>
      </c>
      <c r="F146" s="127">
        <v>24</v>
      </c>
      <c r="G146" s="20"/>
      <c r="H146" s="20"/>
    </row>
    <row r="147" spans="1:8" ht="16" customHeight="1">
      <c r="A147" s="20"/>
      <c r="B147" s="127" t="s">
        <v>569</v>
      </c>
      <c r="C147" s="27" t="s">
        <v>14</v>
      </c>
      <c r="D147" s="27" t="s">
        <v>14</v>
      </c>
      <c r="E147" s="27" t="s">
        <v>14</v>
      </c>
      <c r="F147" s="127">
        <v>88</v>
      </c>
      <c r="G147" s="20"/>
      <c r="H147" s="20"/>
    </row>
    <row r="148" spans="1:8" ht="16" customHeight="1">
      <c r="A148" s="20"/>
      <c r="B148" s="127" t="s">
        <v>1506</v>
      </c>
      <c r="C148" s="27" t="s">
        <v>1223</v>
      </c>
      <c r="D148" s="27" t="s">
        <v>1223</v>
      </c>
      <c r="E148" s="27" t="s">
        <v>83</v>
      </c>
      <c r="F148" s="127">
        <v>21</v>
      </c>
      <c r="G148" s="20"/>
      <c r="H148" s="20"/>
    </row>
    <row r="149" spans="1:8" ht="16" customHeight="1">
      <c r="A149" s="20"/>
      <c r="B149" s="127" t="s">
        <v>1507</v>
      </c>
      <c r="C149" s="27" t="s">
        <v>82</v>
      </c>
      <c r="D149" s="27" t="s">
        <v>82</v>
      </c>
      <c r="E149" s="27" t="s">
        <v>83</v>
      </c>
      <c r="F149" s="127">
        <v>2110</v>
      </c>
      <c r="G149" s="20"/>
      <c r="H149" s="20"/>
    </row>
    <row r="150" spans="1:8" ht="16" customHeight="1">
      <c r="A150" s="20"/>
      <c r="B150" s="127" t="s">
        <v>299</v>
      </c>
      <c r="C150" s="27" t="s">
        <v>82</v>
      </c>
      <c r="D150" s="27" t="s">
        <v>82</v>
      </c>
      <c r="E150" s="27" t="s">
        <v>83</v>
      </c>
      <c r="F150" s="127">
        <v>1248</v>
      </c>
      <c r="G150" s="20"/>
      <c r="H150" s="20"/>
    </row>
    <row r="151" spans="1:8" ht="16" customHeight="1">
      <c r="A151" s="20"/>
      <c r="B151" s="127" t="s">
        <v>1339</v>
      </c>
      <c r="C151" s="27" t="s">
        <v>82</v>
      </c>
      <c r="D151" s="27" t="s">
        <v>82</v>
      </c>
      <c r="E151" s="27" t="s">
        <v>83</v>
      </c>
      <c r="F151" s="127">
        <v>83</v>
      </c>
      <c r="G151" s="20"/>
      <c r="H151" s="20"/>
    </row>
    <row r="152" spans="1:8" ht="16" customHeight="1">
      <c r="A152" s="20"/>
      <c r="B152" s="127" t="s">
        <v>1508</v>
      </c>
      <c r="C152" s="27" t="s">
        <v>1223</v>
      </c>
      <c r="D152" s="27" t="s">
        <v>1223</v>
      </c>
      <c r="E152" s="27" t="s">
        <v>83</v>
      </c>
      <c r="F152" s="127">
        <v>151</v>
      </c>
      <c r="G152" s="20"/>
      <c r="H152" s="20"/>
    </row>
    <row r="153" spans="1:8" ht="16" customHeight="1">
      <c r="A153" s="20"/>
      <c r="B153" s="127" t="s">
        <v>1509</v>
      </c>
      <c r="C153" s="27" t="s">
        <v>1223</v>
      </c>
      <c r="D153" s="27" t="s">
        <v>1223</v>
      </c>
      <c r="E153" s="27" t="s">
        <v>83</v>
      </c>
      <c r="F153" s="127">
        <v>37</v>
      </c>
      <c r="G153" s="20"/>
      <c r="H153" s="20"/>
    </row>
    <row r="154" spans="1:8" ht="16" customHeight="1">
      <c r="A154" s="20"/>
      <c r="B154" s="127" t="s">
        <v>1510</v>
      </c>
      <c r="C154" s="27" t="s">
        <v>1223</v>
      </c>
      <c r="D154" s="27" t="s">
        <v>1223</v>
      </c>
      <c r="E154" s="27" t="s">
        <v>83</v>
      </c>
      <c r="F154" s="127">
        <v>67</v>
      </c>
      <c r="G154" s="20"/>
      <c r="H154" s="20"/>
    </row>
    <row r="155" spans="1:8" ht="16" customHeight="1">
      <c r="A155" s="20"/>
      <c r="B155" s="127" t="s">
        <v>68</v>
      </c>
      <c r="C155" s="27" t="s">
        <v>14</v>
      </c>
      <c r="D155" s="27" t="s">
        <v>14</v>
      </c>
      <c r="E155" s="27" t="s">
        <v>14</v>
      </c>
      <c r="F155" s="127">
        <v>95</v>
      </c>
      <c r="G155" s="20"/>
      <c r="H155" s="20"/>
    </row>
    <row r="156" spans="1:8" ht="16" customHeight="1">
      <c r="A156" s="20"/>
      <c r="B156" s="127" t="s">
        <v>573</v>
      </c>
      <c r="C156" s="27" t="s">
        <v>14</v>
      </c>
      <c r="D156" s="27" t="s">
        <v>14</v>
      </c>
      <c r="E156" s="27" t="s">
        <v>14</v>
      </c>
      <c r="F156" s="127">
        <v>16</v>
      </c>
      <c r="G156" s="20"/>
      <c r="H156" s="20"/>
    </row>
    <row r="157" spans="1:8" ht="16" customHeight="1">
      <c r="A157" s="20"/>
      <c r="B157" s="127" t="s">
        <v>1511</v>
      </c>
      <c r="C157" s="29" t="s">
        <v>1223</v>
      </c>
      <c r="D157" s="29" t="s">
        <v>1223</v>
      </c>
      <c r="E157" s="29" t="s">
        <v>83</v>
      </c>
      <c r="F157" s="127">
        <v>82</v>
      </c>
      <c r="G157" s="20"/>
      <c r="H157" s="20"/>
    </row>
    <row r="158" spans="1:8" ht="16" customHeight="1">
      <c r="A158" s="128" t="s">
        <v>107</v>
      </c>
      <c r="B158" s="129" t="s">
        <v>1512</v>
      </c>
      <c r="C158" s="78" t="s">
        <v>951</v>
      </c>
      <c r="D158" s="78" t="s">
        <v>951</v>
      </c>
      <c r="E158" s="78" t="s">
        <v>83</v>
      </c>
      <c r="F158" s="129">
        <v>79</v>
      </c>
      <c r="G158" s="20"/>
      <c r="H158" s="20"/>
    </row>
    <row r="159" spans="1:8" ht="16" customHeight="1">
      <c r="A159" s="130"/>
      <c r="B159" s="127" t="s">
        <v>1513</v>
      </c>
      <c r="C159" s="27" t="s">
        <v>951</v>
      </c>
      <c r="D159" s="27" t="s">
        <v>951</v>
      </c>
      <c r="E159" s="27" t="s">
        <v>83</v>
      </c>
      <c r="F159" s="127">
        <v>58</v>
      </c>
      <c r="G159" s="20"/>
      <c r="H159" s="20"/>
    </row>
    <row r="160" spans="1:8" ht="16" customHeight="1">
      <c r="A160" s="20"/>
      <c r="B160" s="127" t="s">
        <v>1514</v>
      </c>
      <c r="C160" s="27" t="s">
        <v>951</v>
      </c>
      <c r="D160" s="27" t="s">
        <v>951</v>
      </c>
      <c r="E160" s="27" t="s">
        <v>83</v>
      </c>
      <c r="F160" s="127">
        <v>19</v>
      </c>
      <c r="G160" s="20"/>
      <c r="H160" s="20"/>
    </row>
    <row r="161" spans="1:8" ht="16" customHeight="1">
      <c r="A161" s="20"/>
      <c r="B161" s="127" t="s">
        <v>196</v>
      </c>
      <c r="C161" s="27" t="s">
        <v>951</v>
      </c>
      <c r="D161" s="27" t="s">
        <v>951</v>
      </c>
      <c r="E161" s="27" t="s">
        <v>83</v>
      </c>
      <c r="F161" s="127">
        <v>422</v>
      </c>
      <c r="G161" s="20"/>
      <c r="H161" s="20"/>
    </row>
    <row r="162" spans="1:8" ht="16" customHeight="1">
      <c r="A162" s="20"/>
      <c r="B162" s="127" t="s">
        <v>369</v>
      </c>
      <c r="C162" s="27" t="s">
        <v>951</v>
      </c>
      <c r="D162" s="27" t="s">
        <v>951</v>
      </c>
      <c r="E162" s="27" t="s">
        <v>83</v>
      </c>
      <c r="F162" s="127">
        <v>252</v>
      </c>
      <c r="G162" s="20"/>
      <c r="H162" s="20"/>
    </row>
    <row r="163" spans="1:8" ht="16" customHeight="1">
      <c r="A163" s="20"/>
      <c r="B163" s="127" t="s">
        <v>1515</v>
      </c>
      <c r="C163" s="27" t="s">
        <v>951</v>
      </c>
      <c r="D163" s="27" t="s">
        <v>951</v>
      </c>
      <c r="E163" s="27" t="s">
        <v>83</v>
      </c>
      <c r="F163" s="127">
        <v>51</v>
      </c>
      <c r="G163" s="20"/>
      <c r="H163" s="20"/>
    </row>
    <row r="164" spans="1:8" ht="16" customHeight="1">
      <c r="A164" s="20"/>
      <c r="B164" s="127" t="s">
        <v>1252</v>
      </c>
      <c r="C164" s="27" t="s">
        <v>86</v>
      </c>
      <c r="D164" s="27" t="s">
        <v>86</v>
      </c>
      <c r="E164" s="27" t="s">
        <v>88</v>
      </c>
      <c r="F164" s="127">
        <v>597</v>
      </c>
      <c r="G164" s="20"/>
      <c r="H164" s="20"/>
    </row>
    <row r="165" spans="1:8" ht="16" customHeight="1">
      <c r="A165" s="20"/>
      <c r="B165" s="127" t="s">
        <v>1516</v>
      </c>
      <c r="C165" s="27" t="s">
        <v>86</v>
      </c>
      <c r="D165" s="27" t="s">
        <v>86</v>
      </c>
      <c r="E165" s="27" t="s">
        <v>88</v>
      </c>
      <c r="F165" s="127">
        <v>126</v>
      </c>
      <c r="G165" s="20"/>
      <c r="H165" s="20"/>
    </row>
    <row r="166" spans="1:8" ht="16" customHeight="1">
      <c r="A166" s="20"/>
      <c r="B166" s="127" t="s">
        <v>197</v>
      </c>
      <c r="C166" s="27" t="s">
        <v>951</v>
      </c>
      <c r="D166" s="27" t="s">
        <v>951</v>
      </c>
      <c r="E166" s="27" t="s">
        <v>83</v>
      </c>
      <c r="F166" s="127">
        <v>668</v>
      </c>
      <c r="G166" s="20"/>
      <c r="H166" s="20"/>
    </row>
    <row r="167" spans="1:8" ht="16" customHeight="1">
      <c r="A167" s="20"/>
      <c r="B167" s="127" t="s">
        <v>581</v>
      </c>
      <c r="C167" s="27" t="s">
        <v>951</v>
      </c>
      <c r="D167" s="27" t="s">
        <v>951</v>
      </c>
      <c r="E167" s="27" t="s">
        <v>83</v>
      </c>
      <c r="F167" s="127">
        <v>261</v>
      </c>
      <c r="G167" s="20"/>
      <c r="H167" s="20"/>
    </row>
    <row r="168" spans="1:8" ht="16" customHeight="1">
      <c r="A168" s="20"/>
      <c r="B168" s="127" t="s">
        <v>582</v>
      </c>
      <c r="C168" s="27" t="s">
        <v>951</v>
      </c>
      <c r="D168" s="27" t="s">
        <v>951</v>
      </c>
      <c r="E168" s="27" t="s">
        <v>83</v>
      </c>
      <c r="F168" s="127">
        <v>378</v>
      </c>
      <c r="G168" s="20"/>
      <c r="H168" s="20"/>
    </row>
    <row r="169" spans="1:8" ht="16" customHeight="1">
      <c r="A169" s="20"/>
      <c r="B169" s="127" t="s">
        <v>1517</v>
      </c>
      <c r="C169" s="27" t="s">
        <v>951</v>
      </c>
      <c r="D169" s="27" t="s">
        <v>951</v>
      </c>
      <c r="E169" s="27" t="s">
        <v>83</v>
      </c>
      <c r="F169" s="127">
        <v>106</v>
      </c>
      <c r="G169" s="20"/>
      <c r="H169" s="20"/>
    </row>
    <row r="170" spans="1:8" ht="16" customHeight="1">
      <c r="A170" s="20"/>
      <c r="B170" s="127" t="s">
        <v>1609</v>
      </c>
      <c r="C170" s="26" t="s">
        <v>5</v>
      </c>
      <c r="D170" s="26" t="s">
        <v>5</v>
      </c>
      <c r="E170" s="26" t="s">
        <v>14</v>
      </c>
      <c r="F170" s="127">
        <v>220</v>
      </c>
      <c r="G170" s="20"/>
      <c r="H170" s="20"/>
    </row>
    <row r="171" spans="1:8" ht="16" customHeight="1">
      <c r="A171" s="20"/>
      <c r="B171" s="127" t="s">
        <v>1518</v>
      </c>
      <c r="C171" s="26" t="s">
        <v>1034</v>
      </c>
      <c r="D171" s="26" t="s">
        <v>1034</v>
      </c>
      <c r="E171" s="26" t="s">
        <v>14</v>
      </c>
      <c r="F171" s="127">
        <v>953</v>
      </c>
      <c r="G171" s="20"/>
      <c r="H171" s="20"/>
    </row>
    <row r="172" spans="1:8" ht="16" customHeight="1">
      <c r="A172" s="20"/>
      <c r="B172" s="127" t="s">
        <v>1519</v>
      </c>
      <c r="C172" s="27" t="s">
        <v>1034</v>
      </c>
      <c r="D172" s="27" t="s">
        <v>1034</v>
      </c>
      <c r="E172" s="27" t="s">
        <v>83</v>
      </c>
      <c r="F172" s="127">
        <v>37</v>
      </c>
      <c r="G172" s="20"/>
      <c r="H172" s="20"/>
    </row>
    <row r="173" spans="1:8" ht="16" customHeight="1">
      <c r="A173" s="20"/>
      <c r="B173" s="127" t="s">
        <v>1520</v>
      </c>
      <c r="C173" s="27" t="s">
        <v>1034</v>
      </c>
      <c r="D173" s="27" t="s">
        <v>1034</v>
      </c>
      <c r="E173" s="27" t="s">
        <v>83</v>
      </c>
      <c r="F173" s="127">
        <v>110</v>
      </c>
      <c r="G173" s="20"/>
      <c r="H173" s="20"/>
    </row>
    <row r="174" spans="1:8" ht="16" customHeight="1">
      <c r="A174" s="20"/>
      <c r="B174" s="127" t="s">
        <v>586</v>
      </c>
      <c r="C174" s="27" t="s">
        <v>1034</v>
      </c>
      <c r="D174" s="27" t="s">
        <v>1034</v>
      </c>
      <c r="E174" s="27" t="s">
        <v>14</v>
      </c>
      <c r="F174" s="127">
        <v>247</v>
      </c>
      <c r="G174" s="20"/>
      <c r="H174" s="20"/>
    </row>
    <row r="175" spans="1:8" ht="16" customHeight="1">
      <c r="A175" s="20"/>
      <c r="B175" s="127" t="s">
        <v>1521</v>
      </c>
      <c r="C175" s="136" t="s">
        <v>1034</v>
      </c>
      <c r="D175" s="136" t="s">
        <v>1034</v>
      </c>
      <c r="E175" s="136" t="s">
        <v>14</v>
      </c>
      <c r="F175" s="127">
        <v>183</v>
      </c>
      <c r="G175" s="20"/>
      <c r="H175" s="20"/>
    </row>
    <row r="176" spans="1:8" ht="16" customHeight="1">
      <c r="A176" s="20"/>
      <c r="B176" s="127" t="s">
        <v>1522</v>
      </c>
      <c r="C176" s="27" t="s">
        <v>951</v>
      </c>
      <c r="D176" s="27" t="s">
        <v>951</v>
      </c>
      <c r="E176" s="27" t="s">
        <v>83</v>
      </c>
      <c r="F176" s="127">
        <v>70</v>
      </c>
      <c r="G176" s="20"/>
      <c r="H176" s="20"/>
    </row>
    <row r="177" spans="1:8" ht="16" customHeight="1">
      <c r="A177" s="20"/>
      <c r="B177" s="127" t="s">
        <v>1523</v>
      </c>
      <c r="C177" s="27" t="s">
        <v>951</v>
      </c>
      <c r="D177" s="27" t="s">
        <v>951</v>
      </c>
      <c r="E177" s="27" t="s">
        <v>88</v>
      </c>
      <c r="F177" s="127">
        <v>45</v>
      </c>
      <c r="G177" s="20"/>
      <c r="H177" s="20"/>
    </row>
    <row r="178" spans="1:8" ht="16" customHeight="1">
      <c r="A178" s="128" t="s">
        <v>108</v>
      </c>
      <c r="B178" s="129" t="s">
        <v>303</v>
      </c>
      <c r="C178" s="78" t="s">
        <v>938</v>
      </c>
      <c r="D178" s="78" t="s">
        <v>938</v>
      </c>
      <c r="E178" s="78" t="s">
        <v>83</v>
      </c>
      <c r="F178" s="129">
        <v>90</v>
      </c>
      <c r="G178" s="20"/>
      <c r="H178" s="20"/>
    </row>
    <row r="179" spans="1:8" ht="16" customHeight="1">
      <c r="A179" s="20"/>
      <c r="B179" s="127" t="s">
        <v>1524</v>
      </c>
      <c r="C179" s="27" t="s">
        <v>938</v>
      </c>
      <c r="D179" s="27" t="s">
        <v>938</v>
      </c>
      <c r="E179" s="27" t="s">
        <v>14</v>
      </c>
      <c r="F179" s="127">
        <v>3358</v>
      </c>
      <c r="G179" s="20"/>
      <c r="H179" s="20"/>
    </row>
    <row r="180" spans="1:8" ht="16" customHeight="1">
      <c r="A180" s="20"/>
      <c r="B180" s="127" t="s">
        <v>1525</v>
      </c>
      <c r="C180" s="27" t="s">
        <v>938</v>
      </c>
      <c r="D180" s="27" t="s">
        <v>938</v>
      </c>
      <c r="E180" s="27" t="s">
        <v>14</v>
      </c>
      <c r="F180" s="127">
        <v>1224</v>
      </c>
      <c r="G180" s="20"/>
      <c r="H180" s="20"/>
    </row>
    <row r="181" spans="1:8" ht="16" customHeight="1">
      <c r="A181" s="20"/>
      <c r="B181" s="127" t="s">
        <v>1526</v>
      </c>
      <c r="C181" s="27" t="s">
        <v>938</v>
      </c>
      <c r="D181" s="27" t="s">
        <v>938</v>
      </c>
      <c r="E181" s="27" t="s">
        <v>83</v>
      </c>
      <c r="F181" s="127">
        <v>120</v>
      </c>
      <c r="G181" s="20"/>
      <c r="H181" s="20"/>
    </row>
    <row r="182" spans="1:8" ht="16" customHeight="1">
      <c r="A182" s="20"/>
      <c r="B182" s="127" t="s">
        <v>1527</v>
      </c>
      <c r="C182" s="135" t="s">
        <v>938</v>
      </c>
      <c r="D182" s="136" t="s">
        <v>938</v>
      </c>
      <c r="E182" s="136" t="s">
        <v>14</v>
      </c>
      <c r="F182" s="127">
        <v>239</v>
      </c>
      <c r="G182" s="20"/>
      <c r="H182" s="20"/>
    </row>
    <row r="183" spans="1:8" ht="16" customHeight="1">
      <c r="A183" s="20"/>
      <c r="B183" s="127" t="s">
        <v>1280</v>
      </c>
      <c r="C183" s="27" t="s">
        <v>939</v>
      </c>
      <c r="D183" s="27" t="s">
        <v>939</v>
      </c>
      <c r="E183" s="27" t="s">
        <v>83</v>
      </c>
      <c r="F183" s="127">
        <v>128</v>
      </c>
      <c r="G183" s="20"/>
      <c r="H183" s="20"/>
    </row>
    <row r="184" spans="1:8" ht="16" customHeight="1">
      <c r="A184" s="20"/>
      <c r="B184" s="127" t="s">
        <v>1528</v>
      </c>
      <c r="C184" s="27" t="s">
        <v>939</v>
      </c>
      <c r="D184" s="27" t="s">
        <v>939</v>
      </c>
      <c r="E184" s="27" t="s">
        <v>83</v>
      </c>
      <c r="F184" s="127">
        <v>43</v>
      </c>
      <c r="G184" s="20"/>
      <c r="H184" s="20"/>
    </row>
    <row r="185" spans="1:8" ht="16" customHeight="1">
      <c r="A185" s="20"/>
      <c r="B185" s="127" t="s">
        <v>1529</v>
      </c>
      <c r="C185" s="27" t="s">
        <v>939</v>
      </c>
      <c r="D185" s="27" t="s">
        <v>939</v>
      </c>
      <c r="E185" s="27" t="s">
        <v>83</v>
      </c>
      <c r="F185" s="127">
        <v>20</v>
      </c>
      <c r="G185" s="20"/>
      <c r="H185" s="20"/>
    </row>
    <row r="186" spans="1:8" ht="16" customHeight="1">
      <c r="A186" s="20"/>
      <c r="B186" s="127" t="s">
        <v>1530</v>
      </c>
      <c r="C186" s="27" t="s">
        <v>939</v>
      </c>
      <c r="D186" s="27" t="s">
        <v>939</v>
      </c>
      <c r="E186" s="27" t="s">
        <v>83</v>
      </c>
      <c r="F186" s="127">
        <v>528</v>
      </c>
      <c r="G186" s="20"/>
      <c r="H186" s="20"/>
    </row>
    <row r="187" spans="1:8" ht="16" customHeight="1">
      <c r="A187" s="20"/>
      <c r="B187" s="127" t="s">
        <v>1531</v>
      </c>
      <c r="C187" s="27" t="s">
        <v>939</v>
      </c>
      <c r="D187" s="27" t="s">
        <v>939</v>
      </c>
      <c r="E187" s="27" t="s">
        <v>88</v>
      </c>
      <c r="F187" s="127">
        <v>3</v>
      </c>
      <c r="G187" s="20"/>
      <c r="H187" s="20"/>
    </row>
    <row r="188" spans="1:8" ht="16" customHeight="1">
      <c r="A188" s="20"/>
      <c r="B188" s="127" t="s">
        <v>1532</v>
      </c>
      <c r="C188" s="27" t="s">
        <v>939</v>
      </c>
      <c r="D188" s="27" t="s">
        <v>939</v>
      </c>
      <c r="E188" s="27" t="s">
        <v>83</v>
      </c>
      <c r="F188" s="127">
        <v>69</v>
      </c>
      <c r="G188" s="20"/>
      <c r="H188" s="20"/>
    </row>
    <row r="189" spans="1:8" ht="16" customHeight="1">
      <c r="A189" s="20"/>
      <c r="B189" s="127" t="s">
        <v>1533</v>
      </c>
      <c r="C189" s="27" t="s">
        <v>939</v>
      </c>
      <c r="D189" s="27" t="s">
        <v>939</v>
      </c>
      <c r="E189" s="27" t="s">
        <v>83</v>
      </c>
      <c r="F189" s="127">
        <v>26</v>
      </c>
      <c r="G189" s="20"/>
      <c r="H189" s="20"/>
    </row>
    <row r="190" spans="1:8" ht="16" customHeight="1">
      <c r="A190" s="20"/>
      <c r="B190" s="127" t="s">
        <v>1534</v>
      </c>
      <c r="C190" s="27" t="s">
        <v>939</v>
      </c>
      <c r="D190" s="27" t="s">
        <v>939</v>
      </c>
      <c r="E190" s="27" t="s">
        <v>83</v>
      </c>
      <c r="F190" s="127">
        <v>3</v>
      </c>
      <c r="G190" s="20"/>
      <c r="H190" s="20"/>
    </row>
    <row r="191" spans="1:8" ht="16" customHeight="1">
      <c r="A191" s="128" t="s">
        <v>1535</v>
      </c>
      <c r="B191" s="129" t="s">
        <v>1536</v>
      </c>
      <c r="C191" s="78" t="s">
        <v>940</v>
      </c>
      <c r="D191" s="102" t="s">
        <v>940</v>
      </c>
      <c r="E191" s="102" t="s">
        <v>88</v>
      </c>
      <c r="F191" s="129">
        <v>38</v>
      </c>
      <c r="G191" s="20"/>
      <c r="H191" s="20"/>
    </row>
    <row r="192" spans="1:8" ht="16" customHeight="1">
      <c r="A192" s="130"/>
      <c r="B192" s="127" t="s">
        <v>1537</v>
      </c>
      <c r="C192" s="130" t="s">
        <v>940</v>
      </c>
      <c r="D192" s="127" t="s">
        <v>940</v>
      </c>
      <c r="E192" s="72" t="s">
        <v>88</v>
      </c>
      <c r="F192" s="127">
        <v>23</v>
      </c>
      <c r="G192" s="20"/>
      <c r="H192" s="20"/>
    </row>
    <row r="193" spans="1:8" ht="16" customHeight="1">
      <c r="A193" s="130"/>
      <c r="B193" s="127" t="s">
        <v>1538</v>
      </c>
      <c r="C193" s="26" t="s">
        <v>940</v>
      </c>
      <c r="D193" s="26" t="s">
        <v>940</v>
      </c>
      <c r="E193" s="26" t="s">
        <v>83</v>
      </c>
      <c r="F193" s="127">
        <v>2</v>
      </c>
      <c r="G193" s="20"/>
      <c r="H193" s="20"/>
    </row>
    <row r="194" spans="1:8" ht="16" customHeight="1">
      <c r="A194" s="130"/>
      <c r="B194" s="127" t="s">
        <v>1539</v>
      </c>
      <c r="C194" s="26" t="s">
        <v>940</v>
      </c>
      <c r="D194" s="26" t="s">
        <v>940</v>
      </c>
      <c r="E194" s="26" t="s">
        <v>83</v>
      </c>
      <c r="F194" s="127">
        <v>10</v>
      </c>
      <c r="G194" s="20"/>
      <c r="H194" s="20"/>
    </row>
    <row r="195" spans="1:8" ht="16" customHeight="1">
      <c r="A195" s="130"/>
      <c r="B195" s="127" t="s">
        <v>1540</v>
      </c>
      <c r="C195" s="26" t="s">
        <v>940</v>
      </c>
      <c r="D195" s="26" t="s">
        <v>940</v>
      </c>
      <c r="E195" s="26" t="s">
        <v>83</v>
      </c>
      <c r="F195" s="127">
        <v>4</v>
      </c>
      <c r="G195" s="20"/>
      <c r="H195" s="20"/>
    </row>
    <row r="196" spans="1:8" ht="16" customHeight="1">
      <c r="A196" s="20"/>
      <c r="B196" s="127" t="s">
        <v>1541</v>
      </c>
      <c r="C196" s="130" t="s">
        <v>940</v>
      </c>
      <c r="D196" s="127" t="s">
        <v>940</v>
      </c>
      <c r="E196" s="72" t="s">
        <v>88</v>
      </c>
      <c r="F196" s="127">
        <v>4</v>
      </c>
      <c r="G196" s="20"/>
      <c r="H196" s="20"/>
    </row>
    <row r="197" spans="1:8" ht="16" customHeight="1">
      <c r="A197" s="20"/>
      <c r="B197" s="127" t="s">
        <v>1542</v>
      </c>
      <c r="C197" s="26" t="s">
        <v>940</v>
      </c>
      <c r="D197" s="26" t="s">
        <v>940</v>
      </c>
      <c r="E197" s="26" t="s">
        <v>83</v>
      </c>
      <c r="F197" s="127">
        <v>10</v>
      </c>
      <c r="G197" s="20"/>
      <c r="H197" s="20"/>
    </row>
    <row r="198" spans="1:8" ht="16" customHeight="1">
      <c r="A198" s="20"/>
      <c r="B198" s="127" t="s">
        <v>1543</v>
      </c>
      <c r="C198" s="136" t="s">
        <v>940</v>
      </c>
      <c r="D198" s="136" t="s">
        <v>940</v>
      </c>
      <c r="E198" s="136" t="s">
        <v>83</v>
      </c>
      <c r="F198" s="127">
        <v>0</v>
      </c>
      <c r="G198" s="20"/>
      <c r="H198" s="20"/>
    </row>
    <row r="199" spans="1:8" ht="16" customHeight="1">
      <c r="A199" s="20"/>
      <c r="B199" s="127" t="s">
        <v>1544</v>
      </c>
      <c r="C199" s="136" t="s">
        <v>940</v>
      </c>
      <c r="D199" s="136" t="s">
        <v>940</v>
      </c>
      <c r="E199" s="136" t="s">
        <v>83</v>
      </c>
      <c r="F199" s="127">
        <v>1</v>
      </c>
      <c r="G199" s="20"/>
      <c r="H199" s="20"/>
    </row>
    <row r="200" spans="1:8" ht="16" customHeight="1">
      <c r="A200" s="20"/>
      <c r="B200" s="127" t="s">
        <v>1545</v>
      </c>
      <c r="C200" s="136" t="s">
        <v>940</v>
      </c>
      <c r="D200" s="136" t="s">
        <v>940</v>
      </c>
      <c r="E200" s="136" t="s">
        <v>83</v>
      </c>
      <c r="F200" s="127">
        <v>7</v>
      </c>
      <c r="G200" s="20"/>
      <c r="H200" s="20"/>
    </row>
    <row r="201" spans="1:8" ht="16" customHeight="1">
      <c r="A201" s="20"/>
      <c r="B201" s="127" t="s">
        <v>1546</v>
      </c>
      <c r="C201" s="136" t="s">
        <v>940</v>
      </c>
      <c r="D201" s="136" t="s">
        <v>940</v>
      </c>
      <c r="E201" s="136" t="s">
        <v>83</v>
      </c>
      <c r="F201" s="127">
        <v>5</v>
      </c>
      <c r="G201" s="20"/>
      <c r="H201" s="20"/>
    </row>
    <row r="202" spans="1:8" ht="16" customHeight="1">
      <c r="A202" s="20"/>
      <c r="B202" s="127" t="s">
        <v>1547</v>
      </c>
      <c r="C202" s="136" t="s">
        <v>940</v>
      </c>
      <c r="D202" s="136" t="s">
        <v>940</v>
      </c>
      <c r="E202" s="136" t="s">
        <v>83</v>
      </c>
      <c r="F202" s="127">
        <v>10</v>
      </c>
      <c r="G202" s="20"/>
      <c r="H202" s="20"/>
    </row>
    <row r="203" spans="1:8" ht="16" customHeight="1">
      <c r="A203" s="20"/>
      <c r="B203" s="127" t="s">
        <v>1548</v>
      </c>
      <c r="C203" s="136" t="s">
        <v>940</v>
      </c>
      <c r="D203" s="136" t="s">
        <v>940</v>
      </c>
      <c r="E203" s="136" t="s">
        <v>83</v>
      </c>
      <c r="F203" s="127">
        <v>9</v>
      </c>
      <c r="G203" s="20"/>
      <c r="H203" s="20"/>
    </row>
    <row r="204" spans="1:8" ht="16" customHeight="1">
      <c r="A204" s="20"/>
      <c r="B204" s="127" t="s">
        <v>1549</v>
      </c>
      <c r="C204" s="136" t="s">
        <v>940</v>
      </c>
      <c r="D204" s="136" t="s">
        <v>940</v>
      </c>
      <c r="E204" s="136" t="s">
        <v>83</v>
      </c>
      <c r="F204" s="127">
        <v>41</v>
      </c>
      <c r="G204" s="20"/>
      <c r="H204" s="20"/>
    </row>
    <row r="205" spans="1:8" ht="16" customHeight="1">
      <c r="A205" s="20"/>
      <c r="B205" s="127" t="s">
        <v>1550</v>
      </c>
      <c r="C205" s="136" t="s">
        <v>940</v>
      </c>
      <c r="D205" s="136" t="s">
        <v>940</v>
      </c>
      <c r="E205" s="136" t="s">
        <v>88</v>
      </c>
      <c r="F205" s="127">
        <v>43</v>
      </c>
      <c r="G205" s="20"/>
      <c r="H205" s="20"/>
    </row>
    <row r="206" spans="1:8" ht="16" customHeight="1">
      <c r="A206" s="20"/>
      <c r="B206" s="127" t="s">
        <v>1551</v>
      </c>
      <c r="C206" s="136" t="s">
        <v>940</v>
      </c>
      <c r="D206" s="136" t="s">
        <v>940</v>
      </c>
      <c r="E206" s="136" t="s">
        <v>67</v>
      </c>
      <c r="F206" s="127">
        <v>38</v>
      </c>
      <c r="G206" s="20"/>
      <c r="H206" s="20"/>
    </row>
    <row r="207" spans="1:8" ht="16" customHeight="1">
      <c r="A207" s="20"/>
      <c r="B207" s="127" t="s">
        <v>1552</v>
      </c>
      <c r="C207" s="136" t="s">
        <v>940</v>
      </c>
      <c r="D207" s="136" t="s">
        <v>940</v>
      </c>
      <c r="E207" s="136" t="s">
        <v>83</v>
      </c>
      <c r="F207" s="127">
        <v>26</v>
      </c>
      <c r="G207" s="20"/>
      <c r="H207" s="20"/>
    </row>
    <row r="208" spans="1:8" ht="16" customHeight="1">
      <c r="A208" s="20"/>
      <c r="B208" s="127" t="s">
        <v>1553</v>
      </c>
      <c r="C208" s="136" t="s">
        <v>940</v>
      </c>
      <c r="D208" s="136" t="s">
        <v>940</v>
      </c>
      <c r="E208" s="136" t="s">
        <v>83</v>
      </c>
      <c r="F208" s="127">
        <v>6</v>
      </c>
      <c r="G208" s="20"/>
      <c r="H208" s="20"/>
    </row>
    <row r="209" spans="1:8" ht="16" customHeight="1">
      <c r="A209" s="20"/>
      <c r="B209" s="127" t="s">
        <v>1554</v>
      </c>
      <c r="C209" s="136" t="s">
        <v>940</v>
      </c>
      <c r="D209" s="136" t="s">
        <v>940</v>
      </c>
      <c r="E209" s="136" t="s">
        <v>83</v>
      </c>
      <c r="F209" s="127">
        <v>36</v>
      </c>
      <c r="G209" s="20"/>
      <c r="H209" s="20"/>
    </row>
    <row r="210" spans="1:8" ht="16" customHeight="1">
      <c r="A210" s="20"/>
      <c r="B210" s="127" t="s">
        <v>1555</v>
      </c>
      <c r="C210" s="136" t="s">
        <v>940</v>
      </c>
      <c r="D210" s="136" t="s">
        <v>940</v>
      </c>
      <c r="E210" s="136" t="s">
        <v>83</v>
      </c>
      <c r="F210" s="127">
        <v>8</v>
      </c>
      <c r="G210" s="20"/>
      <c r="H210" s="20"/>
    </row>
    <row r="211" spans="1:8" ht="16" customHeight="1">
      <c r="A211" s="128" t="s">
        <v>954</v>
      </c>
      <c r="B211" s="129" t="s">
        <v>1556</v>
      </c>
      <c r="C211" s="135" t="s">
        <v>86</v>
      </c>
      <c r="D211" s="136" t="s">
        <v>86</v>
      </c>
      <c r="E211" s="136" t="s">
        <v>88</v>
      </c>
      <c r="F211" s="129">
        <v>26</v>
      </c>
      <c r="G211" s="20"/>
      <c r="H211" s="20"/>
    </row>
    <row r="212" spans="1:8" ht="16" customHeight="1">
      <c r="A212" s="130"/>
      <c r="B212" s="127" t="s">
        <v>1557</v>
      </c>
      <c r="C212" s="135" t="s">
        <v>86</v>
      </c>
      <c r="D212" s="136" t="s">
        <v>86</v>
      </c>
      <c r="E212" s="136" t="s">
        <v>88</v>
      </c>
      <c r="F212" s="127">
        <v>22</v>
      </c>
      <c r="G212" s="20"/>
      <c r="H212" s="20"/>
    </row>
    <row r="213" spans="1:8" ht="16" customHeight="1">
      <c r="A213" s="130"/>
      <c r="B213" s="127" t="s">
        <v>1558</v>
      </c>
      <c r="C213" s="144" t="s">
        <v>83</v>
      </c>
      <c r="D213" s="145" t="s">
        <v>83</v>
      </c>
      <c r="E213" s="145" t="s">
        <v>83</v>
      </c>
      <c r="F213" s="127">
        <v>23</v>
      </c>
      <c r="G213" s="20"/>
      <c r="H213" s="20"/>
    </row>
    <row r="214" spans="1:8" ht="16" customHeight="1">
      <c r="A214" s="128" t="s">
        <v>1559</v>
      </c>
      <c r="B214" s="129" t="s">
        <v>318</v>
      </c>
      <c r="C214" s="26" t="s">
        <v>86</v>
      </c>
      <c r="D214" s="26" t="s">
        <v>86</v>
      </c>
      <c r="E214" s="26" t="s">
        <v>88</v>
      </c>
      <c r="F214" s="129">
        <v>46</v>
      </c>
      <c r="G214" s="20"/>
      <c r="H214" s="20"/>
    </row>
    <row r="215" spans="1:8" ht="16" customHeight="1">
      <c r="A215" s="130"/>
      <c r="B215" s="127" t="s">
        <v>1560</v>
      </c>
      <c r="C215" s="27" t="s">
        <v>83</v>
      </c>
      <c r="D215" s="27" t="s">
        <v>83</v>
      </c>
      <c r="E215" s="27" t="s">
        <v>83</v>
      </c>
      <c r="F215" s="127">
        <v>12</v>
      </c>
      <c r="G215" s="20"/>
      <c r="H215" s="20"/>
    </row>
    <row r="216" spans="1:8" ht="16" customHeight="1">
      <c r="A216" s="131"/>
      <c r="B216" s="132" t="s">
        <v>1561</v>
      </c>
      <c r="C216" s="27" t="s">
        <v>83</v>
      </c>
      <c r="D216" s="27" t="s">
        <v>83</v>
      </c>
      <c r="E216" s="27" t="s">
        <v>83</v>
      </c>
      <c r="F216" s="132">
        <v>16</v>
      </c>
      <c r="G216" s="20"/>
      <c r="H216" s="20"/>
    </row>
    <row r="217" spans="1:8" ht="16" customHeight="1">
      <c r="A217" s="133" t="s">
        <v>112</v>
      </c>
      <c r="B217" s="134" t="s">
        <v>1257</v>
      </c>
      <c r="C217" s="79" t="s">
        <v>14</v>
      </c>
      <c r="D217" s="79" t="s">
        <v>14</v>
      </c>
      <c r="E217" s="79" t="s">
        <v>14</v>
      </c>
      <c r="F217" s="134">
        <v>580</v>
      </c>
      <c r="G217" s="20"/>
      <c r="H217" s="20"/>
    </row>
    <row r="218" spans="1:8" ht="16" customHeight="1">
      <c r="A218" s="128" t="s">
        <v>1562</v>
      </c>
      <c r="B218" s="129" t="s">
        <v>1563</v>
      </c>
      <c r="C218" s="78" t="s">
        <v>940</v>
      </c>
      <c r="D218" s="78" t="s">
        <v>940</v>
      </c>
      <c r="E218" s="78" t="s">
        <v>83</v>
      </c>
      <c r="F218" s="129">
        <v>70</v>
      </c>
      <c r="G218" s="20"/>
      <c r="H218" s="20"/>
    </row>
    <row r="219" spans="1:8" ht="16" customHeight="1">
      <c r="A219" s="20"/>
      <c r="B219" s="127" t="s">
        <v>1564</v>
      </c>
      <c r="C219" s="27" t="s">
        <v>940</v>
      </c>
      <c r="D219" s="27" t="s">
        <v>940</v>
      </c>
      <c r="E219" s="27" t="s">
        <v>83</v>
      </c>
      <c r="F219" s="127">
        <v>1418</v>
      </c>
      <c r="G219" s="20"/>
      <c r="H219" s="20"/>
    </row>
    <row r="220" spans="1:8" ht="16" customHeight="1">
      <c r="A220" s="20"/>
      <c r="B220" s="141" t="s">
        <v>1565</v>
      </c>
      <c r="C220" s="82" t="s">
        <v>940</v>
      </c>
      <c r="D220" s="27" t="s">
        <v>940</v>
      </c>
      <c r="E220" s="26" t="s">
        <v>83</v>
      </c>
      <c r="F220" s="142">
        <v>161</v>
      </c>
      <c r="G220" s="20"/>
      <c r="H220" s="20"/>
    </row>
    <row r="221" spans="1:8" ht="16" customHeight="1">
      <c r="A221" s="20"/>
      <c r="B221" s="141" t="s">
        <v>1566</v>
      </c>
      <c r="C221" s="82" t="s">
        <v>940</v>
      </c>
      <c r="D221" s="27" t="s">
        <v>940</v>
      </c>
      <c r="E221" s="26" t="s">
        <v>85</v>
      </c>
      <c r="F221" s="142">
        <v>237</v>
      </c>
      <c r="G221" s="20"/>
      <c r="H221" s="20"/>
    </row>
    <row r="222" spans="1:8" ht="16" customHeight="1">
      <c r="A222" s="20"/>
      <c r="B222" s="127" t="s">
        <v>1567</v>
      </c>
      <c r="C222" s="20" t="s">
        <v>940</v>
      </c>
      <c r="D222" s="127" t="s">
        <v>940</v>
      </c>
      <c r="E222" s="25" t="s">
        <v>83</v>
      </c>
      <c r="F222" s="127">
        <v>285</v>
      </c>
      <c r="G222" s="20"/>
      <c r="H222" s="20"/>
    </row>
    <row r="223" spans="1:8" ht="16" customHeight="1">
      <c r="A223" s="133" t="s">
        <v>628</v>
      </c>
      <c r="B223" s="134" t="s">
        <v>628</v>
      </c>
      <c r="C223" s="79" t="s">
        <v>14</v>
      </c>
      <c r="D223" s="79" t="s">
        <v>14</v>
      </c>
      <c r="E223" s="79" t="s">
        <v>14</v>
      </c>
      <c r="F223" s="134">
        <v>171</v>
      </c>
      <c r="G223" s="20"/>
      <c r="H223" s="20"/>
    </row>
    <row r="224" spans="1:8" ht="16" customHeight="1">
      <c r="A224" s="128" t="s">
        <v>1568</v>
      </c>
      <c r="B224" s="129" t="s">
        <v>1569</v>
      </c>
      <c r="C224" s="128" t="s">
        <v>63</v>
      </c>
      <c r="D224" s="129" t="s">
        <v>63</v>
      </c>
      <c r="E224" s="73" t="s">
        <v>85</v>
      </c>
      <c r="F224" s="129">
        <v>328</v>
      </c>
      <c r="G224" s="20"/>
      <c r="H224" s="20"/>
    </row>
    <row r="225" spans="1:8" ht="16" customHeight="1">
      <c r="A225" s="20"/>
      <c r="B225" s="127" t="s">
        <v>1570</v>
      </c>
      <c r="C225" s="20" t="s">
        <v>63</v>
      </c>
      <c r="D225" s="127" t="s">
        <v>63</v>
      </c>
      <c r="E225" s="25" t="s">
        <v>85</v>
      </c>
      <c r="F225" s="127">
        <v>289</v>
      </c>
      <c r="G225" s="20"/>
      <c r="H225" s="20"/>
    </row>
    <row r="226" spans="1:8" ht="16" customHeight="1">
      <c r="A226" s="20"/>
      <c r="B226" s="127" t="s">
        <v>632</v>
      </c>
      <c r="C226" s="20" t="s">
        <v>63</v>
      </c>
      <c r="D226" s="127" t="s">
        <v>63</v>
      </c>
      <c r="E226" s="25" t="s">
        <v>85</v>
      </c>
      <c r="F226" s="127">
        <v>228</v>
      </c>
      <c r="G226" s="20"/>
      <c r="H226" s="20"/>
    </row>
    <row r="227" spans="1:8" ht="16" customHeight="1">
      <c r="A227" s="20"/>
      <c r="B227" s="127" t="s">
        <v>633</v>
      </c>
      <c r="C227" s="20" t="s">
        <v>63</v>
      </c>
      <c r="D227" s="127" t="s">
        <v>63</v>
      </c>
      <c r="E227" s="25" t="s">
        <v>85</v>
      </c>
      <c r="F227" s="127">
        <v>45</v>
      </c>
      <c r="G227" s="20"/>
      <c r="H227" s="20"/>
    </row>
    <row r="228" spans="1:8" ht="16" customHeight="1">
      <c r="A228" s="20"/>
      <c r="B228" s="127" t="s">
        <v>361</v>
      </c>
      <c r="C228" s="20" t="s">
        <v>63</v>
      </c>
      <c r="D228" s="127" t="s">
        <v>63</v>
      </c>
      <c r="E228" s="25" t="s">
        <v>85</v>
      </c>
      <c r="F228" s="127">
        <v>578</v>
      </c>
      <c r="G228" s="20"/>
      <c r="H228" s="20"/>
    </row>
    <row r="229" spans="1:8" ht="16" customHeight="1">
      <c r="A229" s="20"/>
      <c r="B229" s="127" t="s">
        <v>635</v>
      </c>
      <c r="C229" s="20" t="s">
        <v>63</v>
      </c>
      <c r="D229" s="127" t="s">
        <v>63</v>
      </c>
      <c r="E229" s="25" t="s">
        <v>85</v>
      </c>
      <c r="F229" s="127">
        <v>81</v>
      </c>
      <c r="G229" s="20"/>
      <c r="H229" s="20"/>
    </row>
    <row r="230" spans="1:8" ht="16" customHeight="1">
      <c r="A230" s="20"/>
      <c r="B230" s="127" t="s">
        <v>636</v>
      </c>
      <c r="C230" s="20" t="s">
        <v>63</v>
      </c>
      <c r="D230" s="127" t="s">
        <v>63</v>
      </c>
      <c r="E230" s="25" t="s">
        <v>85</v>
      </c>
      <c r="F230" s="127">
        <v>62</v>
      </c>
      <c r="G230" s="20"/>
      <c r="H230" s="20"/>
    </row>
    <row r="231" spans="1:8" ht="16" customHeight="1">
      <c r="A231" s="20"/>
      <c r="B231" s="127" t="s">
        <v>637</v>
      </c>
      <c r="C231" s="20" t="s">
        <v>63</v>
      </c>
      <c r="D231" s="127" t="s">
        <v>63</v>
      </c>
      <c r="E231" s="25" t="s">
        <v>85</v>
      </c>
      <c r="F231" s="127">
        <v>22</v>
      </c>
      <c r="G231" s="20"/>
      <c r="H231" s="20"/>
    </row>
    <row r="232" spans="1:8" ht="16" customHeight="1">
      <c r="A232" s="20"/>
      <c r="B232" s="127" t="s">
        <v>1571</v>
      </c>
      <c r="C232" s="20" t="s">
        <v>63</v>
      </c>
      <c r="D232" s="127" t="s">
        <v>63</v>
      </c>
      <c r="E232" s="25" t="s">
        <v>85</v>
      </c>
      <c r="F232" s="127">
        <v>13</v>
      </c>
      <c r="G232" s="20"/>
      <c r="H232" s="20"/>
    </row>
    <row r="233" spans="1:8" ht="16" customHeight="1">
      <c r="A233" s="20"/>
      <c r="B233" s="127" t="s">
        <v>664</v>
      </c>
      <c r="C233" s="20" t="s">
        <v>54</v>
      </c>
      <c r="D233" s="127" t="s">
        <v>54</v>
      </c>
      <c r="E233" s="25" t="s">
        <v>85</v>
      </c>
      <c r="F233" s="127">
        <v>162</v>
      </c>
      <c r="G233" s="20"/>
      <c r="H233" s="20"/>
    </row>
    <row r="234" spans="1:8" ht="16" customHeight="1">
      <c r="A234" s="20"/>
      <c r="B234" s="127" t="s">
        <v>665</v>
      </c>
      <c r="C234" s="20" t="s">
        <v>54</v>
      </c>
      <c r="D234" s="127" t="s">
        <v>54</v>
      </c>
      <c r="E234" s="25" t="s">
        <v>85</v>
      </c>
      <c r="F234" s="127">
        <v>45</v>
      </c>
      <c r="G234" s="20"/>
      <c r="H234" s="20"/>
    </row>
    <row r="235" spans="1:8" ht="16" customHeight="1">
      <c r="A235" s="20"/>
      <c r="B235" s="127" t="s">
        <v>666</v>
      </c>
      <c r="C235" s="20" t="s">
        <v>54</v>
      </c>
      <c r="D235" s="127" t="s">
        <v>54</v>
      </c>
      <c r="E235" s="25" t="s">
        <v>85</v>
      </c>
      <c r="F235" s="127">
        <v>93</v>
      </c>
      <c r="G235" s="20"/>
      <c r="H235" s="20"/>
    </row>
    <row r="236" spans="1:8" ht="16" customHeight="1">
      <c r="A236" s="20"/>
      <c r="B236" s="127" t="s">
        <v>1572</v>
      </c>
      <c r="C236" s="20" t="s">
        <v>85</v>
      </c>
      <c r="D236" s="127" t="s">
        <v>85</v>
      </c>
      <c r="E236" s="25" t="s">
        <v>85</v>
      </c>
      <c r="F236" s="127">
        <v>234</v>
      </c>
      <c r="G236" s="20"/>
      <c r="H236" s="20"/>
    </row>
    <row r="237" spans="1:8" ht="16" customHeight="1">
      <c r="A237" s="20"/>
      <c r="B237" s="127" t="s">
        <v>1573</v>
      </c>
      <c r="C237" s="20" t="s">
        <v>85</v>
      </c>
      <c r="D237" s="127" t="s">
        <v>85</v>
      </c>
      <c r="E237" s="25" t="s">
        <v>85</v>
      </c>
      <c r="F237" s="127">
        <v>134</v>
      </c>
      <c r="G237" s="20"/>
      <c r="H237" s="20"/>
    </row>
    <row r="238" spans="1:8" ht="16" customHeight="1">
      <c r="A238" s="20"/>
      <c r="B238" s="127" t="s">
        <v>1574</v>
      </c>
      <c r="C238" s="20" t="s">
        <v>85</v>
      </c>
      <c r="D238" s="127" t="s">
        <v>85</v>
      </c>
      <c r="E238" s="25" t="s">
        <v>85</v>
      </c>
      <c r="F238" s="127">
        <v>29</v>
      </c>
      <c r="G238" s="20"/>
      <c r="H238" s="20"/>
    </row>
    <row r="239" spans="1:8" ht="16" customHeight="1">
      <c r="A239" s="20"/>
      <c r="B239" s="127" t="s">
        <v>1575</v>
      </c>
      <c r="C239" s="20" t="s">
        <v>85</v>
      </c>
      <c r="D239" s="127" t="s">
        <v>85</v>
      </c>
      <c r="E239" s="25" t="s">
        <v>85</v>
      </c>
      <c r="F239" s="127">
        <v>2648</v>
      </c>
      <c r="G239" s="20"/>
      <c r="H239" s="20"/>
    </row>
    <row r="240" spans="1:8" ht="16" customHeight="1">
      <c r="A240" s="20"/>
      <c r="B240" s="127" t="s">
        <v>1576</v>
      </c>
      <c r="C240" s="20" t="s">
        <v>85</v>
      </c>
      <c r="D240" s="127" t="s">
        <v>85</v>
      </c>
      <c r="E240" s="25" t="s">
        <v>85</v>
      </c>
      <c r="F240" s="127">
        <v>49</v>
      </c>
      <c r="G240" s="20"/>
      <c r="H240" s="20"/>
    </row>
    <row r="241" spans="1:8" ht="16" customHeight="1">
      <c r="A241" s="20"/>
      <c r="B241" s="127" t="s">
        <v>1577</v>
      </c>
      <c r="C241" s="20" t="s">
        <v>85</v>
      </c>
      <c r="D241" s="127" t="s">
        <v>85</v>
      </c>
      <c r="E241" s="25" t="s">
        <v>85</v>
      </c>
      <c r="F241" s="127">
        <v>43</v>
      </c>
      <c r="G241" s="20"/>
      <c r="H241" s="20"/>
    </row>
    <row r="242" spans="1:8" ht="16" customHeight="1">
      <c r="A242" s="20"/>
      <c r="B242" s="127" t="s">
        <v>1578</v>
      </c>
      <c r="C242" s="20" t="s">
        <v>85</v>
      </c>
      <c r="D242" s="127" t="s">
        <v>85</v>
      </c>
      <c r="E242" s="25" t="s">
        <v>85</v>
      </c>
      <c r="F242" s="127">
        <v>13</v>
      </c>
      <c r="G242" s="20"/>
      <c r="H242" s="20"/>
    </row>
    <row r="243" spans="1:8" ht="16" customHeight="1">
      <c r="A243" s="20"/>
      <c r="B243" s="127" t="s">
        <v>341</v>
      </c>
      <c r="C243" s="20" t="s">
        <v>85</v>
      </c>
      <c r="D243" s="127" t="s">
        <v>85</v>
      </c>
      <c r="E243" s="25" t="s">
        <v>85</v>
      </c>
      <c r="F243" s="127">
        <v>92</v>
      </c>
      <c r="G243" s="20"/>
      <c r="H243" s="20"/>
    </row>
    <row r="244" spans="1:8" ht="16" customHeight="1">
      <c r="A244" s="20"/>
      <c r="B244" s="127" t="s">
        <v>1579</v>
      </c>
      <c r="C244" s="20" t="s">
        <v>85</v>
      </c>
      <c r="D244" s="127" t="s">
        <v>85</v>
      </c>
      <c r="E244" s="25" t="s">
        <v>85</v>
      </c>
      <c r="F244" s="127">
        <v>58</v>
      </c>
      <c r="G244" s="20"/>
      <c r="H244" s="20"/>
    </row>
    <row r="245" spans="1:8" ht="16" customHeight="1">
      <c r="A245" s="20"/>
      <c r="B245" s="127" t="s">
        <v>1580</v>
      </c>
      <c r="C245" s="20" t="s">
        <v>85</v>
      </c>
      <c r="D245" s="127" t="s">
        <v>85</v>
      </c>
      <c r="E245" s="25" t="s">
        <v>85</v>
      </c>
      <c r="F245" s="127">
        <v>26</v>
      </c>
      <c r="G245" s="20"/>
      <c r="H245" s="20"/>
    </row>
    <row r="246" spans="1:8" ht="16" customHeight="1">
      <c r="A246" s="20"/>
      <c r="B246" s="127" t="s">
        <v>1581</v>
      </c>
      <c r="C246" s="20" t="s">
        <v>85</v>
      </c>
      <c r="D246" s="127" t="s">
        <v>85</v>
      </c>
      <c r="E246" s="25" t="s">
        <v>85</v>
      </c>
      <c r="F246" s="127">
        <v>18</v>
      </c>
      <c r="G246" s="20"/>
      <c r="H246" s="20"/>
    </row>
    <row r="247" spans="1:8" ht="16" customHeight="1">
      <c r="A247" s="20"/>
      <c r="B247" s="127" t="s">
        <v>1582</v>
      </c>
      <c r="C247" s="20" t="s">
        <v>85</v>
      </c>
      <c r="D247" s="127" t="s">
        <v>85</v>
      </c>
      <c r="E247" s="25" t="s">
        <v>85</v>
      </c>
      <c r="F247" s="127">
        <v>26</v>
      </c>
      <c r="G247" s="20"/>
      <c r="H247" s="20"/>
    </row>
    <row r="248" spans="1:8" ht="16" customHeight="1">
      <c r="A248" s="20"/>
      <c r="B248" s="127" t="s">
        <v>1583</v>
      </c>
      <c r="C248" s="20" t="s">
        <v>85</v>
      </c>
      <c r="D248" s="127" t="s">
        <v>85</v>
      </c>
      <c r="E248" s="25" t="s">
        <v>85</v>
      </c>
      <c r="F248" s="127">
        <v>5</v>
      </c>
      <c r="G248" s="20"/>
      <c r="H248" s="20"/>
    </row>
    <row r="249" spans="1:8" ht="16" customHeight="1">
      <c r="A249" s="20"/>
      <c r="B249" s="127" t="s">
        <v>1584</v>
      </c>
      <c r="C249" s="20" t="s">
        <v>85</v>
      </c>
      <c r="D249" s="127" t="s">
        <v>85</v>
      </c>
      <c r="E249" s="25" t="s">
        <v>85</v>
      </c>
      <c r="F249" s="127">
        <v>9</v>
      </c>
      <c r="G249" s="20"/>
      <c r="H249" s="20"/>
    </row>
    <row r="250" spans="1:8" ht="16" customHeight="1">
      <c r="A250" s="20"/>
      <c r="B250" s="127" t="s">
        <v>1585</v>
      </c>
      <c r="C250" s="20" t="s">
        <v>85</v>
      </c>
      <c r="D250" s="127" t="s">
        <v>85</v>
      </c>
      <c r="E250" s="25" t="s">
        <v>85</v>
      </c>
      <c r="F250" s="127">
        <v>83</v>
      </c>
      <c r="G250" s="20"/>
      <c r="H250" s="20"/>
    </row>
    <row r="251" spans="1:8" ht="16" customHeight="1">
      <c r="A251" s="20"/>
      <c r="B251" s="127" t="s">
        <v>1586</v>
      </c>
      <c r="C251" s="20" t="s">
        <v>85</v>
      </c>
      <c r="D251" s="127" t="s">
        <v>85</v>
      </c>
      <c r="E251" s="25" t="s">
        <v>85</v>
      </c>
      <c r="F251" s="127">
        <v>20</v>
      </c>
      <c r="G251" s="20"/>
      <c r="H251" s="20"/>
    </row>
    <row r="252" spans="1:8" ht="16" customHeight="1">
      <c r="A252" s="20"/>
      <c r="B252" s="127" t="s">
        <v>1587</v>
      </c>
      <c r="C252" s="20" t="s">
        <v>85</v>
      </c>
      <c r="D252" s="127" t="s">
        <v>85</v>
      </c>
      <c r="E252" s="25" t="s">
        <v>85</v>
      </c>
      <c r="F252" s="127">
        <v>66</v>
      </c>
      <c r="G252" s="20"/>
      <c r="H252" s="20"/>
    </row>
    <row r="253" spans="1:8" ht="16" customHeight="1">
      <c r="A253" s="20"/>
      <c r="B253" s="127" t="s">
        <v>1588</v>
      </c>
      <c r="C253" s="20" t="s">
        <v>85</v>
      </c>
      <c r="D253" s="127" t="s">
        <v>85</v>
      </c>
      <c r="E253" s="25" t="s">
        <v>85</v>
      </c>
      <c r="F253" s="127">
        <v>82</v>
      </c>
      <c r="G253" s="20"/>
      <c r="H253" s="20"/>
    </row>
    <row r="254" spans="1:8" ht="16" customHeight="1">
      <c r="A254" s="20"/>
      <c r="B254" s="127" t="s">
        <v>641</v>
      </c>
      <c r="C254" s="20" t="s">
        <v>85</v>
      </c>
      <c r="D254" s="127" t="s">
        <v>85</v>
      </c>
      <c r="E254" s="25" t="s">
        <v>85</v>
      </c>
      <c r="F254" s="127">
        <v>108</v>
      </c>
      <c r="G254" s="20"/>
      <c r="H254" s="20"/>
    </row>
    <row r="255" spans="1:8" ht="16" customHeight="1">
      <c r="A255" s="20"/>
      <c r="B255" s="127" t="s">
        <v>1589</v>
      </c>
      <c r="C255" s="20" t="s">
        <v>85</v>
      </c>
      <c r="D255" s="127" t="s">
        <v>85</v>
      </c>
      <c r="E255" s="25" t="s">
        <v>85</v>
      </c>
      <c r="F255" s="127">
        <v>201</v>
      </c>
      <c r="G255" s="20"/>
      <c r="H255" s="20"/>
    </row>
    <row r="256" spans="1:8" ht="16" customHeight="1">
      <c r="A256" s="20"/>
      <c r="B256" s="127" t="s">
        <v>1590</v>
      </c>
      <c r="C256" s="20" t="s">
        <v>85</v>
      </c>
      <c r="D256" s="127" t="s">
        <v>85</v>
      </c>
      <c r="E256" s="25" t="s">
        <v>85</v>
      </c>
      <c r="F256" s="127">
        <v>64</v>
      </c>
      <c r="G256" s="20"/>
      <c r="H256" s="20"/>
    </row>
    <row r="257" spans="1:8" ht="16" customHeight="1">
      <c r="A257" s="20"/>
      <c r="B257" s="127" t="s">
        <v>355</v>
      </c>
      <c r="C257" s="20" t="s">
        <v>85</v>
      </c>
      <c r="D257" s="127" t="s">
        <v>85</v>
      </c>
      <c r="E257" s="25" t="s">
        <v>85</v>
      </c>
      <c r="F257" s="127">
        <v>301</v>
      </c>
      <c r="G257" s="20"/>
      <c r="H257" s="20"/>
    </row>
    <row r="258" spans="1:8" ht="16" customHeight="1">
      <c r="A258" s="20"/>
      <c r="B258" s="127" t="s">
        <v>1591</v>
      </c>
      <c r="C258" s="20" t="s">
        <v>85</v>
      </c>
      <c r="D258" s="127" t="s">
        <v>85</v>
      </c>
      <c r="E258" s="25" t="s">
        <v>85</v>
      </c>
      <c r="F258" s="127">
        <v>127</v>
      </c>
      <c r="G258" s="20"/>
      <c r="H258" s="20"/>
    </row>
    <row r="259" spans="1:8" ht="16" customHeight="1">
      <c r="A259" s="20"/>
      <c r="B259" s="127" t="s">
        <v>1592</v>
      </c>
      <c r="C259" s="20" t="s">
        <v>85</v>
      </c>
      <c r="D259" s="127" t="s">
        <v>85</v>
      </c>
      <c r="E259" s="25" t="s">
        <v>85</v>
      </c>
      <c r="F259" s="127">
        <v>25</v>
      </c>
      <c r="G259" s="20"/>
      <c r="H259" s="20"/>
    </row>
    <row r="260" spans="1:8" ht="16" customHeight="1">
      <c r="A260" s="20"/>
      <c r="B260" s="127" t="s">
        <v>1593</v>
      </c>
      <c r="C260" s="20" t="s">
        <v>85</v>
      </c>
      <c r="D260" s="127" t="s">
        <v>85</v>
      </c>
      <c r="E260" s="25" t="s">
        <v>85</v>
      </c>
      <c r="F260" s="127">
        <v>1251</v>
      </c>
      <c r="G260" s="20"/>
      <c r="H260" s="20"/>
    </row>
    <row r="261" spans="1:8" ht="16" customHeight="1">
      <c r="A261" s="20"/>
      <c r="B261" s="127" t="s">
        <v>1594</v>
      </c>
      <c r="C261" s="20" t="s">
        <v>85</v>
      </c>
      <c r="D261" s="127" t="s">
        <v>85</v>
      </c>
      <c r="E261" s="25" t="s">
        <v>85</v>
      </c>
      <c r="F261" s="127">
        <v>20</v>
      </c>
      <c r="G261" s="20"/>
      <c r="H261" s="20"/>
    </row>
    <row r="262" spans="1:8" ht="16" customHeight="1">
      <c r="A262" s="20"/>
      <c r="B262" s="127" t="s">
        <v>1595</v>
      </c>
      <c r="C262" s="20" t="s">
        <v>85</v>
      </c>
      <c r="D262" s="127" t="s">
        <v>85</v>
      </c>
      <c r="E262" s="25" t="s">
        <v>85</v>
      </c>
      <c r="F262" s="127">
        <v>4</v>
      </c>
      <c r="G262" s="20"/>
      <c r="H262" s="20"/>
    </row>
    <row r="263" spans="1:8" ht="16" customHeight="1">
      <c r="A263" s="20"/>
      <c r="B263" s="127" t="s">
        <v>1596</v>
      </c>
      <c r="C263" s="20" t="s">
        <v>85</v>
      </c>
      <c r="D263" s="127" t="s">
        <v>85</v>
      </c>
      <c r="E263" s="25" t="s">
        <v>85</v>
      </c>
      <c r="F263" s="127">
        <v>11</v>
      </c>
      <c r="G263" s="20"/>
      <c r="H263" s="20"/>
    </row>
    <row r="264" spans="1:8" ht="16" customHeight="1">
      <c r="A264" s="20"/>
      <c r="B264" s="127" t="s">
        <v>1597</v>
      </c>
      <c r="C264" s="20" t="s">
        <v>85</v>
      </c>
      <c r="D264" s="127" t="s">
        <v>85</v>
      </c>
      <c r="E264" s="25" t="s">
        <v>85</v>
      </c>
      <c r="F264" s="127">
        <v>3</v>
      </c>
      <c r="G264" s="20"/>
      <c r="H264" s="20"/>
    </row>
    <row r="265" spans="1:8" ht="16" customHeight="1">
      <c r="A265" s="20"/>
      <c r="B265" s="127" t="s">
        <v>658</v>
      </c>
      <c r="C265" s="20" t="s">
        <v>85</v>
      </c>
      <c r="D265" s="127" t="s">
        <v>85</v>
      </c>
      <c r="E265" s="25" t="s">
        <v>85</v>
      </c>
      <c r="F265" s="127">
        <v>3</v>
      </c>
      <c r="G265" s="20"/>
      <c r="H265" s="20"/>
    </row>
    <row r="266" spans="1:8" ht="16" customHeight="1">
      <c r="A266" s="20"/>
      <c r="B266" s="127" t="s">
        <v>1385</v>
      </c>
      <c r="C266" s="20" t="s">
        <v>85</v>
      </c>
      <c r="D266" s="127" t="s">
        <v>85</v>
      </c>
      <c r="E266" s="25" t="s">
        <v>85</v>
      </c>
      <c r="F266" s="127">
        <v>53</v>
      </c>
      <c r="G266" s="20"/>
      <c r="H266" s="20"/>
    </row>
    <row r="267" spans="1:8" ht="16" customHeight="1">
      <c r="A267" s="20"/>
      <c r="B267" s="127" t="s">
        <v>660</v>
      </c>
      <c r="C267" s="20" t="s">
        <v>85</v>
      </c>
      <c r="D267" s="127" t="s">
        <v>85</v>
      </c>
      <c r="E267" s="25" t="s">
        <v>85</v>
      </c>
      <c r="F267" s="127">
        <v>0</v>
      </c>
      <c r="G267" s="20"/>
      <c r="H267" s="20"/>
    </row>
    <row r="268" spans="1:8" ht="16" customHeight="1">
      <c r="A268" s="20"/>
      <c r="B268" s="127" t="s">
        <v>1598</v>
      </c>
      <c r="C268" s="20" t="s">
        <v>85</v>
      </c>
      <c r="D268" s="127" t="s">
        <v>85</v>
      </c>
      <c r="E268" s="25" t="s">
        <v>85</v>
      </c>
      <c r="F268" s="127">
        <v>40</v>
      </c>
      <c r="G268" s="20"/>
      <c r="H268" s="20"/>
    </row>
    <row r="269" spans="1:8" ht="16" customHeight="1">
      <c r="A269" s="20"/>
      <c r="B269" s="127" t="s">
        <v>1599</v>
      </c>
      <c r="C269" s="20" t="s">
        <v>85</v>
      </c>
      <c r="D269" s="127" t="s">
        <v>85</v>
      </c>
      <c r="E269" s="25" t="s">
        <v>85</v>
      </c>
      <c r="F269" s="127">
        <v>3</v>
      </c>
      <c r="G269" s="20"/>
      <c r="H269" s="20"/>
    </row>
    <row r="270" spans="1:8" ht="16" customHeight="1">
      <c r="A270" s="20"/>
      <c r="B270" s="127" t="s">
        <v>1600</v>
      </c>
      <c r="C270" s="20" t="s">
        <v>85</v>
      </c>
      <c r="D270" s="127" t="s">
        <v>85</v>
      </c>
      <c r="E270" s="25" t="s">
        <v>85</v>
      </c>
      <c r="F270" s="127">
        <v>1</v>
      </c>
      <c r="G270" s="20"/>
      <c r="H270" s="20"/>
    </row>
    <row r="271" spans="1:8" ht="16" customHeight="1">
      <c r="A271" s="20"/>
      <c r="B271" s="127" t="s">
        <v>1601</v>
      </c>
      <c r="C271" s="20" t="s">
        <v>85</v>
      </c>
      <c r="D271" s="127" t="s">
        <v>85</v>
      </c>
      <c r="E271" s="25" t="s">
        <v>85</v>
      </c>
      <c r="F271" s="127">
        <v>40</v>
      </c>
      <c r="G271" s="20"/>
      <c r="H271" s="20"/>
    </row>
    <row r="272" spans="1:8" ht="16" customHeight="1">
      <c r="A272" s="20"/>
      <c r="B272" s="127" t="s">
        <v>1602</v>
      </c>
      <c r="C272" s="20" t="s">
        <v>85</v>
      </c>
      <c r="D272" s="127" t="s">
        <v>85</v>
      </c>
      <c r="E272" s="25" t="s">
        <v>85</v>
      </c>
      <c r="F272" s="127">
        <v>173</v>
      </c>
      <c r="G272" s="20"/>
      <c r="H272" s="20"/>
    </row>
    <row r="273" spans="1:8" ht="16" customHeight="1">
      <c r="A273" s="20"/>
      <c r="B273" s="127" t="s">
        <v>1603</v>
      </c>
      <c r="C273" s="20" t="s">
        <v>85</v>
      </c>
      <c r="D273" s="127" t="s">
        <v>85</v>
      </c>
      <c r="E273" s="25" t="s">
        <v>85</v>
      </c>
      <c r="F273" s="127">
        <v>0</v>
      </c>
      <c r="G273" s="20"/>
      <c r="H273" s="20"/>
    </row>
    <row r="274" spans="1:8" ht="16" customHeight="1">
      <c r="A274" s="20"/>
      <c r="B274" s="127" t="s">
        <v>1604</v>
      </c>
      <c r="C274" s="20" t="s">
        <v>85</v>
      </c>
      <c r="D274" s="127" t="s">
        <v>85</v>
      </c>
      <c r="E274" s="25" t="s">
        <v>85</v>
      </c>
      <c r="F274" s="127">
        <v>0</v>
      </c>
      <c r="G274" s="20"/>
      <c r="H274" s="20"/>
    </row>
    <row r="275" spans="1:8" ht="16" customHeight="1">
      <c r="A275" s="20"/>
      <c r="B275" s="127" t="s">
        <v>1605</v>
      </c>
      <c r="C275" s="20" t="s">
        <v>54</v>
      </c>
      <c r="D275" s="132" t="s">
        <v>54</v>
      </c>
      <c r="E275" s="25" t="s">
        <v>85</v>
      </c>
      <c r="F275" s="127">
        <v>4</v>
      </c>
      <c r="G275" s="20"/>
      <c r="H275" s="20"/>
    </row>
    <row r="276" spans="1:8" ht="16" customHeight="1">
      <c r="A276" s="128" t="s">
        <v>1606</v>
      </c>
      <c r="B276" s="129" t="s">
        <v>669</v>
      </c>
      <c r="C276" s="78" t="s">
        <v>83</v>
      </c>
      <c r="D276" s="78" t="s">
        <v>83</v>
      </c>
      <c r="E276" s="78" t="s">
        <v>83</v>
      </c>
      <c r="F276" s="129">
        <v>1</v>
      </c>
      <c r="G276" s="20"/>
      <c r="H276" s="20"/>
    </row>
    <row r="277" spans="1:8" ht="16" customHeight="1">
      <c r="A277" s="20"/>
      <c r="B277" s="127" t="s">
        <v>670</v>
      </c>
      <c r="C277" s="27" t="s">
        <v>83</v>
      </c>
      <c r="D277" s="27" t="s">
        <v>83</v>
      </c>
      <c r="E277" s="27" t="s">
        <v>83</v>
      </c>
      <c r="F277" s="127">
        <v>40</v>
      </c>
      <c r="G277" s="20"/>
      <c r="H277" s="20"/>
    </row>
    <row r="278" spans="1:8" ht="16" customHeight="1">
      <c r="A278" s="20"/>
      <c r="B278" s="127" t="s">
        <v>1607</v>
      </c>
      <c r="C278" s="27" t="s">
        <v>83</v>
      </c>
      <c r="D278" s="27" t="s">
        <v>83</v>
      </c>
      <c r="E278" s="27" t="s">
        <v>83</v>
      </c>
      <c r="F278" s="127">
        <v>6</v>
      </c>
      <c r="G278" s="20"/>
      <c r="H278" s="20"/>
    </row>
    <row r="279" spans="1:8" ht="16" customHeight="1">
      <c r="A279" s="20"/>
      <c r="B279" s="137" t="s">
        <v>1608</v>
      </c>
      <c r="C279" s="29" t="s">
        <v>83</v>
      </c>
      <c r="D279" s="29" t="s">
        <v>83</v>
      </c>
      <c r="E279" s="29" t="s">
        <v>83</v>
      </c>
      <c r="F279" s="138">
        <v>32</v>
      </c>
      <c r="G279" s="20"/>
      <c r="H279" s="20"/>
    </row>
    <row r="280" spans="1:8" ht="16" customHeight="1">
      <c r="A280" s="123"/>
      <c r="B280" s="123"/>
      <c r="C280" s="124"/>
      <c r="D280" s="124"/>
      <c r="E280" s="16"/>
      <c r="F280" s="123"/>
    </row>
    <row r="281" spans="1:8" ht="16" customHeight="1">
      <c r="A281" s="124"/>
      <c r="B281" s="124"/>
      <c r="C281" s="124"/>
      <c r="D281" s="124"/>
      <c r="E281" s="16"/>
      <c r="F281" s="124"/>
    </row>
    <row r="282" spans="1:8" ht="16" customHeight="1">
      <c r="A282" s="124"/>
      <c r="B282" s="124"/>
      <c r="C282" s="124"/>
      <c r="D282" s="124"/>
      <c r="E282" s="16"/>
      <c r="F282" s="124"/>
    </row>
    <row r="283" spans="1:8" ht="16" customHeight="1">
      <c r="A283" s="124"/>
      <c r="B283" s="124"/>
      <c r="C283" s="124"/>
      <c r="D283" s="124"/>
      <c r="E283" s="16"/>
      <c r="F283" s="124"/>
    </row>
    <row r="284" spans="1:8" ht="16" customHeight="1">
      <c r="A284" s="124"/>
      <c r="B284" s="124"/>
      <c r="C284" s="124"/>
      <c r="D284" s="124"/>
      <c r="E284" s="16"/>
      <c r="F284" s="124"/>
    </row>
  </sheetData>
  <conditionalFormatting sqref="E1">
    <cfRule type="containsText" dxfId="101" priority="85" operator="containsText" text="Cardiovascular">
      <formula>NOT(ISERROR(SEARCH("Cardiovascular",E1)))</formula>
    </cfRule>
  </conditionalFormatting>
  <conditionalFormatting sqref="E14">
    <cfRule type="containsText" dxfId="100" priority="84" operator="containsText" text="Cardiovascular">
      <formula>NOT(ISERROR(SEARCH("Cardiovascular",E14)))</formula>
    </cfRule>
  </conditionalFormatting>
  <conditionalFormatting sqref="E223">
    <cfRule type="containsText" dxfId="99" priority="80" operator="containsText" text="Cardiovascular">
      <formula>NOT(ISERROR(SEARCH("Cardiovascular",E223)))</formula>
    </cfRule>
  </conditionalFormatting>
  <conditionalFormatting sqref="E15:E26">
    <cfRule type="containsText" dxfId="98" priority="82" operator="containsText" text="Cardiovascular">
      <formula>NOT(ISERROR(SEARCH("Cardiovascular",E15)))</formula>
    </cfRule>
  </conditionalFormatting>
  <conditionalFormatting sqref="E276:E279">
    <cfRule type="containsText" dxfId="97" priority="81" operator="containsText" text="Cardiovascular">
      <formula>NOT(ISERROR(SEARCH("Cardiovascular",E276)))</formula>
    </cfRule>
  </conditionalFormatting>
  <conditionalFormatting sqref="E1:E1048576">
    <cfRule type="containsText" dxfId="96" priority="1" operator="containsText" text="Cardiovascular">
      <formula>NOT(ISERROR(SEARCH("Cardiovascular",E1)))</formula>
    </cfRule>
  </conditionalFormatting>
  <conditionalFormatting sqref="E56:E58">
    <cfRule type="containsText" dxfId="95" priority="79" operator="containsText" text="Cardiovascular">
      <formula>NOT(ISERROR(SEARCH("Cardiovascular",E56)))</formula>
    </cfRule>
  </conditionalFormatting>
  <conditionalFormatting sqref="E63">
    <cfRule type="containsText" dxfId="94" priority="78" operator="containsText" text="Cardiovascular">
      <formula>NOT(ISERROR(SEARCH("Cardiovascular",E63)))</formula>
    </cfRule>
  </conditionalFormatting>
  <conditionalFormatting sqref="E66">
    <cfRule type="containsText" dxfId="93" priority="76" operator="containsText" text="Cardiovascular">
      <formula>NOT(ISERROR(SEARCH("Cardiovascular",E66)))</formula>
    </cfRule>
  </conditionalFormatting>
  <conditionalFormatting sqref="E92:E94">
    <cfRule type="containsText" dxfId="92" priority="75" operator="containsText" text="Cardiovascular">
      <formula>NOT(ISERROR(SEARCH("Cardiovascular",E92)))</formula>
    </cfRule>
  </conditionalFormatting>
  <conditionalFormatting sqref="E90">
    <cfRule type="containsText" dxfId="91" priority="74" operator="containsText" text="Cardiovascular">
      <formula>NOT(ISERROR(SEARCH("Cardiovascular",E90)))</formula>
    </cfRule>
  </conditionalFormatting>
  <conditionalFormatting sqref="E87">
    <cfRule type="containsText" dxfId="90" priority="73" operator="containsText" text="Cardiovascular">
      <formula>NOT(ISERROR(SEARCH("Cardiovascular",E87)))</formula>
    </cfRule>
  </conditionalFormatting>
  <conditionalFormatting sqref="E86">
    <cfRule type="containsText" dxfId="89" priority="72" operator="containsText" text="Cardiovascular">
      <formula>NOT(ISERROR(SEARCH("Cardiovascular",E86)))</formula>
    </cfRule>
  </conditionalFormatting>
  <conditionalFormatting sqref="E84">
    <cfRule type="containsText" dxfId="88" priority="71" operator="containsText" text="Cardiovascular">
      <formula>NOT(ISERROR(SEARCH("Cardiovascular",E84)))</formula>
    </cfRule>
  </conditionalFormatting>
  <conditionalFormatting sqref="E83">
    <cfRule type="containsText" dxfId="87" priority="70" operator="containsText" text="Cardiovascular">
      <formula>NOT(ISERROR(SEARCH("Cardiovascular",E83)))</formula>
    </cfRule>
  </conditionalFormatting>
  <conditionalFormatting sqref="E98:E99">
    <cfRule type="containsText" dxfId="86" priority="69" operator="containsText" text="Cardiovascular">
      <formula>NOT(ISERROR(SEARCH("Cardiovascular",E98)))</formula>
    </cfRule>
  </conditionalFormatting>
  <conditionalFormatting sqref="E100">
    <cfRule type="containsText" dxfId="85" priority="68" operator="containsText" text="Cardiovascular">
      <formula>NOT(ISERROR(SEARCH("Cardiovascular",E100)))</formula>
    </cfRule>
  </conditionalFormatting>
  <conditionalFormatting sqref="E101">
    <cfRule type="containsText" dxfId="84" priority="67" operator="containsText" text="Cardiovascular">
      <formula>NOT(ISERROR(SEARCH("Cardiovascular",E101)))</formula>
    </cfRule>
  </conditionalFormatting>
  <conditionalFormatting sqref="E105">
    <cfRule type="containsText" dxfId="83" priority="66" operator="containsText" text="Cardiovascular">
      <formula>NOT(ISERROR(SEARCH("Cardiovascular",E105)))</formula>
    </cfRule>
  </conditionalFormatting>
  <conditionalFormatting sqref="E104">
    <cfRule type="containsText" dxfId="82" priority="65" operator="containsText" text="Cardiovascular">
      <formula>NOT(ISERROR(SEARCH("Cardiovascular",E104)))</formula>
    </cfRule>
  </conditionalFormatting>
  <conditionalFormatting sqref="E108:E109">
    <cfRule type="containsText" dxfId="81" priority="64" operator="containsText" text="Cardiovascular">
      <formula>NOT(ISERROR(SEARCH("Cardiovascular",E108)))</formula>
    </cfRule>
  </conditionalFormatting>
  <conditionalFormatting sqref="E113">
    <cfRule type="containsText" dxfId="80" priority="63" operator="containsText" text="Cardiovascular">
      <formula>NOT(ISERROR(SEARCH("Cardiovascular",E113)))</formula>
    </cfRule>
  </conditionalFormatting>
  <conditionalFormatting sqref="E116">
    <cfRule type="containsText" dxfId="79" priority="62" operator="containsText" text="Cardiovascular">
      <formula>NOT(ISERROR(SEARCH("Cardiovascular",E116)))</formula>
    </cfRule>
  </conditionalFormatting>
  <conditionalFormatting sqref="E117">
    <cfRule type="containsText" dxfId="78" priority="61" operator="containsText" text="Cardiovascular">
      <formula>NOT(ISERROR(SEARCH("Cardiovascular",E117)))</formula>
    </cfRule>
  </conditionalFormatting>
  <conditionalFormatting sqref="E118">
    <cfRule type="containsText" dxfId="77" priority="60" operator="containsText" text="Cardiovascular">
      <formula>NOT(ISERROR(SEARCH("Cardiovascular",E118)))</formula>
    </cfRule>
  </conditionalFormatting>
  <conditionalFormatting sqref="E119">
    <cfRule type="containsText" dxfId="76" priority="59" operator="containsText" text="Cardiovascular">
      <formula>NOT(ISERROR(SEARCH("Cardiovascular",E119)))</formula>
    </cfRule>
  </conditionalFormatting>
  <conditionalFormatting sqref="E120">
    <cfRule type="containsText" dxfId="75" priority="58" operator="containsText" text="Cardiovascular">
      <formula>NOT(ISERROR(SEARCH("Cardiovascular",E120)))</formula>
    </cfRule>
  </conditionalFormatting>
  <conditionalFormatting sqref="E121">
    <cfRule type="containsText" dxfId="74" priority="57" operator="containsText" text="Cardiovascular">
      <formula>NOT(ISERROR(SEARCH("Cardiovascular",E121)))</formula>
    </cfRule>
  </conditionalFormatting>
  <conditionalFormatting sqref="E114">
    <cfRule type="containsText" dxfId="73" priority="56" operator="containsText" text="Cardiovascular">
      <formula>NOT(ISERROR(SEARCH("Cardiovascular",E114)))</formula>
    </cfRule>
  </conditionalFormatting>
  <conditionalFormatting sqref="E115">
    <cfRule type="containsText" dxfId="72" priority="55" operator="containsText" text="Cardiovascular">
      <formula>NOT(ISERROR(SEARCH("Cardiovascular",E115)))</formula>
    </cfRule>
  </conditionalFormatting>
  <conditionalFormatting sqref="E122">
    <cfRule type="containsText" dxfId="71" priority="54" operator="containsText" text="Cardiovascular">
      <formula>NOT(ISERROR(SEARCH("Cardiovascular",E122)))</formula>
    </cfRule>
  </conditionalFormatting>
  <conditionalFormatting sqref="E141">
    <cfRule type="containsText" dxfId="70" priority="53" operator="containsText" text="Cardiovascular">
      <formula>NOT(ISERROR(SEARCH("Cardiovascular",E141)))</formula>
    </cfRule>
  </conditionalFormatting>
  <conditionalFormatting sqref="E132">
    <cfRule type="containsText" dxfId="69" priority="52" operator="containsText" text="Cardiovascular">
      <formula>NOT(ISERROR(SEARCH("Cardiovascular",E132)))</formula>
    </cfRule>
  </conditionalFormatting>
  <conditionalFormatting sqref="E131">
    <cfRule type="containsText" dxfId="68" priority="51" operator="containsText" text="Cardiovascular">
      <formula>NOT(ISERROR(SEARCH("Cardiovascular",E131)))</formula>
    </cfRule>
  </conditionalFormatting>
  <conditionalFormatting sqref="E138">
    <cfRule type="containsText" dxfId="67" priority="50" operator="containsText" text="Cardiovascular">
      <formula>NOT(ISERROR(SEARCH("Cardiovascular",E138)))</formula>
    </cfRule>
  </conditionalFormatting>
  <conditionalFormatting sqref="E139">
    <cfRule type="containsText" dxfId="66" priority="49" operator="containsText" text="Cardiovascular">
      <formula>NOT(ISERROR(SEARCH("Cardiovascular",E139)))</formula>
    </cfRule>
  </conditionalFormatting>
  <conditionalFormatting sqref="E136">
    <cfRule type="containsText" dxfId="65" priority="48" operator="containsText" text="Cardiovascular">
      <formula>NOT(ISERROR(SEARCH("Cardiovascular",E136)))</formula>
    </cfRule>
  </conditionalFormatting>
  <conditionalFormatting sqref="E137">
    <cfRule type="containsText" dxfId="64" priority="47" operator="containsText" text="Cardiovascular">
      <formula>NOT(ISERROR(SEARCH("Cardiovascular",E137)))</formula>
    </cfRule>
  </conditionalFormatting>
  <conditionalFormatting sqref="E127">
    <cfRule type="containsText" dxfId="63" priority="45" operator="containsText" text="Cardiovascular">
      <formula>NOT(ISERROR(SEARCH("Cardiovascular",E127)))</formula>
    </cfRule>
  </conditionalFormatting>
  <conditionalFormatting sqref="E128">
    <cfRule type="containsText" dxfId="62" priority="44" operator="containsText" text="Cardiovascular">
      <formula>NOT(ISERROR(SEARCH("Cardiovascular",E128)))</formula>
    </cfRule>
  </conditionalFormatting>
  <conditionalFormatting sqref="E133">
    <cfRule type="containsText" dxfId="61" priority="43" operator="containsText" text="Cardiovascular">
      <formula>NOT(ISERROR(SEARCH("Cardiovascular",E133)))</formula>
    </cfRule>
  </conditionalFormatting>
  <conditionalFormatting sqref="E134">
    <cfRule type="containsText" dxfId="60" priority="42" operator="containsText" text="Cardiovascular">
      <formula>NOT(ISERROR(SEARCH("Cardiovascular",E134)))</formula>
    </cfRule>
  </conditionalFormatting>
  <conditionalFormatting sqref="E143:E147">
    <cfRule type="containsText" dxfId="59" priority="41" operator="containsText" text="Cardiovascular">
      <formula>NOT(ISERROR(SEARCH("Cardiovascular",E143)))</formula>
    </cfRule>
  </conditionalFormatting>
  <conditionalFormatting sqref="E150">
    <cfRule type="containsText" dxfId="58" priority="40" operator="containsText" text="Cardiovascular">
      <formula>NOT(ISERROR(SEARCH("Cardiovascular",E150)))</formula>
    </cfRule>
  </conditionalFormatting>
  <conditionalFormatting sqref="E151">
    <cfRule type="containsText" dxfId="57" priority="39" operator="containsText" text="Cardiovascular">
      <formula>NOT(ISERROR(SEARCH("Cardiovascular",E151)))</formula>
    </cfRule>
  </conditionalFormatting>
  <conditionalFormatting sqref="E148:E149">
    <cfRule type="containsText" dxfId="56" priority="38" operator="containsText" text="Cardiovascular">
      <formula>NOT(ISERROR(SEARCH("Cardiovascular",E148)))</formula>
    </cfRule>
  </conditionalFormatting>
  <conditionalFormatting sqref="E152">
    <cfRule type="containsText" dxfId="55" priority="37" operator="containsText" text="Cardiovascular">
      <formula>NOT(ISERROR(SEARCH("Cardiovascular",E152)))</formula>
    </cfRule>
  </conditionalFormatting>
  <conditionalFormatting sqref="E153">
    <cfRule type="containsText" dxfId="54" priority="36" operator="containsText" text="Cardiovascular">
      <formula>NOT(ISERROR(SEARCH("Cardiovascular",E153)))</formula>
    </cfRule>
  </conditionalFormatting>
  <conditionalFormatting sqref="E155">
    <cfRule type="containsText" dxfId="53" priority="35" operator="containsText" text="Cardiovascular">
      <formula>NOT(ISERROR(SEARCH("Cardiovascular",E155)))</formula>
    </cfRule>
  </conditionalFormatting>
  <conditionalFormatting sqref="E154">
    <cfRule type="containsText" dxfId="52" priority="34" operator="containsText" text="Cardiovascular">
      <formula>NOT(ISERROR(SEARCH("Cardiovascular",E154)))</formula>
    </cfRule>
  </conditionalFormatting>
  <conditionalFormatting sqref="E156:E157">
    <cfRule type="containsText" dxfId="51" priority="33" operator="containsText" text="Cardiovascular">
      <formula>NOT(ISERROR(SEARCH("Cardiovascular",E156)))</formula>
    </cfRule>
  </conditionalFormatting>
  <conditionalFormatting sqref="E158">
    <cfRule type="containsText" dxfId="50" priority="31" operator="containsText" text="Cardiovascular">
      <formula>NOT(ISERROR(SEARCH("Cardiovascular",E158)))</formula>
    </cfRule>
  </conditionalFormatting>
  <conditionalFormatting sqref="E159:E162">
    <cfRule type="containsText" dxfId="49" priority="30" operator="containsText" text="Cardiovascular">
      <formula>NOT(ISERROR(SEARCH("Cardiovascular",E159)))</formula>
    </cfRule>
  </conditionalFormatting>
  <conditionalFormatting sqref="E163:E165">
    <cfRule type="containsText" dxfId="48" priority="29" operator="containsText" text="Cardiovascular">
      <formula>NOT(ISERROR(SEARCH("Cardiovascular",E163)))</formula>
    </cfRule>
  </conditionalFormatting>
  <conditionalFormatting sqref="E166:E168">
    <cfRule type="containsText" dxfId="47" priority="28" operator="containsText" text="Cardiovascular">
      <formula>NOT(ISERROR(SEARCH("Cardiovascular",E166)))</formula>
    </cfRule>
  </conditionalFormatting>
  <conditionalFormatting sqref="E169">
    <cfRule type="containsText" dxfId="46" priority="27" operator="containsText" text="Cardiovascular">
      <formula>NOT(ISERROR(SEARCH("Cardiovascular",E169)))</formula>
    </cfRule>
  </conditionalFormatting>
  <conditionalFormatting sqref="E170">
    <cfRule type="containsText" dxfId="45" priority="26" operator="containsText" text="Cardiovascular">
      <formula>NOT(ISERROR(SEARCH("Cardiovascular",E170)))</formula>
    </cfRule>
  </conditionalFormatting>
  <conditionalFormatting sqref="E171">
    <cfRule type="containsText" dxfId="44" priority="25" operator="containsText" text="Cardiovascular">
      <formula>NOT(ISERROR(SEARCH("Cardiovascular",E171)))</formula>
    </cfRule>
  </conditionalFormatting>
  <conditionalFormatting sqref="E172">
    <cfRule type="containsText" dxfId="43" priority="24" operator="containsText" text="Cardiovascular">
      <formula>NOT(ISERROR(SEARCH("Cardiovascular",E172)))</formula>
    </cfRule>
  </conditionalFormatting>
  <conditionalFormatting sqref="E173">
    <cfRule type="containsText" dxfId="42" priority="23" operator="containsText" text="Cardiovascular">
      <formula>NOT(ISERROR(SEARCH("Cardiovascular",E173)))</formula>
    </cfRule>
  </conditionalFormatting>
  <conditionalFormatting sqref="E174">
    <cfRule type="containsText" dxfId="41" priority="22" operator="containsText" text="Cardiovascular">
      <formula>NOT(ISERROR(SEARCH("Cardiovascular",E174)))</formula>
    </cfRule>
  </conditionalFormatting>
  <conditionalFormatting sqref="E176:E177">
    <cfRule type="containsText" dxfId="40" priority="21" operator="containsText" text="Cardiovascular">
      <formula>NOT(ISERROR(SEARCH("Cardiovascular",E176)))</formula>
    </cfRule>
  </conditionalFormatting>
  <conditionalFormatting sqref="E178">
    <cfRule type="containsText" dxfId="39" priority="20" operator="containsText" text="Cardiovascular">
      <formula>NOT(ISERROR(SEARCH("Cardiovascular",E178)))</formula>
    </cfRule>
  </conditionalFormatting>
  <conditionalFormatting sqref="E179">
    <cfRule type="containsText" dxfId="38" priority="18" operator="containsText" text="Cardiovascular">
      <formula>NOT(ISERROR(SEARCH("Cardiovascular",E179)))</formula>
    </cfRule>
  </conditionalFormatting>
  <conditionalFormatting sqref="E180">
    <cfRule type="containsText" dxfId="37" priority="17" operator="containsText" text="Cardiovascular">
      <formula>NOT(ISERROR(SEARCH("Cardiovascular",E180)))</formula>
    </cfRule>
  </conditionalFormatting>
  <conditionalFormatting sqref="E181">
    <cfRule type="containsText" dxfId="36" priority="16" operator="containsText" text="Cardiovascular">
      <formula>NOT(ISERROR(SEARCH("Cardiovascular",E181)))</formula>
    </cfRule>
  </conditionalFormatting>
  <conditionalFormatting sqref="E183:E187">
    <cfRule type="containsText" dxfId="35" priority="15" operator="containsText" text="Cardiovascular">
      <formula>NOT(ISERROR(SEARCH("Cardiovascular",E183)))</formula>
    </cfRule>
  </conditionalFormatting>
  <conditionalFormatting sqref="E188">
    <cfRule type="containsText" dxfId="34" priority="14" operator="containsText" text="Cardiovascular">
      <formula>NOT(ISERROR(SEARCH("Cardiovascular",E188)))</formula>
    </cfRule>
  </conditionalFormatting>
  <conditionalFormatting sqref="E189">
    <cfRule type="containsText" dxfId="33" priority="13" operator="containsText" text="Cardiovascular">
      <formula>NOT(ISERROR(SEARCH("Cardiovascular",E189)))</formula>
    </cfRule>
  </conditionalFormatting>
  <conditionalFormatting sqref="E190">
    <cfRule type="containsText" dxfId="32" priority="12" operator="containsText" text="Cardiovascular">
      <formula>NOT(ISERROR(SEARCH("Cardiovascular",E190)))</formula>
    </cfRule>
  </conditionalFormatting>
  <conditionalFormatting sqref="E191">
    <cfRule type="containsText" dxfId="31" priority="10" operator="containsText" text="Cardiovascular">
      <formula>NOT(ISERROR(SEARCH("Cardiovascular",E191)))</formula>
    </cfRule>
  </conditionalFormatting>
  <conditionalFormatting sqref="E193:E195">
    <cfRule type="containsText" dxfId="30" priority="8" operator="containsText" text="Cardiovascular">
      <formula>NOT(ISERROR(SEARCH("Cardiovascular",E193)))</formula>
    </cfRule>
  </conditionalFormatting>
  <conditionalFormatting sqref="E197">
    <cfRule type="containsText" dxfId="29" priority="7" operator="containsText" text="Cardiovascular">
      <formula>NOT(ISERROR(SEARCH("Cardiovascular",E197)))</formula>
    </cfRule>
  </conditionalFormatting>
  <conditionalFormatting sqref="E214">
    <cfRule type="containsText" dxfId="28" priority="6" operator="containsText" text="Cardiovascular">
      <formula>NOT(ISERROR(SEARCH("Cardiovascular",E214)))</formula>
    </cfRule>
  </conditionalFormatting>
  <conditionalFormatting sqref="E215:E216">
    <cfRule type="containsText" dxfId="27" priority="5" operator="containsText" text="Cardiovascular">
      <formula>NOT(ISERROR(SEARCH("Cardiovascular",E215)))</formula>
    </cfRule>
  </conditionalFormatting>
  <conditionalFormatting sqref="E217">
    <cfRule type="containsText" dxfId="26" priority="4" operator="containsText" text="Cardiovascular">
      <formula>NOT(ISERROR(SEARCH("Cardiovascular",E217)))</formula>
    </cfRule>
  </conditionalFormatting>
  <conditionalFormatting sqref="E218:E219">
    <cfRule type="containsText" dxfId="25" priority="3" operator="containsText" text="Cardiovascular">
      <formula>NOT(ISERROR(SEARCH("Cardiovascular",E218)))</formula>
    </cfRule>
  </conditionalFormatting>
  <conditionalFormatting sqref="E220:E221">
    <cfRule type="containsText" dxfId="24" priority="2" operator="containsText" text="Cardiovascular">
      <formula>NOT(ISERROR(SEARCH("Cardiovascular",E220)))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2DB03-2EAE-2749-A49C-27038286C702}">
  <dimension ref="A1:G38"/>
  <sheetViews>
    <sheetView topLeftCell="B1" zoomScale="160" zoomScaleNormal="160" workbookViewId="0">
      <selection activeCell="F2" sqref="F2"/>
    </sheetView>
  </sheetViews>
  <sheetFormatPr baseColWidth="10" defaultRowHeight="15"/>
  <cols>
    <col min="1" max="1" width="50.83203125" style="2" customWidth="1"/>
    <col min="2" max="4" width="25.83203125" style="2" customWidth="1"/>
    <col min="5" max="6" width="10.83203125" style="2"/>
    <col min="7" max="7" width="14.6640625" style="2" bestFit="1" customWidth="1"/>
    <col min="8" max="16384" width="10.83203125" style="2"/>
  </cols>
  <sheetData>
    <row r="1" spans="1:7" ht="16">
      <c r="A1" s="112" t="s">
        <v>60</v>
      </c>
      <c r="B1" s="113" t="s">
        <v>934</v>
      </c>
      <c r="C1" s="113" t="s">
        <v>90</v>
      </c>
      <c r="D1" s="113" t="s">
        <v>92</v>
      </c>
      <c r="E1" s="113" t="s">
        <v>61</v>
      </c>
      <c r="F1" s="2">
        <f>SUM(E2:E38)</f>
        <v>79742</v>
      </c>
      <c r="G1" s="25" t="s">
        <v>1230</v>
      </c>
    </row>
    <row r="2" spans="1:7" ht="16">
      <c r="A2" s="2" t="s">
        <v>1239</v>
      </c>
      <c r="B2" s="60" t="s">
        <v>86</v>
      </c>
      <c r="C2" s="60" t="s">
        <v>86</v>
      </c>
      <c r="D2" s="64" t="s">
        <v>88</v>
      </c>
      <c r="E2" s="114">
        <v>35</v>
      </c>
    </row>
    <row r="3" spans="1:7" ht="16">
      <c r="A3" s="2" t="s">
        <v>1240</v>
      </c>
      <c r="B3" s="27" t="s">
        <v>30</v>
      </c>
      <c r="C3" s="27" t="s">
        <v>30</v>
      </c>
      <c r="D3" s="27" t="s">
        <v>88</v>
      </c>
      <c r="E3" s="114">
        <v>17</v>
      </c>
    </row>
    <row r="4" spans="1:7" ht="16">
      <c r="A4" s="2" t="s">
        <v>123</v>
      </c>
      <c r="B4" s="65" t="s">
        <v>86</v>
      </c>
      <c r="C4" s="65" t="s">
        <v>86</v>
      </c>
      <c r="D4" s="64" t="s">
        <v>88</v>
      </c>
      <c r="E4" s="114">
        <v>19</v>
      </c>
    </row>
    <row r="5" spans="1:7" ht="16">
      <c r="A5" s="2" t="s">
        <v>128</v>
      </c>
      <c r="B5" s="65" t="s">
        <v>86</v>
      </c>
      <c r="C5" s="65" t="s">
        <v>86</v>
      </c>
      <c r="D5" s="65" t="s">
        <v>88</v>
      </c>
      <c r="E5" s="114">
        <v>102</v>
      </c>
    </row>
    <row r="6" spans="1:7" ht="16">
      <c r="A6" s="2" t="s">
        <v>701</v>
      </c>
      <c r="B6" s="65" t="s">
        <v>86</v>
      </c>
      <c r="C6" s="65" t="s">
        <v>86</v>
      </c>
      <c r="D6" s="65" t="s">
        <v>88</v>
      </c>
      <c r="E6" s="114">
        <v>74</v>
      </c>
    </row>
    <row r="7" spans="1:7" ht="16">
      <c r="A7" s="2" t="s">
        <v>213</v>
      </c>
      <c r="B7" s="65" t="s">
        <v>64</v>
      </c>
      <c r="C7" s="65" t="s">
        <v>64</v>
      </c>
      <c r="D7" s="64" t="s">
        <v>88</v>
      </c>
      <c r="E7" s="114">
        <v>3541</v>
      </c>
    </row>
    <row r="8" spans="1:7" ht="16">
      <c r="A8" s="2" t="s">
        <v>1241</v>
      </c>
      <c r="B8" s="65" t="s">
        <v>64</v>
      </c>
      <c r="C8" s="65" t="s">
        <v>64</v>
      </c>
      <c r="D8" s="64" t="s">
        <v>88</v>
      </c>
      <c r="E8" s="114">
        <v>338</v>
      </c>
    </row>
    <row r="9" spans="1:7" ht="16">
      <c r="A9" s="2" t="s">
        <v>145</v>
      </c>
      <c r="B9" s="65" t="s">
        <v>86</v>
      </c>
      <c r="C9" s="65" t="s">
        <v>86</v>
      </c>
      <c r="D9" s="65" t="s">
        <v>88</v>
      </c>
      <c r="E9" s="114">
        <v>5</v>
      </c>
    </row>
    <row r="10" spans="1:7" ht="16">
      <c r="A10" s="2" t="s">
        <v>497</v>
      </c>
      <c r="B10" s="65" t="s">
        <v>497</v>
      </c>
      <c r="C10" s="65" t="s">
        <v>497</v>
      </c>
      <c r="D10" s="65" t="s">
        <v>88</v>
      </c>
      <c r="E10" s="114">
        <v>1243</v>
      </c>
    </row>
    <row r="11" spans="1:7" ht="16">
      <c r="A11" s="2" t="s">
        <v>1242</v>
      </c>
      <c r="B11" s="65" t="s">
        <v>86</v>
      </c>
      <c r="C11" s="65" t="s">
        <v>86</v>
      </c>
      <c r="D11" s="64" t="s">
        <v>88</v>
      </c>
      <c r="E11" s="114">
        <v>47</v>
      </c>
    </row>
    <row r="12" spans="1:7" ht="16">
      <c r="A12" s="2" t="s">
        <v>1243</v>
      </c>
      <c r="B12" s="65" t="s">
        <v>935</v>
      </c>
      <c r="C12" s="65" t="s">
        <v>935</v>
      </c>
      <c r="D12" s="65" t="s">
        <v>24</v>
      </c>
      <c r="E12" s="114">
        <v>10003</v>
      </c>
    </row>
    <row r="13" spans="1:7" ht="16">
      <c r="A13" s="2" t="s">
        <v>1110</v>
      </c>
      <c r="B13" s="65" t="s">
        <v>948</v>
      </c>
      <c r="C13" s="65" t="s">
        <v>948</v>
      </c>
      <c r="D13" s="64" t="s">
        <v>67</v>
      </c>
      <c r="E13" s="114">
        <v>32</v>
      </c>
    </row>
    <row r="14" spans="1:7">
      <c r="A14" s="2" t="s">
        <v>160</v>
      </c>
      <c r="B14" s="114" t="s">
        <v>21</v>
      </c>
      <c r="C14" s="114" t="s">
        <v>21</v>
      </c>
      <c r="D14" s="114" t="s">
        <v>14</v>
      </c>
      <c r="E14" s="114">
        <v>1692</v>
      </c>
    </row>
    <row r="15" spans="1:7">
      <c r="A15" s="2" t="s">
        <v>537</v>
      </c>
      <c r="B15" s="114" t="s">
        <v>14</v>
      </c>
      <c r="C15" s="114" t="s">
        <v>14</v>
      </c>
      <c r="D15" s="114" t="s">
        <v>14</v>
      </c>
      <c r="E15" s="114">
        <v>139</v>
      </c>
    </row>
    <row r="16" spans="1:7" ht="16">
      <c r="A16" s="2" t="s">
        <v>1244</v>
      </c>
      <c r="B16" s="27" t="s">
        <v>943</v>
      </c>
      <c r="C16" s="27" t="s">
        <v>83</v>
      </c>
      <c r="D16" s="26" t="s">
        <v>83</v>
      </c>
      <c r="E16" s="114">
        <v>43</v>
      </c>
    </row>
    <row r="17" spans="1:5">
      <c r="A17" s="2" t="s">
        <v>1245</v>
      </c>
      <c r="B17" s="114" t="s">
        <v>83</v>
      </c>
      <c r="C17" s="114" t="s">
        <v>83</v>
      </c>
      <c r="D17" s="114" t="s">
        <v>83</v>
      </c>
      <c r="E17" s="114">
        <v>6097</v>
      </c>
    </row>
    <row r="18" spans="1:5">
      <c r="A18" s="2" t="s">
        <v>1246</v>
      </c>
      <c r="B18" s="114" t="s">
        <v>83</v>
      </c>
      <c r="C18" s="114" t="s">
        <v>83</v>
      </c>
      <c r="D18" s="114" t="s">
        <v>83</v>
      </c>
      <c r="E18" s="114">
        <v>310</v>
      </c>
    </row>
    <row r="19" spans="1:5" ht="16">
      <c r="A19" s="2" t="s">
        <v>1247</v>
      </c>
      <c r="B19" s="65" t="s">
        <v>948</v>
      </c>
      <c r="C19" s="65" t="s">
        <v>948</v>
      </c>
      <c r="D19" s="64" t="s">
        <v>67</v>
      </c>
      <c r="E19" s="114">
        <v>1324</v>
      </c>
    </row>
    <row r="20" spans="1:5" ht="16">
      <c r="A20" s="2" t="s">
        <v>1248</v>
      </c>
      <c r="B20" s="65" t="s">
        <v>948</v>
      </c>
      <c r="C20" s="65" t="s">
        <v>948</v>
      </c>
      <c r="D20" s="64" t="s">
        <v>67</v>
      </c>
      <c r="E20" s="114">
        <v>6719</v>
      </c>
    </row>
    <row r="21" spans="1:5" ht="16">
      <c r="A21" s="2" t="s">
        <v>1249</v>
      </c>
      <c r="B21" s="65" t="s">
        <v>948</v>
      </c>
      <c r="C21" s="65" t="s">
        <v>948</v>
      </c>
      <c r="D21" s="64" t="s">
        <v>67</v>
      </c>
      <c r="E21" s="114">
        <v>16352</v>
      </c>
    </row>
    <row r="22" spans="1:5" ht="16">
      <c r="A22" s="2" t="s">
        <v>1250</v>
      </c>
      <c r="B22" s="65" t="s">
        <v>82</v>
      </c>
      <c r="C22" s="65" t="s">
        <v>82</v>
      </c>
      <c r="D22" s="64" t="s">
        <v>88</v>
      </c>
      <c r="E22" s="114">
        <v>4043</v>
      </c>
    </row>
    <row r="23" spans="1:5" ht="16">
      <c r="A23" s="2" t="s">
        <v>1251</v>
      </c>
      <c r="B23" s="27" t="s">
        <v>951</v>
      </c>
      <c r="C23" s="27" t="s">
        <v>951</v>
      </c>
      <c r="D23" s="26" t="s">
        <v>83</v>
      </c>
      <c r="E23" s="114">
        <v>662</v>
      </c>
    </row>
    <row r="24" spans="1:5" ht="16">
      <c r="A24" s="2" t="s">
        <v>1252</v>
      </c>
      <c r="B24" s="27" t="s">
        <v>951</v>
      </c>
      <c r="C24" s="27" t="s">
        <v>951</v>
      </c>
      <c r="D24" s="26" t="s">
        <v>83</v>
      </c>
      <c r="E24" s="114">
        <v>398</v>
      </c>
    </row>
    <row r="25" spans="1:5" ht="16">
      <c r="A25" s="2" t="s">
        <v>197</v>
      </c>
      <c r="B25" s="27" t="s">
        <v>951</v>
      </c>
      <c r="C25" s="27" t="s">
        <v>951</v>
      </c>
      <c r="D25" s="26" t="s">
        <v>83</v>
      </c>
      <c r="E25" s="114">
        <v>634</v>
      </c>
    </row>
    <row r="26" spans="1:5" ht="16">
      <c r="A26" s="2" t="s">
        <v>1253</v>
      </c>
      <c r="B26" s="27" t="s">
        <v>951</v>
      </c>
      <c r="C26" s="27" t="s">
        <v>951</v>
      </c>
      <c r="D26" s="26" t="s">
        <v>83</v>
      </c>
      <c r="E26" s="114">
        <v>636</v>
      </c>
    </row>
    <row r="27" spans="1:5" ht="16">
      <c r="A27" s="2" t="s">
        <v>504</v>
      </c>
      <c r="B27" s="27" t="s">
        <v>1034</v>
      </c>
      <c r="C27" s="27" t="s">
        <v>1034</v>
      </c>
      <c r="D27" s="26" t="s">
        <v>14</v>
      </c>
      <c r="E27" s="114">
        <v>1258</v>
      </c>
    </row>
    <row r="28" spans="1:5" ht="16">
      <c r="A28" s="2" t="s">
        <v>1254</v>
      </c>
      <c r="B28" s="27" t="s">
        <v>951</v>
      </c>
      <c r="C28" s="27" t="s">
        <v>951</v>
      </c>
      <c r="D28" s="26" t="s">
        <v>83</v>
      </c>
      <c r="E28" s="114">
        <v>398</v>
      </c>
    </row>
    <row r="29" spans="1:5" ht="16">
      <c r="A29" s="2" t="s">
        <v>1255</v>
      </c>
      <c r="B29" s="27" t="s">
        <v>938</v>
      </c>
      <c r="C29" s="27" t="s">
        <v>938</v>
      </c>
      <c r="D29" s="26" t="s">
        <v>83</v>
      </c>
      <c r="E29" s="114">
        <v>4626</v>
      </c>
    </row>
    <row r="30" spans="1:5" ht="16">
      <c r="A30" s="2" t="s">
        <v>505</v>
      </c>
      <c r="B30" s="27" t="s">
        <v>940</v>
      </c>
      <c r="C30" s="27" t="s">
        <v>940</v>
      </c>
      <c r="D30" s="26" t="s">
        <v>88</v>
      </c>
      <c r="E30" s="114">
        <v>124</v>
      </c>
    </row>
    <row r="31" spans="1:5" ht="16">
      <c r="A31" s="2" t="s">
        <v>1256</v>
      </c>
      <c r="B31" s="27" t="s">
        <v>940</v>
      </c>
      <c r="C31" s="27" t="s">
        <v>940</v>
      </c>
      <c r="D31" s="26" t="s">
        <v>88</v>
      </c>
      <c r="E31" s="114">
        <v>185</v>
      </c>
    </row>
    <row r="32" spans="1:5" ht="16">
      <c r="A32" s="2" t="s">
        <v>1257</v>
      </c>
      <c r="B32" s="27" t="s">
        <v>14</v>
      </c>
      <c r="C32" s="27" t="s">
        <v>14</v>
      </c>
      <c r="D32" s="27" t="s">
        <v>14</v>
      </c>
      <c r="E32" s="114">
        <v>626</v>
      </c>
    </row>
    <row r="33" spans="1:5" ht="16">
      <c r="A33" s="2" t="s">
        <v>623</v>
      </c>
      <c r="B33" s="27" t="s">
        <v>940</v>
      </c>
      <c r="C33" s="27" t="s">
        <v>940</v>
      </c>
      <c r="D33" s="26" t="s">
        <v>88</v>
      </c>
      <c r="E33" s="114">
        <v>1438</v>
      </c>
    </row>
    <row r="34" spans="1:5">
      <c r="A34" s="2" t="s">
        <v>63</v>
      </c>
      <c r="B34" s="114" t="s">
        <v>63</v>
      </c>
      <c r="C34" s="114" t="s">
        <v>63</v>
      </c>
      <c r="D34" s="114" t="s">
        <v>85</v>
      </c>
      <c r="E34" s="114">
        <v>1869</v>
      </c>
    </row>
    <row r="35" spans="1:5">
      <c r="A35" s="2" t="s">
        <v>54</v>
      </c>
      <c r="B35" s="114" t="s">
        <v>54</v>
      </c>
      <c r="C35" s="114" t="s">
        <v>54</v>
      </c>
      <c r="D35" s="114" t="s">
        <v>85</v>
      </c>
      <c r="E35" s="114">
        <v>335</v>
      </c>
    </row>
    <row r="36" spans="1:5">
      <c r="A36" s="2" t="s">
        <v>1258</v>
      </c>
      <c r="B36" s="114" t="s">
        <v>947</v>
      </c>
      <c r="C36" s="114" t="s">
        <v>947</v>
      </c>
      <c r="D36" s="114" t="s">
        <v>85</v>
      </c>
      <c r="E36" s="114">
        <v>3081</v>
      </c>
    </row>
    <row r="37" spans="1:5">
      <c r="A37" s="2" t="s">
        <v>1259</v>
      </c>
      <c r="B37" s="114" t="s">
        <v>85</v>
      </c>
      <c r="C37" s="114" t="s">
        <v>85</v>
      </c>
      <c r="D37" s="114" t="s">
        <v>85</v>
      </c>
      <c r="E37" s="114">
        <v>3130</v>
      </c>
    </row>
    <row r="38" spans="1:5">
      <c r="A38" s="115" t="s">
        <v>1260</v>
      </c>
      <c r="B38" s="116" t="s">
        <v>83</v>
      </c>
      <c r="C38" s="116" t="s">
        <v>83</v>
      </c>
      <c r="D38" s="116" t="s">
        <v>83</v>
      </c>
      <c r="E38" s="116">
        <v>8167</v>
      </c>
    </row>
  </sheetData>
  <phoneticPr fontId="17" type="noConversion"/>
  <conditionalFormatting sqref="D1:D1048576">
    <cfRule type="containsText" dxfId="23" priority="1" operator="containsText" text="Cardiovascular">
      <formula>NOT(ISERROR(SEARCH("Cardiovascular",D1)))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6"/>
  <sheetViews>
    <sheetView topLeftCell="C1" zoomScale="120" zoomScaleNormal="120" workbookViewId="0">
      <pane ySplit="1" topLeftCell="A2" activePane="bottomLeft" state="frozen"/>
      <selection pane="bottomLeft" activeCell="G1" sqref="G1:H1"/>
    </sheetView>
  </sheetViews>
  <sheetFormatPr baseColWidth="10" defaultColWidth="8.83203125" defaultRowHeight="15"/>
  <cols>
    <col min="1" max="2" width="50.83203125" style="72" customWidth="1"/>
    <col min="3" max="5" width="25.83203125" style="72" customWidth="1"/>
    <col min="6" max="6" width="8.1640625" style="16" bestFit="1" customWidth="1"/>
    <col min="7" max="7" width="8.83203125" style="2"/>
    <col min="8" max="8" width="15" style="2" bestFit="1" customWidth="1"/>
    <col min="9" max="16384" width="8.83203125" style="2"/>
  </cols>
  <sheetData>
    <row r="1" spans="1:8" ht="16">
      <c r="A1" s="57" t="s">
        <v>59</v>
      </c>
      <c r="B1" s="79" t="s">
        <v>60</v>
      </c>
      <c r="C1" s="87" t="s">
        <v>934</v>
      </c>
      <c r="D1" s="87" t="s">
        <v>90</v>
      </c>
      <c r="E1" s="87" t="s">
        <v>92</v>
      </c>
      <c r="F1" s="109" t="s">
        <v>61</v>
      </c>
      <c r="G1" s="2">
        <f>SUM(F2:F256)</f>
        <v>98760</v>
      </c>
      <c r="H1" s="25" t="s">
        <v>1230</v>
      </c>
    </row>
    <row r="2" spans="1:8" ht="16">
      <c r="A2" s="65" t="s">
        <v>99</v>
      </c>
      <c r="B2" s="65" t="s">
        <v>213</v>
      </c>
      <c r="C2" s="64" t="s">
        <v>64</v>
      </c>
      <c r="D2" s="64" t="s">
        <v>64</v>
      </c>
      <c r="E2" s="64" t="s">
        <v>88</v>
      </c>
      <c r="F2" s="110">
        <v>2122</v>
      </c>
    </row>
    <row r="3" spans="1:8" ht="16">
      <c r="A3" s="27"/>
      <c r="B3" s="27" t="s">
        <v>214</v>
      </c>
      <c r="C3" s="64" t="s">
        <v>64</v>
      </c>
      <c r="D3" s="64" t="s">
        <v>64</v>
      </c>
      <c r="E3" s="64" t="s">
        <v>88</v>
      </c>
      <c r="F3" s="110">
        <v>66</v>
      </c>
    </row>
    <row r="4" spans="1:8" ht="16">
      <c r="A4" s="27"/>
      <c r="B4" s="27" t="s">
        <v>215</v>
      </c>
      <c r="C4" s="64" t="s">
        <v>64</v>
      </c>
      <c r="D4" s="64" t="s">
        <v>64</v>
      </c>
      <c r="E4" s="64" t="s">
        <v>88</v>
      </c>
      <c r="F4" s="110">
        <v>12</v>
      </c>
    </row>
    <row r="5" spans="1:8" ht="16">
      <c r="A5" s="27"/>
      <c r="B5" s="27" t="s">
        <v>216</v>
      </c>
      <c r="C5" s="64" t="s">
        <v>64</v>
      </c>
      <c r="D5" s="64" t="s">
        <v>64</v>
      </c>
      <c r="E5" s="64" t="s">
        <v>88</v>
      </c>
      <c r="F5" s="110">
        <v>10</v>
      </c>
    </row>
    <row r="6" spans="1:8" ht="16">
      <c r="A6" s="27"/>
      <c r="B6" s="27" t="s">
        <v>217</v>
      </c>
      <c r="C6" s="64" t="s">
        <v>64</v>
      </c>
      <c r="D6" s="64" t="s">
        <v>64</v>
      </c>
      <c r="E6" s="64" t="s">
        <v>88</v>
      </c>
      <c r="F6" s="110">
        <v>5</v>
      </c>
    </row>
    <row r="7" spans="1:8" ht="16">
      <c r="A7" s="27"/>
      <c r="B7" s="27" t="s">
        <v>218</v>
      </c>
      <c r="C7" s="64" t="s">
        <v>64</v>
      </c>
      <c r="D7" s="64" t="s">
        <v>64</v>
      </c>
      <c r="E7" s="64" t="s">
        <v>88</v>
      </c>
      <c r="F7" s="110">
        <v>22</v>
      </c>
    </row>
    <row r="8" spans="1:8" ht="16">
      <c r="A8" s="27"/>
      <c r="B8" s="27" t="s">
        <v>219</v>
      </c>
      <c r="C8" s="64" t="s">
        <v>64</v>
      </c>
      <c r="D8" s="64" t="s">
        <v>64</v>
      </c>
      <c r="E8" s="64" t="s">
        <v>88</v>
      </c>
      <c r="F8" s="110">
        <v>4</v>
      </c>
    </row>
    <row r="9" spans="1:8" ht="16">
      <c r="A9" s="27"/>
      <c r="B9" s="27" t="s">
        <v>212</v>
      </c>
      <c r="C9" s="64" t="s">
        <v>64</v>
      </c>
      <c r="D9" s="64" t="s">
        <v>64</v>
      </c>
      <c r="E9" s="64" t="s">
        <v>88</v>
      </c>
      <c r="F9" s="110">
        <v>71</v>
      </c>
    </row>
    <row r="10" spans="1:8" ht="16">
      <c r="A10" s="65"/>
      <c r="B10" s="65" t="s">
        <v>220</v>
      </c>
      <c r="C10" s="64" t="s">
        <v>497</v>
      </c>
      <c r="D10" s="64" t="s">
        <v>497</v>
      </c>
      <c r="E10" s="64" t="s">
        <v>88</v>
      </c>
      <c r="F10" s="110">
        <v>9</v>
      </c>
    </row>
    <row r="11" spans="1:8" ht="16">
      <c r="A11" s="27"/>
      <c r="B11" s="27" t="s">
        <v>221</v>
      </c>
      <c r="C11" s="64" t="s">
        <v>497</v>
      </c>
      <c r="D11" s="64" t="s">
        <v>497</v>
      </c>
      <c r="E11" s="64" t="s">
        <v>88</v>
      </c>
      <c r="F11" s="110">
        <v>0</v>
      </c>
    </row>
    <row r="12" spans="1:8" ht="16">
      <c r="A12" s="27"/>
      <c r="B12" s="27" t="s">
        <v>222</v>
      </c>
      <c r="C12" s="64" t="s">
        <v>497</v>
      </c>
      <c r="D12" s="64" t="s">
        <v>497</v>
      </c>
      <c r="E12" s="26" t="s">
        <v>88</v>
      </c>
      <c r="F12" s="110">
        <v>230</v>
      </c>
    </row>
    <row r="13" spans="1:8" ht="16">
      <c r="A13" s="27"/>
      <c r="B13" s="27" t="s">
        <v>223</v>
      </c>
      <c r="C13" s="64" t="s">
        <v>497</v>
      </c>
      <c r="D13" s="64" t="s">
        <v>497</v>
      </c>
      <c r="E13" s="64" t="s">
        <v>88</v>
      </c>
      <c r="F13" s="110">
        <v>209</v>
      </c>
    </row>
    <row r="14" spans="1:8" ht="16">
      <c r="A14" s="27"/>
      <c r="B14" s="27" t="s">
        <v>368</v>
      </c>
      <c r="C14" s="64" t="s">
        <v>497</v>
      </c>
      <c r="D14" s="64" t="s">
        <v>497</v>
      </c>
      <c r="E14" s="64" t="s">
        <v>88</v>
      </c>
      <c r="F14" s="110">
        <v>12</v>
      </c>
    </row>
    <row r="15" spans="1:8" ht="16">
      <c r="A15" s="27"/>
      <c r="B15" s="27" t="s">
        <v>224</v>
      </c>
      <c r="C15" s="64" t="s">
        <v>497</v>
      </c>
      <c r="D15" s="64" t="s">
        <v>497</v>
      </c>
      <c r="E15" s="64" t="s">
        <v>88</v>
      </c>
      <c r="F15" s="110">
        <v>53</v>
      </c>
    </row>
    <row r="16" spans="1:8" ht="16">
      <c r="A16" s="27"/>
      <c r="B16" s="27" t="s">
        <v>225</v>
      </c>
      <c r="C16" s="64" t="s">
        <v>497</v>
      </c>
      <c r="D16" s="64" t="s">
        <v>497</v>
      </c>
      <c r="E16" s="64" t="s">
        <v>88</v>
      </c>
      <c r="F16" s="110">
        <v>59</v>
      </c>
    </row>
    <row r="17" spans="1:6" ht="16">
      <c r="A17" s="27"/>
      <c r="B17" s="27" t="s">
        <v>226</v>
      </c>
      <c r="C17" s="64" t="s">
        <v>497</v>
      </c>
      <c r="D17" s="64" t="s">
        <v>497</v>
      </c>
      <c r="E17" s="64" t="s">
        <v>88</v>
      </c>
      <c r="F17" s="110">
        <v>13</v>
      </c>
    </row>
    <row r="18" spans="1:6" ht="16">
      <c r="A18" s="65"/>
      <c r="B18" s="65" t="s">
        <v>116</v>
      </c>
      <c r="C18" s="64" t="s">
        <v>86</v>
      </c>
      <c r="D18" s="64" t="s">
        <v>86</v>
      </c>
      <c r="E18" s="64" t="s">
        <v>88</v>
      </c>
      <c r="F18" s="110">
        <v>0</v>
      </c>
    </row>
    <row r="19" spans="1:6" ht="16">
      <c r="A19" s="65"/>
      <c r="B19" s="65" t="s">
        <v>118</v>
      </c>
      <c r="C19" s="64" t="s">
        <v>86</v>
      </c>
      <c r="D19" s="64" t="s">
        <v>86</v>
      </c>
      <c r="E19" s="64" t="s">
        <v>88</v>
      </c>
      <c r="F19" s="110">
        <v>8</v>
      </c>
    </row>
    <row r="20" spans="1:6" ht="16">
      <c r="A20" s="65"/>
      <c r="B20" s="65" t="s">
        <v>117</v>
      </c>
      <c r="C20" s="64" t="s">
        <v>86</v>
      </c>
      <c r="D20" s="64" t="s">
        <v>86</v>
      </c>
      <c r="E20" s="64" t="s">
        <v>88</v>
      </c>
      <c r="F20" s="110">
        <v>0</v>
      </c>
    </row>
    <row r="21" spans="1:6" ht="16">
      <c r="A21" s="27"/>
      <c r="B21" s="65" t="s">
        <v>119</v>
      </c>
      <c r="C21" s="64" t="s">
        <v>86</v>
      </c>
      <c r="D21" s="64" t="s">
        <v>86</v>
      </c>
      <c r="E21" s="64" t="s">
        <v>88</v>
      </c>
      <c r="F21" s="110">
        <v>4</v>
      </c>
    </row>
    <row r="22" spans="1:6" ht="16">
      <c r="A22" s="27"/>
      <c r="B22" s="65" t="s">
        <v>120</v>
      </c>
      <c r="C22" s="64" t="s">
        <v>86</v>
      </c>
      <c r="D22" s="64" t="s">
        <v>86</v>
      </c>
      <c r="E22" s="64" t="s">
        <v>88</v>
      </c>
      <c r="F22" s="110">
        <v>0</v>
      </c>
    </row>
    <row r="23" spans="1:6" ht="16">
      <c r="A23" s="27"/>
      <c r="B23" s="65" t="s">
        <v>121</v>
      </c>
      <c r="C23" s="64" t="s">
        <v>86</v>
      </c>
      <c r="D23" s="64" t="s">
        <v>86</v>
      </c>
      <c r="E23" s="64" t="s">
        <v>88</v>
      </c>
      <c r="F23" s="110">
        <v>2</v>
      </c>
    </row>
    <row r="24" spans="1:6" ht="16">
      <c r="A24" s="27"/>
      <c r="B24" s="65" t="s">
        <v>122</v>
      </c>
      <c r="C24" s="64" t="s">
        <v>86</v>
      </c>
      <c r="D24" s="64" t="s">
        <v>86</v>
      </c>
      <c r="E24" s="64" t="s">
        <v>88</v>
      </c>
      <c r="F24" s="110">
        <v>27</v>
      </c>
    </row>
    <row r="25" spans="1:6" ht="16">
      <c r="A25" s="27"/>
      <c r="B25" s="65" t="s">
        <v>123</v>
      </c>
      <c r="C25" s="64" t="s">
        <v>86</v>
      </c>
      <c r="D25" s="64" t="s">
        <v>86</v>
      </c>
      <c r="E25" s="64" t="s">
        <v>88</v>
      </c>
      <c r="F25" s="110">
        <v>2</v>
      </c>
    </row>
    <row r="26" spans="1:6" ht="16">
      <c r="A26" s="27"/>
      <c r="B26" s="65" t="s">
        <v>124</v>
      </c>
      <c r="C26" s="64" t="s">
        <v>86</v>
      </c>
      <c r="D26" s="64" t="s">
        <v>86</v>
      </c>
      <c r="E26" s="64" t="s">
        <v>88</v>
      </c>
      <c r="F26" s="110">
        <v>8</v>
      </c>
    </row>
    <row r="27" spans="1:6" ht="16">
      <c r="A27" s="27"/>
      <c r="B27" s="65" t="s">
        <v>125</v>
      </c>
      <c r="C27" s="64" t="s">
        <v>86</v>
      </c>
      <c r="D27" s="64" t="s">
        <v>86</v>
      </c>
      <c r="E27" s="64" t="s">
        <v>88</v>
      </c>
      <c r="F27" s="110">
        <v>0</v>
      </c>
    </row>
    <row r="28" spans="1:6" ht="16">
      <c r="A28" s="27"/>
      <c r="B28" s="65" t="s">
        <v>126</v>
      </c>
      <c r="C28" s="64" t="s">
        <v>86</v>
      </c>
      <c r="D28" s="64" t="s">
        <v>86</v>
      </c>
      <c r="E28" s="64" t="s">
        <v>88</v>
      </c>
      <c r="F28" s="110">
        <v>37</v>
      </c>
    </row>
    <row r="29" spans="1:6" ht="16">
      <c r="A29" s="27"/>
      <c r="B29" s="65" t="s">
        <v>127</v>
      </c>
      <c r="C29" s="64" t="s">
        <v>86</v>
      </c>
      <c r="D29" s="64" t="s">
        <v>86</v>
      </c>
      <c r="E29" s="64" t="s">
        <v>88</v>
      </c>
      <c r="F29" s="110">
        <v>38</v>
      </c>
    </row>
    <row r="30" spans="1:6" ht="16">
      <c r="A30" s="27"/>
      <c r="B30" s="65" t="s">
        <v>128</v>
      </c>
      <c r="C30" s="64" t="s">
        <v>86</v>
      </c>
      <c r="D30" s="64" t="s">
        <v>86</v>
      </c>
      <c r="E30" s="64" t="s">
        <v>88</v>
      </c>
      <c r="F30" s="110">
        <v>30</v>
      </c>
    </row>
    <row r="31" spans="1:6" ht="16">
      <c r="A31" s="27"/>
      <c r="B31" s="65" t="s">
        <v>129</v>
      </c>
      <c r="C31" s="64" t="s">
        <v>30</v>
      </c>
      <c r="D31" s="64" t="s">
        <v>30</v>
      </c>
      <c r="E31" s="64" t="s">
        <v>88</v>
      </c>
      <c r="F31" s="110">
        <v>37</v>
      </c>
    </row>
    <row r="32" spans="1:6" ht="16">
      <c r="A32" s="27"/>
      <c r="B32" s="65" t="s">
        <v>130</v>
      </c>
      <c r="C32" s="64" t="s">
        <v>86</v>
      </c>
      <c r="D32" s="64" t="s">
        <v>86</v>
      </c>
      <c r="E32" s="64" t="s">
        <v>88</v>
      </c>
      <c r="F32" s="110">
        <v>0</v>
      </c>
    </row>
    <row r="33" spans="1:6" ht="16">
      <c r="A33" s="27"/>
      <c r="B33" s="65" t="s">
        <v>131</v>
      </c>
      <c r="C33" s="64" t="s">
        <v>86</v>
      </c>
      <c r="D33" s="64" t="s">
        <v>86</v>
      </c>
      <c r="E33" s="64" t="s">
        <v>88</v>
      </c>
      <c r="F33" s="110">
        <v>0</v>
      </c>
    </row>
    <row r="34" spans="1:6" ht="16">
      <c r="A34" s="27"/>
      <c r="B34" s="65" t="s">
        <v>132</v>
      </c>
      <c r="C34" s="64" t="s">
        <v>86</v>
      </c>
      <c r="D34" s="64" t="s">
        <v>86</v>
      </c>
      <c r="E34" s="64" t="s">
        <v>88</v>
      </c>
      <c r="F34" s="110">
        <v>0</v>
      </c>
    </row>
    <row r="35" spans="1:6" ht="16">
      <c r="A35" s="27"/>
      <c r="B35" s="65" t="s">
        <v>133</v>
      </c>
      <c r="C35" s="64" t="s">
        <v>86</v>
      </c>
      <c r="D35" s="64" t="s">
        <v>86</v>
      </c>
      <c r="E35" s="64" t="s">
        <v>88</v>
      </c>
      <c r="F35" s="110">
        <v>8</v>
      </c>
    </row>
    <row r="36" spans="1:6" ht="16">
      <c r="A36" s="27"/>
      <c r="B36" s="65" t="s">
        <v>134</v>
      </c>
      <c r="C36" s="64" t="s">
        <v>86</v>
      </c>
      <c r="D36" s="64" t="s">
        <v>86</v>
      </c>
      <c r="E36" s="64" t="s">
        <v>88</v>
      </c>
      <c r="F36" s="110">
        <v>0</v>
      </c>
    </row>
    <row r="37" spans="1:6" ht="16">
      <c r="A37" s="27"/>
      <c r="B37" s="65" t="s">
        <v>135</v>
      </c>
      <c r="C37" s="64" t="s">
        <v>86</v>
      </c>
      <c r="D37" s="64" t="s">
        <v>86</v>
      </c>
      <c r="E37" s="64" t="s">
        <v>88</v>
      </c>
      <c r="F37" s="110">
        <v>112</v>
      </c>
    </row>
    <row r="38" spans="1:6" ht="16">
      <c r="A38" s="27"/>
      <c r="B38" s="65" t="s">
        <v>136</v>
      </c>
      <c r="C38" s="64" t="s">
        <v>86</v>
      </c>
      <c r="D38" s="64" t="s">
        <v>86</v>
      </c>
      <c r="E38" s="64" t="s">
        <v>88</v>
      </c>
      <c r="F38" s="110">
        <v>3</v>
      </c>
    </row>
    <row r="39" spans="1:6" ht="16">
      <c r="A39" s="27"/>
      <c r="B39" s="65" t="s">
        <v>137</v>
      </c>
      <c r="C39" s="64" t="s">
        <v>86</v>
      </c>
      <c r="D39" s="64" t="s">
        <v>86</v>
      </c>
      <c r="E39" s="64" t="s">
        <v>88</v>
      </c>
      <c r="F39" s="110">
        <v>38</v>
      </c>
    </row>
    <row r="40" spans="1:6" ht="16">
      <c r="A40" s="27"/>
      <c r="B40" s="65" t="s">
        <v>138</v>
      </c>
      <c r="C40" s="64" t="s">
        <v>86</v>
      </c>
      <c r="D40" s="64" t="s">
        <v>86</v>
      </c>
      <c r="E40" s="64" t="s">
        <v>88</v>
      </c>
      <c r="F40" s="110">
        <v>20</v>
      </c>
    </row>
    <row r="41" spans="1:6" ht="16">
      <c r="A41" s="27"/>
      <c r="B41" s="65" t="s">
        <v>139</v>
      </c>
      <c r="C41" s="64" t="s">
        <v>86</v>
      </c>
      <c r="D41" s="64" t="s">
        <v>86</v>
      </c>
      <c r="E41" s="64" t="s">
        <v>88</v>
      </c>
      <c r="F41" s="110">
        <v>0</v>
      </c>
    </row>
    <row r="42" spans="1:6" ht="16">
      <c r="A42" s="27"/>
      <c r="B42" s="65" t="s">
        <v>140</v>
      </c>
      <c r="C42" s="64" t="s">
        <v>86</v>
      </c>
      <c r="D42" s="64" t="s">
        <v>86</v>
      </c>
      <c r="E42" s="64" t="s">
        <v>88</v>
      </c>
      <c r="F42" s="110">
        <v>10</v>
      </c>
    </row>
    <row r="43" spans="1:6" ht="16">
      <c r="A43" s="27"/>
      <c r="B43" s="65" t="s">
        <v>141</v>
      </c>
      <c r="C43" s="64" t="s">
        <v>86</v>
      </c>
      <c r="D43" s="64" t="s">
        <v>86</v>
      </c>
      <c r="E43" s="64" t="s">
        <v>88</v>
      </c>
      <c r="F43" s="110">
        <v>0</v>
      </c>
    </row>
    <row r="44" spans="1:6" ht="16">
      <c r="A44" s="27"/>
      <c r="B44" s="65" t="s">
        <v>142</v>
      </c>
      <c r="C44" s="64" t="s">
        <v>86</v>
      </c>
      <c r="D44" s="64" t="s">
        <v>86</v>
      </c>
      <c r="E44" s="64" t="s">
        <v>88</v>
      </c>
      <c r="F44" s="110">
        <v>45</v>
      </c>
    </row>
    <row r="45" spans="1:6" ht="16">
      <c r="A45" s="27"/>
      <c r="B45" s="65" t="s">
        <v>143</v>
      </c>
      <c r="C45" s="64" t="s">
        <v>86</v>
      </c>
      <c r="D45" s="64" t="s">
        <v>86</v>
      </c>
      <c r="E45" s="64" t="s">
        <v>88</v>
      </c>
      <c r="F45" s="110">
        <v>0</v>
      </c>
    </row>
    <row r="46" spans="1:6" ht="16">
      <c r="A46" s="27"/>
      <c r="B46" s="65" t="s">
        <v>227</v>
      </c>
      <c r="C46" s="64" t="s">
        <v>86</v>
      </c>
      <c r="D46" s="64" t="s">
        <v>86</v>
      </c>
      <c r="E46" s="64" t="s">
        <v>88</v>
      </c>
      <c r="F46" s="110">
        <v>0</v>
      </c>
    </row>
    <row r="47" spans="1:6" ht="16">
      <c r="A47" s="27"/>
      <c r="B47" s="27" t="s">
        <v>228</v>
      </c>
      <c r="C47" s="64" t="s">
        <v>86</v>
      </c>
      <c r="D47" s="64" t="s">
        <v>86</v>
      </c>
      <c r="E47" s="64" t="s">
        <v>88</v>
      </c>
      <c r="F47" s="110">
        <v>0</v>
      </c>
    </row>
    <row r="48" spans="1:6" ht="16">
      <c r="A48" s="27"/>
      <c r="B48" s="65" t="s">
        <v>144</v>
      </c>
      <c r="C48" s="64" t="s">
        <v>86</v>
      </c>
      <c r="D48" s="64" t="s">
        <v>86</v>
      </c>
      <c r="E48" s="64" t="s">
        <v>88</v>
      </c>
      <c r="F48" s="110">
        <v>0</v>
      </c>
    </row>
    <row r="49" spans="1:6" ht="16">
      <c r="A49" s="27"/>
      <c r="B49" s="65" t="s">
        <v>145</v>
      </c>
      <c r="C49" s="64" t="s">
        <v>86</v>
      </c>
      <c r="D49" s="64" t="s">
        <v>86</v>
      </c>
      <c r="E49" s="64" t="s">
        <v>88</v>
      </c>
      <c r="F49" s="110">
        <v>3</v>
      </c>
    </row>
    <row r="50" spans="1:6" ht="16">
      <c r="A50" s="27"/>
      <c r="B50" s="65" t="s">
        <v>146</v>
      </c>
      <c r="C50" s="64" t="s">
        <v>86</v>
      </c>
      <c r="D50" s="64" t="s">
        <v>86</v>
      </c>
      <c r="E50" s="64" t="s">
        <v>88</v>
      </c>
      <c r="F50" s="110">
        <v>0</v>
      </c>
    </row>
    <row r="51" spans="1:6" ht="16">
      <c r="A51" s="27"/>
      <c r="B51" s="65" t="s">
        <v>147</v>
      </c>
      <c r="C51" s="64" t="s">
        <v>86</v>
      </c>
      <c r="D51" s="64" t="s">
        <v>86</v>
      </c>
      <c r="E51" s="64" t="s">
        <v>88</v>
      </c>
      <c r="F51" s="110">
        <v>2</v>
      </c>
    </row>
    <row r="52" spans="1:6" ht="16">
      <c r="A52" s="27"/>
      <c r="B52" s="65" t="s">
        <v>148</v>
      </c>
      <c r="C52" s="64" t="s">
        <v>86</v>
      </c>
      <c r="D52" s="64" t="s">
        <v>86</v>
      </c>
      <c r="E52" s="64" t="s">
        <v>88</v>
      </c>
      <c r="F52" s="110">
        <v>0</v>
      </c>
    </row>
    <row r="53" spans="1:6" ht="16">
      <c r="A53" s="27"/>
      <c r="B53" s="65" t="s">
        <v>149</v>
      </c>
      <c r="C53" s="64" t="s">
        <v>86</v>
      </c>
      <c r="D53" s="64" t="s">
        <v>86</v>
      </c>
      <c r="E53" s="64" t="s">
        <v>88</v>
      </c>
      <c r="F53" s="110">
        <v>0</v>
      </c>
    </row>
    <row r="54" spans="1:6" ht="16">
      <c r="A54" s="27"/>
      <c r="B54" s="65" t="s">
        <v>150</v>
      </c>
      <c r="C54" s="64" t="s">
        <v>86</v>
      </c>
      <c r="D54" s="64" t="s">
        <v>86</v>
      </c>
      <c r="E54" s="64" t="s">
        <v>88</v>
      </c>
      <c r="F54" s="110">
        <v>0</v>
      </c>
    </row>
    <row r="55" spans="1:6" ht="16">
      <c r="A55" s="29"/>
      <c r="B55" s="62" t="s">
        <v>151</v>
      </c>
      <c r="C55" s="67" t="s">
        <v>86</v>
      </c>
      <c r="D55" s="67" t="s">
        <v>86</v>
      </c>
      <c r="E55" s="64" t="s">
        <v>88</v>
      </c>
      <c r="F55" s="111">
        <v>125</v>
      </c>
    </row>
    <row r="56" spans="1:6" ht="16">
      <c r="A56" s="65" t="s">
        <v>100</v>
      </c>
      <c r="B56" s="65" t="s">
        <v>229</v>
      </c>
      <c r="C56" s="64" t="s">
        <v>935</v>
      </c>
      <c r="D56" s="64" t="s">
        <v>935</v>
      </c>
      <c r="E56" s="60" t="s">
        <v>24</v>
      </c>
      <c r="F56" s="110">
        <v>20</v>
      </c>
    </row>
    <row r="57" spans="1:6" ht="16">
      <c r="A57" s="27"/>
      <c r="B57" s="27" t="s">
        <v>230</v>
      </c>
      <c r="C57" s="64" t="s">
        <v>935</v>
      </c>
      <c r="D57" s="64" t="s">
        <v>935</v>
      </c>
      <c r="E57" s="65" t="s">
        <v>24</v>
      </c>
      <c r="F57" s="110">
        <v>94</v>
      </c>
    </row>
    <row r="58" spans="1:6" ht="32">
      <c r="A58" s="27"/>
      <c r="B58" s="27" t="s">
        <v>231</v>
      </c>
      <c r="C58" s="64" t="s">
        <v>935</v>
      </c>
      <c r="D58" s="64" t="s">
        <v>935</v>
      </c>
      <c r="E58" s="65" t="s">
        <v>24</v>
      </c>
      <c r="F58" s="110">
        <v>108</v>
      </c>
    </row>
    <row r="59" spans="1:6" ht="16">
      <c r="A59" s="27"/>
      <c r="B59" s="27" t="s">
        <v>232</v>
      </c>
      <c r="C59" s="64" t="s">
        <v>935</v>
      </c>
      <c r="D59" s="64" t="s">
        <v>935</v>
      </c>
      <c r="E59" s="65" t="s">
        <v>24</v>
      </c>
      <c r="F59" s="110">
        <v>137</v>
      </c>
    </row>
    <row r="60" spans="1:6" ht="16">
      <c r="A60" s="65"/>
      <c r="B60" s="65" t="s">
        <v>233</v>
      </c>
      <c r="C60" s="64" t="s">
        <v>935</v>
      </c>
      <c r="D60" s="64" t="s">
        <v>935</v>
      </c>
      <c r="E60" s="65" t="s">
        <v>24</v>
      </c>
      <c r="F60" s="110">
        <v>263</v>
      </c>
    </row>
    <row r="61" spans="1:6" ht="16">
      <c r="A61" s="27"/>
      <c r="B61" s="27" t="s">
        <v>234</v>
      </c>
      <c r="C61" s="64" t="s">
        <v>1224</v>
      </c>
      <c r="D61" s="64" t="s">
        <v>1224</v>
      </c>
      <c r="E61" s="65" t="s">
        <v>24</v>
      </c>
      <c r="F61" s="110">
        <v>1546</v>
      </c>
    </row>
    <row r="62" spans="1:6" ht="16">
      <c r="A62" s="27"/>
      <c r="B62" s="27" t="s">
        <v>235</v>
      </c>
      <c r="C62" s="64" t="s">
        <v>1225</v>
      </c>
      <c r="D62" s="64" t="s">
        <v>1225</v>
      </c>
      <c r="E62" s="65" t="s">
        <v>24</v>
      </c>
      <c r="F62" s="110">
        <v>1489</v>
      </c>
    </row>
    <row r="63" spans="1:6" ht="16">
      <c r="A63" s="27"/>
      <c r="B63" s="27" t="s">
        <v>236</v>
      </c>
      <c r="C63" s="64" t="s">
        <v>1225</v>
      </c>
      <c r="D63" s="64" t="s">
        <v>1225</v>
      </c>
      <c r="E63" s="65" t="s">
        <v>24</v>
      </c>
      <c r="F63" s="110">
        <v>680</v>
      </c>
    </row>
    <row r="64" spans="1:6" ht="32">
      <c r="A64" s="27"/>
      <c r="B64" s="27" t="s">
        <v>237</v>
      </c>
      <c r="C64" s="64" t="s">
        <v>1224</v>
      </c>
      <c r="D64" s="64" t="s">
        <v>1224</v>
      </c>
      <c r="E64" s="65" t="s">
        <v>24</v>
      </c>
      <c r="F64" s="110">
        <v>369</v>
      </c>
    </row>
    <row r="65" spans="1:6" ht="32">
      <c r="A65" s="27"/>
      <c r="B65" s="27" t="s">
        <v>238</v>
      </c>
      <c r="C65" s="64" t="s">
        <v>1224</v>
      </c>
      <c r="D65" s="64" t="s">
        <v>1224</v>
      </c>
      <c r="E65" s="65" t="s">
        <v>24</v>
      </c>
      <c r="F65" s="110">
        <v>216</v>
      </c>
    </row>
    <row r="66" spans="1:6" ht="16">
      <c r="A66" s="27"/>
      <c r="B66" s="27" t="s">
        <v>239</v>
      </c>
      <c r="C66" s="64" t="s">
        <v>1221</v>
      </c>
      <c r="D66" s="64" t="s">
        <v>1221</v>
      </c>
      <c r="E66" s="65" t="s">
        <v>24</v>
      </c>
      <c r="F66" s="110">
        <v>686</v>
      </c>
    </row>
    <row r="67" spans="1:6" ht="32">
      <c r="A67" s="27"/>
      <c r="B67" s="27" t="s">
        <v>240</v>
      </c>
      <c r="C67" s="64" t="s">
        <v>935</v>
      </c>
      <c r="D67" s="64" t="s">
        <v>935</v>
      </c>
      <c r="E67" s="65" t="s">
        <v>24</v>
      </c>
      <c r="F67" s="110">
        <v>100</v>
      </c>
    </row>
    <row r="68" spans="1:6" ht="16">
      <c r="A68" s="65"/>
      <c r="B68" s="65" t="s">
        <v>241</v>
      </c>
      <c r="C68" s="64" t="s">
        <v>1032</v>
      </c>
      <c r="D68" s="64" t="s">
        <v>1032</v>
      </c>
      <c r="E68" s="65" t="s">
        <v>24</v>
      </c>
      <c r="F68" s="110">
        <v>127</v>
      </c>
    </row>
    <row r="69" spans="1:6" ht="32">
      <c r="A69" s="27"/>
      <c r="B69" s="27" t="s">
        <v>242</v>
      </c>
      <c r="C69" s="64" t="s">
        <v>1032</v>
      </c>
      <c r="D69" s="64" t="s">
        <v>1032</v>
      </c>
      <c r="E69" s="65" t="s">
        <v>24</v>
      </c>
      <c r="F69" s="110">
        <v>745</v>
      </c>
    </row>
    <row r="70" spans="1:6" ht="32">
      <c r="A70" s="27"/>
      <c r="B70" s="27" t="s">
        <v>243</v>
      </c>
      <c r="C70" s="64" t="s">
        <v>1032</v>
      </c>
      <c r="D70" s="64" t="s">
        <v>1032</v>
      </c>
      <c r="E70" s="65" t="s">
        <v>24</v>
      </c>
      <c r="F70" s="110">
        <v>640</v>
      </c>
    </row>
    <row r="71" spans="1:6" ht="16">
      <c r="A71" s="27"/>
      <c r="B71" s="27" t="s">
        <v>244</v>
      </c>
      <c r="C71" s="64" t="s">
        <v>1032</v>
      </c>
      <c r="D71" s="64" t="s">
        <v>1032</v>
      </c>
      <c r="E71" s="65" t="s">
        <v>24</v>
      </c>
      <c r="F71" s="110">
        <v>74</v>
      </c>
    </row>
    <row r="72" spans="1:6" ht="16">
      <c r="A72" s="65"/>
      <c r="B72" s="65" t="s">
        <v>211</v>
      </c>
      <c r="C72" s="64" t="s">
        <v>937</v>
      </c>
      <c r="D72" s="64" t="s">
        <v>937</v>
      </c>
      <c r="E72" s="65" t="s">
        <v>24</v>
      </c>
      <c r="F72" s="110">
        <v>1532</v>
      </c>
    </row>
    <row r="73" spans="1:6" ht="16">
      <c r="A73" s="65"/>
      <c r="B73" s="65" t="s">
        <v>245</v>
      </c>
      <c r="C73" s="64" t="s">
        <v>935</v>
      </c>
      <c r="D73" s="64" t="s">
        <v>935</v>
      </c>
      <c r="E73" s="65" t="s">
        <v>24</v>
      </c>
      <c r="F73" s="110">
        <v>598</v>
      </c>
    </row>
    <row r="74" spans="1:6" ht="16">
      <c r="A74" s="27"/>
      <c r="B74" s="27" t="s">
        <v>246</v>
      </c>
      <c r="C74" s="64" t="s">
        <v>935</v>
      </c>
      <c r="D74" s="64" t="s">
        <v>935</v>
      </c>
      <c r="E74" s="65" t="s">
        <v>24</v>
      </c>
      <c r="F74" s="110">
        <v>443</v>
      </c>
    </row>
    <row r="75" spans="1:6" ht="16">
      <c r="A75" s="27"/>
      <c r="B75" s="27" t="s">
        <v>247</v>
      </c>
      <c r="C75" s="64" t="s">
        <v>935</v>
      </c>
      <c r="D75" s="64" t="s">
        <v>935</v>
      </c>
      <c r="E75" s="65" t="s">
        <v>24</v>
      </c>
      <c r="F75" s="110">
        <v>466</v>
      </c>
    </row>
    <row r="76" spans="1:6" ht="32">
      <c r="A76" s="27"/>
      <c r="B76" s="27" t="s">
        <v>248</v>
      </c>
      <c r="C76" s="64" t="s">
        <v>935</v>
      </c>
      <c r="D76" s="64" t="s">
        <v>935</v>
      </c>
      <c r="E76" s="65" t="s">
        <v>24</v>
      </c>
      <c r="F76" s="110">
        <v>51</v>
      </c>
    </row>
    <row r="77" spans="1:6" ht="16">
      <c r="A77" s="27"/>
      <c r="B77" s="27" t="s">
        <v>249</v>
      </c>
      <c r="C77" s="64" t="s">
        <v>1033</v>
      </c>
      <c r="D77" s="64" t="s">
        <v>1033</v>
      </c>
      <c r="E77" s="65" t="s">
        <v>24</v>
      </c>
      <c r="F77" s="110">
        <v>728</v>
      </c>
    </row>
    <row r="78" spans="1:6" ht="32">
      <c r="A78" s="27"/>
      <c r="B78" s="27" t="s">
        <v>250</v>
      </c>
      <c r="C78" s="64" t="s">
        <v>935</v>
      </c>
      <c r="D78" s="64" t="s">
        <v>935</v>
      </c>
      <c r="E78" s="65" t="s">
        <v>24</v>
      </c>
      <c r="F78" s="110">
        <v>88</v>
      </c>
    </row>
    <row r="79" spans="1:6" ht="16">
      <c r="A79" s="65"/>
      <c r="B79" s="65" t="s">
        <v>251</v>
      </c>
      <c r="C79" s="64" t="s">
        <v>935</v>
      </c>
      <c r="D79" s="64" t="s">
        <v>935</v>
      </c>
      <c r="E79" s="65" t="s">
        <v>24</v>
      </c>
      <c r="F79" s="110">
        <v>269</v>
      </c>
    </row>
    <row r="80" spans="1:6" ht="16">
      <c r="A80" s="27"/>
      <c r="B80" s="27" t="s">
        <v>252</v>
      </c>
      <c r="C80" s="64" t="s">
        <v>935</v>
      </c>
      <c r="D80" s="64" t="s">
        <v>935</v>
      </c>
      <c r="E80" s="65" t="s">
        <v>24</v>
      </c>
      <c r="F80" s="110">
        <v>506</v>
      </c>
    </row>
    <row r="81" spans="1:6" ht="16">
      <c r="A81" s="65"/>
      <c r="B81" s="65" t="s">
        <v>253</v>
      </c>
      <c r="C81" s="64" t="s">
        <v>935</v>
      </c>
      <c r="D81" s="64" t="s">
        <v>935</v>
      </c>
      <c r="E81" s="65" t="s">
        <v>24</v>
      </c>
      <c r="F81" s="110">
        <v>273</v>
      </c>
    </row>
    <row r="82" spans="1:6" ht="16">
      <c r="A82" s="27"/>
      <c r="B82" s="27" t="s">
        <v>254</v>
      </c>
      <c r="C82" s="64" t="s">
        <v>935</v>
      </c>
      <c r="D82" s="64" t="s">
        <v>935</v>
      </c>
      <c r="E82" s="65" t="s">
        <v>24</v>
      </c>
      <c r="F82" s="110">
        <v>26</v>
      </c>
    </row>
    <row r="83" spans="1:6" ht="32">
      <c r="A83" s="27"/>
      <c r="B83" s="27" t="s">
        <v>255</v>
      </c>
      <c r="C83" s="64" t="s">
        <v>936</v>
      </c>
      <c r="D83" s="64" t="s">
        <v>936</v>
      </c>
      <c r="E83" s="65" t="s">
        <v>24</v>
      </c>
      <c r="F83" s="110">
        <v>361</v>
      </c>
    </row>
    <row r="84" spans="1:6" ht="16">
      <c r="A84" s="27"/>
      <c r="B84" s="27" t="s">
        <v>256</v>
      </c>
      <c r="C84" s="64" t="s">
        <v>935</v>
      </c>
      <c r="D84" s="64" t="s">
        <v>935</v>
      </c>
      <c r="E84" s="65" t="s">
        <v>24</v>
      </c>
      <c r="F84" s="110">
        <v>63</v>
      </c>
    </row>
    <row r="85" spans="1:6" ht="16">
      <c r="A85" s="27"/>
      <c r="B85" s="27" t="s">
        <v>257</v>
      </c>
      <c r="C85" s="64" t="s">
        <v>935</v>
      </c>
      <c r="D85" s="64" t="s">
        <v>935</v>
      </c>
      <c r="E85" s="65" t="s">
        <v>24</v>
      </c>
      <c r="F85" s="110">
        <v>125</v>
      </c>
    </row>
    <row r="86" spans="1:6" ht="16">
      <c r="A86" s="27"/>
      <c r="B86" s="27" t="s">
        <v>258</v>
      </c>
      <c r="C86" s="64" t="s">
        <v>935</v>
      </c>
      <c r="D86" s="64" t="s">
        <v>935</v>
      </c>
      <c r="E86" s="65" t="s">
        <v>24</v>
      </c>
      <c r="F86" s="110">
        <v>48</v>
      </c>
    </row>
    <row r="87" spans="1:6" ht="32">
      <c r="A87" s="27"/>
      <c r="B87" s="27" t="s">
        <v>259</v>
      </c>
      <c r="C87" s="64" t="s">
        <v>935</v>
      </c>
      <c r="D87" s="64" t="s">
        <v>935</v>
      </c>
      <c r="E87" s="65" t="s">
        <v>24</v>
      </c>
      <c r="F87" s="110">
        <v>170</v>
      </c>
    </row>
    <row r="88" spans="1:6" ht="16">
      <c r="A88" s="27"/>
      <c r="B88" s="27" t="s">
        <v>260</v>
      </c>
      <c r="C88" s="64" t="s">
        <v>935</v>
      </c>
      <c r="D88" s="64" t="s">
        <v>935</v>
      </c>
      <c r="E88" s="65" t="s">
        <v>24</v>
      </c>
      <c r="F88" s="110">
        <v>529</v>
      </c>
    </row>
    <row r="89" spans="1:6" ht="16">
      <c r="A89" s="65"/>
      <c r="B89" s="65" t="s">
        <v>152</v>
      </c>
      <c r="C89" s="64" t="s">
        <v>538</v>
      </c>
      <c r="D89" s="64" t="s">
        <v>538</v>
      </c>
      <c r="E89" s="65" t="s">
        <v>24</v>
      </c>
      <c r="F89" s="110">
        <v>657</v>
      </c>
    </row>
    <row r="90" spans="1:6" ht="16">
      <c r="A90" s="27"/>
      <c r="B90" s="65" t="s">
        <v>261</v>
      </c>
      <c r="C90" s="64" t="s">
        <v>935</v>
      </c>
      <c r="D90" s="64" t="s">
        <v>935</v>
      </c>
      <c r="E90" s="65" t="s">
        <v>24</v>
      </c>
      <c r="F90" s="110">
        <v>305</v>
      </c>
    </row>
    <row r="91" spans="1:6" ht="16">
      <c r="A91" s="27"/>
      <c r="B91" s="27" t="s">
        <v>262</v>
      </c>
      <c r="C91" s="64" t="s">
        <v>935</v>
      </c>
      <c r="D91" s="64" t="s">
        <v>935</v>
      </c>
      <c r="E91" s="65" t="s">
        <v>24</v>
      </c>
      <c r="F91" s="110">
        <v>182</v>
      </c>
    </row>
    <row r="92" spans="1:6" ht="16">
      <c r="A92" s="27"/>
      <c r="B92" s="27" t="s">
        <v>263</v>
      </c>
      <c r="C92" s="64" t="s">
        <v>935</v>
      </c>
      <c r="D92" s="64" t="s">
        <v>935</v>
      </c>
      <c r="E92" s="65" t="s">
        <v>24</v>
      </c>
      <c r="F92" s="110">
        <v>148</v>
      </c>
    </row>
    <row r="93" spans="1:6" ht="16">
      <c r="A93" s="27"/>
      <c r="B93" s="65" t="s">
        <v>264</v>
      </c>
      <c r="C93" s="64" t="s">
        <v>944</v>
      </c>
      <c r="D93" s="64" t="s">
        <v>935</v>
      </c>
      <c r="E93" s="65" t="s">
        <v>24</v>
      </c>
      <c r="F93" s="110">
        <v>55</v>
      </c>
    </row>
    <row r="94" spans="1:6" ht="16">
      <c r="A94" s="27"/>
      <c r="B94" s="27" t="s">
        <v>265</v>
      </c>
      <c r="C94" s="64" t="s">
        <v>944</v>
      </c>
      <c r="D94" s="64" t="s">
        <v>935</v>
      </c>
      <c r="E94" s="65" t="s">
        <v>24</v>
      </c>
      <c r="F94" s="110">
        <v>83</v>
      </c>
    </row>
    <row r="95" spans="1:6" ht="16">
      <c r="A95" s="27"/>
      <c r="B95" s="27" t="s">
        <v>266</v>
      </c>
      <c r="C95" s="64" t="s">
        <v>944</v>
      </c>
      <c r="D95" s="64" t="s">
        <v>935</v>
      </c>
      <c r="E95" s="65" t="s">
        <v>24</v>
      </c>
      <c r="F95" s="110">
        <v>68</v>
      </c>
    </row>
    <row r="96" spans="1:6" ht="16">
      <c r="A96" s="27"/>
      <c r="B96" s="27" t="s">
        <v>267</v>
      </c>
      <c r="C96" s="64" t="s">
        <v>935</v>
      </c>
      <c r="D96" s="64" t="s">
        <v>935</v>
      </c>
      <c r="E96" s="65" t="s">
        <v>24</v>
      </c>
      <c r="F96" s="110">
        <v>2</v>
      </c>
    </row>
    <row r="97" spans="1:6" ht="16">
      <c r="A97" s="27"/>
      <c r="B97" s="27" t="s">
        <v>268</v>
      </c>
      <c r="C97" s="64" t="s">
        <v>936</v>
      </c>
      <c r="D97" s="64" t="s">
        <v>936</v>
      </c>
      <c r="E97" s="65" t="s">
        <v>24</v>
      </c>
      <c r="F97" s="110">
        <v>94</v>
      </c>
    </row>
    <row r="98" spans="1:6" ht="16">
      <c r="A98" s="29"/>
      <c r="B98" s="29" t="s">
        <v>269</v>
      </c>
      <c r="C98" s="28" t="s">
        <v>935</v>
      </c>
      <c r="D98" s="28" t="s">
        <v>935</v>
      </c>
      <c r="E98" s="62" t="s">
        <v>24</v>
      </c>
      <c r="F98" s="111">
        <v>54</v>
      </c>
    </row>
    <row r="99" spans="1:6" ht="16">
      <c r="A99" s="65" t="s">
        <v>101</v>
      </c>
      <c r="B99" s="65" t="s">
        <v>68</v>
      </c>
      <c r="C99" s="64" t="s">
        <v>14</v>
      </c>
      <c r="D99" s="64" t="s">
        <v>14</v>
      </c>
      <c r="E99" s="27" t="s">
        <v>14</v>
      </c>
      <c r="F99" s="110">
        <v>316</v>
      </c>
    </row>
    <row r="100" spans="1:6" ht="16">
      <c r="A100" s="65"/>
      <c r="B100" s="65" t="s">
        <v>157</v>
      </c>
      <c r="C100" s="64" t="s">
        <v>83</v>
      </c>
      <c r="D100" s="64" t="s">
        <v>83</v>
      </c>
      <c r="E100" s="26" t="s">
        <v>83</v>
      </c>
      <c r="F100" s="110">
        <v>18</v>
      </c>
    </row>
    <row r="101" spans="1:6" ht="16">
      <c r="A101" s="65"/>
      <c r="B101" s="27" t="s">
        <v>158</v>
      </c>
      <c r="C101" s="26" t="s">
        <v>14</v>
      </c>
      <c r="D101" s="26" t="s">
        <v>14</v>
      </c>
      <c r="E101" s="26" t="s">
        <v>14</v>
      </c>
      <c r="F101" s="110">
        <v>62</v>
      </c>
    </row>
    <row r="102" spans="1:6" ht="16">
      <c r="A102" s="65"/>
      <c r="B102" s="27" t="s">
        <v>159</v>
      </c>
      <c r="C102" s="26" t="s">
        <v>14</v>
      </c>
      <c r="D102" s="26" t="s">
        <v>14</v>
      </c>
      <c r="E102" s="26" t="s">
        <v>14</v>
      </c>
      <c r="F102" s="110">
        <v>14</v>
      </c>
    </row>
    <row r="103" spans="1:6" ht="16">
      <c r="A103" s="65"/>
      <c r="B103" s="27" t="s">
        <v>160</v>
      </c>
      <c r="C103" s="26" t="s">
        <v>21</v>
      </c>
      <c r="D103" s="26" t="s">
        <v>21</v>
      </c>
      <c r="E103" s="26" t="s">
        <v>14</v>
      </c>
      <c r="F103" s="110">
        <v>934</v>
      </c>
    </row>
    <row r="104" spans="1:6" ht="16">
      <c r="A104" s="65"/>
      <c r="B104" s="27" t="s">
        <v>161</v>
      </c>
      <c r="C104" s="27" t="s">
        <v>83</v>
      </c>
      <c r="D104" s="27" t="s">
        <v>83</v>
      </c>
      <c r="E104" s="26" t="s">
        <v>83</v>
      </c>
      <c r="F104" s="110">
        <v>40</v>
      </c>
    </row>
    <row r="105" spans="1:6" ht="16">
      <c r="A105" s="65"/>
      <c r="B105" s="27" t="s">
        <v>162</v>
      </c>
      <c r="C105" s="27" t="s">
        <v>83</v>
      </c>
      <c r="D105" s="27" t="s">
        <v>83</v>
      </c>
      <c r="E105" s="26" t="s">
        <v>83</v>
      </c>
      <c r="F105" s="110">
        <v>41</v>
      </c>
    </row>
    <row r="106" spans="1:6" ht="16">
      <c r="A106" s="27"/>
      <c r="B106" s="27" t="s">
        <v>163</v>
      </c>
      <c r="C106" s="27" t="s">
        <v>943</v>
      </c>
      <c r="D106" s="27" t="s">
        <v>83</v>
      </c>
      <c r="E106" s="26" t="s">
        <v>83</v>
      </c>
      <c r="F106" s="110">
        <v>3</v>
      </c>
    </row>
    <row r="107" spans="1:6" ht="16">
      <c r="A107" s="27"/>
      <c r="B107" s="27" t="s">
        <v>164</v>
      </c>
      <c r="C107" s="27" t="s">
        <v>943</v>
      </c>
      <c r="D107" s="27" t="s">
        <v>83</v>
      </c>
      <c r="E107" s="26" t="s">
        <v>83</v>
      </c>
      <c r="F107" s="110">
        <v>37</v>
      </c>
    </row>
    <row r="108" spans="1:6" ht="16">
      <c r="A108" s="29"/>
      <c r="B108" s="29" t="s">
        <v>165</v>
      </c>
      <c r="C108" s="29" t="s">
        <v>83</v>
      </c>
      <c r="D108" s="29" t="s">
        <v>83</v>
      </c>
      <c r="E108" s="29" t="s">
        <v>83</v>
      </c>
      <c r="F108" s="111">
        <v>51</v>
      </c>
    </row>
    <row r="109" spans="1:6" ht="16">
      <c r="A109" s="65" t="s">
        <v>102</v>
      </c>
      <c r="B109" s="27" t="s">
        <v>270</v>
      </c>
      <c r="C109" s="26" t="s">
        <v>14</v>
      </c>
      <c r="D109" s="26" t="s">
        <v>14</v>
      </c>
      <c r="E109" s="26" t="s">
        <v>14</v>
      </c>
      <c r="F109" s="110">
        <v>95</v>
      </c>
    </row>
    <row r="110" spans="1:6" ht="16">
      <c r="A110" s="27"/>
      <c r="B110" s="27" t="s">
        <v>271</v>
      </c>
      <c r="C110" s="26" t="s">
        <v>14</v>
      </c>
      <c r="D110" s="26" t="s">
        <v>14</v>
      </c>
      <c r="E110" s="26" t="s">
        <v>14</v>
      </c>
      <c r="F110" s="110">
        <v>139</v>
      </c>
    </row>
    <row r="111" spans="1:6" ht="16">
      <c r="A111" s="65"/>
      <c r="B111" s="27" t="s">
        <v>166</v>
      </c>
      <c r="C111" s="26" t="s">
        <v>83</v>
      </c>
      <c r="D111" s="26" t="s">
        <v>83</v>
      </c>
      <c r="E111" s="26" t="s">
        <v>83</v>
      </c>
      <c r="F111" s="110">
        <v>41</v>
      </c>
    </row>
    <row r="112" spans="1:6" ht="16">
      <c r="A112" s="62"/>
      <c r="B112" s="29" t="s">
        <v>167</v>
      </c>
      <c r="C112" s="27" t="s">
        <v>83</v>
      </c>
      <c r="D112" s="27" t="s">
        <v>83</v>
      </c>
      <c r="E112" s="29" t="s">
        <v>83</v>
      </c>
      <c r="F112" s="111">
        <v>53</v>
      </c>
    </row>
    <row r="113" spans="1:6" ht="16">
      <c r="A113" s="65" t="s">
        <v>103</v>
      </c>
      <c r="B113" s="82" t="s">
        <v>168</v>
      </c>
      <c r="C113" s="85" t="s">
        <v>14</v>
      </c>
      <c r="D113" s="85" t="s">
        <v>14</v>
      </c>
      <c r="E113" s="78" t="s">
        <v>14</v>
      </c>
      <c r="F113" s="110">
        <v>87</v>
      </c>
    </row>
    <row r="114" spans="1:6" ht="16">
      <c r="A114" s="65"/>
      <c r="B114" s="82" t="s">
        <v>169</v>
      </c>
      <c r="C114" s="82" t="s">
        <v>5</v>
      </c>
      <c r="D114" s="82" t="s">
        <v>5</v>
      </c>
      <c r="E114" s="27" t="s">
        <v>14</v>
      </c>
      <c r="F114" s="110">
        <v>12</v>
      </c>
    </row>
    <row r="115" spans="1:6" ht="16">
      <c r="A115" s="65"/>
      <c r="B115" s="82" t="s">
        <v>170</v>
      </c>
      <c r="C115" s="82" t="s">
        <v>14</v>
      </c>
      <c r="D115" s="82" t="s">
        <v>14</v>
      </c>
      <c r="E115" s="27" t="s">
        <v>14</v>
      </c>
      <c r="F115" s="110">
        <v>52</v>
      </c>
    </row>
    <row r="116" spans="1:6" ht="16">
      <c r="A116" s="65"/>
      <c r="B116" s="82" t="s">
        <v>5</v>
      </c>
      <c r="C116" s="82" t="s">
        <v>5</v>
      </c>
      <c r="D116" s="82" t="s">
        <v>5</v>
      </c>
      <c r="E116" s="27" t="s">
        <v>14</v>
      </c>
      <c r="F116" s="110">
        <v>190</v>
      </c>
    </row>
    <row r="117" spans="1:6" ht="16">
      <c r="A117" s="65"/>
      <c r="B117" s="82" t="s">
        <v>171</v>
      </c>
      <c r="C117" s="27" t="s">
        <v>14</v>
      </c>
      <c r="D117" s="27" t="s">
        <v>14</v>
      </c>
      <c r="E117" s="26" t="s">
        <v>14</v>
      </c>
      <c r="F117" s="110">
        <v>9</v>
      </c>
    </row>
    <row r="118" spans="1:6" ht="16">
      <c r="A118" s="29"/>
      <c r="B118" s="84" t="s">
        <v>172</v>
      </c>
      <c r="C118" s="29" t="s">
        <v>14</v>
      </c>
      <c r="D118" s="29" t="s">
        <v>14</v>
      </c>
      <c r="E118" s="29" t="s">
        <v>14</v>
      </c>
      <c r="F118" s="111">
        <v>6</v>
      </c>
    </row>
    <row r="119" spans="1:6" ht="16">
      <c r="A119" s="65" t="s">
        <v>104</v>
      </c>
      <c r="B119" s="27" t="s">
        <v>272</v>
      </c>
      <c r="C119" s="26" t="s">
        <v>29</v>
      </c>
      <c r="D119" s="26" t="s">
        <v>29</v>
      </c>
      <c r="E119" s="26" t="s">
        <v>67</v>
      </c>
      <c r="F119" s="110">
        <v>217</v>
      </c>
    </row>
    <row r="120" spans="1:6" ht="16">
      <c r="A120" s="27"/>
      <c r="B120" s="27" t="s">
        <v>273</v>
      </c>
      <c r="C120" s="26" t="s">
        <v>29</v>
      </c>
      <c r="D120" s="26" t="s">
        <v>29</v>
      </c>
      <c r="E120" s="26" t="s">
        <v>67</v>
      </c>
      <c r="F120" s="110">
        <v>6240</v>
      </c>
    </row>
    <row r="121" spans="1:6" ht="16">
      <c r="A121" s="27"/>
      <c r="B121" s="27" t="s">
        <v>274</v>
      </c>
      <c r="C121" s="26" t="s">
        <v>29</v>
      </c>
      <c r="D121" s="26" t="s">
        <v>29</v>
      </c>
      <c r="E121" s="26" t="s">
        <v>67</v>
      </c>
      <c r="F121" s="110">
        <v>2606</v>
      </c>
    </row>
    <row r="122" spans="1:6" ht="16">
      <c r="A122" s="27"/>
      <c r="B122" s="27" t="s">
        <v>275</v>
      </c>
      <c r="C122" s="26" t="s">
        <v>83</v>
      </c>
      <c r="D122" s="26" t="s">
        <v>83</v>
      </c>
      <c r="E122" s="26" t="s">
        <v>83</v>
      </c>
      <c r="F122" s="110">
        <v>1103</v>
      </c>
    </row>
    <row r="123" spans="1:6" ht="16">
      <c r="A123" s="65"/>
      <c r="B123" s="27" t="s">
        <v>173</v>
      </c>
      <c r="C123" s="26" t="s">
        <v>30</v>
      </c>
      <c r="D123" s="26" t="s">
        <v>30</v>
      </c>
      <c r="E123" s="26" t="s">
        <v>88</v>
      </c>
      <c r="F123" s="110">
        <v>103</v>
      </c>
    </row>
    <row r="124" spans="1:6" ht="16">
      <c r="A124" s="65"/>
      <c r="B124" s="27" t="s">
        <v>174</v>
      </c>
      <c r="C124" s="26" t="s">
        <v>84</v>
      </c>
      <c r="D124" s="26" t="s">
        <v>84</v>
      </c>
      <c r="E124" s="26" t="s">
        <v>14</v>
      </c>
      <c r="F124" s="110">
        <v>70</v>
      </c>
    </row>
    <row r="125" spans="1:6" ht="16">
      <c r="A125" s="65"/>
      <c r="B125" s="27" t="s">
        <v>175</v>
      </c>
      <c r="C125" s="26" t="s">
        <v>84</v>
      </c>
      <c r="D125" s="26" t="s">
        <v>84</v>
      </c>
      <c r="E125" s="26" t="s">
        <v>14</v>
      </c>
      <c r="F125" s="110">
        <v>142</v>
      </c>
    </row>
    <row r="126" spans="1:6" ht="16">
      <c r="A126" s="65"/>
      <c r="B126" s="27" t="s">
        <v>176</v>
      </c>
      <c r="C126" s="26" t="s">
        <v>84</v>
      </c>
      <c r="D126" s="26" t="s">
        <v>84</v>
      </c>
      <c r="E126" s="26" t="s">
        <v>14</v>
      </c>
      <c r="F126" s="110">
        <v>35</v>
      </c>
    </row>
    <row r="127" spans="1:6" ht="16">
      <c r="A127" s="65"/>
      <c r="B127" s="27" t="s">
        <v>34</v>
      </c>
      <c r="C127" s="26" t="s">
        <v>84</v>
      </c>
      <c r="D127" s="26" t="s">
        <v>84</v>
      </c>
      <c r="E127" s="26" t="s">
        <v>83</v>
      </c>
      <c r="F127" s="110">
        <v>89</v>
      </c>
    </row>
    <row r="128" spans="1:6" ht="16">
      <c r="A128" s="27"/>
      <c r="B128" s="27" t="s">
        <v>177</v>
      </c>
      <c r="C128" s="26" t="s">
        <v>83</v>
      </c>
      <c r="D128" s="26" t="s">
        <v>83</v>
      </c>
      <c r="E128" s="26" t="s">
        <v>83</v>
      </c>
      <c r="F128" s="110">
        <v>0</v>
      </c>
    </row>
    <row r="129" spans="1:6" ht="16">
      <c r="A129" s="27"/>
      <c r="B129" s="27" t="s">
        <v>178</v>
      </c>
      <c r="C129" s="26" t="s">
        <v>14</v>
      </c>
      <c r="D129" s="26" t="s">
        <v>14</v>
      </c>
      <c r="E129" s="26" t="s">
        <v>14</v>
      </c>
      <c r="F129" s="110">
        <v>5</v>
      </c>
    </row>
    <row r="130" spans="1:6" ht="16">
      <c r="A130" s="27"/>
      <c r="B130" s="27" t="s">
        <v>179</v>
      </c>
      <c r="C130" s="26" t="s">
        <v>83</v>
      </c>
      <c r="D130" s="26" t="s">
        <v>83</v>
      </c>
      <c r="E130" s="26" t="s">
        <v>83</v>
      </c>
      <c r="F130" s="110">
        <v>0</v>
      </c>
    </row>
    <row r="131" spans="1:6" ht="16">
      <c r="A131" s="27"/>
      <c r="B131" s="27" t="s">
        <v>180</v>
      </c>
      <c r="C131" s="26" t="s">
        <v>86</v>
      </c>
      <c r="D131" s="26" t="s">
        <v>86</v>
      </c>
      <c r="E131" s="26" t="s">
        <v>88</v>
      </c>
      <c r="F131" s="110">
        <v>28</v>
      </c>
    </row>
    <row r="132" spans="1:6" ht="16">
      <c r="A132" s="29"/>
      <c r="B132" s="29" t="s">
        <v>181</v>
      </c>
      <c r="C132" s="28" t="s">
        <v>84</v>
      </c>
      <c r="D132" s="28" t="s">
        <v>84</v>
      </c>
      <c r="E132" s="29" t="s">
        <v>83</v>
      </c>
      <c r="F132" s="111">
        <v>300</v>
      </c>
    </row>
    <row r="133" spans="1:6" ht="16">
      <c r="A133" s="65" t="s">
        <v>105</v>
      </c>
      <c r="B133" s="27" t="s">
        <v>182</v>
      </c>
      <c r="C133" s="78" t="s">
        <v>948</v>
      </c>
      <c r="D133" s="78" t="s">
        <v>948</v>
      </c>
      <c r="E133" s="26" t="s">
        <v>67</v>
      </c>
      <c r="F133" s="110">
        <v>111</v>
      </c>
    </row>
    <row r="134" spans="1:6" ht="16">
      <c r="A134" s="65"/>
      <c r="B134" s="27" t="s">
        <v>276</v>
      </c>
      <c r="C134" s="27" t="s">
        <v>948</v>
      </c>
      <c r="D134" s="27" t="s">
        <v>948</v>
      </c>
      <c r="E134" s="26" t="s">
        <v>67</v>
      </c>
      <c r="F134" s="110">
        <v>648</v>
      </c>
    </row>
    <row r="135" spans="1:6" ht="16">
      <c r="A135" s="27"/>
      <c r="B135" s="27" t="s">
        <v>277</v>
      </c>
      <c r="C135" s="27" t="s">
        <v>948</v>
      </c>
      <c r="D135" s="27" t="s">
        <v>948</v>
      </c>
      <c r="E135" s="26" t="s">
        <v>67</v>
      </c>
      <c r="F135" s="110">
        <v>127</v>
      </c>
    </row>
    <row r="136" spans="1:6" ht="16">
      <c r="A136" s="27"/>
      <c r="B136" s="27" t="s">
        <v>278</v>
      </c>
      <c r="C136" s="27" t="s">
        <v>948</v>
      </c>
      <c r="D136" s="27" t="s">
        <v>948</v>
      </c>
      <c r="E136" s="26" t="s">
        <v>67</v>
      </c>
      <c r="F136" s="110">
        <v>3</v>
      </c>
    </row>
    <row r="137" spans="1:6" ht="16">
      <c r="A137" s="27"/>
      <c r="B137" s="27" t="s">
        <v>279</v>
      </c>
      <c r="C137" s="27" t="s">
        <v>948</v>
      </c>
      <c r="D137" s="27" t="s">
        <v>948</v>
      </c>
      <c r="E137" s="26" t="s">
        <v>67</v>
      </c>
      <c r="F137" s="110">
        <v>81</v>
      </c>
    </row>
    <row r="138" spans="1:6" ht="16">
      <c r="A138" s="27"/>
      <c r="B138" s="27" t="s">
        <v>280</v>
      </c>
      <c r="C138" s="27" t="s">
        <v>948</v>
      </c>
      <c r="D138" s="27" t="s">
        <v>948</v>
      </c>
      <c r="E138" s="26" t="s">
        <v>67</v>
      </c>
      <c r="F138" s="110">
        <v>677</v>
      </c>
    </row>
    <row r="139" spans="1:6" ht="16">
      <c r="A139" s="65"/>
      <c r="B139" s="27" t="s">
        <v>186</v>
      </c>
      <c r="C139" s="27" t="s">
        <v>948</v>
      </c>
      <c r="D139" s="27" t="s">
        <v>948</v>
      </c>
      <c r="E139" s="26" t="s">
        <v>67</v>
      </c>
      <c r="F139" s="110">
        <v>8679</v>
      </c>
    </row>
    <row r="140" spans="1:6" ht="16">
      <c r="A140" s="65"/>
      <c r="B140" s="27" t="s">
        <v>183</v>
      </c>
      <c r="C140" s="27" t="s">
        <v>1231</v>
      </c>
      <c r="D140" s="27" t="s">
        <v>1231</v>
      </c>
      <c r="E140" s="26" t="s">
        <v>67</v>
      </c>
      <c r="F140" s="110">
        <v>17389</v>
      </c>
    </row>
    <row r="141" spans="1:6" ht="16">
      <c r="A141" s="65"/>
      <c r="B141" s="27" t="s">
        <v>184</v>
      </c>
      <c r="C141" s="27" t="s">
        <v>1231</v>
      </c>
      <c r="D141" s="27" t="s">
        <v>1231</v>
      </c>
      <c r="E141" s="26" t="s">
        <v>67</v>
      </c>
      <c r="F141" s="110">
        <v>68</v>
      </c>
    </row>
    <row r="142" spans="1:6" ht="16">
      <c r="A142" s="27"/>
      <c r="B142" s="27" t="s">
        <v>281</v>
      </c>
      <c r="C142" s="27" t="s">
        <v>948</v>
      </c>
      <c r="D142" s="27" t="s">
        <v>948</v>
      </c>
      <c r="E142" s="26" t="s">
        <v>67</v>
      </c>
      <c r="F142" s="110">
        <v>15</v>
      </c>
    </row>
    <row r="143" spans="1:6" ht="16">
      <c r="A143" s="27"/>
      <c r="B143" s="27" t="s">
        <v>282</v>
      </c>
      <c r="C143" s="27" t="s">
        <v>948</v>
      </c>
      <c r="D143" s="27" t="s">
        <v>948</v>
      </c>
      <c r="E143" s="26" t="s">
        <v>67</v>
      </c>
      <c r="F143" s="110">
        <v>139</v>
      </c>
    </row>
    <row r="144" spans="1:6" ht="16">
      <c r="A144" s="27"/>
      <c r="B144" s="27" t="s">
        <v>283</v>
      </c>
      <c r="C144" s="27" t="s">
        <v>948</v>
      </c>
      <c r="D144" s="27" t="s">
        <v>948</v>
      </c>
      <c r="E144" s="26" t="s">
        <v>67</v>
      </c>
      <c r="F144" s="110">
        <v>238</v>
      </c>
    </row>
    <row r="145" spans="1:6" ht="16">
      <c r="A145" s="27"/>
      <c r="B145" s="27" t="s">
        <v>285</v>
      </c>
      <c r="C145" s="27" t="s">
        <v>948</v>
      </c>
      <c r="D145" s="27" t="s">
        <v>948</v>
      </c>
      <c r="E145" s="26" t="s">
        <v>67</v>
      </c>
      <c r="F145" s="110">
        <v>2265</v>
      </c>
    </row>
    <row r="146" spans="1:6" ht="32">
      <c r="A146" s="27"/>
      <c r="B146" s="27" t="s">
        <v>284</v>
      </c>
      <c r="C146" s="27" t="s">
        <v>948</v>
      </c>
      <c r="D146" s="27" t="s">
        <v>948</v>
      </c>
      <c r="E146" s="26" t="s">
        <v>67</v>
      </c>
      <c r="F146" s="110">
        <v>1776</v>
      </c>
    </row>
    <row r="147" spans="1:6" ht="16">
      <c r="A147" s="27"/>
      <c r="B147" s="27" t="s">
        <v>286</v>
      </c>
      <c r="C147" s="27" t="s">
        <v>948</v>
      </c>
      <c r="D147" s="27" t="s">
        <v>948</v>
      </c>
      <c r="E147" s="26" t="s">
        <v>67</v>
      </c>
      <c r="F147" s="110">
        <v>69</v>
      </c>
    </row>
    <row r="148" spans="1:6" ht="16">
      <c r="A148" s="27"/>
      <c r="B148" s="27" t="s">
        <v>287</v>
      </c>
      <c r="C148" s="27" t="s">
        <v>948</v>
      </c>
      <c r="D148" s="27" t="s">
        <v>948</v>
      </c>
      <c r="E148" s="26" t="s">
        <v>67</v>
      </c>
      <c r="F148" s="110">
        <v>82</v>
      </c>
    </row>
    <row r="149" spans="1:6" ht="16">
      <c r="A149" s="27"/>
      <c r="B149" s="27" t="s">
        <v>288</v>
      </c>
      <c r="C149" s="27" t="s">
        <v>948</v>
      </c>
      <c r="D149" s="27" t="s">
        <v>948</v>
      </c>
      <c r="E149" s="26" t="s">
        <v>67</v>
      </c>
      <c r="F149" s="110">
        <v>7</v>
      </c>
    </row>
    <row r="150" spans="1:6" ht="16">
      <c r="A150" s="27"/>
      <c r="B150" s="27" t="s">
        <v>289</v>
      </c>
      <c r="C150" s="27" t="s">
        <v>948</v>
      </c>
      <c r="D150" s="27" t="s">
        <v>948</v>
      </c>
      <c r="E150" s="26" t="s">
        <v>67</v>
      </c>
      <c r="F150" s="110">
        <v>142</v>
      </c>
    </row>
    <row r="151" spans="1:6" ht="16">
      <c r="A151" s="27"/>
      <c r="B151" s="27" t="s">
        <v>290</v>
      </c>
      <c r="C151" s="27" t="s">
        <v>948</v>
      </c>
      <c r="D151" s="27" t="s">
        <v>948</v>
      </c>
      <c r="E151" s="26" t="s">
        <v>67</v>
      </c>
      <c r="F151" s="110">
        <v>392</v>
      </c>
    </row>
    <row r="152" spans="1:6" ht="16">
      <c r="A152" s="27"/>
      <c r="B152" s="27" t="s">
        <v>291</v>
      </c>
      <c r="C152" s="27" t="s">
        <v>1232</v>
      </c>
      <c r="D152" s="27" t="s">
        <v>1232</v>
      </c>
      <c r="E152" s="26" t="s">
        <v>67</v>
      </c>
      <c r="F152" s="110">
        <v>1140</v>
      </c>
    </row>
    <row r="153" spans="1:6" ht="16">
      <c r="A153" s="27"/>
      <c r="B153" s="27" t="s">
        <v>292</v>
      </c>
      <c r="C153" s="27" t="s">
        <v>1232</v>
      </c>
      <c r="D153" s="27" t="s">
        <v>1232</v>
      </c>
      <c r="E153" s="26" t="s">
        <v>67</v>
      </c>
      <c r="F153" s="110">
        <v>3970</v>
      </c>
    </row>
    <row r="154" spans="1:6" ht="16">
      <c r="A154" s="27"/>
      <c r="B154" s="27" t="s">
        <v>293</v>
      </c>
      <c r="C154" s="27" t="s">
        <v>1232</v>
      </c>
      <c r="D154" s="27" t="s">
        <v>1232</v>
      </c>
      <c r="E154" s="26" t="s">
        <v>67</v>
      </c>
      <c r="F154" s="110">
        <v>375</v>
      </c>
    </row>
    <row r="155" spans="1:6" ht="16">
      <c r="A155" s="27"/>
      <c r="B155" s="27" t="s">
        <v>294</v>
      </c>
      <c r="C155" s="27" t="s">
        <v>1232</v>
      </c>
      <c r="D155" s="27" t="s">
        <v>1232</v>
      </c>
      <c r="E155" s="26" t="s">
        <v>67</v>
      </c>
      <c r="F155" s="110">
        <v>301</v>
      </c>
    </row>
    <row r="156" spans="1:6" ht="16">
      <c r="A156" s="27"/>
      <c r="B156" s="27" t="s">
        <v>295</v>
      </c>
      <c r="C156" s="27" t="s">
        <v>1232</v>
      </c>
      <c r="D156" s="27" t="s">
        <v>1232</v>
      </c>
      <c r="E156" s="27" t="s">
        <v>67</v>
      </c>
      <c r="F156" s="110">
        <v>2687</v>
      </c>
    </row>
    <row r="157" spans="1:6" ht="16">
      <c r="A157" s="27"/>
      <c r="B157" s="27" t="s">
        <v>296</v>
      </c>
      <c r="C157" s="27" t="s">
        <v>948</v>
      </c>
      <c r="D157" s="27" t="s">
        <v>948</v>
      </c>
      <c r="E157" s="26" t="s">
        <v>67</v>
      </c>
      <c r="F157" s="110">
        <v>304</v>
      </c>
    </row>
    <row r="158" spans="1:6" ht="16">
      <c r="A158" s="27"/>
      <c r="B158" s="27" t="s">
        <v>297</v>
      </c>
      <c r="C158" s="27" t="s">
        <v>948</v>
      </c>
      <c r="D158" s="27" t="s">
        <v>948</v>
      </c>
      <c r="E158" s="26" t="s">
        <v>67</v>
      </c>
      <c r="F158" s="110">
        <v>10</v>
      </c>
    </row>
    <row r="159" spans="1:6" ht="16">
      <c r="A159" s="27"/>
      <c r="B159" s="27" t="s">
        <v>298</v>
      </c>
      <c r="C159" s="27" t="s">
        <v>948</v>
      </c>
      <c r="D159" s="27" t="s">
        <v>948</v>
      </c>
      <c r="E159" s="26" t="s">
        <v>67</v>
      </c>
      <c r="F159" s="110">
        <v>114</v>
      </c>
    </row>
    <row r="160" spans="1:6" ht="16">
      <c r="A160" s="29"/>
      <c r="B160" s="29" t="s">
        <v>185</v>
      </c>
      <c r="C160" s="29" t="s">
        <v>948</v>
      </c>
      <c r="D160" s="29" t="s">
        <v>948</v>
      </c>
      <c r="E160" s="28" t="s">
        <v>67</v>
      </c>
      <c r="F160" s="111">
        <v>254</v>
      </c>
    </row>
    <row r="161" spans="1:6" ht="16">
      <c r="A161" s="65" t="s">
        <v>106</v>
      </c>
      <c r="B161" s="27" t="s">
        <v>187</v>
      </c>
      <c r="C161" s="26" t="s">
        <v>86</v>
      </c>
      <c r="D161" s="26" t="s">
        <v>86</v>
      </c>
      <c r="E161" s="26" t="s">
        <v>88</v>
      </c>
      <c r="F161" s="110">
        <v>32</v>
      </c>
    </row>
    <row r="162" spans="1:6" ht="16">
      <c r="A162" s="65"/>
      <c r="B162" s="27" t="s">
        <v>188</v>
      </c>
      <c r="C162" s="26" t="s">
        <v>86</v>
      </c>
      <c r="D162" s="26" t="s">
        <v>86</v>
      </c>
      <c r="E162" s="26" t="s">
        <v>88</v>
      </c>
      <c r="F162" s="110">
        <v>58</v>
      </c>
    </row>
    <row r="163" spans="1:6" ht="16">
      <c r="A163" s="65"/>
      <c r="B163" s="27" t="s">
        <v>299</v>
      </c>
      <c r="C163" s="26" t="s">
        <v>82</v>
      </c>
      <c r="D163" s="26" t="s">
        <v>82</v>
      </c>
      <c r="E163" s="26" t="s">
        <v>83</v>
      </c>
      <c r="F163" s="110">
        <v>732</v>
      </c>
    </row>
    <row r="164" spans="1:6" ht="16">
      <c r="A164" s="27"/>
      <c r="B164" s="27" t="s">
        <v>300</v>
      </c>
      <c r="C164" s="26" t="s">
        <v>82</v>
      </c>
      <c r="D164" s="26" t="s">
        <v>82</v>
      </c>
      <c r="E164" s="26" t="s">
        <v>83</v>
      </c>
      <c r="F164" s="110">
        <v>1501</v>
      </c>
    </row>
    <row r="165" spans="1:6" ht="16">
      <c r="A165" s="27"/>
      <c r="B165" s="27" t="s">
        <v>301</v>
      </c>
      <c r="C165" s="26" t="s">
        <v>82</v>
      </c>
      <c r="D165" s="26" t="s">
        <v>82</v>
      </c>
      <c r="E165" s="26" t="s">
        <v>83</v>
      </c>
      <c r="F165" s="110">
        <v>260</v>
      </c>
    </row>
    <row r="166" spans="1:6" ht="16">
      <c r="A166" s="27"/>
      <c r="B166" s="27" t="s">
        <v>302</v>
      </c>
      <c r="C166" s="26" t="s">
        <v>82</v>
      </c>
      <c r="D166" s="26" t="s">
        <v>82</v>
      </c>
      <c r="E166" s="26" t="s">
        <v>83</v>
      </c>
      <c r="F166" s="110">
        <v>84</v>
      </c>
    </row>
    <row r="167" spans="1:6" ht="16">
      <c r="A167" s="65"/>
      <c r="B167" s="27" t="s">
        <v>189</v>
      </c>
      <c r="C167" s="26" t="s">
        <v>1223</v>
      </c>
      <c r="D167" s="26" t="s">
        <v>1223</v>
      </c>
      <c r="E167" s="26" t="s">
        <v>83</v>
      </c>
      <c r="F167" s="110">
        <v>63</v>
      </c>
    </row>
    <row r="168" spans="1:6" ht="16">
      <c r="A168" s="27"/>
      <c r="B168" s="27" t="s">
        <v>190</v>
      </c>
      <c r="C168" s="26" t="s">
        <v>14</v>
      </c>
      <c r="D168" s="26" t="s">
        <v>14</v>
      </c>
      <c r="E168" s="26" t="s">
        <v>14</v>
      </c>
      <c r="F168" s="110">
        <v>103</v>
      </c>
    </row>
    <row r="169" spans="1:6" ht="16">
      <c r="A169" s="27"/>
      <c r="B169" s="27" t="s">
        <v>191</v>
      </c>
      <c r="C169" s="27" t="s">
        <v>1223</v>
      </c>
      <c r="D169" s="27" t="s">
        <v>1223</v>
      </c>
      <c r="E169" s="26" t="s">
        <v>83</v>
      </c>
      <c r="F169" s="110">
        <v>29</v>
      </c>
    </row>
    <row r="170" spans="1:6" ht="16">
      <c r="A170" s="27"/>
      <c r="B170" s="27" t="s">
        <v>192</v>
      </c>
      <c r="C170" s="27" t="s">
        <v>1223</v>
      </c>
      <c r="D170" s="27" t="s">
        <v>1223</v>
      </c>
      <c r="E170" s="26" t="s">
        <v>83</v>
      </c>
      <c r="F170" s="110">
        <v>80</v>
      </c>
    </row>
    <row r="171" spans="1:6" ht="16">
      <c r="A171" s="27"/>
      <c r="B171" s="27" t="s">
        <v>193</v>
      </c>
      <c r="C171" s="27" t="s">
        <v>1223</v>
      </c>
      <c r="D171" s="27" t="s">
        <v>1223</v>
      </c>
      <c r="E171" s="26" t="s">
        <v>83</v>
      </c>
      <c r="F171" s="110">
        <v>17</v>
      </c>
    </row>
    <row r="172" spans="1:6" ht="16">
      <c r="A172" s="29"/>
      <c r="B172" s="29" t="s">
        <v>194</v>
      </c>
      <c r="C172" s="29" t="s">
        <v>1223</v>
      </c>
      <c r="D172" s="29" t="s">
        <v>1223</v>
      </c>
      <c r="E172" s="28" t="s">
        <v>83</v>
      </c>
      <c r="F172" s="111">
        <v>690</v>
      </c>
    </row>
    <row r="173" spans="1:6" ht="16">
      <c r="A173" s="65" t="s">
        <v>107</v>
      </c>
      <c r="B173" s="27" t="s">
        <v>195</v>
      </c>
      <c r="C173" s="26" t="s">
        <v>951</v>
      </c>
      <c r="D173" s="26" t="s">
        <v>951</v>
      </c>
      <c r="E173" s="26" t="s">
        <v>83</v>
      </c>
      <c r="F173" s="110">
        <v>15</v>
      </c>
    </row>
    <row r="174" spans="1:6" ht="16">
      <c r="A174" s="65"/>
      <c r="B174" s="27" t="s">
        <v>196</v>
      </c>
      <c r="C174" s="26" t="s">
        <v>951</v>
      </c>
      <c r="D174" s="26" t="s">
        <v>951</v>
      </c>
      <c r="E174" s="26" t="s">
        <v>83</v>
      </c>
      <c r="F174" s="110">
        <v>334</v>
      </c>
    </row>
    <row r="175" spans="1:6" ht="16">
      <c r="A175" s="65"/>
      <c r="B175" s="27" t="s">
        <v>369</v>
      </c>
      <c r="C175" s="26" t="s">
        <v>951</v>
      </c>
      <c r="D175" s="26" t="s">
        <v>951</v>
      </c>
      <c r="E175" s="26" t="s">
        <v>83</v>
      </c>
      <c r="F175" s="110">
        <v>338</v>
      </c>
    </row>
    <row r="176" spans="1:6" ht="16">
      <c r="A176" s="27"/>
      <c r="B176" s="27" t="s">
        <v>370</v>
      </c>
      <c r="C176" s="26" t="s">
        <v>951</v>
      </c>
      <c r="D176" s="26" t="s">
        <v>951</v>
      </c>
      <c r="E176" s="26" t="s">
        <v>83</v>
      </c>
      <c r="F176" s="110">
        <v>20</v>
      </c>
    </row>
    <row r="177" spans="1:6" ht="16">
      <c r="A177" s="27"/>
      <c r="B177" s="27" t="s">
        <v>197</v>
      </c>
      <c r="C177" s="26" t="s">
        <v>951</v>
      </c>
      <c r="D177" s="26" t="s">
        <v>951</v>
      </c>
      <c r="E177" s="26" t="s">
        <v>83</v>
      </c>
      <c r="F177" s="110">
        <v>165</v>
      </c>
    </row>
    <row r="178" spans="1:6" ht="16">
      <c r="A178" s="27"/>
      <c r="B178" s="27" t="s">
        <v>198</v>
      </c>
      <c r="C178" s="26" t="s">
        <v>951</v>
      </c>
      <c r="D178" s="26" t="s">
        <v>951</v>
      </c>
      <c r="E178" s="26" t="s">
        <v>83</v>
      </c>
      <c r="F178" s="110">
        <v>555</v>
      </c>
    </row>
    <row r="179" spans="1:6" ht="16">
      <c r="A179" s="27"/>
      <c r="B179" s="27" t="s">
        <v>199</v>
      </c>
      <c r="C179" s="26" t="s">
        <v>86</v>
      </c>
      <c r="D179" s="26" t="s">
        <v>86</v>
      </c>
      <c r="E179" s="26" t="s">
        <v>88</v>
      </c>
      <c r="F179" s="110">
        <v>416</v>
      </c>
    </row>
    <row r="180" spans="1:6" ht="16">
      <c r="A180" s="27"/>
      <c r="B180" s="27" t="s">
        <v>200</v>
      </c>
      <c r="C180" s="26" t="s">
        <v>1034</v>
      </c>
      <c r="D180" s="26" t="s">
        <v>1034</v>
      </c>
      <c r="E180" s="26" t="s">
        <v>14</v>
      </c>
      <c r="F180" s="110">
        <v>987</v>
      </c>
    </row>
    <row r="181" spans="1:6" ht="16">
      <c r="A181" s="27"/>
      <c r="B181" s="27" t="s">
        <v>201</v>
      </c>
      <c r="C181" s="26" t="s">
        <v>5</v>
      </c>
      <c r="D181" s="26" t="s">
        <v>5</v>
      </c>
      <c r="E181" s="26" t="s">
        <v>14</v>
      </c>
      <c r="F181" s="110">
        <v>727</v>
      </c>
    </row>
    <row r="182" spans="1:6" ht="16">
      <c r="A182" s="27"/>
      <c r="B182" s="27" t="s">
        <v>202</v>
      </c>
      <c r="C182" s="26" t="s">
        <v>1034</v>
      </c>
      <c r="D182" s="26" t="s">
        <v>1034</v>
      </c>
      <c r="E182" s="26" t="s">
        <v>14</v>
      </c>
      <c r="F182" s="110">
        <v>358</v>
      </c>
    </row>
    <row r="183" spans="1:6" ht="16">
      <c r="A183" s="29"/>
      <c r="B183" s="29" t="s">
        <v>203</v>
      </c>
      <c r="C183" s="28" t="s">
        <v>951</v>
      </c>
      <c r="D183" s="28" t="s">
        <v>951</v>
      </c>
      <c r="E183" s="28" t="s">
        <v>83</v>
      </c>
      <c r="F183" s="111">
        <v>488</v>
      </c>
    </row>
    <row r="184" spans="1:6" ht="16">
      <c r="A184" s="65" t="s">
        <v>108</v>
      </c>
      <c r="B184" s="27" t="s">
        <v>303</v>
      </c>
      <c r="C184" s="26" t="s">
        <v>938</v>
      </c>
      <c r="D184" s="26" t="s">
        <v>938</v>
      </c>
      <c r="E184" s="26" t="s">
        <v>83</v>
      </c>
      <c r="F184" s="110">
        <v>66</v>
      </c>
    </row>
    <row r="185" spans="1:6" ht="16">
      <c r="A185" s="27"/>
      <c r="B185" s="27" t="s">
        <v>304</v>
      </c>
      <c r="C185" s="26" t="s">
        <v>938</v>
      </c>
      <c r="D185" s="26" t="s">
        <v>938</v>
      </c>
      <c r="E185" s="26" t="s">
        <v>14</v>
      </c>
      <c r="F185" s="110">
        <v>94</v>
      </c>
    </row>
    <row r="186" spans="1:6" ht="16">
      <c r="A186" s="27"/>
      <c r="B186" s="27" t="s">
        <v>305</v>
      </c>
      <c r="C186" s="26" t="s">
        <v>938</v>
      </c>
      <c r="D186" s="26" t="s">
        <v>938</v>
      </c>
      <c r="E186" s="26" t="s">
        <v>14</v>
      </c>
      <c r="F186" s="110">
        <v>1041</v>
      </c>
    </row>
    <row r="187" spans="1:6" ht="16">
      <c r="A187" s="65"/>
      <c r="B187" s="27" t="s">
        <v>204</v>
      </c>
      <c r="C187" s="26" t="s">
        <v>938</v>
      </c>
      <c r="D187" s="26" t="s">
        <v>938</v>
      </c>
      <c r="E187" s="26" t="s">
        <v>88</v>
      </c>
      <c r="F187" s="110">
        <v>261</v>
      </c>
    </row>
    <row r="188" spans="1:6" ht="16">
      <c r="A188" s="65"/>
      <c r="B188" s="27" t="s">
        <v>205</v>
      </c>
      <c r="C188" s="26" t="s">
        <v>938</v>
      </c>
      <c r="D188" s="26" t="s">
        <v>938</v>
      </c>
      <c r="E188" s="26" t="s">
        <v>83</v>
      </c>
      <c r="F188" s="110">
        <v>81</v>
      </c>
    </row>
    <row r="189" spans="1:6" ht="16">
      <c r="A189" s="65"/>
      <c r="B189" s="27" t="s">
        <v>206</v>
      </c>
      <c r="C189" s="26" t="s">
        <v>939</v>
      </c>
      <c r="D189" s="26" t="s">
        <v>939</v>
      </c>
      <c r="E189" s="26" t="s">
        <v>83</v>
      </c>
      <c r="F189" s="110">
        <v>97</v>
      </c>
    </row>
    <row r="190" spans="1:6" ht="16">
      <c r="A190" s="65"/>
      <c r="B190" s="27" t="s">
        <v>207</v>
      </c>
      <c r="C190" s="26" t="s">
        <v>939</v>
      </c>
      <c r="D190" s="26" t="s">
        <v>939</v>
      </c>
      <c r="E190" s="26" t="s">
        <v>14</v>
      </c>
      <c r="F190" s="110">
        <v>379</v>
      </c>
    </row>
    <row r="191" spans="1:6" ht="16">
      <c r="A191" s="27"/>
      <c r="B191" s="27" t="s">
        <v>208</v>
      </c>
      <c r="C191" s="27" t="s">
        <v>939</v>
      </c>
      <c r="D191" s="27" t="s">
        <v>939</v>
      </c>
      <c r="E191" s="26" t="s">
        <v>83</v>
      </c>
      <c r="F191" s="110">
        <v>34</v>
      </c>
    </row>
    <row r="192" spans="1:6" ht="16">
      <c r="A192" s="27"/>
      <c r="B192" s="27" t="s">
        <v>209</v>
      </c>
      <c r="C192" s="27" t="s">
        <v>939</v>
      </c>
      <c r="D192" s="27" t="s">
        <v>939</v>
      </c>
      <c r="E192" s="26" t="s">
        <v>83</v>
      </c>
      <c r="F192" s="110">
        <v>1</v>
      </c>
    </row>
    <row r="193" spans="1:6" ht="16">
      <c r="A193" s="29"/>
      <c r="B193" s="29" t="s">
        <v>210</v>
      </c>
      <c r="C193" s="29" t="s">
        <v>939</v>
      </c>
      <c r="D193" s="29" t="s">
        <v>939</v>
      </c>
      <c r="E193" s="28" t="s">
        <v>83</v>
      </c>
      <c r="F193" s="111">
        <v>51</v>
      </c>
    </row>
    <row r="194" spans="1:6" ht="32">
      <c r="A194" s="27" t="s">
        <v>109</v>
      </c>
      <c r="B194" s="27" t="s">
        <v>306</v>
      </c>
      <c r="C194" s="26" t="s">
        <v>940</v>
      </c>
      <c r="D194" s="26" t="s">
        <v>940</v>
      </c>
      <c r="E194" s="26" t="s">
        <v>88</v>
      </c>
      <c r="F194" s="110">
        <v>15</v>
      </c>
    </row>
    <row r="195" spans="1:6" ht="16">
      <c r="A195" s="27"/>
      <c r="B195" s="27" t="s">
        <v>307</v>
      </c>
      <c r="C195" s="26" t="s">
        <v>940</v>
      </c>
      <c r="D195" s="26" t="s">
        <v>940</v>
      </c>
      <c r="E195" s="26" t="s">
        <v>83</v>
      </c>
      <c r="F195" s="110">
        <v>38</v>
      </c>
    </row>
    <row r="196" spans="1:6" ht="16">
      <c r="A196" s="27"/>
      <c r="B196" s="27" t="s">
        <v>308</v>
      </c>
      <c r="C196" s="26" t="s">
        <v>940</v>
      </c>
      <c r="D196" s="26" t="s">
        <v>940</v>
      </c>
      <c r="E196" s="26" t="s">
        <v>83</v>
      </c>
      <c r="F196" s="110">
        <v>21</v>
      </c>
    </row>
    <row r="197" spans="1:6" ht="16">
      <c r="A197" s="27"/>
      <c r="B197" s="27" t="s">
        <v>309</v>
      </c>
      <c r="C197" s="26" t="s">
        <v>940</v>
      </c>
      <c r="D197" s="26" t="s">
        <v>940</v>
      </c>
      <c r="E197" s="26" t="s">
        <v>83</v>
      </c>
      <c r="F197" s="110">
        <v>14</v>
      </c>
    </row>
    <row r="198" spans="1:6" ht="16">
      <c r="A198" s="27"/>
      <c r="B198" s="27" t="s">
        <v>310</v>
      </c>
      <c r="C198" s="26" t="s">
        <v>940</v>
      </c>
      <c r="D198" s="26" t="s">
        <v>940</v>
      </c>
      <c r="E198" s="26" t="s">
        <v>83</v>
      </c>
      <c r="F198" s="110">
        <v>4</v>
      </c>
    </row>
    <row r="199" spans="1:6" ht="16">
      <c r="A199" s="27"/>
      <c r="B199" s="27" t="s">
        <v>311</v>
      </c>
      <c r="C199" s="26" t="s">
        <v>940</v>
      </c>
      <c r="D199" s="26" t="s">
        <v>940</v>
      </c>
      <c r="E199" s="26" t="s">
        <v>88</v>
      </c>
      <c r="F199" s="110">
        <v>10</v>
      </c>
    </row>
    <row r="200" spans="1:6" ht="16">
      <c r="A200" s="27"/>
      <c r="B200" s="27" t="s">
        <v>312</v>
      </c>
      <c r="C200" s="26" t="s">
        <v>940</v>
      </c>
      <c r="D200" s="26" t="s">
        <v>940</v>
      </c>
      <c r="E200" s="26" t="s">
        <v>83</v>
      </c>
      <c r="F200" s="110">
        <v>0</v>
      </c>
    </row>
    <row r="201" spans="1:6" ht="16">
      <c r="A201" s="29"/>
      <c r="B201" s="29" t="s">
        <v>313</v>
      </c>
      <c r="C201" s="28" t="s">
        <v>940</v>
      </c>
      <c r="D201" s="28" t="s">
        <v>940</v>
      </c>
      <c r="E201" s="28" t="s">
        <v>83</v>
      </c>
      <c r="F201" s="111">
        <v>24</v>
      </c>
    </row>
    <row r="202" spans="1:6" ht="16">
      <c r="A202" s="27" t="s">
        <v>110</v>
      </c>
      <c r="B202" s="27" t="s">
        <v>314</v>
      </c>
      <c r="C202" s="26" t="s">
        <v>86</v>
      </c>
      <c r="D202" s="26" t="s">
        <v>86</v>
      </c>
      <c r="E202" s="26" t="s">
        <v>88</v>
      </c>
      <c r="F202" s="110">
        <v>14</v>
      </c>
    </row>
    <row r="203" spans="1:6" ht="16">
      <c r="A203" s="29"/>
      <c r="B203" s="29" t="s">
        <v>315</v>
      </c>
      <c r="C203" s="28" t="s">
        <v>83</v>
      </c>
      <c r="D203" s="28" t="s">
        <v>83</v>
      </c>
      <c r="E203" s="28" t="s">
        <v>83</v>
      </c>
      <c r="F203" s="111">
        <v>58</v>
      </c>
    </row>
    <row r="204" spans="1:6" ht="16">
      <c r="A204" s="27" t="s">
        <v>111</v>
      </c>
      <c r="B204" s="27" t="s">
        <v>316</v>
      </c>
      <c r="C204" s="26" t="s">
        <v>14</v>
      </c>
      <c r="D204" s="26" t="s">
        <v>14</v>
      </c>
      <c r="E204" s="26" t="s">
        <v>14</v>
      </c>
      <c r="F204" s="110">
        <v>76</v>
      </c>
    </row>
    <row r="205" spans="1:6" ht="16">
      <c r="A205" s="27"/>
      <c r="B205" s="27" t="s">
        <v>317</v>
      </c>
      <c r="C205" s="26" t="s">
        <v>14</v>
      </c>
      <c r="D205" s="26" t="s">
        <v>14</v>
      </c>
      <c r="E205" s="26" t="s">
        <v>14</v>
      </c>
      <c r="F205" s="110">
        <v>1</v>
      </c>
    </row>
    <row r="206" spans="1:6" ht="16">
      <c r="A206" s="27"/>
      <c r="B206" s="27" t="s">
        <v>318</v>
      </c>
      <c r="C206" s="26" t="s">
        <v>86</v>
      </c>
      <c r="D206" s="26" t="s">
        <v>86</v>
      </c>
      <c r="E206" s="26" t="s">
        <v>88</v>
      </c>
      <c r="F206" s="110">
        <v>8</v>
      </c>
    </row>
    <row r="207" spans="1:6" ht="16">
      <c r="A207" s="27"/>
      <c r="B207" s="27" t="s">
        <v>319</v>
      </c>
      <c r="C207" s="26" t="s">
        <v>14</v>
      </c>
      <c r="D207" s="26" t="s">
        <v>14</v>
      </c>
      <c r="E207" s="26" t="s">
        <v>14</v>
      </c>
      <c r="F207" s="110">
        <v>5</v>
      </c>
    </row>
    <row r="208" spans="1:6" ht="16">
      <c r="A208" s="29"/>
      <c r="B208" s="29" t="s">
        <v>320</v>
      </c>
      <c r="C208" s="28" t="s">
        <v>83</v>
      </c>
      <c r="D208" s="28" t="s">
        <v>83</v>
      </c>
      <c r="E208" s="28" t="s">
        <v>83</v>
      </c>
      <c r="F208" s="111">
        <v>55</v>
      </c>
    </row>
    <row r="209" spans="1:6" ht="16">
      <c r="A209" s="27" t="s">
        <v>112</v>
      </c>
      <c r="B209" s="27" t="s">
        <v>321</v>
      </c>
      <c r="C209" s="26" t="s">
        <v>14</v>
      </c>
      <c r="D209" s="26" t="s">
        <v>14</v>
      </c>
      <c r="E209" s="78" t="s">
        <v>14</v>
      </c>
      <c r="F209" s="110">
        <v>45</v>
      </c>
    </row>
    <row r="210" spans="1:6" ht="16">
      <c r="A210" s="27"/>
      <c r="B210" s="27" t="s">
        <v>322</v>
      </c>
      <c r="C210" s="27" t="s">
        <v>14</v>
      </c>
      <c r="D210" s="27" t="s">
        <v>14</v>
      </c>
      <c r="E210" s="27" t="s">
        <v>14</v>
      </c>
      <c r="F210" s="110">
        <v>125</v>
      </c>
    </row>
    <row r="211" spans="1:6" ht="16">
      <c r="A211" s="27"/>
      <c r="B211" s="27" t="s">
        <v>323</v>
      </c>
      <c r="C211" s="27" t="s">
        <v>14</v>
      </c>
      <c r="D211" s="27" t="s">
        <v>14</v>
      </c>
      <c r="E211" s="27" t="s">
        <v>14</v>
      </c>
      <c r="F211" s="110">
        <v>724</v>
      </c>
    </row>
    <row r="212" spans="1:6" ht="16">
      <c r="A212" s="29"/>
      <c r="B212" s="29" t="s">
        <v>324</v>
      </c>
      <c r="C212" s="29" t="s">
        <v>14</v>
      </c>
      <c r="D212" s="29" t="s">
        <v>14</v>
      </c>
      <c r="E212" s="29" t="s">
        <v>14</v>
      </c>
      <c r="F212" s="111">
        <v>401</v>
      </c>
    </row>
    <row r="213" spans="1:6" ht="16">
      <c r="A213" s="27" t="s">
        <v>113</v>
      </c>
      <c r="B213" s="27" t="s">
        <v>325</v>
      </c>
      <c r="C213" s="78" t="s">
        <v>940</v>
      </c>
      <c r="D213" s="78" t="s">
        <v>940</v>
      </c>
      <c r="E213" s="26" t="s">
        <v>85</v>
      </c>
      <c r="F213" s="110">
        <v>890</v>
      </c>
    </row>
    <row r="214" spans="1:6" ht="16">
      <c r="A214" s="27"/>
      <c r="B214" s="27" t="s">
        <v>326</v>
      </c>
      <c r="C214" s="27" t="s">
        <v>940</v>
      </c>
      <c r="D214" s="27" t="s">
        <v>940</v>
      </c>
      <c r="E214" s="26" t="s">
        <v>83</v>
      </c>
      <c r="F214" s="110">
        <v>1173</v>
      </c>
    </row>
    <row r="215" spans="1:6" ht="16">
      <c r="A215" s="27"/>
      <c r="B215" s="27" t="s">
        <v>327</v>
      </c>
      <c r="C215" s="27" t="s">
        <v>940</v>
      </c>
      <c r="D215" s="27" t="s">
        <v>940</v>
      </c>
      <c r="E215" s="26" t="s">
        <v>88</v>
      </c>
      <c r="F215" s="110">
        <v>203</v>
      </c>
    </row>
    <row r="216" spans="1:6" ht="16">
      <c r="A216" s="27"/>
      <c r="B216" s="27" t="s">
        <v>328</v>
      </c>
      <c r="C216" s="27" t="s">
        <v>940</v>
      </c>
      <c r="D216" s="27" t="s">
        <v>940</v>
      </c>
      <c r="E216" s="26" t="s">
        <v>83</v>
      </c>
      <c r="F216" s="110">
        <v>168</v>
      </c>
    </row>
    <row r="217" spans="1:6" ht="16">
      <c r="A217" s="27"/>
      <c r="B217" s="27" t="s">
        <v>329</v>
      </c>
      <c r="C217" s="27" t="s">
        <v>940</v>
      </c>
      <c r="D217" s="27" t="s">
        <v>940</v>
      </c>
      <c r="E217" s="26" t="s">
        <v>83</v>
      </c>
      <c r="F217" s="110">
        <v>133</v>
      </c>
    </row>
    <row r="218" spans="1:6" ht="32">
      <c r="A218" s="29"/>
      <c r="B218" s="29" t="s">
        <v>330</v>
      </c>
      <c r="C218" s="29" t="s">
        <v>940</v>
      </c>
      <c r="D218" s="29" t="s">
        <v>940</v>
      </c>
      <c r="E218" s="28" t="s">
        <v>83</v>
      </c>
      <c r="F218" s="111">
        <v>1270</v>
      </c>
    </row>
    <row r="219" spans="1:6" ht="16">
      <c r="A219" s="27" t="s">
        <v>114</v>
      </c>
      <c r="B219" s="27" t="s">
        <v>331</v>
      </c>
      <c r="C219" s="26" t="s">
        <v>14</v>
      </c>
      <c r="D219" s="26" t="s">
        <v>14</v>
      </c>
      <c r="E219" s="26" t="s">
        <v>14</v>
      </c>
      <c r="F219" s="110">
        <v>96</v>
      </c>
    </row>
    <row r="220" spans="1:6" ht="16">
      <c r="A220" s="29"/>
      <c r="B220" s="29" t="s">
        <v>332</v>
      </c>
      <c r="C220" s="28" t="s">
        <v>83</v>
      </c>
      <c r="D220" s="28" t="s">
        <v>83</v>
      </c>
      <c r="E220" s="28" t="s">
        <v>83</v>
      </c>
      <c r="F220" s="111">
        <v>299</v>
      </c>
    </row>
    <row r="221" spans="1:6" ht="16">
      <c r="A221" s="27" t="s">
        <v>115</v>
      </c>
      <c r="B221" s="27" t="s">
        <v>333</v>
      </c>
      <c r="C221" s="26" t="s">
        <v>85</v>
      </c>
      <c r="D221" s="26" t="s">
        <v>85</v>
      </c>
      <c r="E221" s="78" t="s">
        <v>85</v>
      </c>
      <c r="F221" s="110">
        <v>145</v>
      </c>
    </row>
    <row r="222" spans="1:6" ht="16">
      <c r="A222" s="27"/>
      <c r="B222" s="27" t="s">
        <v>334</v>
      </c>
      <c r="C222" s="26" t="s">
        <v>947</v>
      </c>
      <c r="D222" s="26" t="s">
        <v>947</v>
      </c>
      <c r="E222" s="27" t="s">
        <v>85</v>
      </c>
      <c r="F222" s="110">
        <v>113</v>
      </c>
    </row>
    <row r="223" spans="1:6" ht="16">
      <c r="A223" s="27"/>
      <c r="B223" s="27" t="s">
        <v>335</v>
      </c>
      <c r="C223" s="26" t="s">
        <v>947</v>
      </c>
      <c r="D223" s="26" t="s">
        <v>947</v>
      </c>
      <c r="E223" s="27" t="s">
        <v>85</v>
      </c>
      <c r="F223" s="110">
        <v>780</v>
      </c>
    </row>
    <row r="224" spans="1:6" ht="16">
      <c r="A224" s="27"/>
      <c r="B224" s="27" t="s">
        <v>336</v>
      </c>
      <c r="C224" s="26" t="s">
        <v>947</v>
      </c>
      <c r="D224" s="26" t="s">
        <v>947</v>
      </c>
      <c r="E224" s="27" t="s">
        <v>85</v>
      </c>
      <c r="F224" s="110">
        <v>1301</v>
      </c>
    </row>
    <row r="225" spans="1:6" ht="16">
      <c r="A225" s="27"/>
      <c r="B225" s="27" t="s">
        <v>337</v>
      </c>
      <c r="C225" s="26" t="s">
        <v>947</v>
      </c>
      <c r="D225" s="26" t="s">
        <v>947</v>
      </c>
      <c r="E225" s="27" t="s">
        <v>85</v>
      </c>
      <c r="F225" s="110">
        <v>826</v>
      </c>
    </row>
    <row r="226" spans="1:6" ht="16">
      <c r="A226" s="27"/>
      <c r="B226" s="27" t="s">
        <v>338</v>
      </c>
      <c r="C226" s="26" t="s">
        <v>947</v>
      </c>
      <c r="D226" s="26" t="s">
        <v>947</v>
      </c>
      <c r="E226" s="27" t="s">
        <v>85</v>
      </c>
      <c r="F226" s="110">
        <v>69</v>
      </c>
    </row>
    <row r="227" spans="1:6" ht="16">
      <c r="A227" s="27"/>
      <c r="B227" s="27" t="s">
        <v>339</v>
      </c>
      <c r="C227" s="26" t="s">
        <v>947</v>
      </c>
      <c r="D227" s="26" t="s">
        <v>947</v>
      </c>
      <c r="E227" s="27" t="s">
        <v>85</v>
      </c>
      <c r="F227" s="110">
        <v>82</v>
      </c>
    </row>
    <row r="228" spans="1:6" ht="16">
      <c r="A228" s="27"/>
      <c r="B228" s="27" t="s">
        <v>340</v>
      </c>
      <c r="C228" s="26" t="s">
        <v>947</v>
      </c>
      <c r="D228" s="26" t="s">
        <v>947</v>
      </c>
      <c r="E228" s="27" t="s">
        <v>85</v>
      </c>
      <c r="F228" s="110">
        <v>34</v>
      </c>
    </row>
    <row r="229" spans="1:6" ht="16">
      <c r="A229" s="27"/>
      <c r="B229" s="27" t="s">
        <v>341</v>
      </c>
      <c r="C229" s="26" t="s">
        <v>85</v>
      </c>
      <c r="D229" s="26" t="s">
        <v>85</v>
      </c>
      <c r="E229" s="27" t="s">
        <v>85</v>
      </c>
      <c r="F229" s="110">
        <v>122</v>
      </c>
    </row>
    <row r="230" spans="1:6" ht="16">
      <c r="A230" s="27"/>
      <c r="B230" s="27" t="s">
        <v>342</v>
      </c>
      <c r="C230" s="26" t="s">
        <v>85</v>
      </c>
      <c r="D230" s="26" t="s">
        <v>85</v>
      </c>
      <c r="E230" s="27" t="s">
        <v>85</v>
      </c>
      <c r="F230" s="110">
        <v>199</v>
      </c>
    </row>
    <row r="231" spans="1:6" ht="16">
      <c r="A231" s="27"/>
      <c r="B231" s="27" t="s">
        <v>343</v>
      </c>
      <c r="C231" s="26" t="s">
        <v>85</v>
      </c>
      <c r="D231" s="26" t="s">
        <v>85</v>
      </c>
      <c r="E231" s="27" t="s">
        <v>85</v>
      </c>
      <c r="F231" s="110">
        <v>163</v>
      </c>
    </row>
    <row r="232" spans="1:6" ht="16">
      <c r="A232" s="27"/>
      <c r="B232" s="27" t="s">
        <v>344</v>
      </c>
      <c r="C232" s="26" t="s">
        <v>85</v>
      </c>
      <c r="D232" s="26" t="s">
        <v>85</v>
      </c>
      <c r="E232" s="27" t="s">
        <v>85</v>
      </c>
      <c r="F232" s="110">
        <v>100</v>
      </c>
    </row>
    <row r="233" spans="1:6" ht="16">
      <c r="A233" s="27"/>
      <c r="B233" s="27" t="s">
        <v>345</v>
      </c>
      <c r="C233" s="26" t="s">
        <v>85</v>
      </c>
      <c r="D233" s="26" t="s">
        <v>85</v>
      </c>
      <c r="E233" s="27" t="s">
        <v>85</v>
      </c>
      <c r="F233" s="110">
        <v>304</v>
      </c>
    </row>
    <row r="234" spans="1:6" ht="16">
      <c r="A234" s="27"/>
      <c r="B234" s="27" t="s">
        <v>346</v>
      </c>
      <c r="C234" s="26" t="s">
        <v>85</v>
      </c>
      <c r="D234" s="26" t="s">
        <v>85</v>
      </c>
      <c r="E234" s="27" t="s">
        <v>85</v>
      </c>
      <c r="F234" s="110">
        <v>158</v>
      </c>
    </row>
    <row r="235" spans="1:6" ht="16">
      <c r="A235" s="27"/>
      <c r="B235" s="27" t="s">
        <v>347</v>
      </c>
      <c r="C235" s="26" t="s">
        <v>85</v>
      </c>
      <c r="D235" s="26" t="s">
        <v>85</v>
      </c>
      <c r="E235" s="27" t="s">
        <v>85</v>
      </c>
      <c r="F235" s="110">
        <v>508</v>
      </c>
    </row>
    <row r="236" spans="1:6" ht="16">
      <c r="A236" s="27"/>
      <c r="B236" s="27" t="s">
        <v>348</v>
      </c>
      <c r="C236" s="26" t="s">
        <v>85</v>
      </c>
      <c r="D236" s="26" t="s">
        <v>85</v>
      </c>
      <c r="E236" s="27" t="s">
        <v>85</v>
      </c>
      <c r="F236" s="110">
        <v>86</v>
      </c>
    </row>
    <row r="237" spans="1:6" ht="16">
      <c r="A237" s="27"/>
      <c r="B237" s="27" t="s">
        <v>349</v>
      </c>
      <c r="C237" s="26" t="s">
        <v>85</v>
      </c>
      <c r="D237" s="26" t="s">
        <v>85</v>
      </c>
      <c r="E237" s="27" t="s">
        <v>85</v>
      </c>
      <c r="F237" s="110">
        <v>100</v>
      </c>
    </row>
    <row r="238" spans="1:6" ht="16">
      <c r="A238" s="27"/>
      <c r="B238" s="27" t="s">
        <v>350</v>
      </c>
      <c r="C238" s="26" t="s">
        <v>85</v>
      </c>
      <c r="D238" s="26" t="s">
        <v>85</v>
      </c>
      <c r="E238" s="27" t="s">
        <v>85</v>
      </c>
      <c r="F238" s="110">
        <v>56</v>
      </c>
    </row>
    <row r="239" spans="1:6" ht="16">
      <c r="A239" s="27"/>
      <c r="B239" s="27" t="s">
        <v>351</v>
      </c>
      <c r="C239" s="26" t="s">
        <v>85</v>
      </c>
      <c r="D239" s="26" t="s">
        <v>85</v>
      </c>
      <c r="E239" s="27" t="s">
        <v>85</v>
      </c>
      <c r="F239" s="110">
        <v>357</v>
      </c>
    </row>
    <row r="240" spans="1:6" ht="16">
      <c r="A240" s="27"/>
      <c r="B240" s="27" t="s">
        <v>352</v>
      </c>
      <c r="C240" s="26" t="s">
        <v>85</v>
      </c>
      <c r="D240" s="26" t="s">
        <v>85</v>
      </c>
      <c r="E240" s="27" t="s">
        <v>85</v>
      </c>
      <c r="F240" s="110">
        <v>34</v>
      </c>
    </row>
    <row r="241" spans="1:6" ht="16">
      <c r="A241" s="27"/>
      <c r="B241" s="27" t="s">
        <v>353</v>
      </c>
      <c r="C241" s="26" t="s">
        <v>85</v>
      </c>
      <c r="D241" s="26" t="s">
        <v>85</v>
      </c>
      <c r="E241" s="27" t="s">
        <v>85</v>
      </c>
      <c r="F241" s="110">
        <v>113</v>
      </c>
    </row>
    <row r="242" spans="1:6" ht="16">
      <c r="A242" s="27"/>
      <c r="B242" s="27" t="s">
        <v>354</v>
      </c>
      <c r="C242" s="26" t="s">
        <v>85</v>
      </c>
      <c r="D242" s="26" t="s">
        <v>85</v>
      </c>
      <c r="E242" s="27" t="s">
        <v>85</v>
      </c>
      <c r="F242" s="110">
        <v>112</v>
      </c>
    </row>
    <row r="243" spans="1:6" ht="16">
      <c r="A243" s="27"/>
      <c r="B243" s="27" t="s">
        <v>355</v>
      </c>
      <c r="C243" s="26" t="s">
        <v>85</v>
      </c>
      <c r="D243" s="26" t="s">
        <v>85</v>
      </c>
      <c r="E243" s="27" t="s">
        <v>85</v>
      </c>
      <c r="F243" s="110">
        <v>316</v>
      </c>
    </row>
    <row r="244" spans="1:6" ht="16">
      <c r="A244" s="27"/>
      <c r="B244" s="27" t="s">
        <v>356</v>
      </c>
      <c r="C244" s="26" t="s">
        <v>85</v>
      </c>
      <c r="D244" s="26" t="s">
        <v>85</v>
      </c>
      <c r="E244" s="27" t="s">
        <v>85</v>
      </c>
      <c r="F244" s="110">
        <v>24</v>
      </c>
    </row>
    <row r="245" spans="1:6" ht="32">
      <c r="A245" s="27"/>
      <c r="B245" s="27" t="s">
        <v>357</v>
      </c>
      <c r="C245" s="26" t="s">
        <v>85</v>
      </c>
      <c r="D245" s="26" t="s">
        <v>85</v>
      </c>
      <c r="E245" s="27" t="s">
        <v>85</v>
      </c>
      <c r="F245" s="110">
        <v>45</v>
      </c>
    </row>
    <row r="246" spans="1:6" ht="16">
      <c r="A246" s="27"/>
      <c r="B246" s="27" t="s">
        <v>358</v>
      </c>
      <c r="C246" s="26" t="s">
        <v>85</v>
      </c>
      <c r="D246" s="26" t="s">
        <v>85</v>
      </c>
      <c r="E246" s="27" t="s">
        <v>85</v>
      </c>
      <c r="F246" s="110">
        <v>337</v>
      </c>
    </row>
    <row r="247" spans="1:6" ht="16">
      <c r="A247" s="27"/>
      <c r="B247" s="27" t="s">
        <v>359</v>
      </c>
      <c r="C247" s="26" t="s">
        <v>63</v>
      </c>
      <c r="D247" s="26" t="s">
        <v>63</v>
      </c>
      <c r="E247" s="27" t="s">
        <v>85</v>
      </c>
      <c r="F247" s="110">
        <v>624</v>
      </c>
    </row>
    <row r="248" spans="1:6" ht="16">
      <c r="A248" s="27"/>
      <c r="B248" s="27" t="s">
        <v>360</v>
      </c>
      <c r="C248" s="26" t="s">
        <v>63</v>
      </c>
      <c r="D248" s="26" t="s">
        <v>63</v>
      </c>
      <c r="E248" s="27" t="s">
        <v>85</v>
      </c>
      <c r="F248" s="110">
        <v>287</v>
      </c>
    </row>
    <row r="249" spans="1:6" ht="16">
      <c r="A249" s="27"/>
      <c r="B249" s="27" t="s">
        <v>361</v>
      </c>
      <c r="C249" s="26" t="s">
        <v>63</v>
      </c>
      <c r="D249" s="26" t="s">
        <v>63</v>
      </c>
      <c r="E249" s="27" t="s">
        <v>85</v>
      </c>
      <c r="F249" s="110">
        <v>723</v>
      </c>
    </row>
    <row r="250" spans="1:6" ht="16">
      <c r="A250" s="27"/>
      <c r="B250" s="27" t="s">
        <v>362</v>
      </c>
      <c r="C250" s="26" t="s">
        <v>63</v>
      </c>
      <c r="D250" s="26" t="s">
        <v>63</v>
      </c>
      <c r="E250" s="27" t="s">
        <v>85</v>
      </c>
      <c r="F250" s="110">
        <v>275</v>
      </c>
    </row>
    <row r="251" spans="1:6" ht="16">
      <c r="A251" s="27"/>
      <c r="B251" s="27" t="s">
        <v>363</v>
      </c>
      <c r="C251" s="26" t="s">
        <v>54</v>
      </c>
      <c r="D251" s="26" t="s">
        <v>54</v>
      </c>
      <c r="E251" s="27" t="s">
        <v>85</v>
      </c>
      <c r="F251" s="110">
        <v>221</v>
      </c>
    </row>
    <row r="252" spans="1:6" ht="16">
      <c r="A252" s="27"/>
      <c r="B252" s="27" t="s">
        <v>876</v>
      </c>
      <c r="C252" s="26" t="s">
        <v>54</v>
      </c>
      <c r="D252" s="26" t="s">
        <v>54</v>
      </c>
      <c r="E252" s="27" t="s">
        <v>85</v>
      </c>
      <c r="F252" s="110">
        <v>79</v>
      </c>
    </row>
    <row r="253" spans="1:6" ht="16">
      <c r="A253" s="27"/>
      <c r="B253" s="27" t="s">
        <v>364</v>
      </c>
      <c r="C253" s="26" t="s">
        <v>54</v>
      </c>
      <c r="D253" s="26" t="s">
        <v>54</v>
      </c>
      <c r="E253" s="27" t="s">
        <v>85</v>
      </c>
      <c r="F253" s="110">
        <v>137</v>
      </c>
    </row>
    <row r="254" spans="1:6" ht="16">
      <c r="A254" s="27"/>
      <c r="B254" s="27" t="s">
        <v>365</v>
      </c>
      <c r="C254" s="26" t="s">
        <v>54</v>
      </c>
      <c r="D254" s="26" t="s">
        <v>54</v>
      </c>
      <c r="E254" s="27" t="s">
        <v>85</v>
      </c>
      <c r="F254" s="110">
        <v>18</v>
      </c>
    </row>
    <row r="255" spans="1:6" ht="16">
      <c r="A255" s="27"/>
      <c r="B255" s="27" t="s">
        <v>366</v>
      </c>
      <c r="C255" s="26" t="s">
        <v>54</v>
      </c>
      <c r="D255" s="26" t="s">
        <v>54</v>
      </c>
      <c r="E255" s="27" t="s">
        <v>85</v>
      </c>
      <c r="F255" s="110">
        <v>7</v>
      </c>
    </row>
    <row r="256" spans="1:6" ht="16">
      <c r="A256" s="29"/>
      <c r="B256" s="29" t="s">
        <v>367</v>
      </c>
      <c r="C256" s="28" t="s">
        <v>85</v>
      </c>
      <c r="D256" s="28" t="s">
        <v>85</v>
      </c>
      <c r="E256" s="29" t="s">
        <v>85</v>
      </c>
      <c r="F256" s="111">
        <v>3</v>
      </c>
    </row>
  </sheetData>
  <phoneticPr fontId="17" type="noConversion"/>
  <conditionalFormatting sqref="E1:E155 E157:E1048576">
    <cfRule type="containsText" dxfId="22" priority="2" operator="containsText" text="Cardiovascular">
      <formula>NOT(ISERROR(SEARCH("Cardiovascular",E1)))</formula>
    </cfRule>
  </conditionalFormatting>
  <conditionalFormatting sqref="E156">
    <cfRule type="containsText" dxfId="21" priority="1" operator="containsText" text="Cardiovascular">
      <formula>NOT(ISERROR(SEARCH("Cardiovascular",E156)))</formula>
    </cfRule>
  </conditionalFormatting>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0A69B-E139-B34C-9916-D83CF01530C6}">
  <dimension ref="A1:H256"/>
  <sheetViews>
    <sheetView zoomScale="120" zoomScaleNormal="120" workbookViewId="0">
      <pane ySplit="1" topLeftCell="A97" activePane="bottomLeft" state="frozen"/>
      <selection pane="bottomLeft" activeCell="E114" sqref="E114"/>
    </sheetView>
  </sheetViews>
  <sheetFormatPr baseColWidth="10" defaultRowHeight="15"/>
  <cols>
    <col min="1" max="2" width="50.83203125" style="25" customWidth="1"/>
    <col min="3" max="3" width="25.83203125" style="25" customWidth="1"/>
    <col min="4" max="4" width="25.83203125" style="27" customWidth="1"/>
    <col min="5" max="5" width="25.83203125" style="25" customWidth="1"/>
    <col min="6" max="6" width="10.83203125" style="25"/>
    <col min="7" max="7" width="10.83203125" style="25" customWidth="1"/>
    <col min="8" max="8" width="15" style="25" bestFit="1" customWidth="1"/>
    <col min="9" max="16384" width="10.83203125" style="25"/>
  </cols>
  <sheetData>
    <row r="1" spans="1:8" ht="16">
      <c r="A1" s="79" t="s">
        <v>59</v>
      </c>
      <c r="B1" s="79" t="s">
        <v>60</v>
      </c>
      <c r="C1" s="54" t="s">
        <v>934</v>
      </c>
      <c r="D1" s="79" t="s">
        <v>90</v>
      </c>
      <c r="E1" s="87" t="s">
        <v>92</v>
      </c>
      <c r="F1" s="79" t="s">
        <v>61</v>
      </c>
      <c r="G1" s="25">
        <f>SUM(F2:F256)</f>
        <v>135508</v>
      </c>
      <c r="H1" s="25" t="s">
        <v>1230</v>
      </c>
    </row>
    <row r="2" spans="1:8" ht="16">
      <c r="A2" s="27" t="s">
        <v>99</v>
      </c>
      <c r="B2" s="27" t="s">
        <v>213</v>
      </c>
      <c r="C2" s="85" t="s">
        <v>64</v>
      </c>
      <c r="D2" s="78" t="s">
        <v>64</v>
      </c>
      <c r="E2" s="25" t="s">
        <v>88</v>
      </c>
      <c r="F2" s="27">
        <v>720</v>
      </c>
    </row>
    <row r="3" spans="1:8" ht="16">
      <c r="A3" s="27"/>
      <c r="B3" s="27" t="s">
        <v>214</v>
      </c>
      <c r="C3" s="82" t="s">
        <v>64</v>
      </c>
      <c r="D3" s="27" t="s">
        <v>64</v>
      </c>
      <c r="E3" s="25" t="s">
        <v>88</v>
      </c>
      <c r="F3" s="27">
        <v>18</v>
      </c>
    </row>
    <row r="4" spans="1:8" ht="16">
      <c r="A4" s="27"/>
      <c r="B4" s="27" t="s">
        <v>215</v>
      </c>
      <c r="C4" s="82" t="s">
        <v>64</v>
      </c>
      <c r="D4" s="27" t="s">
        <v>64</v>
      </c>
      <c r="E4" s="25" t="s">
        <v>88</v>
      </c>
      <c r="F4" s="27">
        <v>4</v>
      </c>
    </row>
    <row r="5" spans="1:8" ht="16">
      <c r="A5" s="27"/>
      <c r="B5" s="27" t="s">
        <v>698</v>
      </c>
      <c r="C5" s="82" t="s">
        <v>64</v>
      </c>
      <c r="D5" s="27" t="s">
        <v>64</v>
      </c>
      <c r="E5" s="25" t="s">
        <v>88</v>
      </c>
      <c r="F5" s="27">
        <v>8</v>
      </c>
    </row>
    <row r="6" spans="1:8" ht="16">
      <c r="A6" s="27"/>
      <c r="B6" s="27" t="s">
        <v>955</v>
      </c>
      <c r="C6" s="82" t="s">
        <v>64</v>
      </c>
      <c r="D6" s="27" t="s">
        <v>64</v>
      </c>
      <c r="E6" s="25" t="s">
        <v>88</v>
      </c>
      <c r="F6" s="27">
        <v>17</v>
      </c>
    </row>
    <row r="7" spans="1:8" ht="16">
      <c r="A7" s="27"/>
      <c r="B7" s="27" t="s">
        <v>212</v>
      </c>
      <c r="C7" s="82" t="s">
        <v>64</v>
      </c>
      <c r="D7" s="27" t="s">
        <v>64</v>
      </c>
      <c r="E7" s="25" t="s">
        <v>88</v>
      </c>
      <c r="F7" s="27">
        <v>21</v>
      </c>
    </row>
    <row r="8" spans="1:8" ht="16">
      <c r="A8" s="27"/>
      <c r="B8" s="27" t="s">
        <v>220</v>
      </c>
      <c r="C8" s="25" t="s">
        <v>497</v>
      </c>
      <c r="D8" s="27" t="s">
        <v>497</v>
      </c>
      <c r="E8" s="25" t="s">
        <v>88</v>
      </c>
      <c r="F8" s="27">
        <v>2</v>
      </c>
    </row>
    <row r="9" spans="1:8" ht="16">
      <c r="A9" s="27"/>
      <c r="B9" s="27" t="s">
        <v>221</v>
      </c>
      <c r="C9" s="25" t="s">
        <v>497</v>
      </c>
      <c r="D9" s="27" t="s">
        <v>497</v>
      </c>
      <c r="E9" s="25" t="s">
        <v>88</v>
      </c>
      <c r="F9" s="27">
        <v>0</v>
      </c>
    </row>
    <row r="10" spans="1:8" ht="16">
      <c r="A10" s="27"/>
      <c r="B10" s="27" t="s">
        <v>222</v>
      </c>
      <c r="C10" s="25" t="s">
        <v>497</v>
      </c>
      <c r="D10" s="27" t="s">
        <v>497</v>
      </c>
      <c r="E10" s="25" t="s">
        <v>88</v>
      </c>
      <c r="F10" s="27">
        <v>125</v>
      </c>
    </row>
    <row r="11" spans="1:8" ht="16">
      <c r="A11" s="27"/>
      <c r="B11" s="27" t="s">
        <v>223</v>
      </c>
      <c r="C11" s="25" t="s">
        <v>497</v>
      </c>
      <c r="D11" s="27" t="s">
        <v>497</v>
      </c>
      <c r="E11" s="25" t="s">
        <v>88</v>
      </c>
      <c r="F11" s="27">
        <v>110</v>
      </c>
    </row>
    <row r="12" spans="1:8" ht="16">
      <c r="A12" s="27"/>
      <c r="B12" s="27" t="s">
        <v>368</v>
      </c>
      <c r="C12" s="25" t="s">
        <v>497</v>
      </c>
      <c r="D12" s="27" t="s">
        <v>497</v>
      </c>
      <c r="E12" s="25" t="s">
        <v>88</v>
      </c>
      <c r="F12" s="27">
        <v>7</v>
      </c>
    </row>
    <row r="13" spans="1:8" ht="16">
      <c r="A13" s="27"/>
      <c r="B13" s="27" t="s">
        <v>224</v>
      </c>
      <c r="C13" s="25" t="s">
        <v>497</v>
      </c>
      <c r="D13" s="27" t="s">
        <v>497</v>
      </c>
      <c r="E13" s="25" t="s">
        <v>88</v>
      </c>
      <c r="F13" s="27">
        <v>6</v>
      </c>
    </row>
    <row r="14" spans="1:8" ht="16">
      <c r="A14" s="27"/>
      <c r="B14" s="27" t="s">
        <v>225</v>
      </c>
      <c r="C14" s="25" t="s">
        <v>497</v>
      </c>
      <c r="D14" s="27" t="s">
        <v>497</v>
      </c>
      <c r="E14" s="25" t="s">
        <v>88</v>
      </c>
      <c r="F14" s="27">
        <v>14</v>
      </c>
    </row>
    <row r="15" spans="1:8" ht="16">
      <c r="A15" s="27"/>
      <c r="B15" s="27" t="s">
        <v>714</v>
      </c>
      <c r="C15" s="25" t="s">
        <v>497</v>
      </c>
      <c r="D15" s="27" t="s">
        <v>497</v>
      </c>
      <c r="E15" s="25" t="s">
        <v>88</v>
      </c>
      <c r="F15" s="27">
        <v>1</v>
      </c>
    </row>
    <row r="16" spans="1:8" ht="16">
      <c r="A16" s="27"/>
      <c r="B16" s="27" t="s">
        <v>956</v>
      </c>
      <c r="C16" s="25" t="s">
        <v>86</v>
      </c>
      <c r="D16" s="27" t="s">
        <v>86</v>
      </c>
      <c r="E16" s="25" t="s">
        <v>88</v>
      </c>
      <c r="F16" s="27">
        <v>4</v>
      </c>
    </row>
    <row r="17" spans="1:6" ht="16">
      <c r="A17" s="27"/>
      <c r="B17" s="27" t="s">
        <v>957</v>
      </c>
      <c r="C17" s="25" t="s">
        <v>86</v>
      </c>
      <c r="D17" s="27" t="s">
        <v>86</v>
      </c>
      <c r="E17" s="25" t="s">
        <v>88</v>
      </c>
      <c r="F17" s="27">
        <v>2</v>
      </c>
    </row>
    <row r="18" spans="1:6" ht="16">
      <c r="A18" s="27"/>
      <c r="B18" s="27" t="s">
        <v>694</v>
      </c>
      <c r="C18" s="25" t="s">
        <v>86</v>
      </c>
      <c r="D18" s="27" t="s">
        <v>86</v>
      </c>
      <c r="E18" s="25" t="s">
        <v>88</v>
      </c>
      <c r="F18" s="27">
        <v>13</v>
      </c>
    </row>
    <row r="19" spans="1:6" ht="16">
      <c r="A19" s="27"/>
      <c r="B19" s="27" t="s">
        <v>120</v>
      </c>
      <c r="C19" s="25" t="s">
        <v>86</v>
      </c>
      <c r="D19" s="27" t="s">
        <v>86</v>
      </c>
      <c r="E19" s="25" t="s">
        <v>88</v>
      </c>
      <c r="F19" s="27">
        <v>0</v>
      </c>
    </row>
    <row r="20" spans="1:6" ht="16">
      <c r="A20" s="27"/>
      <c r="B20" s="27" t="s">
        <v>700</v>
      </c>
      <c r="C20" s="25" t="s">
        <v>86</v>
      </c>
      <c r="D20" s="27" t="s">
        <v>86</v>
      </c>
      <c r="E20" s="25" t="s">
        <v>88</v>
      </c>
      <c r="F20" s="27">
        <v>1</v>
      </c>
    </row>
    <row r="21" spans="1:6" ht="16">
      <c r="A21" s="27"/>
      <c r="B21" s="27" t="s">
        <v>958</v>
      </c>
      <c r="C21" s="25" t="s">
        <v>86</v>
      </c>
      <c r="D21" s="27" t="s">
        <v>86</v>
      </c>
      <c r="E21" s="25" t="s">
        <v>88</v>
      </c>
      <c r="F21" s="27">
        <v>19</v>
      </c>
    </row>
    <row r="22" spans="1:6" ht="16">
      <c r="A22" s="27"/>
      <c r="B22" s="27" t="s">
        <v>959</v>
      </c>
      <c r="C22" s="25" t="s">
        <v>86</v>
      </c>
      <c r="D22" s="27" t="s">
        <v>86</v>
      </c>
      <c r="E22" s="25" t="s">
        <v>88</v>
      </c>
      <c r="F22" s="27">
        <v>1</v>
      </c>
    </row>
    <row r="23" spans="1:6" ht="16">
      <c r="A23" s="27"/>
      <c r="B23" s="27" t="s">
        <v>123</v>
      </c>
      <c r="C23" s="25" t="s">
        <v>86</v>
      </c>
      <c r="D23" s="27" t="s">
        <v>86</v>
      </c>
      <c r="E23" s="25" t="s">
        <v>88</v>
      </c>
      <c r="F23" s="27">
        <v>0</v>
      </c>
    </row>
    <row r="24" spans="1:6" ht="16">
      <c r="A24" s="27"/>
      <c r="B24" s="27" t="s">
        <v>124</v>
      </c>
      <c r="C24" s="25" t="s">
        <v>86</v>
      </c>
      <c r="D24" s="27" t="s">
        <v>86</v>
      </c>
      <c r="E24" s="25" t="s">
        <v>88</v>
      </c>
      <c r="F24" s="27">
        <v>4</v>
      </c>
    </row>
    <row r="25" spans="1:6" ht="16">
      <c r="A25" s="27"/>
      <c r="B25" s="27" t="s">
        <v>125</v>
      </c>
      <c r="C25" s="25" t="s">
        <v>86</v>
      </c>
      <c r="D25" s="27" t="s">
        <v>86</v>
      </c>
      <c r="E25" s="25" t="s">
        <v>88</v>
      </c>
      <c r="F25" s="27">
        <v>1</v>
      </c>
    </row>
    <row r="26" spans="1:6" ht="16">
      <c r="A26" s="27"/>
      <c r="B26" s="27" t="s">
        <v>126</v>
      </c>
      <c r="C26" s="25" t="s">
        <v>86</v>
      </c>
      <c r="D26" s="27" t="s">
        <v>86</v>
      </c>
      <c r="E26" s="25" t="s">
        <v>88</v>
      </c>
      <c r="F26" s="27">
        <v>137</v>
      </c>
    </row>
    <row r="27" spans="1:6" ht="16">
      <c r="A27" s="27"/>
      <c r="B27" s="27" t="s">
        <v>701</v>
      </c>
      <c r="C27" s="25" t="s">
        <v>86</v>
      </c>
      <c r="D27" s="27" t="s">
        <v>86</v>
      </c>
      <c r="E27" s="25" t="s">
        <v>88</v>
      </c>
      <c r="F27" s="27">
        <v>0</v>
      </c>
    </row>
    <row r="28" spans="1:6" ht="16">
      <c r="A28" s="27"/>
      <c r="B28" s="27" t="s">
        <v>128</v>
      </c>
      <c r="C28" s="25" t="s">
        <v>86</v>
      </c>
      <c r="D28" s="27" t="s">
        <v>86</v>
      </c>
      <c r="E28" s="25" t="s">
        <v>88</v>
      </c>
      <c r="F28" s="27">
        <v>3</v>
      </c>
    </row>
    <row r="29" spans="1:6" ht="16">
      <c r="A29" s="27"/>
      <c r="B29" s="27" t="s">
        <v>129</v>
      </c>
      <c r="C29" s="25" t="s">
        <v>30</v>
      </c>
      <c r="D29" s="27" t="s">
        <v>30</v>
      </c>
      <c r="E29" s="25" t="s">
        <v>88</v>
      </c>
      <c r="F29" s="27">
        <v>42</v>
      </c>
    </row>
    <row r="30" spans="1:6" ht="16">
      <c r="A30" s="27"/>
      <c r="B30" s="27" t="s">
        <v>130</v>
      </c>
      <c r="C30" s="25" t="s">
        <v>86</v>
      </c>
      <c r="D30" s="27" t="s">
        <v>86</v>
      </c>
      <c r="E30" s="25" t="s">
        <v>88</v>
      </c>
      <c r="F30" s="27">
        <v>0</v>
      </c>
    </row>
    <row r="31" spans="1:6" ht="16">
      <c r="A31" s="27"/>
      <c r="B31" s="27" t="s">
        <v>132</v>
      </c>
      <c r="C31" s="25" t="s">
        <v>86</v>
      </c>
      <c r="D31" s="27" t="s">
        <v>86</v>
      </c>
      <c r="E31" s="25" t="s">
        <v>88</v>
      </c>
      <c r="F31" s="27">
        <v>0</v>
      </c>
    </row>
    <row r="32" spans="1:6" ht="16">
      <c r="A32" s="27"/>
      <c r="B32" s="27" t="s">
        <v>133</v>
      </c>
      <c r="C32" s="25" t="s">
        <v>86</v>
      </c>
      <c r="D32" s="27" t="s">
        <v>86</v>
      </c>
      <c r="E32" s="25" t="s">
        <v>88</v>
      </c>
      <c r="F32" s="27">
        <v>11</v>
      </c>
    </row>
    <row r="33" spans="1:6" ht="16">
      <c r="A33" s="27"/>
      <c r="B33" s="27" t="s">
        <v>134</v>
      </c>
      <c r="C33" s="25" t="s">
        <v>86</v>
      </c>
      <c r="D33" s="27" t="s">
        <v>86</v>
      </c>
      <c r="E33" s="25" t="s">
        <v>88</v>
      </c>
      <c r="F33" s="27">
        <v>0</v>
      </c>
    </row>
    <row r="34" spans="1:6" ht="16">
      <c r="A34" s="27"/>
      <c r="B34" s="27" t="s">
        <v>960</v>
      </c>
      <c r="C34" s="25" t="s">
        <v>86</v>
      </c>
      <c r="D34" s="27" t="s">
        <v>86</v>
      </c>
      <c r="E34" s="25" t="s">
        <v>88</v>
      </c>
      <c r="F34" s="27">
        <v>24</v>
      </c>
    </row>
    <row r="35" spans="1:6" ht="16">
      <c r="A35" s="27"/>
      <c r="B35" s="27" t="s">
        <v>136</v>
      </c>
      <c r="C35" s="25" t="s">
        <v>86</v>
      </c>
      <c r="D35" s="27" t="s">
        <v>86</v>
      </c>
      <c r="E35" s="25" t="s">
        <v>88</v>
      </c>
      <c r="F35" s="27">
        <v>20</v>
      </c>
    </row>
    <row r="36" spans="1:6" ht="16">
      <c r="A36" s="27"/>
      <c r="B36" s="27" t="s">
        <v>137</v>
      </c>
      <c r="C36" s="25" t="s">
        <v>86</v>
      </c>
      <c r="D36" s="27" t="s">
        <v>86</v>
      </c>
      <c r="E36" s="25" t="s">
        <v>88</v>
      </c>
      <c r="F36" s="27">
        <v>42</v>
      </c>
    </row>
    <row r="37" spans="1:6" ht="16">
      <c r="A37" s="27"/>
      <c r="B37" s="27" t="s">
        <v>138</v>
      </c>
      <c r="C37" s="25" t="s">
        <v>86</v>
      </c>
      <c r="D37" s="27" t="s">
        <v>86</v>
      </c>
      <c r="E37" s="25" t="s">
        <v>88</v>
      </c>
      <c r="F37" s="27">
        <v>13</v>
      </c>
    </row>
    <row r="38" spans="1:6" ht="16">
      <c r="A38" s="27"/>
      <c r="B38" s="27" t="s">
        <v>139</v>
      </c>
      <c r="C38" s="25" t="s">
        <v>86</v>
      </c>
      <c r="D38" s="27" t="s">
        <v>86</v>
      </c>
      <c r="E38" s="25" t="s">
        <v>88</v>
      </c>
      <c r="F38" s="27">
        <v>0</v>
      </c>
    </row>
    <row r="39" spans="1:6" ht="16">
      <c r="A39" s="27"/>
      <c r="B39" s="27" t="s">
        <v>140</v>
      </c>
      <c r="C39" s="25" t="s">
        <v>86</v>
      </c>
      <c r="D39" s="27" t="s">
        <v>86</v>
      </c>
      <c r="E39" s="25" t="s">
        <v>88</v>
      </c>
      <c r="F39" s="27">
        <v>12</v>
      </c>
    </row>
    <row r="40" spans="1:6" ht="16">
      <c r="A40" s="27"/>
      <c r="B40" s="27" t="s">
        <v>141</v>
      </c>
      <c r="C40" s="25" t="s">
        <v>86</v>
      </c>
      <c r="D40" s="27" t="s">
        <v>86</v>
      </c>
      <c r="E40" s="25" t="s">
        <v>88</v>
      </c>
      <c r="F40" s="27">
        <v>0</v>
      </c>
    </row>
    <row r="41" spans="1:6" ht="16">
      <c r="A41" s="27"/>
      <c r="B41" s="27" t="s">
        <v>142</v>
      </c>
      <c r="C41" s="25" t="s">
        <v>86</v>
      </c>
      <c r="D41" s="27" t="s">
        <v>86</v>
      </c>
      <c r="E41" s="25" t="s">
        <v>88</v>
      </c>
      <c r="F41" s="27">
        <v>92</v>
      </c>
    </row>
    <row r="42" spans="1:6" ht="16">
      <c r="A42" s="27"/>
      <c r="B42" s="27" t="s">
        <v>143</v>
      </c>
      <c r="C42" s="25" t="s">
        <v>86</v>
      </c>
      <c r="D42" s="27" t="s">
        <v>86</v>
      </c>
      <c r="E42" s="25" t="s">
        <v>88</v>
      </c>
      <c r="F42" s="27">
        <v>0</v>
      </c>
    </row>
    <row r="43" spans="1:6" ht="16">
      <c r="A43" s="27"/>
      <c r="B43" s="27" t="s">
        <v>961</v>
      </c>
      <c r="C43" s="25" t="s">
        <v>86</v>
      </c>
      <c r="D43" s="27" t="s">
        <v>86</v>
      </c>
      <c r="E43" s="25" t="s">
        <v>88</v>
      </c>
      <c r="F43" s="27">
        <v>0</v>
      </c>
    </row>
    <row r="44" spans="1:6" ht="16">
      <c r="A44" s="27"/>
      <c r="B44" s="27" t="s">
        <v>962</v>
      </c>
      <c r="C44" s="25" t="s">
        <v>86</v>
      </c>
      <c r="D44" s="27" t="s">
        <v>86</v>
      </c>
      <c r="E44" s="25" t="s">
        <v>88</v>
      </c>
      <c r="F44" s="27">
        <v>0</v>
      </c>
    </row>
    <row r="45" spans="1:6" ht="16">
      <c r="A45" s="27"/>
      <c r="B45" s="27" t="s">
        <v>145</v>
      </c>
      <c r="C45" s="66" t="s">
        <v>86</v>
      </c>
      <c r="D45" s="65" t="s">
        <v>86</v>
      </c>
      <c r="E45" s="64" t="s">
        <v>88</v>
      </c>
      <c r="F45" s="27">
        <v>0</v>
      </c>
    </row>
    <row r="46" spans="1:6" ht="16">
      <c r="A46" s="27"/>
      <c r="B46" s="27" t="s">
        <v>146</v>
      </c>
      <c r="C46" s="66" t="s">
        <v>86</v>
      </c>
      <c r="D46" s="65" t="s">
        <v>86</v>
      </c>
      <c r="E46" s="64" t="s">
        <v>88</v>
      </c>
      <c r="F46" s="27">
        <v>0</v>
      </c>
    </row>
    <row r="47" spans="1:6" ht="16">
      <c r="A47" s="27"/>
      <c r="B47" s="27" t="s">
        <v>147</v>
      </c>
      <c r="C47" s="66" t="s">
        <v>86</v>
      </c>
      <c r="D47" s="65" t="s">
        <v>86</v>
      </c>
      <c r="E47" s="64" t="s">
        <v>88</v>
      </c>
      <c r="F47" s="27">
        <v>1</v>
      </c>
    </row>
    <row r="48" spans="1:6" ht="16">
      <c r="A48" s="27"/>
      <c r="B48" s="27" t="s">
        <v>148</v>
      </c>
      <c r="C48" s="66" t="s">
        <v>86</v>
      </c>
      <c r="D48" s="65" t="s">
        <v>86</v>
      </c>
      <c r="E48" s="64" t="s">
        <v>88</v>
      </c>
      <c r="F48" s="27">
        <v>0</v>
      </c>
    </row>
    <row r="49" spans="1:6" ht="16">
      <c r="A49" s="27"/>
      <c r="B49" s="27" t="s">
        <v>718</v>
      </c>
      <c r="C49" s="66" t="s">
        <v>86</v>
      </c>
      <c r="D49" s="65" t="s">
        <v>86</v>
      </c>
      <c r="E49" s="64" t="s">
        <v>88</v>
      </c>
      <c r="F49" s="27">
        <v>0</v>
      </c>
    </row>
    <row r="50" spans="1:6" ht="16">
      <c r="A50" s="27"/>
      <c r="B50" s="27" t="s">
        <v>150</v>
      </c>
      <c r="C50" s="66" t="s">
        <v>86</v>
      </c>
      <c r="D50" s="65" t="s">
        <v>86</v>
      </c>
      <c r="E50" s="64" t="s">
        <v>88</v>
      </c>
      <c r="F50" s="27">
        <v>2</v>
      </c>
    </row>
    <row r="51" spans="1:6" ht="16">
      <c r="A51" s="29"/>
      <c r="B51" s="29" t="s">
        <v>151</v>
      </c>
      <c r="C51" s="61" t="s">
        <v>86</v>
      </c>
      <c r="D51" s="62" t="s">
        <v>86</v>
      </c>
      <c r="E51" s="64" t="s">
        <v>88</v>
      </c>
      <c r="F51" s="29">
        <v>120</v>
      </c>
    </row>
    <row r="52" spans="1:6" ht="16">
      <c r="A52" s="27" t="s">
        <v>100</v>
      </c>
      <c r="B52" s="27" t="s">
        <v>229</v>
      </c>
      <c r="C52" s="25" t="s">
        <v>935</v>
      </c>
      <c r="D52" s="27" t="s">
        <v>935</v>
      </c>
      <c r="E52" s="102" t="s">
        <v>24</v>
      </c>
      <c r="F52" s="27">
        <v>12</v>
      </c>
    </row>
    <row r="53" spans="1:6" ht="16">
      <c r="A53" s="27"/>
      <c r="B53" s="27" t="s">
        <v>230</v>
      </c>
      <c r="C53" s="25" t="s">
        <v>935</v>
      </c>
      <c r="D53" s="27" t="s">
        <v>935</v>
      </c>
      <c r="E53" s="26" t="s">
        <v>24</v>
      </c>
      <c r="F53" s="27">
        <v>145</v>
      </c>
    </row>
    <row r="54" spans="1:6" ht="16">
      <c r="A54" s="27"/>
      <c r="B54" s="27" t="s">
        <v>963</v>
      </c>
      <c r="C54" s="25" t="s">
        <v>935</v>
      </c>
      <c r="D54" s="27" t="s">
        <v>935</v>
      </c>
      <c r="E54" s="26" t="s">
        <v>24</v>
      </c>
      <c r="F54" s="27">
        <v>175</v>
      </c>
    </row>
    <row r="55" spans="1:6" ht="16">
      <c r="A55" s="27"/>
      <c r="B55" s="27" t="s">
        <v>232</v>
      </c>
      <c r="C55" s="25" t="s">
        <v>935</v>
      </c>
      <c r="D55" s="27" t="s">
        <v>935</v>
      </c>
      <c r="E55" s="26" t="s">
        <v>24</v>
      </c>
      <c r="F55" s="27">
        <v>216</v>
      </c>
    </row>
    <row r="56" spans="1:6" ht="16">
      <c r="A56" s="27"/>
      <c r="B56" s="27" t="s">
        <v>233</v>
      </c>
      <c r="C56" s="25" t="s">
        <v>935</v>
      </c>
      <c r="D56" s="27" t="s">
        <v>935</v>
      </c>
      <c r="E56" s="26" t="s">
        <v>24</v>
      </c>
      <c r="F56" s="27">
        <v>397</v>
      </c>
    </row>
    <row r="57" spans="1:6" ht="16">
      <c r="A57" s="27"/>
      <c r="B57" s="27" t="s">
        <v>234</v>
      </c>
      <c r="C57" s="25" t="s">
        <v>1224</v>
      </c>
      <c r="D57" s="27" t="s">
        <v>1224</v>
      </c>
      <c r="E57" s="26" t="s">
        <v>24</v>
      </c>
      <c r="F57" s="27">
        <v>1641</v>
      </c>
    </row>
    <row r="58" spans="1:6" ht="16">
      <c r="A58" s="27"/>
      <c r="B58" s="27" t="s">
        <v>964</v>
      </c>
      <c r="C58" s="66" t="s">
        <v>1225</v>
      </c>
      <c r="D58" s="65" t="s">
        <v>1225</v>
      </c>
      <c r="E58" s="26" t="s">
        <v>24</v>
      </c>
      <c r="F58" s="27">
        <v>55</v>
      </c>
    </row>
    <row r="59" spans="1:6" ht="16">
      <c r="A59" s="27"/>
      <c r="B59" s="27" t="s">
        <v>965</v>
      </c>
      <c r="C59" s="25" t="s">
        <v>1225</v>
      </c>
      <c r="D59" s="27" t="s">
        <v>1225</v>
      </c>
      <c r="E59" s="26" t="s">
        <v>24</v>
      </c>
      <c r="F59" s="27">
        <v>371</v>
      </c>
    </row>
    <row r="60" spans="1:6" ht="16">
      <c r="A60" s="27"/>
      <c r="B60" s="27" t="s">
        <v>966</v>
      </c>
      <c r="C60" s="25" t="s">
        <v>1225</v>
      </c>
      <c r="D60" s="27" t="s">
        <v>1225</v>
      </c>
      <c r="E60" s="26" t="s">
        <v>24</v>
      </c>
      <c r="F60" s="27">
        <v>156</v>
      </c>
    </row>
    <row r="61" spans="1:6" ht="16">
      <c r="A61" s="27"/>
      <c r="B61" s="27" t="s">
        <v>967</v>
      </c>
      <c r="C61" s="25" t="s">
        <v>1225</v>
      </c>
      <c r="D61" s="27" t="s">
        <v>1225</v>
      </c>
      <c r="E61" s="26" t="s">
        <v>24</v>
      </c>
      <c r="F61" s="27">
        <v>102</v>
      </c>
    </row>
    <row r="62" spans="1:6" ht="16">
      <c r="A62" s="27"/>
      <c r="B62" s="27" t="s">
        <v>968</v>
      </c>
      <c r="C62" s="25" t="s">
        <v>1225</v>
      </c>
      <c r="D62" s="27" t="s">
        <v>1225</v>
      </c>
      <c r="E62" s="26" t="s">
        <v>24</v>
      </c>
      <c r="F62" s="27">
        <v>570</v>
      </c>
    </row>
    <row r="63" spans="1:6" ht="16">
      <c r="A63" s="27"/>
      <c r="B63" s="27" t="s">
        <v>969</v>
      </c>
      <c r="C63" s="66" t="s">
        <v>1225</v>
      </c>
      <c r="D63" s="65" t="s">
        <v>1225</v>
      </c>
      <c r="E63" s="26" t="s">
        <v>24</v>
      </c>
      <c r="F63" s="27">
        <v>8</v>
      </c>
    </row>
    <row r="64" spans="1:6" ht="16">
      <c r="A64" s="27"/>
      <c r="B64" s="27" t="s">
        <v>970</v>
      </c>
      <c r="C64" s="66" t="s">
        <v>1225</v>
      </c>
      <c r="D64" s="65" t="s">
        <v>1225</v>
      </c>
      <c r="E64" s="26" t="s">
        <v>24</v>
      </c>
      <c r="F64" s="27">
        <v>804</v>
      </c>
    </row>
    <row r="65" spans="1:6" ht="16">
      <c r="A65" s="27"/>
      <c r="B65" s="27" t="s">
        <v>971</v>
      </c>
      <c r="C65" s="66" t="s">
        <v>1225</v>
      </c>
      <c r="D65" s="65" t="s">
        <v>1225</v>
      </c>
      <c r="E65" s="26" t="s">
        <v>24</v>
      </c>
      <c r="F65" s="27">
        <v>79</v>
      </c>
    </row>
    <row r="66" spans="1:6" ht="16">
      <c r="A66" s="27"/>
      <c r="B66" s="27" t="s">
        <v>236</v>
      </c>
      <c r="C66" s="66" t="s">
        <v>1225</v>
      </c>
      <c r="D66" s="65" t="s">
        <v>1225</v>
      </c>
      <c r="E66" s="26" t="s">
        <v>24</v>
      </c>
      <c r="F66" s="27">
        <v>931</v>
      </c>
    </row>
    <row r="67" spans="1:6" ht="16">
      <c r="A67" s="27"/>
      <c r="B67" s="27" t="s">
        <v>972</v>
      </c>
      <c r="C67" s="25" t="s">
        <v>1224</v>
      </c>
      <c r="D67" s="27" t="s">
        <v>1224</v>
      </c>
      <c r="E67" s="26" t="s">
        <v>24</v>
      </c>
      <c r="F67" s="27">
        <v>174</v>
      </c>
    </row>
    <row r="68" spans="1:6" ht="16">
      <c r="A68" s="27"/>
      <c r="B68" s="27" t="s">
        <v>973</v>
      </c>
      <c r="C68" s="25" t="s">
        <v>1224</v>
      </c>
      <c r="D68" s="27" t="s">
        <v>1224</v>
      </c>
      <c r="E68" s="26" t="s">
        <v>24</v>
      </c>
      <c r="F68" s="27">
        <v>359</v>
      </c>
    </row>
    <row r="69" spans="1:6" ht="32">
      <c r="A69" s="27"/>
      <c r="B69" s="27" t="s">
        <v>974</v>
      </c>
      <c r="C69" s="25" t="s">
        <v>1224</v>
      </c>
      <c r="D69" s="27" t="s">
        <v>1224</v>
      </c>
      <c r="E69" s="26" t="s">
        <v>24</v>
      </c>
      <c r="F69" s="27">
        <v>161</v>
      </c>
    </row>
    <row r="70" spans="1:6" ht="16">
      <c r="A70" s="27"/>
      <c r="B70" s="27" t="s">
        <v>239</v>
      </c>
      <c r="C70" s="25" t="s">
        <v>1221</v>
      </c>
      <c r="D70" s="27" t="s">
        <v>1221</v>
      </c>
      <c r="E70" s="26" t="s">
        <v>24</v>
      </c>
      <c r="F70" s="27">
        <v>1159</v>
      </c>
    </row>
    <row r="71" spans="1:6" ht="32">
      <c r="A71" s="27"/>
      <c r="B71" s="27" t="s">
        <v>975</v>
      </c>
      <c r="C71" s="25" t="s">
        <v>935</v>
      </c>
      <c r="D71" s="27" t="s">
        <v>935</v>
      </c>
      <c r="E71" s="26" t="s">
        <v>24</v>
      </c>
      <c r="F71" s="27">
        <v>130</v>
      </c>
    </row>
    <row r="72" spans="1:6" ht="16">
      <c r="A72" s="27"/>
      <c r="B72" s="27" t="s">
        <v>241</v>
      </c>
      <c r="C72" s="25" t="s">
        <v>1032</v>
      </c>
      <c r="D72" s="27" t="s">
        <v>1032</v>
      </c>
      <c r="E72" s="26" t="s">
        <v>24</v>
      </c>
      <c r="F72" s="27">
        <v>193</v>
      </c>
    </row>
    <row r="73" spans="1:6" ht="32">
      <c r="A73" s="27"/>
      <c r="B73" s="27" t="s">
        <v>976</v>
      </c>
      <c r="C73" s="25" t="s">
        <v>1032</v>
      </c>
      <c r="D73" s="27" t="s">
        <v>1032</v>
      </c>
      <c r="E73" s="26" t="s">
        <v>24</v>
      </c>
      <c r="F73" s="27">
        <v>2164</v>
      </c>
    </row>
    <row r="74" spans="1:6" ht="16">
      <c r="A74" s="27"/>
      <c r="B74" s="27" t="s">
        <v>977</v>
      </c>
      <c r="C74" s="25" t="s">
        <v>1032</v>
      </c>
      <c r="D74" s="27" t="s">
        <v>1032</v>
      </c>
      <c r="E74" s="26" t="s">
        <v>24</v>
      </c>
      <c r="F74" s="27">
        <v>1063</v>
      </c>
    </row>
    <row r="75" spans="1:6" ht="16">
      <c r="A75" s="27"/>
      <c r="B75" s="27" t="s">
        <v>244</v>
      </c>
      <c r="C75" s="25" t="s">
        <v>1032</v>
      </c>
      <c r="D75" s="27" t="s">
        <v>1032</v>
      </c>
      <c r="E75" s="26" t="s">
        <v>24</v>
      </c>
      <c r="F75" s="27">
        <v>63</v>
      </c>
    </row>
    <row r="76" spans="1:6" ht="16">
      <c r="A76" s="27"/>
      <c r="B76" s="27" t="s">
        <v>211</v>
      </c>
      <c r="C76" s="25" t="s">
        <v>937</v>
      </c>
      <c r="D76" s="27" t="s">
        <v>937</v>
      </c>
      <c r="E76" s="26" t="s">
        <v>24</v>
      </c>
      <c r="F76" s="27">
        <v>2118</v>
      </c>
    </row>
    <row r="77" spans="1:6" ht="16">
      <c r="A77" s="27"/>
      <c r="B77" s="27" t="s">
        <v>245</v>
      </c>
      <c r="C77" s="25" t="s">
        <v>935</v>
      </c>
      <c r="D77" s="27" t="s">
        <v>935</v>
      </c>
      <c r="E77" s="26" t="s">
        <v>24</v>
      </c>
      <c r="F77" s="27">
        <v>709</v>
      </c>
    </row>
    <row r="78" spans="1:6" ht="16">
      <c r="A78" s="27"/>
      <c r="B78" s="27" t="s">
        <v>246</v>
      </c>
      <c r="C78" s="25" t="s">
        <v>935</v>
      </c>
      <c r="D78" s="27" t="s">
        <v>935</v>
      </c>
      <c r="E78" s="26" t="s">
        <v>24</v>
      </c>
      <c r="F78" s="27">
        <v>378</v>
      </c>
    </row>
    <row r="79" spans="1:6" ht="16">
      <c r="A79" s="27"/>
      <c r="B79" s="27" t="s">
        <v>247</v>
      </c>
      <c r="C79" s="25" t="s">
        <v>935</v>
      </c>
      <c r="D79" s="27" t="s">
        <v>935</v>
      </c>
      <c r="E79" s="26" t="s">
        <v>24</v>
      </c>
      <c r="F79" s="27">
        <v>679</v>
      </c>
    </row>
    <row r="80" spans="1:6" ht="16" customHeight="1">
      <c r="A80" s="27"/>
      <c r="B80" s="27" t="s">
        <v>978</v>
      </c>
      <c r="C80" s="25" t="s">
        <v>935</v>
      </c>
      <c r="D80" s="27" t="s">
        <v>935</v>
      </c>
      <c r="E80" s="26" t="s">
        <v>24</v>
      </c>
      <c r="F80" s="27">
        <v>58</v>
      </c>
    </row>
    <row r="81" spans="1:6" ht="16">
      <c r="A81" s="27"/>
      <c r="B81" s="27" t="s">
        <v>249</v>
      </c>
      <c r="C81" s="25" t="s">
        <v>1033</v>
      </c>
      <c r="D81" s="27" t="s">
        <v>1033</v>
      </c>
      <c r="E81" s="26" t="s">
        <v>24</v>
      </c>
      <c r="F81" s="27">
        <v>1055</v>
      </c>
    </row>
    <row r="82" spans="1:6" ht="16">
      <c r="A82" s="27"/>
      <c r="B82" s="27" t="s">
        <v>979</v>
      </c>
      <c r="C82" s="25" t="s">
        <v>935</v>
      </c>
      <c r="D82" s="27" t="s">
        <v>935</v>
      </c>
      <c r="E82" s="26" t="s">
        <v>24</v>
      </c>
      <c r="F82" s="27">
        <v>73</v>
      </c>
    </row>
    <row r="83" spans="1:6" ht="16">
      <c r="A83" s="27"/>
      <c r="B83" s="27" t="s">
        <v>251</v>
      </c>
      <c r="C83" s="25" t="s">
        <v>935</v>
      </c>
      <c r="D83" s="27" t="s">
        <v>935</v>
      </c>
      <c r="E83" s="26" t="s">
        <v>24</v>
      </c>
      <c r="F83" s="27">
        <v>394</v>
      </c>
    </row>
    <row r="84" spans="1:6" ht="16">
      <c r="A84" s="27"/>
      <c r="B84" s="27" t="s">
        <v>252</v>
      </c>
      <c r="C84" s="25" t="s">
        <v>935</v>
      </c>
      <c r="D84" s="27" t="s">
        <v>935</v>
      </c>
      <c r="E84" s="26" t="s">
        <v>24</v>
      </c>
      <c r="F84" s="27">
        <v>649</v>
      </c>
    </row>
    <row r="85" spans="1:6" ht="16">
      <c r="A85" s="27"/>
      <c r="B85" s="27" t="s">
        <v>253</v>
      </c>
      <c r="C85" s="25" t="s">
        <v>935</v>
      </c>
      <c r="D85" s="27" t="s">
        <v>935</v>
      </c>
      <c r="E85" s="26" t="s">
        <v>24</v>
      </c>
      <c r="F85" s="27">
        <v>346</v>
      </c>
    </row>
    <row r="86" spans="1:6" ht="16">
      <c r="A86" s="27"/>
      <c r="B86" s="27" t="s">
        <v>254</v>
      </c>
      <c r="C86" s="25" t="s">
        <v>935</v>
      </c>
      <c r="D86" s="27" t="s">
        <v>935</v>
      </c>
      <c r="E86" s="26" t="s">
        <v>24</v>
      </c>
      <c r="F86" s="27">
        <v>30</v>
      </c>
    </row>
    <row r="87" spans="1:6" ht="16">
      <c r="A87" s="27"/>
      <c r="B87" s="27" t="s">
        <v>980</v>
      </c>
      <c r="C87" s="25" t="s">
        <v>936</v>
      </c>
      <c r="D87" s="27" t="s">
        <v>936</v>
      </c>
      <c r="E87" s="26" t="s">
        <v>24</v>
      </c>
      <c r="F87" s="27">
        <v>565</v>
      </c>
    </row>
    <row r="88" spans="1:6" ht="16">
      <c r="A88" s="27"/>
      <c r="B88" s="27" t="s">
        <v>256</v>
      </c>
      <c r="C88" s="25" t="s">
        <v>935</v>
      </c>
      <c r="D88" s="27" t="s">
        <v>935</v>
      </c>
      <c r="E88" s="26" t="s">
        <v>24</v>
      </c>
      <c r="F88" s="27">
        <v>93</v>
      </c>
    </row>
    <row r="89" spans="1:6" ht="16">
      <c r="A89" s="27"/>
      <c r="B89" s="27" t="s">
        <v>981</v>
      </c>
      <c r="C89" s="25" t="s">
        <v>935</v>
      </c>
      <c r="D89" s="27" t="s">
        <v>935</v>
      </c>
      <c r="E89" s="26" t="s">
        <v>24</v>
      </c>
      <c r="F89" s="27">
        <v>125</v>
      </c>
    </row>
    <row r="90" spans="1:6" ht="16">
      <c r="A90" s="27"/>
      <c r="B90" s="27" t="s">
        <v>258</v>
      </c>
      <c r="C90" s="25" t="s">
        <v>935</v>
      </c>
      <c r="D90" s="27" t="s">
        <v>935</v>
      </c>
      <c r="E90" s="26" t="s">
        <v>24</v>
      </c>
      <c r="F90" s="27">
        <v>103</v>
      </c>
    </row>
    <row r="91" spans="1:6" ht="16">
      <c r="A91" s="27"/>
      <c r="B91" s="27" t="s">
        <v>982</v>
      </c>
      <c r="C91" s="25" t="s">
        <v>935</v>
      </c>
      <c r="D91" s="27" t="s">
        <v>935</v>
      </c>
      <c r="E91" s="26" t="s">
        <v>24</v>
      </c>
      <c r="F91" s="27">
        <v>115</v>
      </c>
    </row>
    <row r="92" spans="1:6" ht="16">
      <c r="A92" s="27"/>
      <c r="B92" s="27" t="s">
        <v>260</v>
      </c>
      <c r="C92" s="25" t="s">
        <v>935</v>
      </c>
      <c r="D92" s="27" t="s">
        <v>935</v>
      </c>
      <c r="E92" s="26" t="s">
        <v>24</v>
      </c>
      <c r="F92" s="27">
        <v>1188</v>
      </c>
    </row>
    <row r="93" spans="1:6" ht="16">
      <c r="A93" s="27"/>
      <c r="B93" s="27" t="s">
        <v>152</v>
      </c>
      <c r="C93" s="25" t="s">
        <v>538</v>
      </c>
      <c r="D93" s="27" t="s">
        <v>538</v>
      </c>
      <c r="E93" s="26" t="s">
        <v>24</v>
      </c>
      <c r="F93" s="27">
        <v>1076</v>
      </c>
    </row>
    <row r="94" spans="1:6" ht="16">
      <c r="A94" s="27"/>
      <c r="B94" s="27" t="s">
        <v>261</v>
      </c>
      <c r="C94" s="25" t="s">
        <v>935</v>
      </c>
      <c r="D94" s="27" t="s">
        <v>935</v>
      </c>
      <c r="E94" s="26" t="s">
        <v>24</v>
      </c>
      <c r="F94" s="27">
        <v>546</v>
      </c>
    </row>
    <row r="95" spans="1:6" ht="16">
      <c r="A95" s="27"/>
      <c r="B95" s="27" t="s">
        <v>983</v>
      </c>
      <c r="C95" s="25" t="s">
        <v>935</v>
      </c>
      <c r="D95" s="27" t="s">
        <v>935</v>
      </c>
      <c r="E95" s="26" t="s">
        <v>24</v>
      </c>
      <c r="F95" s="27">
        <v>271</v>
      </c>
    </row>
    <row r="96" spans="1:6" ht="16">
      <c r="A96" s="27"/>
      <c r="B96" s="27" t="s">
        <v>263</v>
      </c>
      <c r="C96" s="25" t="s">
        <v>935</v>
      </c>
      <c r="D96" s="27" t="s">
        <v>935</v>
      </c>
      <c r="E96" s="26" t="s">
        <v>24</v>
      </c>
      <c r="F96" s="27">
        <v>366</v>
      </c>
    </row>
    <row r="97" spans="1:6" ht="16">
      <c r="A97" s="27"/>
      <c r="B97" s="27" t="s">
        <v>264</v>
      </c>
      <c r="C97" s="25" t="s">
        <v>944</v>
      </c>
      <c r="D97" s="27" t="s">
        <v>935</v>
      </c>
      <c r="E97" s="26" t="s">
        <v>24</v>
      </c>
      <c r="F97" s="27">
        <v>26</v>
      </c>
    </row>
    <row r="98" spans="1:6" ht="16">
      <c r="A98" s="27"/>
      <c r="B98" s="27" t="s">
        <v>984</v>
      </c>
      <c r="C98" s="25" t="s">
        <v>944</v>
      </c>
      <c r="D98" s="27" t="s">
        <v>935</v>
      </c>
      <c r="E98" s="26" t="s">
        <v>24</v>
      </c>
      <c r="F98" s="27">
        <v>95</v>
      </c>
    </row>
    <row r="99" spans="1:6" ht="16">
      <c r="A99" s="27"/>
      <c r="B99" s="27" t="s">
        <v>266</v>
      </c>
      <c r="C99" s="25" t="s">
        <v>944</v>
      </c>
      <c r="D99" s="27" t="s">
        <v>935</v>
      </c>
      <c r="E99" s="26" t="s">
        <v>24</v>
      </c>
      <c r="F99" s="27">
        <v>94</v>
      </c>
    </row>
    <row r="100" spans="1:6" ht="16">
      <c r="A100" s="27"/>
      <c r="B100" s="27" t="s">
        <v>985</v>
      </c>
      <c r="C100" s="25" t="s">
        <v>935</v>
      </c>
      <c r="D100" s="27" t="s">
        <v>935</v>
      </c>
      <c r="E100" s="26" t="s">
        <v>24</v>
      </c>
      <c r="F100" s="27">
        <v>2</v>
      </c>
    </row>
    <row r="101" spans="1:6" ht="16">
      <c r="A101" s="27"/>
      <c r="B101" s="27" t="s">
        <v>986</v>
      </c>
      <c r="C101" s="25" t="s">
        <v>936</v>
      </c>
      <c r="D101" s="27" t="s">
        <v>936</v>
      </c>
      <c r="E101" s="26" t="s">
        <v>24</v>
      </c>
      <c r="F101" s="27">
        <v>115</v>
      </c>
    </row>
    <row r="102" spans="1:6" ht="16">
      <c r="A102" s="29"/>
      <c r="B102" s="29" t="s">
        <v>269</v>
      </c>
      <c r="C102" s="74" t="s">
        <v>935</v>
      </c>
      <c r="D102" s="29" t="s">
        <v>935</v>
      </c>
      <c r="E102" s="28" t="s">
        <v>24</v>
      </c>
      <c r="F102" s="29">
        <v>65</v>
      </c>
    </row>
    <row r="103" spans="1:6" ht="16">
      <c r="A103" s="27" t="s">
        <v>101</v>
      </c>
      <c r="B103" s="27" t="s">
        <v>68</v>
      </c>
      <c r="C103" s="25" t="s">
        <v>14</v>
      </c>
      <c r="D103" s="27" t="s">
        <v>14</v>
      </c>
      <c r="E103" s="25" t="s">
        <v>14</v>
      </c>
      <c r="F103" s="27">
        <v>454</v>
      </c>
    </row>
    <row r="104" spans="1:6" ht="16">
      <c r="A104" s="27"/>
      <c r="B104" s="27" t="s">
        <v>157</v>
      </c>
      <c r="C104" s="25" t="s">
        <v>83</v>
      </c>
      <c r="D104" s="27" t="s">
        <v>83</v>
      </c>
      <c r="E104" s="25" t="s">
        <v>83</v>
      </c>
      <c r="F104" s="27">
        <v>3</v>
      </c>
    </row>
    <row r="105" spans="1:6" ht="16">
      <c r="A105" s="27"/>
      <c r="B105" s="27" t="s">
        <v>158</v>
      </c>
      <c r="C105" s="25" t="s">
        <v>14</v>
      </c>
      <c r="D105" s="27" t="s">
        <v>14</v>
      </c>
      <c r="E105" s="25" t="s">
        <v>14</v>
      </c>
      <c r="F105" s="27">
        <v>29</v>
      </c>
    </row>
    <row r="106" spans="1:6" ht="16">
      <c r="A106" s="27"/>
      <c r="B106" s="27" t="s">
        <v>768</v>
      </c>
      <c r="C106" s="25" t="s">
        <v>83</v>
      </c>
      <c r="D106" s="27" t="s">
        <v>83</v>
      </c>
      <c r="E106" s="25" t="s">
        <v>83</v>
      </c>
      <c r="F106" s="27">
        <v>35</v>
      </c>
    </row>
    <row r="107" spans="1:6" ht="16">
      <c r="A107" s="27"/>
      <c r="B107" s="27" t="s">
        <v>160</v>
      </c>
      <c r="C107" s="25" t="s">
        <v>21</v>
      </c>
      <c r="D107" s="27" t="s">
        <v>21</v>
      </c>
      <c r="E107" s="25" t="s">
        <v>14</v>
      </c>
      <c r="F107" s="27">
        <v>1531</v>
      </c>
    </row>
    <row r="108" spans="1:6" ht="16">
      <c r="A108" s="27"/>
      <c r="B108" s="27" t="s">
        <v>161</v>
      </c>
      <c r="C108" s="25" t="s">
        <v>83</v>
      </c>
      <c r="D108" s="27" t="s">
        <v>83</v>
      </c>
      <c r="E108" s="25" t="s">
        <v>83</v>
      </c>
      <c r="F108" s="27">
        <v>7</v>
      </c>
    </row>
    <row r="109" spans="1:6" ht="16">
      <c r="A109" s="27"/>
      <c r="B109" s="27" t="s">
        <v>162</v>
      </c>
      <c r="C109" s="25" t="s">
        <v>83</v>
      </c>
      <c r="D109" s="27" t="s">
        <v>83</v>
      </c>
      <c r="E109" s="25" t="s">
        <v>83</v>
      </c>
      <c r="F109" s="27">
        <v>24</v>
      </c>
    </row>
    <row r="110" spans="1:6" ht="16">
      <c r="A110" s="27"/>
      <c r="B110" s="27" t="s">
        <v>163</v>
      </c>
      <c r="C110" s="82" t="s">
        <v>943</v>
      </c>
      <c r="D110" s="27" t="s">
        <v>83</v>
      </c>
      <c r="E110" s="25" t="s">
        <v>83</v>
      </c>
      <c r="F110" s="27">
        <v>2</v>
      </c>
    </row>
    <row r="111" spans="1:6" ht="16">
      <c r="A111" s="27"/>
      <c r="B111" s="27" t="s">
        <v>987</v>
      </c>
      <c r="C111" s="82" t="s">
        <v>943</v>
      </c>
      <c r="D111" s="27" t="s">
        <v>83</v>
      </c>
      <c r="E111" s="25" t="s">
        <v>83</v>
      </c>
      <c r="F111" s="27">
        <v>162</v>
      </c>
    </row>
    <row r="112" spans="1:6" ht="16">
      <c r="A112" s="29"/>
      <c r="B112" s="29" t="s">
        <v>988</v>
      </c>
      <c r="C112" s="74" t="s">
        <v>83</v>
      </c>
      <c r="D112" s="29" t="s">
        <v>83</v>
      </c>
      <c r="E112" s="74" t="s">
        <v>83</v>
      </c>
      <c r="F112" s="29">
        <v>166</v>
      </c>
    </row>
    <row r="113" spans="1:6" ht="16">
      <c r="A113" s="27" t="s">
        <v>102</v>
      </c>
      <c r="B113" s="27" t="s">
        <v>270</v>
      </c>
      <c r="C113" s="72" t="s">
        <v>14</v>
      </c>
      <c r="D113" s="27" t="s">
        <v>14</v>
      </c>
      <c r="E113" s="26" t="s">
        <v>14</v>
      </c>
      <c r="F113" s="27">
        <v>36</v>
      </c>
    </row>
    <row r="114" spans="1:6" ht="16">
      <c r="A114" s="27"/>
      <c r="B114" s="27" t="s">
        <v>271</v>
      </c>
      <c r="C114" s="72" t="s">
        <v>14</v>
      </c>
      <c r="D114" s="27" t="s">
        <v>14</v>
      </c>
      <c r="E114" s="26" t="s">
        <v>14</v>
      </c>
      <c r="F114" s="27">
        <v>179</v>
      </c>
    </row>
    <row r="115" spans="1:6" ht="16">
      <c r="A115" s="27"/>
      <c r="B115" s="27" t="s">
        <v>166</v>
      </c>
      <c r="C115" s="72" t="s">
        <v>83</v>
      </c>
      <c r="D115" s="27" t="s">
        <v>83</v>
      </c>
      <c r="E115" s="26" t="s">
        <v>83</v>
      </c>
      <c r="F115" s="27">
        <v>54</v>
      </c>
    </row>
    <row r="116" spans="1:6" ht="16">
      <c r="A116" s="29"/>
      <c r="B116" s="29" t="s">
        <v>989</v>
      </c>
      <c r="C116" s="84" t="s">
        <v>83</v>
      </c>
      <c r="D116" s="29" t="s">
        <v>83</v>
      </c>
      <c r="E116" s="28" t="s">
        <v>83</v>
      </c>
      <c r="F116" s="29">
        <v>80</v>
      </c>
    </row>
    <row r="117" spans="1:6" ht="16">
      <c r="A117" s="27" t="s">
        <v>103</v>
      </c>
      <c r="B117" s="27" t="s">
        <v>168</v>
      </c>
      <c r="C117" s="25" t="s">
        <v>14</v>
      </c>
      <c r="D117" s="27" t="s">
        <v>14</v>
      </c>
      <c r="E117" s="25" t="s">
        <v>14</v>
      </c>
      <c r="F117" s="27">
        <v>22</v>
      </c>
    </row>
    <row r="118" spans="1:6" ht="16">
      <c r="A118" s="27"/>
      <c r="B118" s="27" t="s">
        <v>169</v>
      </c>
      <c r="C118" s="25" t="s">
        <v>5</v>
      </c>
      <c r="D118" s="27" t="s">
        <v>5</v>
      </c>
      <c r="E118" s="25" t="s">
        <v>14</v>
      </c>
      <c r="F118" s="27">
        <v>50</v>
      </c>
    </row>
    <row r="119" spans="1:6" ht="16">
      <c r="A119" s="27"/>
      <c r="B119" s="27" t="s">
        <v>990</v>
      </c>
      <c r="C119" s="25" t="s">
        <v>14</v>
      </c>
      <c r="D119" s="27" t="s">
        <v>14</v>
      </c>
      <c r="E119" s="25" t="s">
        <v>14</v>
      </c>
      <c r="F119" s="27">
        <v>47</v>
      </c>
    </row>
    <row r="120" spans="1:6" ht="16">
      <c r="A120" s="27"/>
      <c r="B120" s="27" t="s">
        <v>5</v>
      </c>
      <c r="C120" s="25" t="s">
        <v>5</v>
      </c>
      <c r="D120" s="27" t="s">
        <v>5</v>
      </c>
      <c r="E120" s="25" t="s">
        <v>14</v>
      </c>
      <c r="F120" s="27">
        <v>195</v>
      </c>
    </row>
    <row r="121" spans="1:6" ht="16">
      <c r="A121" s="27"/>
      <c r="B121" s="27" t="s">
        <v>171</v>
      </c>
      <c r="C121" s="25" t="s">
        <v>14</v>
      </c>
      <c r="D121" s="27" t="s">
        <v>14</v>
      </c>
      <c r="E121" s="26" t="s">
        <v>14</v>
      </c>
      <c r="F121" s="27">
        <v>24</v>
      </c>
    </row>
    <row r="122" spans="1:6" ht="16">
      <c r="A122" s="29"/>
      <c r="B122" s="29" t="s">
        <v>991</v>
      </c>
      <c r="C122" s="74" t="s">
        <v>14</v>
      </c>
      <c r="D122" s="29" t="s">
        <v>14</v>
      </c>
      <c r="E122" s="28" t="s">
        <v>14</v>
      </c>
      <c r="F122" s="29">
        <v>14</v>
      </c>
    </row>
    <row r="123" spans="1:6" ht="16">
      <c r="A123" s="27" t="s">
        <v>104</v>
      </c>
      <c r="B123" s="27" t="s">
        <v>917</v>
      </c>
      <c r="C123" s="72" t="s">
        <v>29</v>
      </c>
      <c r="D123" s="27" t="s">
        <v>29</v>
      </c>
      <c r="E123" s="26" t="s">
        <v>67</v>
      </c>
      <c r="F123" s="27">
        <v>673</v>
      </c>
    </row>
    <row r="124" spans="1:6" ht="16">
      <c r="A124" s="27"/>
      <c r="B124" s="27" t="s">
        <v>273</v>
      </c>
      <c r="C124" s="72" t="s">
        <v>29</v>
      </c>
      <c r="D124" s="27" t="s">
        <v>29</v>
      </c>
      <c r="E124" s="26" t="s">
        <v>67</v>
      </c>
      <c r="F124" s="27">
        <v>6934</v>
      </c>
    </row>
    <row r="125" spans="1:6" ht="16">
      <c r="A125" s="27"/>
      <c r="B125" s="27" t="s">
        <v>274</v>
      </c>
      <c r="C125" s="72" t="s">
        <v>29</v>
      </c>
      <c r="D125" s="27" t="s">
        <v>29</v>
      </c>
      <c r="E125" s="26" t="s">
        <v>67</v>
      </c>
      <c r="F125" s="27">
        <v>5766</v>
      </c>
    </row>
    <row r="126" spans="1:6" ht="16">
      <c r="A126" s="27"/>
      <c r="B126" s="27" t="s">
        <v>992</v>
      </c>
      <c r="C126" s="72" t="s">
        <v>83</v>
      </c>
      <c r="D126" s="27" t="s">
        <v>83</v>
      </c>
      <c r="E126" s="26" t="s">
        <v>83</v>
      </c>
      <c r="F126" s="27">
        <v>1218</v>
      </c>
    </row>
    <row r="127" spans="1:6" ht="16">
      <c r="A127" s="27"/>
      <c r="B127" s="27" t="s">
        <v>993</v>
      </c>
      <c r="C127" s="72" t="s">
        <v>30</v>
      </c>
      <c r="D127" s="27" t="s">
        <v>30</v>
      </c>
      <c r="E127" s="26" t="s">
        <v>88</v>
      </c>
      <c r="F127" s="27">
        <v>197</v>
      </c>
    </row>
    <row r="128" spans="1:6" ht="16">
      <c r="A128" s="27"/>
      <c r="B128" s="27" t="s">
        <v>174</v>
      </c>
      <c r="C128" s="72" t="s">
        <v>84</v>
      </c>
      <c r="D128" s="27" t="s">
        <v>84</v>
      </c>
      <c r="E128" s="26" t="s">
        <v>14</v>
      </c>
      <c r="F128" s="27">
        <v>120</v>
      </c>
    </row>
    <row r="129" spans="1:6" ht="16">
      <c r="A129" s="27"/>
      <c r="B129" s="27" t="s">
        <v>175</v>
      </c>
      <c r="C129" s="72" t="s">
        <v>84</v>
      </c>
      <c r="D129" s="27" t="s">
        <v>84</v>
      </c>
      <c r="E129" s="26" t="s">
        <v>14</v>
      </c>
      <c r="F129" s="27">
        <v>263</v>
      </c>
    </row>
    <row r="130" spans="1:6" ht="16">
      <c r="A130" s="27"/>
      <c r="B130" s="27" t="s">
        <v>176</v>
      </c>
      <c r="C130" s="72" t="s">
        <v>84</v>
      </c>
      <c r="D130" s="27" t="s">
        <v>84</v>
      </c>
      <c r="E130" s="26" t="s">
        <v>14</v>
      </c>
      <c r="F130" s="27">
        <v>39</v>
      </c>
    </row>
    <row r="131" spans="1:6" ht="16">
      <c r="A131" s="27"/>
      <c r="B131" s="27" t="s">
        <v>34</v>
      </c>
      <c r="C131" s="72" t="s">
        <v>84</v>
      </c>
      <c r="D131" s="27" t="s">
        <v>84</v>
      </c>
      <c r="E131" s="26" t="s">
        <v>83</v>
      </c>
      <c r="F131" s="27">
        <v>124</v>
      </c>
    </row>
    <row r="132" spans="1:6" ht="16">
      <c r="A132" s="27"/>
      <c r="B132" s="27" t="s">
        <v>994</v>
      </c>
      <c r="C132" s="72" t="s">
        <v>83</v>
      </c>
      <c r="D132" s="27" t="s">
        <v>83</v>
      </c>
      <c r="E132" s="26" t="s">
        <v>83</v>
      </c>
      <c r="F132" s="27">
        <v>1</v>
      </c>
    </row>
    <row r="133" spans="1:6" ht="16">
      <c r="A133" s="27"/>
      <c r="B133" s="27" t="s">
        <v>178</v>
      </c>
      <c r="C133" s="72" t="s">
        <v>14</v>
      </c>
      <c r="D133" s="27" t="s">
        <v>14</v>
      </c>
      <c r="E133" s="26" t="s">
        <v>14</v>
      </c>
      <c r="F133" s="27">
        <v>4</v>
      </c>
    </row>
    <row r="134" spans="1:6" ht="16">
      <c r="A134" s="27"/>
      <c r="B134" s="27" t="s">
        <v>179</v>
      </c>
      <c r="C134" s="72" t="s">
        <v>83</v>
      </c>
      <c r="D134" s="27" t="s">
        <v>83</v>
      </c>
      <c r="E134" s="26" t="s">
        <v>83</v>
      </c>
      <c r="F134" s="27">
        <v>0</v>
      </c>
    </row>
    <row r="135" spans="1:6" ht="16">
      <c r="A135" s="27"/>
      <c r="B135" s="27" t="s">
        <v>180</v>
      </c>
      <c r="C135" s="72" t="s">
        <v>86</v>
      </c>
      <c r="D135" s="27" t="s">
        <v>86</v>
      </c>
      <c r="E135" s="26" t="s">
        <v>88</v>
      </c>
      <c r="F135" s="27">
        <v>28</v>
      </c>
    </row>
    <row r="136" spans="1:6" ht="16">
      <c r="A136" s="29"/>
      <c r="B136" s="29" t="s">
        <v>181</v>
      </c>
      <c r="C136" s="74" t="s">
        <v>84</v>
      </c>
      <c r="D136" s="29" t="s">
        <v>84</v>
      </c>
      <c r="E136" s="28" t="s">
        <v>83</v>
      </c>
      <c r="F136" s="29">
        <v>368</v>
      </c>
    </row>
    <row r="137" spans="1:6" ht="16">
      <c r="A137" s="27" t="s">
        <v>105</v>
      </c>
      <c r="B137" s="27" t="s">
        <v>182</v>
      </c>
      <c r="C137" s="85" t="s">
        <v>948</v>
      </c>
      <c r="D137" s="78" t="s">
        <v>948</v>
      </c>
      <c r="E137" s="25" t="s">
        <v>67</v>
      </c>
      <c r="F137" s="27">
        <v>50</v>
      </c>
    </row>
    <row r="138" spans="1:6" ht="16">
      <c r="A138" s="27"/>
      <c r="B138" s="27" t="s">
        <v>276</v>
      </c>
      <c r="C138" s="82" t="s">
        <v>948</v>
      </c>
      <c r="D138" s="27" t="s">
        <v>948</v>
      </c>
      <c r="E138" s="25" t="s">
        <v>67</v>
      </c>
      <c r="F138" s="27">
        <v>718</v>
      </c>
    </row>
    <row r="139" spans="1:6" ht="16">
      <c r="A139" s="27"/>
      <c r="B139" s="27" t="s">
        <v>277</v>
      </c>
      <c r="C139" s="82" t="s">
        <v>948</v>
      </c>
      <c r="D139" s="27" t="s">
        <v>948</v>
      </c>
      <c r="E139" s="25" t="s">
        <v>67</v>
      </c>
      <c r="F139" s="27">
        <v>281</v>
      </c>
    </row>
    <row r="140" spans="1:6" ht="16">
      <c r="A140" s="27"/>
      <c r="B140" s="27" t="s">
        <v>995</v>
      </c>
      <c r="C140" s="82" t="s">
        <v>948</v>
      </c>
      <c r="D140" s="27" t="s">
        <v>948</v>
      </c>
      <c r="E140" s="25" t="s">
        <v>67</v>
      </c>
      <c r="F140" s="27">
        <v>90</v>
      </c>
    </row>
    <row r="141" spans="1:6" ht="16">
      <c r="A141" s="27"/>
      <c r="B141" s="27" t="s">
        <v>788</v>
      </c>
      <c r="C141" s="82" t="s">
        <v>948</v>
      </c>
      <c r="D141" s="27" t="s">
        <v>948</v>
      </c>
      <c r="E141" s="25" t="s">
        <v>67</v>
      </c>
      <c r="F141" s="27">
        <v>625</v>
      </c>
    </row>
    <row r="142" spans="1:6" ht="16">
      <c r="A142" s="27"/>
      <c r="B142" s="27" t="s">
        <v>996</v>
      </c>
      <c r="C142" s="82" t="s">
        <v>1232</v>
      </c>
      <c r="D142" s="27" t="s">
        <v>1232</v>
      </c>
      <c r="E142" s="25" t="s">
        <v>67</v>
      </c>
      <c r="F142" s="27">
        <v>16966</v>
      </c>
    </row>
    <row r="143" spans="1:6" ht="16">
      <c r="A143" s="27"/>
      <c r="B143" s="27" t="s">
        <v>183</v>
      </c>
      <c r="C143" s="82" t="s">
        <v>1231</v>
      </c>
      <c r="D143" s="27" t="s">
        <v>1231</v>
      </c>
      <c r="E143" s="25" t="s">
        <v>67</v>
      </c>
      <c r="F143" s="27">
        <v>20874</v>
      </c>
    </row>
    <row r="144" spans="1:6" ht="16">
      <c r="A144" s="27"/>
      <c r="B144" s="27" t="s">
        <v>997</v>
      </c>
      <c r="C144" s="82" t="s">
        <v>1231</v>
      </c>
      <c r="D144" s="27" t="s">
        <v>1231</v>
      </c>
      <c r="E144" s="25" t="s">
        <v>67</v>
      </c>
      <c r="F144" s="27">
        <v>19</v>
      </c>
    </row>
    <row r="145" spans="1:6" ht="16">
      <c r="A145" s="27"/>
      <c r="B145" s="27" t="s">
        <v>281</v>
      </c>
      <c r="C145" s="82" t="s">
        <v>948</v>
      </c>
      <c r="D145" s="27" t="s">
        <v>948</v>
      </c>
      <c r="E145" s="25" t="s">
        <v>67</v>
      </c>
      <c r="F145" s="27">
        <v>11</v>
      </c>
    </row>
    <row r="146" spans="1:6" ht="16">
      <c r="A146" s="27"/>
      <c r="B146" s="27" t="s">
        <v>282</v>
      </c>
      <c r="C146" s="82" t="s">
        <v>948</v>
      </c>
      <c r="D146" s="27" t="s">
        <v>948</v>
      </c>
      <c r="E146" s="25" t="s">
        <v>67</v>
      </c>
      <c r="F146" s="27">
        <v>250</v>
      </c>
    </row>
    <row r="147" spans="1:6" ht="16">
      <c r="A147" s="27"/>
      <c r="B147" s="27" t="s">
        <v>283</v>
      </c>
      <c r="C147" s="82" t="s">
        <v>948</v>
      </c>
      <c r="D147" s="27" t="s">
        <v>948</v>
      </c>
      <c r="E147" s="25" t="s">
        <v>67</v>
      </c>
      <c r="F147" s="27">
        <v>83</v>
      </c>
    </row>
    <row r="148" spans="1:6" ht="16">
      <c r="A148" s="27"/>
      <c r="B148" s="27" t="s">
        <v>285</v>
      </c>
      <c r="C148" s="82" t="s">
        <v>948</v>
      </c>
      <c r="D148" s="27" t="s">
        <v>948</v>
      </c>
      <c r="E148" s="25" t="s">
        <v>67</v>
      </c>
      <c r="F148" s="27">
        <v>4299</v>
      </c>
    </row>
    <row r="149" spans="1:6" ht="32">
      <c r="A149" s="27"/>
      <c r="B149" s="27" t="s">
        <v>284</v>
      </c>
      <c r="C149" s="82" t="s">
        <v>948</v>
      </c>
      <c r="D149" s="27" t="s">
        <v>948</v>
      </c>
      <c r="E149" s="25" t="s">
        <v>67</v>
      </c>
      <c r="F149" s="27">
        <v>663</v>
      </c>
    </row>
    <row r="150" spans="1:6" ht="16">
      <c r="A150" s="27"/>
      <c r="B150" s="27" t="s">
        <v>286</v>
      </c>
      <c r="C150" s="82" t="s">
        <v>948</v>
      </c>
      <c r="D150" s="27" t="s">
        <v>948</v>
      </c>
      <c r="E150" s="25" t="s">
        <v>67</v>
      </c>
      <c r="F150" s="27">
        <v>93</v>
      </c>
    </row>
    <row r="151" spans="1:6" ht="16">
      <c r="A151" s="27"/>
      <c r="B151" s="27" t="s">
        <v>998</v>
      </c>
      <c r="C151" s="82" t="s">
        <v>948</v>
      </c>
      <c r="D151" s="27" t="s">
        <v>948</v>
      </c>
      <c r="E151" s="25" t="s">
        <v>67</v>
      </c>
      <c r="F151" s="27">
        <v>54</v>
      </c>
    </row>
    <row r="152" spans="1:6" ht="16">
      <c r="A152" s="27"/>
      <c r="B152" s="27" t="s">
        <v>999</v>
      </c>
      <c r="C152" s="82" t="s">
        <v>948</v>
      </c>
      <c r="D152" s="27" t="s">
        <v>948</v>
      </c>
      <c r="E152" s="25" t="s">
        <v>67</v>
      </c>
      <c r="F152" s="27">
        <v>404</v>
      </c>
    </row>
    <row r="153" spans="1:6" ht="16">
      <c r="A153" s="27"/>
      <c r="B153" s="27" t="s">
        <v>290</v>
      </c>
      <c r="C153" s="82" t="s">
        <v>948</v>
      </c>
      <c r="D153" s="27" t="s">
        <v>948</v>
      </c>
      <c r="E153" s="25" t="s">
        <v>67</v>
      </c>
      <c r="F153" s="27">
        <v>719</v>
      </c>
    </row>
    <row r="154" spans="1:6" ht="16">
      <c r="A154" s="27"/>
      <c r="B154" s="27" t="s">
        <v>291</v>
      </c>
      <c r="C154" s="82" t="s">
        <v>1232</v>
      </c>
      <c r="D154" s="27" t="s">
        <v>1232</v>
      </c>
      <c r="E154" s="25" t="s">
        <v>67</v>
      </c>
      <c r="F154" s="27">
        <v>626</v>
      </c>
    </row>
    <row r="155" spans="1:6" ht="16">
      <c r="A155" s="27"/>
      <c r="B155" s="27" t="s">
        <v>1000</v>
      </c>
      <c r="C155" s="82" t="s">
        <v>1232</v>
      </c>
      <c r="D155" s="27" t="s">
        <v>1232</v>
      </c>
      <c r="E155" s="25" t="s">
        <v>67</v>
      </c>
      <c r="F155" s="27">
        <v>3654</v>
      </c>
    </row>
    <row r="156" spans="1:6" ht="16">
      <c r="A156" s="27"/>
      <c r="B156" s="27" t="s">
        <v>1001</v>
      </c>
      <c r="C156" s="82" t="s">
        <v>1232</v>
      </c>
      <c r="D156" s="27" t="s">
        <v>1232</v>
      </c>
      <c r="E156" s="25" t="s">
        <v>67</v>
      </c>
      <c r="F156" s="27">
        <v>345</v>
      </c>
    </row>
    <row r="157" spans="1:6" ht="16">
      <c r="A157" s="27"/>
      <c r="B157" s="27" t="s">
        <v>1002</v>
      </c>
      <c r="C157" s="82" t="s">
        <v>1232</v>
      </c>
      <c r="D157" s="27" t="s">
        <v>1232</v>
      </c>
      <c r="E157" s="25" t="s">
        <v>67</v>
      </c>
      <c r="F157" s="27">
        <v>382</v>
      </c>
    </row>
    <row r="158" spans="1:6" ht="16">
      <c r="A158" s="27"/>
      <c r="B158" s="27" t="s">
        <v>295</v>
      </c>
      <c r="C158" s="82" t="s">
        <v>1232</v>
      </c>
      <c r="D158" s="27" t="s">
        <v>1232</v>
      </c>
      <c r="E158" s="25" t="s">
        <v>67</v>
      </c>
      <c r="F158" s="27">
        <v>2793</v>
      </c>
    </row>
    <row r="159" spans="1:6" ht="16">
      <c r="A159" s="27"/>
      <c r="B159" s="27" t="s">
        <v>1003</v>
      </c>
      <c r="C159" s="82" t="s">
        <v>948</v>
      </c>
      <c r="D159" s="27" t="s">
        <v>948</v>
      </c>
      <c r="E159" s="25" t="s">
        <v>67</v>
      </c>
      <c r="F159" s="27">
        <v>1025</v>
      </c>
    </row>
    <row r="160" spans="1:6" ht="16">
      <c r="A160" s="27"/>
      <c r="B160" s="27" t="s">
        <v>297</v>
      </c>
      <c r="C160" s="82" t="s">
        <v>948</v>
      </c>
      <c r="D160" s="27" t="s">
        <v>948</v>
      </c>
      <c r="E160" s="25" t="s">
        <v>67</v>
      </c>
      <c r="F160" s="27">
        <v>9</v>
      </c>
    </row>
    <row r="161" spans="1:6" ht="16">
      <c r="A161" s="27"/>
      <c r="B161" s="27" t="s">
        <v>298</v>
      </c>
      <c r="C161" s="82" t="s">
        <v>948</v>
      </c>
      <c r="D161" s="27" t="s">
        <v>948</v>
      </c>
      <c r="E161" s="72" t="s">
        <v>67</v>
      </c>
      <c r="F161" s="27">
        <v>234</v>
      </c>
    </row>
    <row r="162" spans="1:6" ht="16">
      <c r="A162" s="29"/>
      <c r="B162" s="29" t="s">
        <v>185</v>
      </c>
      <c r="C162" s="84" t="s">
        <v>948</v>
      </c>
      <c r="D162" s="29" t="s">
        <v>948</v>
      </c>
      <c r="E162" s="74" t="s">
        <v>67</v>
      </c>
      <c r="F162" s="29">
        <v>704</v>
      </c>
    </row>
    <row r="163" spans="1:6" ht="16">
      <c r="A163" s="27" t="s">
        <v>106</v>
      </c>
      <c r="B163" s="27" t="s">
        <v>187</v>
      </c>
      <c r="C163" s="25" t="s">
        <v>86</v>
      </c>
      <c r="D163" s="27" t="s">
        <v>86</v>
      </c>
      <c r="E163" s="25" t="s">
        <v>88</v>
      </c>
      <c r="F163" s="27">
        <v>80</v>
      </c>
    </row>
    <row r="164" spans="1:6" ht="16">
      <c r="A164" s="27"/>
      <c r="B164" s="27" t="s">
        <v>188</v>
      </c>
      <c r="C164" s="25" t="s">
        <v>86</v>
      </c>
      <c r="D164" s="27" t="s">
        <v>86</v>
      </c>
      <c r="E164" s="25" t="s">
        <v>88</v>
      </c>
      <c r="F164" s="27">
        <v>437</v>
      </c>
    </row>
    <row r="165" spans="1:6" ht="16">
      <c r="A165" s="27"/>
      <c r="B165" s="27" t="s">
        <v>299</v>
      </c>
      <c r="C165" s="25" t="s">
        <v>82</v>
      </c>
      <c r="D165" s="27" t="s">
        <v>82</v>
      </c>
      <c r="E165" s="25" t="s">
        <v>83</v>
      </c>
      <c r="F165" s="27">
        <v>777</v>
      </c>
    </row>
    <row r="166" spans="1:6" ht="16">
      <c r="A166" s="27"/>
      <c r="B166" s="27" t="s">
        <v>300</v>
      </c>
      <c r="C166" s="25" t="s">
        <v>82</v>
      </c>
      <c r="D166" s="27" t="s">
        <v>82</v>
      </c>
      <c r="E166" s="25" t="s">
        <v>83</v>
      </c>
      <c r="F166" s="27">
        <v>3044</v>
      </c>
    </row>
    <row r="167" spans="1:6" ht="16">
      <c r="A167" s="27"/>
      <c r="B167" s="27" t="s">
        <v>301</v>
      </c>
      <c r="C167" s="25" t="s">
        <v>82</v>
      </c>
      <c r="D167" s="27" t="s">
        <v>82</v>
      </c>
      <c r="E167" s="25" t="s">
        <v>83</v>
      </c>
      <c r="F167" s="27">
        <v>611</v>
      </c>
    </row>
    <row r="168" spans="1:6" ht="16">
      <c r="A168" s="27"/>
      <c r="B168" s="27" t="s">
        <v>302</v>
      </c>
      <c r="C168" s="25" t="s">
        <v>82</v>
      </c>
      <c r="D168" s="27" t="s">
        <v>82</v>
      </c>
      <c r="E168" s="25" t="s">
        <v>83</v>
      </c>
      <c r="F168" s="27">
        <v>397</v>
      </c>
    </row>
    <row r="169" spans="1:6" ht="16">
      <c r="A169" s="27"/>
      <c r="B169" s="27" t="s">
        <v>189</v>
      </c>
      <c r="C169" s="25" t="s">
        <v>1223</v>
      </c>
      <c r="D169" s="27" t="s">
        <v>1223</v>
      </c>
      <c r="E169" s="25" t="s">
        <v>83</v>
      </c>
      <c r="F169" s="27">
        <v>173</v>
      </c>
    </row>
    <row r="170" spans="1:6" ht="16">
      <c r="A170" s="27"/>
      <c r="B170" s="27" t="s">
        <v>190</v>
      </c>
      <c r="C170" s="25" t="s">
        <v>14</v>
      </c>
      <c r="D170" s="27" t="s">
        <v>14</v>
      </c>
      <c r="E170" s="25" t="s">
        <v>14</v>
      </c>
      <c r="F170" s="27">
        <v>283</v>
      </c>
    </row>
    <row r="171" spans="1:6" ht="16">
      <c r="A171" s="27"/>
      <c r="B171" s="27" t="s">
        <v>191</v>
      </c>
      <c r="C171" s="25" t="s">
        <v>1223</v>
      </c>
      <c r="D171" s="27" t="s">
        <v>1223</v>
      </c>
      <c r="E171" s="25" t="s">
        <v>83</v>
      </c>
      <c r="F171" s="27">
        <v>17</v>
      </c>
    </row>
    <row r="172" spans="1:6" ht="16">
      <c r="A172" s="27"/>
      <c r="B172" s="27" t="s">
        <v>817</v>
      </c>
      <c r="C172" s="25" t="s">
        <v>1223</v>
      </c>
      <c r="D172" s="27" t="s">
        <v>1223</v>
      </c>
      <c r="E172" s="25" t="s">
        <v>83</v>
      </c>
      <c r="F172" s="27">
        <v>81</v>
      </c>
    </row>
    <row r="173" spans="1:6" ht="16">
      <c r="A173" s="27"/>
      <c r="B173" s="27" t="s">
        <v>193</v>
      </c>
      <c r="C173" s="25" t="s">
        <v>1223</v>
      </c>
      <c r="D173" s="27" t="s">
        <v>1223</v>
      </c>
      <c r="E173" s="25" t="s">
        <v>83</v>
      </c>
      <c r="F173" s="27">
        <v>8</v>
      </c>
    </row>
    <row r="174" spans="1:6" ht="16">
      <c r="A174" s="27"/>
      <c r="B174" s="27" t="s">
        <v>1004</v>
      </c>
      <c r="C174" s="25" t="s">
        <v>14</v>
      </c>
      <c r="D174" s="27" t="s">
        <v>14</v>
      </c>
      <c r="E174" s="25" t="s">
        <v>14</v>
      </c>
      <c r="F174" s="27">
        <v>1099</v>
      </c>
    </row>
    <row r="175" spans="1:6" ht="16">
      <c r="A175" s="29"/>
      <c r="B175" s="29" t="s">
        <v>1005</v>
      </c>
      <c r="C175" s="74" t="s">
        <v>1223</v>
      </c>
      <c r="D175" s="29" t="s">
        <v>1223</v>
      </c>
      <c r="E175" s="74" t="s">
        <v>83</v>
      </c>
      <c r="F175" s="29">
        <v>1129</v>
      </c>
    </row>
    <row r="176" spans="1:6" ht="16">
      <c r="A176" s="27" t="s">
        <v>107</v>
      </c>
      <c r="B176" s="27" t="s">
        <v>195</v>
      </c>
      <c r="C176" s="98" t="s">
        <v>83</v>
      </c>
      <c r="D176" s="99" t="s">
        <v>83</v>
      </c>
      <c r="E176" s="101" t="s">
        <v>83</v>
      </c>
      <c r="F176" s="27">
        <v>5</v>
      </c>
    </row>
    <row r="177" spans="1:6" ht="16">
      <c r="A177" s="27"/>
      <c r="B177" s="27" t="s">
        <v>196</v>
      </c>
      <c r="C177" s="98" t="s">
        <v>951</v>
      </c>
      <c r="D177" s="99" t="s">
        <v>951</v>
      </c>
      <c r="E177" s="101" t="s">
        <v>83</v>
      </c>
      <c r="F177" s="27">
        <v>525</v>
      </c>
    </row>
    <row r="178" spans="1:6" ht="16">
      <c r="A178" s="27"/>
      <c r="B178" s="27" t="s">
        <v>369</v>
      </c>
      <c r="C178" s="98" t="s">
        <v>951</v>
      </c>
      <c r="D178" s="99" t="s">
        <v>951</v>
      </c>
      <c r="E178" s="101" t="s">
        <v>83</v>
      </c>
      <c r="F178" s="27">
        <v>516</v>
      </c>
    </row>
    <row r="179" spans="1:6" ht="16">
      <c r="A179" s="27"/>
      <c r="B179" s="27" t="s">
        <v>370</v>
      </c>
      <c r="C179" s="98" t="s">
        <v>951</v>
      </c>
      <c r="D179" s="99" t="s">
        <v>951</v>
      </c>
      <c r="E179" s="101" t="s">
        <v>83</v>
      </c>
      <c r="F179" s="27">
        <v>39</v>
      </c>
    </row>
    <row r="180" spans="1:6" ht="16">
      <c r="A180" s="27"/>
      <c r="B180" s="27" t="s">
        <v>197</v>
      </c>
      <c r="C180" s="98" t="s">
        <v>951</v>
      </c>
      <c r="D180" s="99" t="s">
        <v>951</v>
      </c>
      <c r="E180" s="101" t="s">
        <v>83</v>
      </c>
      <c r="F180" s="27">
        <v>144</v>
      </c>
    </row>
    <row r="181" spans="1:6" ht="16">
      <c r="A181" s="27"/>
      <c r="B181" s="27" t="s">
        <v>198</v>
      </c>
      <c r="C181" s="98" t="s">
        <v>951</v>
      </c>
      <c r="D181" s="99" t="s">
        <v>951</v>
      </c>
      <c r="E181" s="101" t="s">
        <v>83</v>
      </c>
      <c r="F181" s="27">
        <v>711</v>
      </c>
    </row>
    <row r="182" spans="1:6" ht="16" customHeight="1">
      <c r="A182" s="27"/>
      <c r="B182" s="27" t="s">
        <v>1006</v>
      </c>
      <c r="C182" s="98" t="s">
        <v>951</v>
      </c>
      <c r="D182" s="99" t="s">
        <v>951</v>
      </c>
      <c r="E182" s="26" t="s">
        <v>83</v>
      </c>
      <c r="F182" s="27">
        <v>216</v>
      </c>
    </row>
    <row r="183" spans="1:6" ht="16">
      <c r="A183" s="27"/>
      <c r="B183" s="27" t="s">
        <v>825</v>
      </c>
      <c r="C183" s="25" t="s">
        <v>14</v>
      </c>
      <c r="D183" s="27" t="s">
        <v>14</v>
      </c>
      <c r="E183" s="25" t="s">
        <v>14</v>
      </c>
      <c r="F183" s="27">
        <v>288</v>
      </c>
    </row>
    <row r="184" spans="1:6" ht="16">
      <c r="A184" s="27"/>
      <c r="B184" s="27" t="s">
        <v>200</v>
      </c>
      <c r="C184" s="25" t="s">
        <v>1034</v>
      </c>
      <c r="D184" s="27" t="s">
        <v>1034</v>
      </c>
      <c r="E184" s="25" t="s">
        <v>14</v>
      </c>
      <c r="F184" s="27">
        <v>1442</v>
      </c>
    </row>
    <row r="185" spans="1:6" ht="16">
      <c r="A185" s="27"/>
      <c r="B185" s="27" t="s">
        <v>201</v>
      </c>
      <c r="C185" s="25" t="s">
        <v>5</v>
      </c>
      <c r="D185" s="27" t="s">
        <v>5</v>
      </c>
      <c r="E185" s="25" t="s">
        <v>14</v>
      </c>
      <c r="F185" s="27">
        <v>1487</v>
      </c>
    </row>
    <row r="186" spans="1:6" ht="16">
      <c r="A186" s="27"/>
      <c r="B186" s="27" t="s">
        <v>1007</v>
      </c>
      <c r="C186" s="25" t="s">
        <v>1034</v>
      </c>
      <c r="D186" s="27" t="s">
        <v>1034</v>
      </c>
      <c r="E186" s="25" t="s">
        <v>14</v>
      </c>
      <c r="F186" s="27">
        <v>333</v>
      </c>
    </row>
    <row r="187" spans="1:6" ht="16">
      <c r="A187" s="27"/>
      <c r="B187" s="27" t="s">
        <v>1008</v>
      </c>
      <c r="C187" s="25" t="s">
        <v>14</v>
      </c>
      <c r="D187" s="27" t="s">
        <v>14</v>
      </c>
      <c r="E187" s="25" t="s">
        <v>14</v>
      </c>
      <c r="F187" s="27">
        <v>57</v>
      </c>
    </row>
    <row r="188" spans="1:6" ht="16">
      <c r="A188" s="29"/>
      <c r="B188" s="29" t="s">
        <v>203</v>
      </c>
      <c r="C188" s="74" t="s">
        <v>951</v>
      </c>
      <c r="D188" s="29" t="s">
        <v>951</v>
      </c>
      <c r="E188" s="74" t="s">
        <v>83</v>
      </c>
      <c r="F188" s="29">
        <v>908</v>
      </c>
    </row>
    <row r="189" spans="1:6" ht="16">
      <c r="A189" s="27" t="s">
        <v>686</v>
      </c>
      <c r="B189" s="27" t="s">
        <v>303</v>
      </c>
      <c r="C189" s="72" t="s">
        <v>938</v>
      </c>
      <c r="D189" s="27" t="s">
        <v>938</v>
      </c>
      <c r="E189" s="26" t="s">
        <v>83</v>
      </c>
      <c r="F189" s="27">
        <v>36</v>
      </c>
    </row>
    <row r="190" spans="1:6" ht="16">
      <c r="A190" s="27"/>
      <c r="B190" s="27" t="s">
        <v>304</v>
      </c>
      <c r="C190" s="72" t="s">
        <v>938</v>
      </c>
      <c r="D190" s="27" t="s">
        <v>938</v>
      </c>
      <c r="E190" s="26" t="s">
        <v>14</v>
      </c>
      <c r="F190" s="27">
        <v>56</v>
      </c>
    </row>
    <row r="191" spans="1:6" ht="16">
      <c r="A191" s="27"/>
      <c r="B191" s="27" t="s">
        <v>1009</v>
      </c>
      <c r="C191" s="72" t="s">
        <v>938</v>
      </c>
      <c r="D191" s="27" t="s">
        <v>938</v>
      </c>
      <c r="E191" s="26" t="s">
        <v>14</v>
      </c>
      <c r="F191" s="27">
        <v>667</v>
      </c>
    </row>
    <row r="192" spans="1:6" ht="16">
      <c r="A192" s="27"/>
      <c r="B192" s="27" t="s">
        <v>204</v>
      </c>
      <c r="C192" s="72" t="s">
        <v>938</v>
      </c>
      <c r="D192" s="27" t="s">
        <v>938</v>
      </c>
      <c r="E192" s="26" t="s">
        <v>88</v>
      </c>
      <c r="F192" s="27">
        <v>624</v>
      </c>
    </row>
    <row r="193" spans="1:6" ht="16">
      <c r="A193" s="27"/>
      <c r="B193" s="27" t="s">
        <v>1010</v>
      </c>
      <c r="C193" s="72" t="s">
        <v>938</v>
      </c>
      <c r="D193" s="27" t="s">
        <v>938</v>
      </c>
      <c r="E193" s="26" t="s">
        <v>83</v>
      </c>
      <c r="F193" s="27">
        <v>106</v>
      </c>
    </row>
    <row r="194" spans="1:6" ht="16">
      <c r="A194" s="27"/>
      <c r="B194" s="27" t="s">
        <v>206</v>
      </c>
      <c r="C194" s="72" t="s">
        <v>939</v>
      </c>
      <c r="D194" s="27" t="s">
        <v>939</v>
      </c>
      <c r="E194" s="26" t="s">
        <v>83</v>
      </c>
      <c r="F194" s="27">
        <v>184</v>
      </c>
    </row>
    <row r="195" spans="1:6" ht="16">
      <c r="A195" s="27"/>
      <c r="B195" s="27" t="s">
        <v>207</v>
      </c>
      <c r="C195" s="72" t="s">
        <v>939</v>
      </c>
      <c r="D195" s="27" t="s">
        <v>939</v>
      </c>
      <c r="E195" s="26" t="s">
        <v>14</v>
      </c>
      <c r="F195" s="27">
        <v>320</v>
      </c>
    </row>
    <row r="196" spans="1:6" ht="16">
      <c r="A196" s="27"/>
      <c r="B196" s="27" t="s">
        <v>209</v>
      </c>
      <c r="C196" s="25" t="s">
        <v>939</v>
      </c>
      <c r="D196" s="27" t="s">
        <v>939</v>
      </c>
      <c r="E196" s="25" t="s">
        <v>83</v>
      </c>
      <c r="F196" s="27">
        <v>0</v>
      </c>
    </row>
    <row r="197" spans="1:6" ht="16">
      <c r="A197" s="29"/>
      <c r="B197" s="29" t="s">
        <v>832</v>
      </c>
      <c r="C197" s="74" t="s">
        <v>939</v>
      </c>
      <c r="D197" s="29" t="s">
        <v>939</v>
      </c>
      <c r="E197" s="74" t="s">
        <v>83</v>
      </c>
      <c r="F197" s="29">
        <v>68</v>
      </c>
    </row>
    <row r="198" spans="1:6" ht="32">
      <c r="A198" s="27" t="s">
        <v>109</v>
      </c>
      <c r="B198" s="27" t="s">
        <v>1011</v>
      </c>
      <c r="C198" s="85" t="s">
        <v>940</v>
      </c>
      <c r="D198" s="78" t="s">
        <v>940</v>
      </c>
      <c r="E198" s="102" t="s">
        <v>83</v>
      </c>
      <c r="F198" s="27">
        <v>15</v>
      </c>
    </row>
    <row r="199" spans="1:6" ht="16">
      <c r="A199" s="27"/>
      <c r="B199" s="27" t="s">
        <v>1012</v>
      </c>
      <c r="C199" s="82" t="s">
        <v>940</v>
      </c>
      <c r="D199" s="27" t="s">
        <v>940</v>
      </c>
      <c r="E199" s="26" t="s">
        <v>83</v>
      </c>
      <c r="F199" s="27">
        <v>16</v>
      </c>
    </row>
    <row r="200" spans="1:6" ht="16">
      <c r="A200" s="27"/>
      <c r="B200" s="27" t="s">
        <v>308</v>
      </c>
      <c r="C200" s="82" t="s">
        <v>940</v>
      </c>
      <c r="D200" s="27" t="s">
        <v>940</v>
      </c>
      <c r="E200" s="26" t="s">
        <v>83</v>
      </c>
      <c r="F200" s="27">
        <v>9</v>
      </c>
    </row>
    <row r="201" spans="1:6" ht="16">
      <c r="A201" s="27"/>
      <c r="B201" s="27" t="s">
        <v>309</v>
      </c>
      <c r="C201" s="82" t="s">
        <v>940</v>
      </c>
      <c r="D201" s="27" t="s">
        <v>940</v>
      </c>
      <c r="E201" s="26" t="s">
        <v>83</v>
      </c>
      <c r="F201" s="27">
        <v>7</v>
      </c>
    </row>
    <row r="202" spans="1:6" ht="16">
      <c r="A202" s="27"/>
      <c r="B202" s="27" t="s">
        <v>310</v>
      </c>
      <c r="C202" s="82" t="s">
        <v>940</v>
      </c>
      <c r="D202" s="27" t="s">
        <v>940</v>
      </c>
      <c r="E202" s="26" t="s">
        <v>83</v>
      </c>
      <c r="F202" s="27">
        <v>14</v>
      </c>
    </row>
    <row r="203" spans="1:6" ht="16">
      <c r="A203" s="27"/>
      <c r="B203" s="27" t="s">
        <v>311</v>
      </c>
      <c r="C203" s="82" t="s">
        <v>940</v>
      </c>
      <c r="D203" s="27" t="s">
        <v>940</v>
      </c>
      <c r="E203" s="26" t="s">
        <v>88</v>
      </c>
      <c r="F203" s="27">
        <v>23</v>
      </c>
    </row>
    <row r="204" spans="1:6" ht="16">
      <c r="A204" s="27"/>
      <c r="B204" s="27" t="s">
        <v>312</v>
      </c>
      <c r="C204" s="82" t="s">
        <v>940</v>
      </c>
      <c r="D204" s="27" t="s">
        <v>940</v>
      </c>
      <c r="E204" s="26" t="s">
        <v>83</v>
      </c>
      <c r="F204" s="27">
        <v>1</v>
      </c>
    </row>
    <row r="205" spans="1:6" ht="16">
      <c r="A205" s="29"/>
      <c r="B205" s="29" t="s">
        <v>1013</v>
      </c>
      <c r="C205" s="84" t="s">
        <v>940</v>
      </c>
      <c r="D205" s="29" t="s">
        <v>940</v>
      </c>
      <c r="E205" s="74" t="s">
        <v>83</v>
      </c>
      <c r="F205" s="29">
        <v>20</v>
      </c>
    </row>
    <row r="206" spans="1:6" ht="16">
      <c r="A206" s="27" t="s">
        <v>954</v>
      </c>
      <c r="B206" s="27" t="s">
        <v>314</v>
      </c>
      <c r="C206" s="98" t="s">
        <v>86</v>
      </c>
      <c r="D206" s="99" t="s">
        <v>86</v>
      </c>
      <c r="E206" s="101" t="s">
        <v>88</v>
      </c>
      <c r="F206" s="27">
        <v>39</v>
      </c>
    </row>
    <row r="207" spans="1:6" ht="16">
      <c r="A207" s="29"/>
      <c r="B207" s="29" t="s">
        <v>315</v>
      </c>
      <c r="C207" s="108" t="s">
        <v>83</v>
      </c>
      <c r="D207" s="104" t="s">
        <v>83</v>
      </c>
      <c r="E207" s="105" t="s">
        <v>83</v>
      </c>
      <c r="F207" s="29">
        <v>112</v>
      </c>
    </row>
    <row r="208" spans="1:6" ht="16">
      <c r="A208" s="27" t="s">
        <v>111</v>
      </c>
      <c r="B208" s="27" t="s">
        <v>316</v>
      </c>
      <c r="C208" s="25" t="s">
        <v>14</v>
      </c>
      <c r="D208" s="27" t="s">
        <v>14</v>
      </c>
      <c r="E208" s="25" t="s">
        <v>14</v>
      </c>
      <c r="F208" s="27">
        <v>134</v>
      </c>
    </row>
    <row r="209" spans="1:6" ht="16">
      <c r="A209" s="27"/>
      <c r="B209" s="27" t="s">
        <v>1014</v>
      </c>
      <c r="C209" s="25" t="s">
        <v>14</v>
      </c>
      <c r="D209" s="27" t="s">
        <v>14</v>
      </c>
      <c r="E209" s="25" t="s">
        <v>14</v>
      </c>
      <c r="F209" s="27">
        <v>4</v>
      </c>
    </row>
    <row r="210" spans="1:6" ht="16">
      <c r="A210" s="27"/>
      <c r="B210" s="27" t="s">
        <v>318</v>
      </c>
      <c r="C210" s="25" t="s">
        <v>86</v>
      </c>
      <c r="D210" s="27" t="s">
        <v>86</v>
      </c>
      <c r="E210" s="25" t="s">
        <v>88</v>
      </c>
      <c r="F210" s="27">
        <v>10</v>
      </c>
    </row>
    <row r="211" spans="1:6" ht="16">
      <c r="A211" s="27"/>
      <c r="B211" s="27" t="s">
        <v>1015</v>
      </c>
      <c r="C211" s="25" t="s">
        <v>14</v>
      </c>
      <c r="D211" s="27" t="s">
        <v>14</v>
      </c>
      <c r="E211" s="25" t="s">
        <v>14</v>
      </c>
      <c r="F211" s="27">
        <v>7</v>
      </c>
    </row>
    <row r="212" spans="1:6" ht="16">
      <c r="A212" s="27"/>
      <c r="B212" s="27" t="s">
        <v>1016</v>
      </c>
      <c r="C212" s="25" t="s">
        <v>14</v>
      </c>
      <c r="D212" s="27" t="s">
        <v>14</v>
      </c>
      <c r="E212" s="25" t="s">
        <v>14</v>
      </c>
      <c r="F212" s="27">
        <v>62</v>
      </c>
    </row>
    <row r="213" spans="1:6" ht="16">
      <c r="A213" s="29"/>
      <c r="B213" s="29" t="s">
        <v>1017</v>
      </c>
      <c r="C213" s="74" t="s">
        <v>83</v>
      </c>
      <c r="D213" s="29" t="s">
        <v>83</v>
      </c>
      <c r="E213" s="74" t="s">
        <v>83</v>
      </c>
      <c r="F213" s="29">
        <v>60</v>
      </c>
    </row>
    <row r="214" spans="1:6" ht="16">
      <c r="A214" s="27" t="s">
        <v>112</v>
      </c>
      <c r="B214" s="27" t="s">
        <v>321</v>
      </c>
      <c r="C214" s="98" t="s">
        <v>14</v>
      </c>
      <c r="D214" s="99" t="s">
        <v>14</v>
      </c>
      <c r="E214" s="101" t="s">
        <v>14</v>
      </c>
      <c r="F214" s="27">
        <v>74</v>
      </c>
    </row>
    <row r="215" spans="1:6" ht="16">
      <c r="A215" s="27"/>
      <c r="B215" s="27" t="s">
        <v>322</v>
      </c>
      <c r="C215" s="98" t="s">
        <v>14</v>
      </c>
      <c r="D215" s="99" t="s">
        <v>14</v>
      </c>
      <c r="E215" s="101" t="s">
        <v>14</v>
      </c>
      <c r="F215" s="27">
        <v>194</v>
      </c>
    </row>
    <row r="216" spans="1:6" ht="16">
      <c r="A216" s="27"/>
      <c r="B216" s="27" t="s">
        <v>323</v>
      </c>
      <c r="C216" s="25" t="s">
        <v>14</v>
      </c>
      <c r="D216" s="27" t="s">
        <v>14</v>
      </c>
      <c r="E216" s="25" t="s">
        <v>14</v>
      </c>
      <c r="F216" s="27">
        <v>1025</v>
      </c>
    </row>
    <row r="217" spans="1:6" ht="16">
      <c r="A217" s="29"/>
      <c r="B217" s="29" t="s">
        <v>324</v>
      </c>
      <c r="C217" s="74" t="s">
        <v>14</v>
      </c>
      <c r="D217" s="29" t="s">
        <v>14</v>
      </c>
      <c r="E217" s="74" t="s">
        <v>14</v>
      </c>
      <c r="F217" s="29">
        <v>623</v>
      </c>
    </row>
    <row r="218" spans="1:6" ht="16">
      <c r="A218" s="79" t="s">
        <v>113</v>
      </c>
      <c r="B218" s="79" t="s">
        <v>113</v>
      </c>
      <c r="C218" s="84" t="s">
        <v>940</v>
      </c>
      <c r="D218" s="29" t="s">
        <v>940</v>
      </c>
      <c r="E218" s="28" t="s">
        <v>83</v>
      </c>
      <c r="F218" s="79">
        <v>5381</v>
      </c>
    </row>
    <row r="219" spans="1:6" ht="16">
      <c r="A219" s="27" t="s">
        <v>114</v>
      </c>
      <c r="B219" s="27" t="s">
        <v>331</v>
      </c>
      <c r="C219" s="82" t="s">
        <v>14</v>
      </c>
      <c r="D219" s="27" t="s">
        <v>14</v>
      </c>
      <c r="E219" s="26" t="s">
        <v>14</v>
      </c>
      <c r="F219" s="27">
        <v>116</v>
      </c>
    </row>
    <row r="220" spans="1:6" ht="16">
      <c r="A220" s="29"/>
      <c r="B220" s="29" t="s">
        <v>1018</v>
      </c>
      <c r="C220" s="84" t="s">
        <v>83</v>
      </c>
      <c r="D220" s="29" t="s">
        <v>83</v>
      </c>
      <c r="E220" s="28" t="s">
        <v>83</v>
      </c>
      <c r="F220" s="29">
        <v>238</v>
      </c>
    </row>
    <row r="221" spans="1:6" ht="16">
      <c r="A221" s="27" t="s">
        <v>115</v>
      </c>
      <c r="B221" s="27" t="s">
        <v>333</v>
      </c>
      <c r="C221" s="25" t="s">
        <v>85</v>
      </c>
      <c r="D221" s="27" t="s">
        <v>85</v>
      </c>
      <c r="E221" s="102" t="s">
        <v>85</v>
      </c>
      <c r="F221" s="27">
        <v>89</v>
      </c>
    </row>
    <row r="222" spans="1:6" ht="16">
      <c r="A222" s="27"/>
      <c r="B222" s="27" t="s">
        <v>1019</v>
      </c>
      <c r="C222" s="25" t="s">
        <v>947</v>
      </c>
      <c r="D222" s="27" t="s">
        <v>947</v>
      </c>
      <c r="E222" s="26" t="s">
        <v>85</v>
      </c>
      <c r="F222" s="27">
        <v>122</v>
      </c>
    </row>
    <row r="223" spans="1:6" ht="16">
      <c r="A223" s="27"/>
      <c r="B223" s="27" t="s">
        <v>1020</v>
      </c>
      <c r="C223" s="25" t="s">
        <v>947</v>
      </c>
      <c r="D223" s="27" t="s">
        <v>947</v>
      </c>
      <c r="E223" s="26" t="s">
        <v>85</v>
      </c>
      <c r="F223" s="27">
        <v>742</v>
      </c>
    </row>
    <row r="224" spans="1:6" ht="16">
      <c r="A224" s="27"/>
      <c r="B224" s="27" t="s">
        <v>1021</v>
      </c>
      <c r="C224" s="25" t="s">
        <v>947</v>
      </c>
      <c r="D224" s="27" t="s">
        <v>947</v>
      </c>
      <c r="E224" s="26" t="s">
        <v>85</v>
      </c>
      <c r="F224" s="27">
        <v>1762</v>
      </c>
    </row>
    <row r="225" spans="1:6" ht="16">
      <c r="A225" s="27"/>
      <c r="B225" s="27" t="s">
        <v>1022</v>
      </c>
      <c r="C225" s="25" t="s">
        <v>947</v>
      </c>
      <c r="D225" s="27" t="s">
        <v>947</v>
      </c>
      <c r="E225" s="26" t="s">
        <v>85</v>
      </c>
      <c r="F225" s="27">
        <v>1085</v>
      </c>
    </row>
    <row r="226" spans="1:6" ht="16">
      <c r="A226" s="27"/>
      <c r="B226" s="27" t="s">
        <v>1023</v>
      </c>
      <c r="C226" s="25" t="s">
        <v>947</v>
      </c>
      <c r="D226" s="27" t="s">
        <v>947</v>
      </c>
      <c r="E226" s="26" t="s">
        <v>85</v>
      </c>
      <c r="F226" s="27">
        <v>119</v>
      </c>
    </row>
    <row r="227" spans="1:6" ht="16">
      <c r="A227" s="27"/>
      <c r="B227" s="27" t="s">
        <v>1024</v>
      </c>
      <c r="C227" s="25" t="s">
        <v>947</v>
      </c>
      <c r="D227" s="27" t="s">
        <v>947</v>
      </c>
      <c r="E227" s="26" t="s">
        <v>85</v>
      </c>
      <c r="F227" s="27">
        <v>106</v>
      </c>
    </row>
    <row r="228" spans="1:6" ht="16">
      <c r="A228" s="27"/>
      <c r="B228" s="27" t="s">
        <v>858</v>
      </c>
      <c r="C228" s="25" t="s">
        <v>947</v>
      </c>
      <c r="D228" s="27" t="s">
        <v>947</v>
      </c>
      <c r="E228" s="26" t="s">
        <v>85</v>
      </c>
      <c r="F228" s="27">
        <v>23</v>
      </c>
    </row>
    <row r="229" spans="1:6" ht="16">
      <c r="A229" s="27"/>
      <c r="B229" s="27" t="s">
        <v>859</v>
      </c>
      <c r="C229" s="25" t="s">
        <v>85</v>
      </c>
      <c r="D229" s="27" t="s">
        <v>85</v>
      </c>
      <c r="E229" s="26" t="s">
        <v>85</v>
      </c>
      <c r="F229" s="27">
        <v>133</v>
      </c>
    </row>
    <row r="230" spans="1:6" ht="16">
      <c r="A230" s="27"/>
      <c r="B230" s="27" t="s">
        <v>342</v>
      </c>
      <c r="C230" s="25" t="s">
        <v>85</v>
      </c>
      <c r="D230" s="27" t="s">
        <v>85</v>
      </c>
      <c r="E230" s="26" t="s">
        <v>85</v>
      </c>
      <c r="F230" s="27">
        <v>226</v>
      </c>
    </row>
    <row r="231" spans="1:6" ht="16">
      <c r="A231" s="27"/>
      <c r="B231" s="27" t="s">
        <v>1025</v>
      </c>
      <c r="C231" s="25" t="s">
        <v>85</v>
      </c>
      <c r="D231" s="27" t="s">
        <v>85</v>
      </c>
      <c r="E231" s="26" t="s">
        <v>85</v>
      </c>
      <c r="F231" s="27">
        <v>225</v>
      </c>
    </row>
    <row r="232" spans="1:6" ht="16">
      <c r="A232" s="27"/>
      <c r="B232" s="27" t="s">
        <v>344</v>
      </c>
      <c r="C232" s="25" t="s">
        <v>85</v>
      </c>
      <c r="D232" s="27" t="s">
        <v>85</v>
      </c>
      <c r="E232" s="26" t="s">
        <v>85</v>
      </c>
      <c r="F232" s="27">
        <v>86</v>
      </c>
    </row>
    <row r="233" spans="1:6" ht="16">
      <c r="A233" s="27"/>
      <c r="B233" s="27" t="s">
        <v>1026</v>
      </c>
      <c r="C233" s="25" t="s">
        <v>85</v>
      </c>
      <c r="D233" s="27" t="s">
        <v>85</v>
      </c>
      <c r="E233" s="26" t="s">
        <v>85</v>
      </c>
      <c r="F233" s="27">
        <v>433</v>
      </c>
    </row>
    <row r="234" spans="1:6" ht="16">
      <c r="A234" s="27"/>
      <c r="B234" s="27" t="s">
        <v>1027</v>
      </c>
      <c r="C234" s="25" t="s">
        <v>85</v>
      </c>
      <c r="D234" s="27" t="s">
        <v>85</v>
      </c>
      <c r="E234" s="26" t="s">
        <v>85</v>
      </c>
      <c r="F234" s="27">
        <v>293</v>
      </c>
    </row>
    <row r="235" spans="1:6" ht="16">
      <c r="A235" s="27"/>
      <c r="B235" s="27" t="s">
        <v>1028</v>
      </c>
      <c r="C235" s="25" t="s">
        <v>85</v>
      </c>
      <c r="D235" s="27" t="s">
        <v>85</v>
      </c>
      <c r="E235" s="26" t="s">
        <v>85</v>
      </c>
      <c r="F235" s="27">
        <v>833</v>
      </c>
    </row>
    <row r="236" spans="1:6" ht="16">
      <c r="A236" s="27"/>
      <c r="B236" s="27" t="s">
        <v>1029</v>
      </c>
      <c r="C236" s="25" t="s">
        <v>85</v>
      </c>
      <c r="D236" s="27" t="s">
        <v>85</v>
      </c>
      <c r="E236" s="26" t="s">
        <v>85</v>
      </c>
      <c r="F236" s="27">
        <v>87</v>
      </c>
    </row>
    <row r="237" spans="1:6" ht="16">
      <c r="A237" s="27"/>
      <c r="B237" s="27" t="s">
        <v>349</v>
      </c>
      <c r="C237" s="25" t="s">
        <v>85</v>
      </c>
      <c r="D237" s="27" t="s">
        <v>85</v>
      </c>
      <c r="E237" s="26" t="s">
        <v>85</v>
      </c>
      <c r="F237" s="27">
        <v>99</v>
      </c>
    </row>
    <row r="238" spans="1:6" ht="16">
      <c r="A238" s="27"/>
      <c r="B238" s="27" t="s">
        <v>350</v>
      </c>
      <c r="C238" s="25" t="s">
        <v>85</v>
      </c>
      <c r="D238" s="27" t="s">
        <v>85</v>
      </c>
      <c r="E238" s="26" t="s">
        <v>85</v>
      </c>
      <c r="F238" s="27">
        <v>52</v>
      </c>
    </row>
    <row r="239" spans="1:6" ht="16">
      <c r="A239" s="27"/>
      <c r="B239" s="27" t="s">
        <v>351</v>
      </c>
      <c r="C239" s="25" t="s">
        <v>85</v>
      </c>
      <c r="D239" s="27" t="s">
        <v>85</v>
      </c>
      <c r="E239" s="26" t="s">
        <v>85</v>
      </c>
      <c r="F239" s="27">
        <v>468</v>
      </c>
    </row>
    <row r="240" spans="1:6" ht="16">
      <c r="A240" s="27"/>
      <c r="B240" s="27" t="s">
        <v>352</v>
      </c>
      <c r="C240" s="25" t="s">
        <v>85</v>
      </c>
      <c r="D240" s="27" t="s">
        <v>85</v>
      </c>
      <c r="E240" s="26" t="s">
        <v>85</v>
      </c>
      <c r="F240" s="27">
        <v>38</v>
      </c>
    </row>
    <row r="241" spans="1:6" ht="16">
      <c r="A241" s="27"/>
      <c r="B241" s="27" t="s">
        <v>353</v>
      </c>
      <c r="C241" s="25" t="s">
        <v>85</v>
      </c>
      <c r="D241" s="27" t="s">
        <v>85</v>
      </c>
      <c r="E241" s="26" t="s">
        <v>85</v>
      </c>
      <c r="F241" s="27">
        <v>126</v>
      </c>
    </row>
    <row r="242" spans="1:6" ht="16">
      <c r="A242" s="27"/>
      <c r="B242" s="27" t="s">
        <v>1030</v>
      </c>
      <c r="C242" s="25" t="s">
        <v>85</v>
      </c>
      <c r="D242" s="27" t="s">
        <v>85</v>
      </c>
      <c r="E242" s="26" t="s">
        <v>85</v>
      </c>
      <c r="F242" s="27">
        <v>227</v>
      </c>
    </row>
    <row r="243" spans="1:6" ht="16">
      <c r="A243" s="27"/>
      <c r="B243" s="27" t="s">
        <v>355</v>
      </c>
      <c r="C243" s="25" t="s">
        <v>85</v>
      </c>
      <c r="D243" s="27" t="s">
        <v>85</v>
      </c>
      <c r="E243" s="26" t="s">
        <v>85</v>
      </c>
      <c r="F243" s="27">
        <v>425</v>
      </c>
    </row>
    <row r="244" spans="1:6" ht="16">
      <c r="A244" s="27"/>
      <c r="B244" s="27" t="s">
        <v>356</v>
      </c>
      <c r="C244" s="25" t="s">
        <v>85</v>
      </c>
      <c r="D244" s="27" t="s">
        <v>85</v>
      </c>
      <c r="E244" s="26" t="s">
        <v>85</v>
      </c>
      <c r="F244" s="27">
        <v>34</v>
      </c>
    </row>
    <row r="245" spans="1:6" ht="16">
      <c r="A245" s="27"/>
      <c r="B245" s="27" t="s">
        <v>1031</v>
      </c>
      <c r="C245" s="25" t="s">
        <v>85</v>
      </c>
      <c r="D245" s="27" t="s">
        <v>85</v>
      </c>
      <c r="E245" s="26" t="s">
        <v>85</v>
      </c>
      <c r="F245" s="27">
        <v>120</v>
      </c>
    </row>
    <row r="246" spans="1:6" ht="16">
      <c r="A246" s="27"/>
      <c r="B246" s="27" t="s">
        <v>358</v>
      </c>
      <c r="C246" s="25" t="s">
        <v>85</v>
      </c>
      <c r="D246" s="27" t="s">
        <v>85</v>
      </c>
      <c r="E246" s="26" t="s">
        <v>85</v>
      </c>
      <c r="F246" s="27">
        <v>377</v>
      </c>
    </row>
    <row r="247" spans="1:6" ht="16">
      <c r="A247" s="27"/>
      <c r="B247" s="27" t="s">
        <v>359</v>
      </c>
      <c r="C247" s="82" t="s">
        <v>63</v>
      </c>
      <c r="D247" s="27" t="s">
        <v>63</v>
      </c>
      <c r="E247" s="26" t="s">
        <v>85</v>
      </c>
      <c r="F247" s="27">
        <v>998</v>
      </c>
    </row>
    <row r="248" spans="1:6" ht="16">
      <c r="A248" s="27"/>
      <c r="B248" s="27" t="s">
        <v>360</v>
      </c>
      <c r="C248" s="82" t="s">
        <v>63</v>
      </c>
      <c r="D248" s="27" t="s">
        <v>63</v>
      </c>
      <c r="E248" s="26" t="s">
        <v>85</v>
      </c>
      <c r="F248" s="27">
        <v>296</v>
      </c>
    </row>
    <row r="249" spans="1:6" ht="16">
      <c r="A249" s="27"/>
      <c r="B249" s="27" t="s">
        <v>945</v>
      </c>
      <c r="C249" s="82" t="s">
        <v>63</v>
      </c>
      <c r="D249" s="27" t="s">
        <v>63</v>
      </c>
      <c r="E249" s="26" t="s">
        <v>85</v>
      </c>
      <c r="F249" s="27">
        <v>929</v>
      </c>
    </row>
    <row r="250" spans="1:6" ht="16">
      <c r="A250" s="27"/>
      <c r="B250" s="27" t="s">
        <v>362</v>
      </c>
      <c r="C250" s="82" t="s">
        <v>63</v>
      </c>
      <c r="D250" s="27" t="s">
        <v>63</v>
      </c>
      <c r="E250" s="26" t="s">
        <v>85</v>
      </c>
      <c r="F250" s="27">
        <v>287</v>
      </c>
    </row>
    <row r="251" spans="1:6" ht="16">
      <c r="A251" s="27"/>
      <c r="B251" s="27" t="s">
        <v>875</v>
      </c>
      <c r="C251" s="82" t="s">
        <v>54</v>
      </c>
      <c r="D251" s="27" t="s">
        <v>54</v>
      </c>
      <c r="E251" s="26" t="s">
        <v>85</v>
      </c>
      <c r="F251" s="27">
        <v>350</v>
      </c>
    </row>
    <row r="252" spans="1:6" ht="16">
      <c r="A252" s="27"/>
      <c r="B252" s="27" t="s">
        <v>876</v>
      </c>
      <c r="C252" s="82" t="s">
        <v>54</v>
      </c>
      <c r="D252" s="27" t="s">
        <v>54</v>
      </c>
      <c r="E252" s="26" t="s">
        <v>85</v>
      </c>
      <c r="F252" s="27">
        <v>127</v>
      </c>
    </row>
    <row r="253" spans="1:6" ht="16">
      <c r="A253" s="27"/>
      <c r="B253" s="27" t="s">
        <v>364</v>
      </c>
      <c r="C253" s="82" t="s">
        <v>54</v>
      </c>
      <c r="D253" s="27" t="s">
        <v>54</v>
      </c>
      <c r="E253" s="26" t="s">
        <v>85</v>
      </c>
      <c r="F253" s="27">
        <v>193</v>
      </c>
    </row>
    <row r="254" spans="1:6" ht="16">
      <c r="A254" s="27"/>
      <c r="B254" s="27" t="s">
        <v>365</v>
      </c>
      <c r="C254" s="82" t="s">
        <v>54</v>
      </c>
      <c r="D254" s="27" t="s">
        <v>54</v>
      </c>
      <c r="E254" s="26" t="s">
        <v>85</v>
      </c>
      <c r="F254" s="27">
        <v>35</v>
      </c>
    </row>
    <row r="255" spans="1:6" ht="16">
      <c r="A255" s="27"/>
      <c r="B255" s="27" t="s">
        <v>366</v>
      </c>
      <c r="C255" s="82" t="s">
        <v>54</v>
      </c>
      <c r="D255" s="27" t="s">
        <v>54</v>
      </c>
      <c r="E255" s="26" t="s">
        <v>85</v>
      </c>
      <c r="F255" s="27">
        <v>9</v>
      </c>
    </row>
    <row r="256" spans="1:6" ht="16">
      <c r="A256" s="29"/>
      <c r="B256" s="29" t="s">
        <v>367</v>
      </c>
      <c r="C256" s="74" t="s">
        <v>85</v>
      </c>
      <c r="D256" s="29" t="s">
        <v>85</v>
      </c>
      <c r="E256" s="28" t="s">
        <v>85</v>
      </c>
      <c r="F256" s="29">
        <v>3</v>
      </c>
    </row>
  </sheetData>
  <phoneticPr fontId="17" type="noConversion"/>
  <conditionalFormatting sqref="E1:E1048576">
    <cfRule type="containsText" dxfId="20" priority="1" operator="containsText" text="Cardiovascular">
      <formula>NOT(ISERROR(SEARCH("Cardiovascular",E1)))</formula>
    </cfRule>
    <cfRule type="containsText" dxfId="19" priority="2" operator="containsText" text="Cardiovascular">
      <formula>NOT(ISERROR(SEARCH("Cardiovascular",E1)))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8CC08-8A74-BF41-AAC6-9F1E6D2A15EF}">
  <dimension ref="A1:H282"/>
  <sheetViews>
    <sheetView zoomScale="120" zoomScaleNormal="120" workbookViewId="0">
      <pane ySplit="1" topLeftCell="A102" activePane="bottomLeft" state="frozen"/>
      <selection pane="bottomLeft" activeCell="B117" sqref="B117"/>
    </sheetView>
  </sheetViews>
  <sheetFormatPr baseColWidth="10" defaultRowHeight="15"/>
  <cols>
    <col min="1" max="2" width="50.83203125" style="25" customWidth="1"/>
    <col min="3" max="5" width="25.83203125" style="25" customWidth="1"/>
    <col min="6" max="7" width="10.83203125" style="25"/>
    <col min="8" max="8" width="14.6640625" style="25" bestFit="1" customWidth="1"/>
    <col min="9" max="16384" width="10.83203125" style="25"/>
  </cols>
  <sheetData>
    <row r="1" spans="1:8" ht="16">
      <c r="A1" s="86" t="s">
        <v>59</v>
      </c>
      <c r="B1" s="79" t="s">
        <v>60</v>
      </c>
      <c r="C1" s="106" t="s">
        <v>934</v>
      </c>
      <c r="D1" s="106" t="s">
        <v>90</v>
      </c>
      <c r="E1" s="106" t="s">
        <v>92</v>
      </c>
      <c r="F1" s="79" t="s">
        <v>61</v>
      </c>
      <c r="G1" s="25">
        <f>SUM(F2:F282)</f>
        <v>166338</v>
      </c>
      <c r="H1" s="25" t="s">
        <v>1230</v>
      </c>
    </row>
    <row r="2" spans="1:8" ht="16">
      <c r="A2" s="25" t="s">
        <v>99</v>
      </c>
      <c r="B2" s="27" t="s">
        <v>120</v>
      </c>
      <c r="C2" s="27" t="s">
        <v>86</v>
      </c>
      <c r="D2" s="27" t="s">
        <v>86</v>
      </c>
      <c r="E2" s="27" t="s">
        <v>88</v>
      </c>
      <c r="F2" s="27">
        <v>0</v>
      </c>
    </row>
    <row r="3" spans="1:8" ht="16">
      <c r="B3" s="27" t="s">
        <v>118</v>
      </c>
      <c r="C3" s="27" t="s">
        <v>86</v>
      </c>
      <c r="D3" s="27" t="s">
        <v>86</v>
      </c>
      <c r="E3" s="27" t="s">
        <v>88</v>
      </c>
      <c r="F3" s="27">
        <v>0</v>
      </c>
    </row>
    <row r="4" spans="1:8" ht="16">
      <c r="B4" s="27" t="s">
        <v>694</v>
      </c>
      <c r="C4" s="27" t="s">
        <v>86</v>
      </c>
      <c r="D4" s="27" t="s">
        <v>86</v>
      </c>
      <c r="E4" s="27" t="s">
        <v>88</v>
      </c>
      <c r="F4" s="27">
        <v>9</v>
      </c>
    </row>
    <row r="5" spans="1:8" ht="16">
      <c r="B5" s="27" t="s">
        <v>695</v>
      </c>
      <c r="C5" s="27" t="s">
        <v>86</v>
      </c>
      <c r="D5" s="27" t="s">
        <v>86</v>
      </c>
      <c r="E5" s="27" t="s">
        <v>88</v>
      </c>
      <c r="F5" s="27">
        <v>12</v>
      </c>
    </row>
    <row r="6" spans="1:8" ht="16">
      <c r="B6" s="27" t="s">
        <v>696</v>
      </c>
      <c r="C6" s="27" t="s">
        <v>86</v>
      </c>
      <c r="D6" s="27" t="s">
        <v>86</v>
      </c>
      <c r="E6" s="27" t="s">
        <v>88</v>
      </c>
      <c r="F6" s="27">
        <v>0</v>
      </c>
    </row>
    <row r="7" spans="1:8" ht="16">
      <c r="B7" s="27" t="s">
        <v>697</v>
      </c>
      <c r="C7" s="27" t="s">
        <v>86</v>
      </c>
      <c r="D7" s="27" t="s">
        <v>86</v>
      </c>
      <c r="E7" s="27" t="s">
        <v>88</v>
      </c>
      <c r="F7" s="27">
        <v>175</v>
      </c>
    </row>
    <row r="8" spans="1:8" ht="16">
      <c r="B8" s="27" t="s">
        <v>213</v>
      </c>
      <c r="C8" s="27" t="s">
        <v>64</v>
      </c>
      <c r="D8" s="27" t="s">
        <v>64</v>
      </c>
      <c r="E8" s="27" t="s">
        <v>88</v>
      </c>
      <c r="F8" s="27">
        <v>239</v>
      </c>
    </row>
    <row r="9" spans="1:8" ht="16">
      <c r="B9" s="27" t="s">
        <v>214</v>
      </c>
      <c r="C9" s="27" t="s">
        <v>64</v>
      </c>
      <c r="D9" s="27" t="s">
        <v>64</v>
      </c>
      <c r="E9" s="27" t="s">
        <v>88</v>
      </c>
      <c r="F9" s="27">
        <v>8</v>
      </c>
    </row>
    <row r="10" spans="1:8" ht="16">
      <c r="B10" s="27" t="s">
        <v>215</v>
      </c>
      <c r="C10" s="27" t="s">
        <v>64</v>
      </c>
      <c r="D10" s="27" t="s">
        <v>64</v>
      </c>
      <c r="E10" s="27" t="s">
        <v>88</v>
      </c>
      <c r="F10" s="27">
        <v>1</v>
      </c>
    </row>
    <row r="11" spans="1:8" ht="16">
      <c r="B11" s="27" t="s">
        <v>698</v>
      </c>
      <c r="C11" s="27" t="s">
        <v>64</v>
      </c>
      <c r="D11" s="27" t="s">
        <v>64</v>
      </c>
      <c r="E11" s="27" t="s">
        <v>88</v>
      </c>
      <c r="F11" s="27">
        <v>6</v>
      </c>
    </row>
    <row r="12" spans="1:8" ht="16">
      <c r="B12" s="27" t="s">
        <v>212</v>
      </c>
      <c r="C12" s="27" t="s">
        <v>64</v>
      </c>
      <c r="D12" s="27" t="s">
        <v>64</v>
      </c>
      <c r="E12" s="27" t="s">
        <v>88</v>
      </c>
      <c r="F12" s="27">
        <v>17</v>
      </c>
    </row>
    <row r="13" spans="1:8" ht="16">
      <c r="B13" s="27" t="s">
        <v>699</v>
      </c>
      <c r="C13" s="27" t="s">
        <v>64</v>
      </c>
      <c r="D13" s="27" t="s">
        <v>64</v>
      </c>
      <c r="E13" s="27" t="s">
        <v>88</v>
      </c>
      <c r="F13" s="27">
        <v>95</v>
      </c>
    </row>
    <row r="14" spans="1:8" ht="16">
      <c r="B14" s="27" t="s">
        <v>130</v>
      </c>
      <c r="C14" s="27" t="s">
        <v>86</v>
      </c>
      <c r="D14" s="27" t="s">
        <v>86</v>
      </c>
      <c r="E14" s="27" t="s">
        <v>88</v>
      </c>
      <c r="F14" s="27">
        <v>0</v>
      </c>
    </row>
    <row r="15" spans="1:8" ht="16">
      <c r="B15" s="27" t="s">
        <v>134</v>
      </c>
      <c r="C15" s="27" t="s">
        <v>86</v>
      </c>
      <c r="D15" s="27" t="s">
        <v>86</v>
      </c>
      <c r="E15" s="27" t="s">
        <v>88</v>
      </c>
      <c r="F15" s="27">
        <v>0</v>
      </c>
    </row>
    <row r="16" spans="1:8" ht="16">
      <c r="B16" s="27" t="s">
        <v>700</v>
      </c>
      <c r="C16" s="27" t="s">
        <v>86</v>
      </c>
      <c r="D16" s="27" t="s">
        <v>86</v>
      </c>
      <c r="E16" s="27" t="s">
        <v>88</v>
      </c>
      <c r="F16" s="27">
        <v>0</v>
      </c>
    </row>
    <row r="17" spans="2:6" ht="16">
      <c r="B17" s="27" t="s">
        <v>132</v>
      </c>
      <c r="C17" s="27" t="s">
        <v>86</v>
      </c>
      <c r="D17" s="27" t="s">
        <v>86</v>
      </c>
      <c r="E17" s="27" t="s">
        <v>88</v>
      </c>
      <c r="F17" s="27">
        <v>0</v>
      </c>
    </row>
    <row r="18" spans="2:6" ht="16">
      <c r="B18" s="27" t="s">
        <v>701</v>
      </c>
      <c r="C18" s="27" t="s">
        <v>86</v>
      </c>
      <c r="D18" s="27" t="s">
        <v>86</v>
      </c>
      <c r="E18" s="27" t="s">
        <v>88</v>
      </c>
      <c r="F18" s="27">
        <v>3</v>
      </c>
    </row>
    <row r="19" spans="2:6" ht="16">
      <c r="B19" s="27" t="s">
        <v>128</v>
      </c>
      <c r="C19" s="27" t="s">
        <v>86</v>
      </c>
      <c r="D19" s="27" t="s">
        <v>86</v>
      </c>
      <c r="E19" s="27" t="s">
        <v>88</v>
      </c>
      <c r="F19" s="27">
        <v>3</v>
      </c>
    </row>
    <row r="20" spans="2:6" ht="16">
      <c r="B20" s="27" t="s">
        <v>702</v>
      </c>
      <c r="C20" s="27" t="s">
        <v>86</v>
      </c>
      <c r="D20" s="27" t="s">
        <v>86</v>
      </c>
      <c r="E20" s="27" t="s">
        <v>88</v>
      </c>
      <c r="F20" s="27">
        <v>3</v>
      </c>
    </row>
    <row r="21" spans="2:6" ht="16">
      <c r="B21" s="27" t="s">
        <v>125</v>
      </c>
      <c r="C21" s="27" t="s">
        <v>86</v>
      </c>
      <c r="D21" s="27" t="s">
        <v>86</v>
      </c>
      <c r="E21" s="27" t="s">
        <v>88</v>
      </c>
      <c r="F21" s="27">
        <v>1</v>
      </c>
    </row>
    <row r="22" spans="2:6" ht="16">
      <c r="B22" s="27" t="s">
        <v>129</v>
      </c>
      <c r="C22" s="27" t="s">
        <v>30</v>
      </c>
      <c r="D22" s="27" t="s">
        <v>30</v>
      </c>
      <c r="E22" s="27" t="s">
        <v>88</v>
      </c>
      <c r="F22" s="27">
        <v>57</v>
      </c>
    </row>
    <row r="23" spans="2:6" ht="16">
      <c r="B23" s="27" t="s">
        <v>133</v>
      </c>
      <c r="C23" s="27" t="s">
        <v>86</v>
      </c>
      <c r="D23" s="27" t="s">
        <v>86</v>
      </c>
      <c r="E23" s="27" t="s">
        <v>88</v>
      </c>
      <c r="F23" s="27">
        <v>1</v>
      </c>
    </row>
    <row r="24" spans="2:6" ht="16">
      <c r="B24" s="27" t="s">
        <v>703</v>
      </c>
      <c r="C24" s="27" t="s">
        <v>86</v>
      </c>
      <c r="D24" s="27" t="s">
        <v>86</v>
      </c>
      <c r="E24" s="27" t="s">
        <v>88</v>
      </c>
      <c r="F24" s="27">
        <v>250</v>
      </c>
    </row>
    <row r="25" spans="2:6" ht="16">
      <c r="B25" s="27" t="s">
        <v>704</v>
      </c>
      <c r="C25" s="27" t="s">
        <v>86</v>
      </c>
      <c r="D25" s="27" t="s">
        <v>86</v>
      </c>
      <c r="E25" s="27" t="s">
        <v>88</v>
      </c>
      <c r="F25" s="27">
        <v>36</v>
      </c>
    </row>
    <row r="26" spans="2:6" ht="16">
      <c r="B26" s="27" t="s">
        <v>135</v>
      </c>
      <c r="C26" s="27" t="s">
        <v>86</v>
      </c>
      <c r="D26" s="27" t="s">
        <v>86</v>
      </c>
      <c r="E26" s="27" t="s">
        <v>88</v>
      </c>
      <c r="F26" s="27">
        <v>0</v>
      </c>
    </row>
    <row r="27" spans="2:6" ht="16">
      <c r="B27" s="27" t="s">
        <v>136</v>
      </c>
      <c r="C27" s="27" t="s">
        <v>86</v>
      </c>
      <c r="D27" s="27" t="s">
        <v>86</v>
      </c>
      <c r="E27" s="27" t="s">
        <v>88</v>
      </c>
      <c r="F27" s="27">
        <v>17</v>
      </c>
    </row>
    <row r="28" spans="2:6" ht="16">
      <c r="B28" s="27" t="s">
        <v>139</v>
      </c>
      <c r="C28" s="27" t="s">
        <v>86</v>
      </c>
      <c r="D28" s="27" t="s">
        <v>86</v>
      </c>
      <c r="E28" s="27" t="s">
        <v>88</v>
      </c>
      <c r="F28" s="27">
        <v>0</v>
      </c>
    </row>
    <row r="29" spans="2:6" ht="16">
      <c r="B29" s="27" t="s">
        <v>140</v>
      </c>
      <c r="C29" s="27" t="s">
        <v>86</v>
      </c>
      <c r="D29" s="27" t="s">
        <v>86</v>
      </c>
      <c r="E29" s="27" t="s">
        <v>88</v>
      </c>
      <c r="F29" s="27">
        <v>4</v>
      </c>
    </row>
    <row r="30" spans="2:6" ht="16">
      <c r="B30" s="27" t="s">
        <v>705</v>
      </c>
      <c r="C30" s="27" t="s">
        <v>86</v>
      </c>
      <c r="D30" s="27" t="s">
        <v>86</v>
      </c>
      <c r="E30" s="27" t="s">
        <v>88</v>
      </c>
      <c r="F30" s="27">
        <v>0</v>
      </c>
    </row>
    <row r="31" spans="2:6" ht="16">
      <c r="B31" s="27" t="s">
        <v>706</v>
      </c>
      <c r="C31" s="27" t="s">
        <v>86</v>
      </c>
      <c r="D31" s="27" t="s">
        <v>86</v>
      </c>
      <c r="E31" s="27" t="s">
        <v>88</v>
      </c>
      <c r="F31" s="27">
        <v>34</v>
      </c>
    </row>
    <row r="32" spans="2:6" ht="16">
      <c r="B32" s="27" t="s">
        <v>707</v>
      </c>
      <c r="C32" s="27" t="s">
        <v>86</v>
      </c>
      <c r="D32" s="27" t="s">
        <v>86</v>
      </c>
      <c r="E32" s="27" t="s">
        <v>88</v>
      </c>
      <c r="F32" s="27">
        <v>4</v>
      </c>
    </row>
    <row r="33" spans="2:6" ht="16">
      <c r="B33" s="27" t="s">
        <v>142</v>
      </c>
      <c r="C33" s="27" t="s">
        <v>86</v>
      </c>
      <c r="D33" s="27" t="s">
        <v>86</v>
      </c>
      <c r="E33" s="27" t="s">
        <v>88</v>
      </c>
      <c r="F33" s="27">
        <v>98</v>
      </c>
    </row>
    <row r="34" spans="2:6" ht="16">
      <c r="B34" s="27" t="s">
        <v>143</v>
      </c>
      <c r="C34" s="27" t="s">
        <v>86</v>
      </c>
      <c r="D34" s="27" t="s">
        <v>86</v>
      </c>
      <c r="E34" s="27" t="s">
        <v>88</v>
      </c>
      <c r="F34" s="27">
        <v>0</v>
      </c>
    </row>
    <row r="35" spans="2:6" ht="16">
      <c r="B35" s="27" t="s">
        <v>708</v>
      </c>
      <c r="C35" s="27" t="s">
        <v>86</v>
      </c>
      <c r="D35" s="27" t="s">
        <v>86</v>
      </c>
      <c r="E35" s="27" t="s">
        <v>88</v>
      </c>
      <c r="F35" s="27">
        <v>67</v>
      </c>
    </row>
    <row r="36" spans="2:6" ht="16">
      <c r="B36" s="27" t="s">
        <v>709</v>
      </c>
      <c r="C36" s="27" t="s">
        <v>86</v>
      </c>
      <c r="D36" s="27" t="s">
        <v>86</v>
      </c>
      <c r="E36" s="27" t="s">
        <v>88</v>
      </c>
      <c r="F36" s="27">
        <v>0</v>
      </c>
    </row>
    <row r="37" spans="2:6" ht="16">
      <c r="B37" s="27" t="s">
        <v>145</v>
      </c>
      <c r="C37" s="27" t="s">
        <v>86</v>
      </c>
      <c r="D37" s="27" t="s">
        <v>86</v>
      </c>
      <c r="E37" s="27" t="s">
        <v>88</v>
      </c>
      <c r="F37" s="27">
        <v>0</v>
      </c>
    </row>
    <row r="38" spans="2:6" ht="16">
      <c r="B38" s="27" t="s">
        <v>710</v>
      </c>
      <c r="C38" s="27" t="s">
        <v>86</v>
      </c>
      <c r="D38" s="27" t="s">
        <v>86</v>
      </c>
      <c r="E38" s="27" t="s">
        <v>88</v>
      </c>
      <c r="F38" s="27">
        <v>0</v>
      </c>
    </row>
    <row r="39" spans="2:6" ht="16">
      <c r="B39" s="27" t="s">
        <v>509</v>
      </c>
      <c r="C39" s="27" t="s">
        <v>86</v>
      </c>
      <c r="D39" s="27" t="s">
        <v>86</v>
      </c>
      <c r="E39" s="27" t="s">
        <v>88</v>
      </c>
      <c r="F39" s="27">
        <v>0</v>
      </c>
    </row>
    <row r="40" spans="2:6" ht="16">
      <c r="B40" s="27" t="s">
        <v>220</v>
      </c>
      <c r="C40" s="27" t="s">
        <v>497</v>
      </c>
      <c r="D40" s="27" t="s">
        <v>497</v>
      </c>
      <c r="E40" s="27" t="s">
        <v>88</v>
      </c>
      <c r="F40" s="27">
        <v>3</v>
      </c>
    </row>
    <row r="41" spans="2:6" ht="16">
      <c r="B41" s="27" t="s">
        <v>711</v>
      </c>
      <c r="C41" s="27" t="s">
        <v>497</v>
      </c>
      <c r="D41" s="27" t="s">
        <v>497</v>
      </c>
      <c r="E41" s="27" t="s">
        <v>88</v>
      </c>
      <c r="F41" s="27">
        <v>0</v>
      </c>
    </row>
    <row r="42" spans="2:6" ht="16">
      <c r="B42" s="27" t="s">
        <v>712</v>
      </c>
      <c r="C42" s="27" t="s">
        <v>497</v>
      </c>
      <c r="D42" s="27" t="s">
        <v>497</v>
      </c>
      <c r="E42" s="27" t="s">
        <v>88</v>
      </c>
      <c r="F42" s="27">
        <v>7</v>
      </c>
    </row>
    <row r="43" spans="2:6" ht="16">
      <c r="B43" s="27" t="s">
        <v>223</v>
      </c>
      <c r="C43" s="27" t="s">
        <v>497</v>
      </c>
      <c r="D43" s="27" t="s">
        <v>497</v>
      </c>
      <c r="E43" s="27" t="s">
        <v>88</v>
      </c>
      <c r="F43" s="27">
        <v>33</v>
      </c>
    </row>
    <row r="44" spans="2:6" ht="16">
      <c r="B44" s="27" t="s">
        <v>368</v>
      </c>
      <c r="C44" s="27" t="s">
        <v>497</v>
      </c>
      <c r="D44" s="27" t="s">
        <v>497</v>
      </c>
      <c r="E44" s="27" t="s">
        <v>88</v>
      </c>
      <c r="F44" s="27">
        <v>2</v>
      </c>
    </row>
    <row r="45" spans="2:6" ht="16">
      <c r="B45" s="27" t="s">
        <v>713</v>
      </c>
      <c r="C45" s="27" t="s">
        <v>497</v>
      </c>
      <c r="D45" s="27" t="s">
        <v>497</v>
      </c>
      <c r="E45" s="27" t="s">
        <v>88</v>
      </c>
      <c r="F45" s="27">
        <v>4</v>
      </c>
    </row>
    <row r="46" spans="2:6" ht="16">
      <c r="B46" s="27" t="s">
        <v>225</v>
      </c>
      <c r="C46" s="27" t="s">
        <v>497</v>
      </c>
      <c r="D46" s="27" t="s">
        <v>497</v>
      </c>
      <c r="E46" s="27" t="s">
        <v>88</v>
      </c>
      <c r="F46" s="27">
        <v>10</v>
      </c>
    </row>
    <row r="47" spans="2:6" ht="16">
      <c r="B47" s="27" t="s">
        <v>714</v>
      </c>
      <c r="C47" s="27" t="s">
        <v>497</v>
      </c>
      <c r="D47" s="27" t="s">
        <v>497</v>
      </c>
      <c r="E47" s="27" t="s">
        <v>88</v>
      </c>
      <c r="F47" s="27">
        <v>2</v>
      </c>
    </row>
    <row r="48" spans="2:6" ht="16">
      <c r="B48" s="27" t="s">
        <v>715</v>
      </c>
      <c r="C48" s="27" t="s">
        <v>86</v>
      </c>
      <c r="D48" s="27" t="s">
        <v>86</v>
      </c>
      <c r="E48" s="27" t="s">
        <v>88</v>
      </c>
      <c r="F48" s="27">
        <v>0</v>
      </c>
    </row>
    <row r="49" spans="1:6" ht="16">
      <c r="B49" s="27" t="s">
        <v>146</v>
      </c>
      <c r="C49" s="27" t="s">
        <v>86</v>
      </c>
      <c r="D49" s="27" t="s">
        <v>86</v>
      </c>
      <c r="E49" s="27" t="s">
        <v>88</v>
      </c>
      <c r="F49" s="27">
        <v>2</v>
      </c>
    </row>
    <row r="50" spans="1:6" ht="16">
      <c r="B50" s="27" t="s">
        <v>716</v>
      </c>
      <c r="C50" s="27" t="s">
        <v>86</v>
      </c>
      <c r="D50" s="27" t="s">
        <v>86</v>
      </c>
      <c r="E50" s="27" t="s">
        <v>88</v>
      </c>
      <c r="F50" s="27">
        <v>1</v>
      </c>
    </row>
    <row r="51" spans="1:6" ht="16">
      <c r="B51" s="27" t="s">
        <v>717</v>
      </c>
      <c r="C51" s="27" t="s">
        <v>86</v>
      </c>
      <c r="D51" s="27" t="s">
        <v>86</v>
      </c>
      <c r="E51" s="27" t="s">
        <v>88</v>
      </c>
      <c r="F51" s="27">
        <v>0</v>
      </c>
    </row>
    <row r="52" spans="1:6" ht="16">
      <c r="B52" s="27" t="s">
        <v>718</v>
      </c>
      <c r="C52" s="27" t="s">
        <v>86</v>
      </c>
      <c r="D52" s="27" t="s">
        <v>86</v>
      </c>
      <c r="E52" s="27" t="s">
        <v>88</v>
      </c>
      <c r="F52" s="27">
        <v>0</v>
      </c>
    </row>
    <row r="53" spans="1:6" ht="16">
      <c r="B53" s="27" t="s">
        <v>719</v>
      </c>
      <c r="C53" s="27" t="s">
        <v>86</v>
      </c>
      <c r="D53" s="27" t="s">
        <v>86</v>
      </c>
      <c r="E53" s="27" t="s">
        <v>88</v>
      </c>
      <c r="F53" s="27">
        <v>1</v>
      </c>
    </row>
    <row r="54" spans="1:6" ht="16">
      <c r="A54" s="74"/>
      <c r="B54" s="29" t="s">
        <v>720</v>
      </c>
      <c r="C54" s="29" t="s">
        <v>86</v>
      </c>
      <c r="D54" s="29" t="s">
        <v>86</v>
      </c>
      <c r="E54" s="29" t="s">
        <v>88</v>
      </c>
      <c r="F54" s="29">
        <v>100</v>
      </c>
    </row>
    <row r="55" spans="1:6" ht="16">
      <c r="A55" s="25" t="s">
        <v>100</v>
      </c>
      <c r="B55" s="27" t="s">
        <v>721</v>
      </c>
      <c r="C55" s="101" t="s">
        <v>935</v>
      </c>
      <c r="D55" s="101" t="s">
        <v>935</v>
      </c>
      <c r="E55" s="100" t="s">
        <v>24</v>
      </c>
      <c r="F55" s="27">
        <v>10</v>
      </c>
    </row>
    <row r="56" spans="1:6" ht="16">
      <c r="B56" s="27" t="s">
        <v>722</v>
      </c>
      <c r="C56" s="101" t="s">
        <v>935</v>
      </c>
      <c r="D56" s="101" t="s">
        <v>935</v>
      </c>
      <c r="E56" s="101" t="s">
        <v>24</v>
      </c>
      <c r="F56" s="27">
        <v>188</v>
      </c>
    </row>
    <row r="57" spans="1:6" ht="32">
      <c r="B57" s="27" t="s">
        <v>723</v>
      </c>
      <c r="C57" s="101" t="s">
        <v>935</v>
      </c>
      <c r="D57" s="101" t="s">
        <v>935</v>
      </c>
      <c r="E57" s="101" t="s">
        <v>24</v>
      </c>
      <c r="F57" s="27">
        <v>218</v>
      </c>
    </row>
    <row r="58" spans="1:6" ht="16">
      <c r="B58" s="27" t="s">
        <v>724</v>
      </c>
      <c r="C58" s="101" t="s">
        <v>935</v>
      </c>
      <c r="D58" s="101" t="s">
        <v>935</v>
      </c>
      <c r="E58" s="101" t="s">
        <v>24</v>
      </c>
      <c r="F58" s="27">
        <v>347</v>
      </c>
    </row>
    <row r="59" spans="1:6" ht="16">
      <c r="B59" s="27" t="s">
        <v>725</v>
      </c>
      <c r="C59" s="101" t="s">
        <v>935</v>
      </c>
      <c r="D59" s="101" t="s">
        <v>935</v>
      </c>
      <c r="E59" s="101" t="s">
        <v>24</v>
      </c>
      <c r="F59" s="27">
        <v>529</v>
      </c>
    </row>
    <row r="60" spans="1:6" ht="16">
      <c r="B60" s="27" t="s">
        <v>726</v>
      </c>
      <c r="C60" s="101" t="s">
        <v>1224</v>
      </c>
      <c r="D60" s="101" t="s">
        <v>1224</v>
      </c>
      <c r="E60" s="101" t="s">
        <v>24</v>
      </c>
      <c r="F60" s="27">
        <v>1449</v>
      </c>
    </row>
    <row r="61" spans="1:6" ht="16">
      <c r="B61" s="27" t="s">
        <v>727</v>
      </c>
      <c r="C61" s="27" t="s">
        <v>1225</v>
      </c>
      <c r="D61" s="27" t="s">
        <v>1225</v>
      </c>
      <c r="E61" s="27" t="s">
        <v>24</v>
      </c>
      <c r="F61" s="27">
        <v>52</v>
      </c>
    </row>
    <row r="62" spans="1:6" ht="16">
      <c r="B62" s="27" t="s">
        <v>728</v>
      </c>
      <c r="C62" s="27" t="s">
        <v>1225</v>
      </c>
      <c r="D62" s="27" t="s">
        <v>1225</v>
      </c>
      <c r="E62" s="27" t="s">
        <v>24</v>
      </c>
      <c r="F62" s="27">
        <v>386</v>
      </c>
    </row>
    <row r="63" spans="1:6" ht="32">
      <c r="B63" s="27" t="s">
        <v>729</v>
      </c>
      <c r="C63" s="27" t="s">
        <v>1225</v>
      </c>
      <c r="D63" s="27" t="s">
        <v>1225</v>
      </c>
      <c r="E63" s="27" t="s">
        <v>24</v>
      </c>
      <c r="F63" s="27">
        <v>114</v>
      </c>
    </row>
    <row r="64" spans="1:6" ht="16">
      <c r="B64" s="27" t="s">
        <v>730</v>
      </c>
      <c r="C64" s="27" t="s">
        <v>1225</v>
      </c>
      <c r="D64" s="27" t="s">
        <v>1225</v>
      </c>
      <c r="E64" s="27" t="s">
        <v>24</v>
      </c>
      <c r="F64" s="27">
        <v>81</v>
      </c>
    </row>
    <row r="65" spans="2:6" ht="16">
      <c r="B65" s="27" t="s">
        <v>731</v>
      </c>
      <c r="C65" s="27" t="s">
        <v>1225</v>
      </c>
      <c r="D65" s="27" t="s">
        <v>1225</v>
      </c>
      <c r="E65" s="27" t="s">
        <v>24</v>
      </c>
      <c r="F65" s="27">
        <v>451</v>
      </c>
    </row>
    <row r="66" spans="2:6" ht="32">
      <c r="B66" s="27" t="s">
        <v>732</v>
      </c>
      <c r="C66" s="64" t="s">
        <v>1225</v>
      </c>
      <c r="D66" s="64" t="s">
        <v>1225</v>
      </c>
      <c r="E66" s="27" t="s">
        <v>24</v>
      </c>
      <c r="F66" s="27">
        <v>1795</v>
      </c>
    </row>
    <row r="67" spans="2:6" ht="16">
      <c r="B67" s="27" t="s">
        <v>733</v>
      </c>
      <c r="C67" s="64" t="s">
        <v>1225</v>
      </c>
      <c r="D67" s="64" t="s">
        <v>1225</v>
      </c>
      <c r="E67" s="27" t="s">
        <v>24</v>
      </c>
      <c r="F67" s="27">
        <v>133</v>
      </c>
    </row>
    <row r="68" spans="2:6" ht="16">
      <c r="B68" s="27" t="s">
        <v>734</v>
      </c>
      <c r="C68" s="64" t="s">
        <v>1225</v>
      </c>
      <c r="D68" s="64" t="s">
        <v>1225</v>
      </c>
      <c r="E68" s="27" t="s">
        <v>24</v>
      </c>
      <c r="F68" s="27">
        <v>938</v>
      </c>
    </row>
    <row r="69" spans="2:6" ht="32">
      <c r="B69" s="27" t="s">
        <v>735</v>
      </c>
      <c r="C69" s="27" t="s">
        <v>1224</v>
      </c>
      <c r="D69" s="27" t="s">
        <v>1224</v>
      </c>
      <c r="E69" s="27" t="s">
        <v>24</v>
      </c>
      <c r="F69" s="27">
        <v>201</v>
      </c>
    </row>
    <row r="70" spans="2:6" ht="16">
      <c r="B70" s="27" t="s">
        <v>736</v>
      </c>
      <c r="C70" s="27" t="s">
        <v>935</v>
      </c>
      <c r="D70" s="27" t="s">
        <v>935</v>
      </c>
      <c r="E70" s="27" t="s">
        <v>24</v>
      </c>
      <c r="F70" s="27">
        <v>390</v>
      </c>
    </row>
    <row r="71" spans="2:6" ht="16">
      <c r="B71" s="27" t="s">
        <v>737</v>
      </c>
      <c r="C71" s="27" t="s">
        <v>1221</v>
      </c>
      <c r="D71" s="27" t="s">
        <v>1221</v>
      </c>
      <c r="E71" s="27" t="s">
        <v>24</v>
      </c>
      <c r="F71" s="27">
        <v>1666</v>
      </c>
    </row>
    <row r="72" spans="2:6" ht="32">
      <c r="B72" s="27" t="s">
        <v>738</v>
      </c>
      <c r="C72" s="27" t="s">
        <v>935</v>
      </c>
      <c r="D72" s="27" t="s">
        <v>935</v>
      </c>
      <c r="E72" s="27" t="s">
        <v>24</v>
      </c>
      <c r="F72" s="27">
        <v>129</v>
      </c>
    </row>
    <row r="73" spans="2:6" ht="16">
      <c r="B73" s="27" t="s">
        <v>739</v>
      </c>
      <c r="C73" s="27" t="s">
        <v>1032</v>
      </c>
      <c r="D73" s="27" t="s">
        <v>1032</v>
      </c>
      <c r="E73" s="27" t="s">
        <v>24</v>
      </c>
      <c r="F73" s="27">
        <v>248</v>
      </c>
    </row>
    <row r="74" spans="2:6" ht="16">
      <c r="B74" s="27" t="s">
        <v>740</v>
      </c>
      <c r="C74" s="64" t="s">
        <v>1032</v>
      </c>
      <c r="D74" s="64" t="s">
        <v>1032</v>
      </c>
      <c r="E74" s="27" t="s">
        <v>24</v>
      </c>
      <c r="F74" s="27">
        <v>6160</v>
      </c>
    </row>
    <row r="75" spans="2:6" ht="16">
      <c r="B75" s="27" t="s">
        <v>741</v>
      </c>
      <c r="C75" s="27" t="s">
        <v>1032</v>
      </c>
      <c r="D75" s="27" t="s">
        <v>1032</v>
      </c>
      <c r="E75" s="27" t="s">
        <v>24</v>
      </c>
      <c r="F75" s="27">
        <v>121</v>
      </c>
    </row>
    <row r="76" spans="2:6" ht="16">
      <c r="B76" s="27" t="s">
        <v>742</v>
      </c>
      <c r="C76" s="27" t="s">
        <v>935</v>
      </c>
      <c r="D76" s="27" t="s">
        <v>935</v>
      </c>
      <c r="E76" s="27" t="s">
        <v>24</v>
      </c>
      <c r="F76" s="27">
        <v>145</v>
      </c>
    </row>
    <row r="77" spans="2:6" ht="16">
      <c r="B77" s="27" t="s">
        <v>743</v>
      </c>
      <c r="C77" s="27" t="s">
        <v>935</v>
      </c>
      <c r="D77" s="27" t="s">
        <v>935</v>
      </c>
      <c r="E77" s="27" t="s">
        <v>24</v>
      </c>
      <c r="F77" s="27">
        <v>155</v>
      </c>
    </row>
    <row r="78" spans="2:6" ht="16">
      <c r="B78" s="27" t="s">
        <v>744</v>
      </c>
      <c r="C78" s="27" t="s">
        <v>935</v>
      </c>
      <c r="D78" s="27" t="s">
        <v>935</v>
      </c>
      <c r="E78" s="27" t="s">
        <v>24</v>
      </c>
      <c r="F78" s="27">
        <v>467</v>
      </c>
    </row>
    <row r="79" spans="2:6" ht="16">
      <c r="B79" s="27" t="s">
        <v>745</v>
      </c>
      <c r="C79" s="27" t="s">
        <v>937</v>
      </c>
      <c r="D79" s="27" t="s">
        <v>937</v>
      </c>
      <c r="E79" s="27" t="s">
        <v>24</v>
      </c>
      <c r="F79" s="27">
        <v>2858</v>
      </c>
    </row>
    <row r="80" spans="2:6" ht="16">
      <c r="B80" s="27" t="s">
        <v>746</v>
      </c>
      <c r="C80" s="101" t="s">
        <v>935</v>
      </c>
      <c r="D80" s="101" t="s">
        <v>935</v>
      </c>
      <c r="E80" s="101" t="s">
        <v>24</v>
      </c>
      <c r="F80" s="27">
        <v>541</v>
      </c>
    </row>
    <row r="81" spans="2:6" ht="16">
      <c r="B81" s="27" t="s">
        <v>747</v>
      </c>
      <c r="C81" s="101" t="s">
        <v>935</v>
      </c>
      <c r="D81" s="101" t="s">
        <v>935</v>
      </c>
      <c r="E81" s="101" t="s">
        <v>24</v>
      </c>
      <c r="F81" s="27">
        <v>479</v>
      </c>
    </row>
    <row r="82" spans="2:6" ht="32">
      <c r="B82" s="27" t="s">
        <v>748</v>
      </c>
      <c r="C82" s="101" t="s">
        <v>935</v>
      </c>
      <c r="D82" s="101" t="s">
        <v>935</v>
      </c>
      <c r="E82" s="101" t="s">
        <v>24</v>
      </c>
      <c r="F82" s="27">
        <v>1032</v>
      </c>
    </row>
    <row r="83" spans="2:6" ht="32">
      <c r="B83" s="27" t="s">
        <v>749</v>
      </c>
      <c r="C83" s="101" t="s">
        <v>935</v>
      </c>
      <c r="D83" s="101" t="s">
        <v>935</v>
      </c>
      <c r="E83" s="101" t="s">
        <v>24</v>
      </c>
      <c r="F83" s="27">
        <v>64</v>
      </c>
    </row>
    <row r="84" spans="2:6" ht="16">
      <c r="B84" s="27" t="s">
        <v>750</v>
      </c>
      <c r="C84" s="64" t="s">
        <v>1033</v>
      </c>
      <c r="D84" s="64" t="s">
        <v>1033</v>
      </c>
      <c r="E84" s="101" t="s">
        <v>24</v>
      </c>
      <c r="F84" s="27">
        <v>1449</v>
      </c>
    </row>
    <row r="85" spans="2:6" ht="32">
      <c r="B85" s="27" t="s">
        <v>751</v>
      </c>
      <c r="C85" s="27" t="s">
        <v>935</v>
      </c>
      <c r="D85" s="27" t="s">
        <v>935</v>
      </c>
      <c r="E85" s="27" t="s">
        <v>24</v>
      </c>
      <c r="F85" s="27">
        <v>108</v>
      </c>
    </row>
    <row r="86" spans="2:6" ht="16">
      <c r="B86" s="27" t="s">
        <v>752</v>
      </c>
      <c r="C86" s="27" t="s">
        <v>935</v>
      </c>
      <c r="D86" s="27" t="s">
        <v>935</v>
      </c>
      <c r="E86" s="27" t="s">
        <v>24</v>
      </c>
      <c r="F86" s="27">
        <v>847</v>
      </c>
    </row>
    <row r="87" spans="2:6" ht="16">
      <c r="B87" s="27" t="s">
        <v>753</v>
      </c>
      <c r="C87" s="27" t="s">
        <v>935</v>
      </c>
      <c r="D87" s="27" t="s">
        <v>935</v>
      </c>
      <c r="E87" s="27" t="s">
        <v>24</v>
      </c>
      <c r="F87" s="27">
        <v>590</v>
      </c>
    </row>
    <row r="88" spans="2:6" ht="16">
      <c r="B88" s="27" t="s">
        <v>754</v>
      </c>
      <c r="C88" s="101" t="s">
        <v>935</v>
      </c>
      <c r="D88" s="101" t="s">
        <v>935</v>
      </c>
      <c r="E88" s="101" t="s">
        <v>24</v>
      </c>
      <c r="F88" s="27">
        <v>43</v>
      </c>
    </row>
    <row r="89" spans="2:6" ht="16">
      <c r="B89" s="27" t="s">
        <v>755</v>
      </c>
      <c r="C89" s="27" t="s">
        <v>936</v>
      </c>
      <c r="D89" s="27" t="s">
        <v>936</v>
      </c>
      <c r="E89" s="27" t="s">
        <v>24</v>
      </c>
      <c r="F89" s="27">
        <v>821</v>
      </c>
    </row>
    <row r="90" spans="2:6" ht="16">
      <c r="B90" s="27" t="s">
        <v>756</v>
      </c>
      <c r="C90" s="27" t="s">
        <v>935</v>
      </c>
      <c r="D90" s="27" t="s">
        <v>935</v>
      </c>
      <c r="E90" s="27" t="s">
        <v>24</v>
      </c>
      <c r="F90" s="27">
        <v>97</v>
      </c>
    </row>
    <row r="91" spans="2:6" ht="16">
      <c r="B91" s="27" t="s">
        <v>757</v>
      </c>
      <c r="C91" s="27" t="s">
        <v>935</v>
      </c>
      <c r="D91" s="27" t="s">
        <v>935</v>
      </c>
      <c r="E91" s="27" t="s">
        <v>24</v>
      </c>
      <c r="F91" s="27">
        <v>1759</v>
      </c>
    </row>
    <row r="92" spans="2:6" ht="16">
      <c r="B92" s="27" t="s">
        <v>758</v>
      </c>
      <c r="C92" s="27" t="s">
        <v>538</v>
      </c>
      <c r="D92" s="27" t="s">
        <v>538</v>
      </c>
      <c r="E92" s="27" t="s">
        <v>24</v>
      </c>
      <c r="F92" s="27">
        <v>434</v>
      </c>
    </row>
    <row r="93" spans="2:6" ht="16">
      <c r="B93" s="27" t="s">
        <v>759</v>
      </c>
      <c r="C93" s="27" t="s">
        <v>538</v>
      </c>
      <c r="D93" s="27" t="s">
        <v>538</v>
      </c>
      <c r="E93" s="27" t="s">
        <v>24</v>
      </c>
      <c r="F93" s="27">
        <v>622</v>
      </c>
    </row>
    <row r="94" spans="2:6" ht="16">
      <c r="B94" s="27" t="s">
        <v>760</v>
      </c>
      <c r="C94" s="27" t="s">
        <v>538</v>
      </c>
      <c r="D94" s="27" t="s">
        <v>538</v>
      </c>
      <c r="E94" s="27" t="s">
        <v>24</v>
      </c>
      <c r="F94" s="27">
        <v>39</v>
      </c>
    </row>
    <row r="95" spans="2:6" ht="16">
      <c r="B95" s="27" t="s">
        <v>761</v>
      </c>
      <c r="C95" s="27" t="s">
        <v>538</v>
      </c>
      <c r="D95" s="27" t="s">
        <v>538</v>
      </c>
      <c r="E95" s="27" t="s">
        <v>24</v>
      </c>
      <c r="F95" s="27">
        <v>277</v>
      </c>
    </row>
    <row r="96" spans="2:6" ht="16">
      <c r="B96" s="82" t="s">
        <v>762</v>
      </c>
      <c r="C96" s="27" t="s">
        <v>935</v>
      </c>
      <c r="D96" s="27" t="s">
        <v>935</v>
      </c>
      <c r="E96" s="27" t="s">
        <v>24</v>
      </c>
      <c r="F96" s="27">
        <v>723</v>
      </c>
    </row>
    <row r="97" spans="1:6" ht="16">
      <c r="B97" s="82" t="s">
        <v>262</v>
      </c>
      <c r="C97" s="27" t="s">
        <v>935</v>
      </c>
      <c r="D97" s="27" t="s">
        <v>935</v>
      </c>
      <c r="E97" s="27" t="s">
        <v>24</v>
      </c>
      <c r="F97" s="27">
        <v>284</v>
      </c>
    </row>
    <row r="98" spans="1:6" ht="16">
      <c r="B98" s="82" t="s">
        <v>763</v>
      </c>
      <c r="C98" s="27" t="s">
        <v>935</v>
      </c>
      <c r="D98" s="27" t="s">
        <v>935</v>
      </c>
      <c r="E98" s="27" t="s">
        <v>24</v>
      </c>
      <c r="F98" s="27">
        <v>415</v>
      </c>
    </row>
    <row r="99" spans="1:6" ht="16">
      <c r="B99" s="82" t="s">
        <v>764</v>
      </c>
      <c r="C99" s="27" t="s">
        <v>935</v>
      </c>
      <c r="D99" s="27" t="s">
        <v>935</v>
      </c>
      <c r="E99" s="27" t="s">
        <v>24</v>
      </c>
      <c r="F99" s="27">
        <v>383</v>
      </c>
    </row>
    <row r="100" spans="1:6" ht="16">
      <c r="B100" s="82" t="s">
        <v>264</v>
      </c>
      <c r="C100" s="27" t="s">
        <v>944</v>
      </c>
      <c r="D100" s="27" t="s">
        <v>935</v>
      </c>
      <c r="E100" s="27" t="s">
        <v>24</v>
      </c>
      <c r="F100" s="27">
        <v>17</v>
      </c>
    </row>
    <row r="101" spans="1:6" ht="32">
      <c r="B101" s="82" t="s">
        <v>765</v>
      </c>
      <c r="C101" s="27" t="s">
        <v>944</v>
      </c>
      <c r="D101" s="27" t="s">
        <v>935</v>
      </c>
      <c r="E101" s="27" t="s">
        <v>24</v>
      </c>
      <c r="F101" s="27">
        <v>82</v>
      </c>
    </row>
    <row r="102" spans="1:6" ht="16">
      <c r="B102" s="82" t="s">
        <v>266</v>
      </c>
      <c r="C102" s="27" t="s">
        <v>944</v>
      </c>
      <c r="D102" s="27" t="s">
        <v>935</v>
      </c>
      <c r="E102" s="27" t="s">
        <v>24</v>
      </c>
      <c r="F102" s="27">
        <v>96</v>
      </c>
    </row>
    <row r="103" spans="1:6" ht="16">
      <c r="B103" s="82" t="s">
        <v>766</v>
      </c>
      <c r="C103" s="27" t="s">
        <v>935</v>
      </c>
      <c r="D103" s="27" t="s">
        <v>935</v>
      </c>
      <c r="E103" s="27" t="s">
        <v>24</v>
      </c>
      <c r="F103" s="27">
        <v>4</v>
      </c>
    </row>
    <row r="104" spans="1:6" ht="32">
      <c r="B104" s="82" t="s">
        <v>767</v>
      </c>
      <c r="C104" s="27" t="s">
        <v>936</v>
      </c>
      <c r="D104" s="27" t="s">
        <v>936</v>
      </c>
      <c r="E104" s="27" t="s">
        <v>24</v>
      </c>
      <c r="F104" s="27">
        <v>173</v>
      </c>
    </row>
    <row r="105" spans="1:6" ht="16">
      <c r="A105" s="74"/>
      <c r="B105" s="29" t="s">
        <v>269</v>
      </c>
      <c r="C105" s="29" t="s">
        <v>935</v>
      </c>
      <c r="D105" s="29" t="s">
        <v>935</v>
      </c>
      <c r="E105" s="29" t="s">
        <v>24</v>
      </c>
      <c r="F105" s="29">
        <v>87</v>
      </c>
    </row>
    <row r="106" spans="1:6" ht="16">
      <c r="A106" s="25" t="s">
        <v>683</v>
      </c>
      <c r="B106" s="27" t="s">
        <v>157</v>
      </c>
      <c r="C106" s="27" t="s">
        <v>83</v>
      </c>
      <c r="D106" s="27" t="s">
        <v>83</v>
      </c>
      <c r="E106" s="27" t="s">
        <v>83</v>
      </c>
      <c r="F106" s="27">
        <v>4</v>
      </c>
    </row>
    <row r="107" spans="1:6" ht="16">
      <c r="B107" s="27" t="s">
        <v>158</v>
      </c>
      <c r="C107" s="27" t="s">
        <v>14</v>
      </c>
      <c r="D107" s="27" t="s">
        <v>14</v>
      </c>
      <c r="E107" s="27" t="s">
        <v>14</v>
      </c>
      <c r="F107" s="27">
        <v>27</v>
      </c>
    </row>
    <row r="108" spans="1:6" ht="16">
      <c r="B108" s="27" t="s">
        <v>768</v>
      </c>
      <c r="C108" s="27" t="s">
        <v>83</v>
      </c>
      <c r="D108" s="27" t="s">
        <v>83</v>
      </c>
      <c r="E108" s="27" t="s">
        <v>83</v>
      </c>
      <c r="F108" s="27">
        <v>38</v>
      </c>
    </row>
    <row r="109" spans="1:6" ht="16">
      <c r="B109" s="27" t="s">
        <v>160</v>
      </c>
      <c r="C109" s="27" t="s">
        <v>21</v>
      </c>
      <c r="D109" s="27" t="s">
        <v>21</v>
      </c>
      <c r="E109" s="27" t="s">
        <v>14</v>
      </c>
      <c r="F109" s="27">
        <v>2554</v>
      </c>
    </row>
    <row r="110" spans="1:6" ht="16">
      <c r="B110" s="27" t="s">
        <v>769</v>
      </c>
      <c r="C110" s="101" t="s">
        <v>83</v>
      </c>
      <c r="D110" s="101" t="s">
        <v>83</v>
      </c>
      <c r="E110" s="101" t="s">
        <v>83</v>
      </c>
      <c r="F110" s="27">
        <v>26</v>
      </c>
    </row>
    <row r="111" spans="1:6" ht="16">
      <c r="B111" s="27" t="s">
        <v>161</v>
      </c>
      <c r="C111" s="101" t="s">
        <v>83</v>
      </c>
      <c r="D111" s="101" t="s">
        <v>83</v>
      </c>
      <c r="E111" s="101" t="s">
        <v>83</v>
      </c>
      <c r="F111" s="27">
        <v>11</v>
      </c>
    </row>
    <row r="112" spans="1:6" ht="16">
      <c r="B112" s="27" t="s">
        <v>770</v>
      </c>
      <c r="C112" s="101" t="s">
        <v>83</v>
      </c>
      <c r="D112" s="101" t="s">
        <v>83</v>
      </c>
      <c r="E112" s="101" t="s">
        <v>83</v>
      </c>
      <c r="F112" s="27">
        <v>38</v>
      </c>
    </row>
    <row r="113" spans="1:6" ht="16">
      <c r="B113" s="27" t="s">
        <v>771</v>
      </c>
      <c r="C113" s="27" t="s">
        <v>943</v>
      </c>
      <c r="D113" s="27" t="s">
        <v>83</v>
      </c>
      <c r="E113" s="27" t="s">
        <v>83</v>
      </c>
      <c r="F113" s="27">
        <v>0</v>
      </c>
    </row>
    <row r="114" spans="1:6" ht="16">
      <c r="B114" s="27" t="s">
        <v>772</v>
      </c>
      <c r="C114" s="27" t="s">
        <v>943</v>
      </c>
      <c r="D114" s="27" t="s">
        <v>83</v>
      </c>
      <c r="E114" s="27" t="s">
        <v>83</v>
      </c>
      <c r="F114" s="27">
        <v>279</v>
      </c>
    </row>
    <row r="115" spans="1:6" ht="16">
      <c r="B115" s="27" t="s">
        <v>950</v>
      </c>
      <c r="C115" s="27" t="s">
        <v>14</v>
      </c>
      <c r="D115" s="27" t="s">
        <v>14</v>
      </c>
      <c r="E115" s="27" t="s">
        <v>14</v>
      </c>
      <c r="F115" s="27">
        <v>56</v>
      </c>
    </row>
    <row r="116" spans="1:6" ht="16">
      <c r="A116" s="74"/>
      <c r="B116" s="29" t="s">
        <v>773</v>
      </c>
      <c r="C116" s="29" t="s">
        <v>83</v>
      </c>
      <c r="D116" s="29" t="s">
        <v>83</v>
      </c>
      <c r="E116" s="29" t="s">
        <v>83</v>
      </c>
      <c r="F116" s="29">
        <v>314</v>
      </c>
    </row>
    <row r="117" spans="1:6" ht="16">
      <c r="A117" s="25" t="s">
        <v>102</v>
      </c>
      <c r="B117" s="27" t="s">
        <v>774</v>
      </c>
      <c r="C117" s="27" t="s">
        <v>14</v>
      </c>
      <c r="D117" s="27" t="s">
        <v>14</v>
      </c>
      <c r="E117" s="27" t="s">
        <v>14</v>
      </c>
      <c r="F117" s="27">
        <v>38</v>
      </c>
    </row>
    <row r="118" spans="1:6" ht="16">
      <c r="B118" s="27" t="s">
        <v>775</v>
      </c>
      <c r="C118" s="27" t="s">
        <v>14</v>
      </c>
      <c r="D118" s="27" t="s">
        <v>14</v>
      </c>
      <c r="E118" s="27" t="s">
        <v>14</v>
      </c>
      <c r="F118" s="27">
        <v>56</v>
      </c>
    </row>
    <row r="119" spans="1:6" ht="16">
      <c r="B119" s="27" t="s">
        <v>776</v>
      </c>
      <c r="C119" s="27" t="s">
        <v>14</v>
      </c>
      <c r="D119" s="27" t="s">
        <v>14</v>
      </c>
      <c r="E119" s="27" t="s">
        <v>14</v>
      </c>
      <c r="F119" s="27">
        <v>113</v>
      </c>
    </row>
    <row r="120" spans="1:6" ht="16">
      <c r="B120" s="27" t="s">
        <v>777</v>
      </c>
      <c r="C120" s="27" t="s">
        <v>14</v>
      </c>
      <c r="D120" s="27" t="s">
        <v>14</v>
      </c>
      <c r="E120" s="27" t="s">
        <v>14</v>
      </c>
      <c r="F120" s="27">
        <v>55</v>
      </c>
    </row>
    <row r="121" spans="1:6" ht="16">
      <c r="B121" s="27" t="s">
        <v>166</v>
      </c>
      <c r="C121" s="27" t="s">
        <v>83</v>
      </c>
      <c r="D121" s="27" t="s">
        <v>83</v>
      </c>
      <c r="E121" s="27" t="s">
        <v>83</v>
      </c>
      <c r="F121" s="27">
        <v>53</v>
      </c>
    </row>
    <row r="122" spans="1:6" ht="16">
      <c r="A122" s="74"/>
      <c r="B122" s="29" t="s">
        <v>167</v>
      </c>
      <c r="C122" s="29" t="s">
        <v>83</v>
      </c>
      <c r="D122" s="29" t="s">
        <v>83</v>
      </c>
      <c r="E122" s="29" t="s">
        <v>83</v>
      </c>
      <c r="F122" s="29">
        <v>98</v>
      </c>
    </row>
    <row r="123" spans="1:6" ht="16">
      <c r="A123" s="25" t="s">
        <v>684</v>
      </c>
      <c r="B123" s="27" t="s">
        <v>778</v>
      </c>
      <c r="C123" s="27" t="s">
        <v>14</v>
      </c>
      <c r="D123" s="27" t="s">
        <v>14</v>
      </c>
      <c r="E123" s="78" t="s">
        <v>14</v>
      </c>
      <c r="F123" s="27">
        <v>48</v>
      </c>
    </row>
    <row r="124" spans="1:6" ht="16">
      <c r="B124" s="27" t="s">
        <v>780</v>
      </c>
      <c r="C124" s="27" t="s">
        <v>5</v>
      </c>
      <c r="D124" s="27" t="s">
        <v>5</v>
      </c>
      <c r="E124" s="27" t="s">
        <v>14</v>
      </c>
      <c r="F124" s="27">
        <v>72</v>
      </c>
    </row>
    <row r="125" spans="1:6" ht="16">
      <c r="B125" s="27" t="s">
        <v>779</v>
      </c>
      <c r="C125" s="27" t="s">
        <v>14</v>
      </c>
      <c r="D125" s="27" t="s">
        <v>14</v>
      </c>
      <c r="E125" s="27" t="s">
        <v>14</v>
      </c>
      <c r="F125" s="27">
        <v>19</v>
      </c>
    </row>
    <row r="126" spans="1:6" ht="16">
      <c r="B126" s="27" t="s">
        <v>5</v>
      </c>
      <c r="C126" s="25" t="s">
        <v>5</v>
      </c>
      <c r="D126" s="25" t="s">
        <v>5</v>
      </c>
      <c r="E126" s="27" t="s">
        <v>14</v>
      </c>
      <c r="F126" s="27">
        <v>417</v>
      </c>
    </row>
    <row r="127" spans="1:6" ht="32">
      <c r="B127" s="27" t="s">
        <v>781</v>
      </c>
      <c r="C127" s="27" t="s">
        <v>14</v>
      </c>
      <c r="D127" s="27" t="s">
        <v>14</v>
      </c>
      <c r="E127" s="27" t="s">
        <v>14</v>
      </c>
      <c r="F127" s="26">
        <v>127</v>
      </c>
    </row>
    <row r="128" spans="1:6" ht="16">
      <c r="A128" s="74"/>
      <c r="B128" s="29" t="s">
        <v>782</v>
      </c>
      <c r="C128" s="29" t="s">
        <v>14</v>
      </c>
      <c r="D128" s="29" t="s">
        <v>14</v>
      </c>
      <c r="E128" s="29" t="s">
        <v>14</v>
      </c>
      <c r="F128" s="29">
        <v>11</v>
      </c>
    </row>
    <row r="129" spans="1:6" ht="16">
      <c r="A129" s="25" t="s">
        <v>104</v>
      </c>
      <c r="B129" s="27" t="s">
        <v>30</v>
      </c>
      <c r="C129" s="27" t="s">
        <v>30</v>
      </c>
      <c r="D129" s="27" t="s">
        <v>30</v>
      </c>
      <c r="E129" s="27" t="s">
        <v>83</v>
      </c>
      <c r="F129" s="27">
        <v>137</v>
      </c>
    </row>
    <row r="130" spans="1:6" ht="16">
      <c r="B130" s="27" t="s">
        <v>783</v>
      </c>
      <c r="C130" s="27" t="s">
        <v>84</v>
      </c>
      <c r="D130" s="27" t="s">
        <v>84</v>
      </c>
      <c r="E130" s="27" t="s">
        <v>14</v>
      </c>
      <c r="F130" s="27">
        <v>85</v>
      </c>
    </row>
    <row r="131" spans="1:6" ht="16">
      <c r="B131" s="27" t="s">
        <v>174</v>
      </c>
      <c r="C131" s="27" t="s">
        <v>84</v>
      </c>
      <c r="D131" s="27" t="s">
        <v>84</v>
      </c>
      <c r="E131" s="27" t="s">
        <v>14</v>
      </c>
      <c r="F131" s="27">
        <v>157</v>
      </c>
    </row>
    <row r="132" spans="1:6" ht="16">
      <c r="B132" s="27" t="s">
        <v>175</v>
      </c>
      <c r="C132" s="27" t="s">
        <v>84</v>
      </c>
      <c r="D132" s="27" t="s">
        <v>84</v>
      </c>
      <c r="E132" s="27" t="s">
        <v>14</v>
      </c>
      <c r="F132" s="27">
        <v>344</v>
      </c>
    </row>
    <row r="133" spans="1:6" ht="16">
      <c r="B133" s="27" t="s">
        <v>176</v>
      </c>
      <c r="C133" s="27" t="s">
        <v>84</v>
      </c>
      <c r="D133" s="27" t="s">
        <v>84</v>
      </c>
      <c r="E133" s="27" t="s">
        <v>14</v>
      </c>
      <c r="F133" s="27">
        <v>34</v>
      </c>
    </row>
    <row r="134" spans="1:6" ht="16">
      <c r="B134" s="27" t="s">
        <v>34</v>
      </c>
      <c r="C134" s="27" t="s">
        <v>84</v>
      </c>
      <c r="D134" s="27" t="s">
        <v>84</v>
      </c>
      <c r="E134" s="27" t="s">
        <v>83</v>
      </c>
      <c r="F134" s="27">
        <v>135</v>
      </c>
    </row>
    <row r="135" spans="1:6" ht="16">
      <c r="B135" s="27" t="s">
        <v>177</v>
      </c>
      <c r="C135" s="101" t="s">
        <v>83</v>
      </c>
      <c r="D135" s="101" t="s">
        <v>83</v>
      </c>
      <c r="E135" s="101" t="s">
        <v>83</v>
      </c>
      <c r="F135" s="27">
        <v>0</v>
      </c>
    </row>
    <row r="136" spans="1:6" ht="16">
      <c r="B136" s="27" t="s">
        <v>178</v>
      </c>
      <c r="C136" s="101" t="s">
        <v>14</v>
      </c>
      <c r="D136" s="101" t="s">
        <v>14</v>
      </c>
      <c r="E136" s="101" t="s">
        <v>14</v>
      </c>
      <c r="F136" s="27">
        <v>4</v>
      </c>
    </row>
    <row r="137" spans="1:6" ht="16">
      <c r="B137" s="27" t="s">
        <v>179</v>
      </c>
      <c r="C137" s="101" t="s">
        <v>83</v>
      </c>
      <c r="D137" s="101" t="s">
        <v>83</v>
      </c>
      <c r="E137" s="101" t="s">
        <v>83</v>
      </c>
      <c r="F137" s="27">
        <v>0</v>
      </c>
    </row>
    <row r="138" spans="1:6" ht="16">
      <c r="B138" s="27" t="s">
        <v>180</v>
      </c>
      <c r="C138" s="101" t="s">
        <v>86</v>
      </c>
      <c r="D138" s="101" t="s">
        <v>86</v>
      </c>
      <c r="E138" s="101" t="s">
        <v>88</v>
      </c>
      <c r="F138" s="27">
        <v>10</v>
      </c>
    </row>
    <row r="139" spans="1:6" ht="16">
      <c r="A139" s="74"/>
      <c r="B139" s="29" t="s">
        <v>784</v>
      </c>
      <c r="C139" s="105" t="s">
        <v>84</v>
      </c>
      <c r="D139" s="105" t="s">
        <v>84</v>
      </c>
      <c r="E139" s="105" t="s">
        <v>83</v>
      </c>
      <c r="F139" s="29">
        <v>623</v>
      </c>
    </row>
    <row r="140" spans="1:6" ht="16">
      <c r="A140" s="25" t="s">
        <v>105</v>
      </c>
      <c r="B140" s="27" t="s">
        <v>785</v>
      </c>
      <c r="C140" s="27" t="s">
        <v>948</v>
      </c>
      <c r="D140" s="27" t="s">
        <v>948</v>
      </c>
      <c r="E140" s="27" t="s">
        <v>67</v>
      </c>
      <c r="F140" s="27">
        <v>27</v>
      </c>
    </row>
    <row r="141" spans="1:6" ht="16">
      <c r="B141" s="27" t="s">
        <v>276</v>
      </c>
      <c r="C141" s="27" t="s">
        <v>948</v>
      </c>
      <c r="D141" s="27" t="s">
        <v>948</v>
      </c>
      <c r="E141" s="27" t="s">
        <v>67</v>
      </c>
      <c r="F141" s="27">
        <v>503</v>
      </c>
    </row>
    <row r="142" spans="1:6" ht="16">
      <c r="B142" s="27" t="s">
        <v>786</v>
      </c>
      <c r="C142" s="27" t="s">
        <v>948</v>
      </c>
      <c r="D142" s="27" t="s">
        <v>948</v>
      </c>
      <c r="E142" s="27" t="s">
        <v>67</v>
      </c>
      <c r="F142" s="27">
        <v>527</v>
      </c>
    </row>
    <row r="143" spans="1:6" ht="16">
      <c r="B143" s="27" t="s">
        <v>787</v>
      </c>
      <c r="C143" s="27" t="s">
        <v>948</v>
      </c>
      <c r="D143" s="27" t="s">
        <v>948</v>
      </c>
      <c r="E143" s="27" t="s">
        <v>67</v>
      </c>
      <c r="F143" s="27">
        <v>54</v>
      </c>
    </row>
    <row r="144" spans="1:6" ht="16">
      <c r="B144" s="27" t="s">
        <v>788</v>
      </c>
      <c r="C144" s="27" t="s">
        <v>948</v>
      </c>
      <c r="D144" s="27" t="s">
        <v>948</v>
      </c>
      <c r="E144" s="27" t="s">
        <v>67</v>
      </c>
      <c r="F144" s="27">
        <v>559</v>
      </c>
    </row>
    <row r="145" spans="2:6" ht="16">
      <c r="B145" s="27" t="s">
        <v>789</v>
      </c>
      <c r="C145" s="27" t="s">
        <v>1232</v>
      </c>
      <c r="D145" s="27" t="s">
        <v>1232</v>
      </c>
      <c r="E145" s="27" t="s">
        <v>67</v>
      </c>
      <c r="F145" s="27">
        <v>82</v>
      </c>
    </row>
    <row r="146" spans="2:6" ht="16">
      <c r="B146" s="27" t="s">
        <v>790</v>
      </c>
      <c r="C146" s="27" t="s">
        <v>1232</v>
      </c>
      <c r="D146" s="27" t="s">
        <v>1232</v>
      </c>
      <c r="E146" s="27" t="s">
        <v>67</v>
      </c>
      <c r="F146" s="27">
        <v>85</v>
      </c>
    </row>
    <row r="147" spans="2:6" ht="16">
      <c r="B147" s="27" t="s">
        <v>791</v>
      </c>
      <c r="C147" s="27" t="s">
        <v>1232</v>
      </c>
      <c r="D147" s="27" t="s">
        <v>1232</v>
      </c>
      <c r="E147" s="27" t="s">
        <v>67</v>
      </c>
      <c r="F147" s="27">
        <v>681</v>
      </c>
    </row>
    <row r="148" spans="2:6" ht="16">
      <c r="B148" s="27" t="s">
        <v>792</v>
      </c>
      <c r="C148" s="27" t="s">
        <v>1232</v>
      </c>
      <c r="D148" s="27" t="s">
        <v>1232</v>
      </c>
      <c r="E148" s="27" t="s">
        <v>67</v>
      </c>
      <c r="F148" s="27">
        <v>351</v>
      </c>
    </row>
    <row r="149" spans="2:6" ht="16">
      <c r="B149" s="27" t="s">
        <v>793</v>
      </c>
      <c r="C149" s="27" t="s">
        <v>1232</v>
      </c>
      <c r="D149" s="27" t="s">
        <v>1232</v>
      </c>
      <c r="E149" s="27" t="s">
        <v>67</v>
      </c>
      <c r="F149" s="27">
        <v>261</v>
      </c>
    </row>
    <row r="150" spans="2:6" ht="16">
      <c r="B150" s="27" t="s">
        <v>794</v>
      </c>
      <c r="C150" s="27" t="s">
        <v>1231</v>
      </c>
      <c r="D150" s="27" t="s">
        <v>1231</v>
      </c>
      <c r="E150" s="27" t="s">
        <v>67</v>
      </c>
      <c r="F150" s="27">
        <v>26521</v>
      </c>
    </row>
    <row r="151" spans="2:6" ht="16">
      <c r="B151" s="27" t="s">
        <v>795</v>
      </c>
      <c r="C151" s="27" t="s">
        <v>1231</v>
      </c>
      <c r="D151" s="27" t="s">
        <v>1231</v>
      </c>
      <c r="E151" s="27" t="s">
        <v>67</v>
      </c>
      <c r="F151" s="27">
        <v>272</v>
      </c>
    </row>
    <row r="152" spans="2:6" ht="16">
      <c r="B152" s="27" t="s">
        <v>796</v>
      </c>
      <c r="C152" s="27" t="s">
        <v>1231</v>
      </c>
      <c r="D152" s="27" t="s">
        <v>1231</v>
      </c>
      <c r="E152" s="27" t="s">
        <v>67</v>
      </c>
      <c r="F152" s="27">
        <v>29392</v>
      </c>
    </row>
    <row r="153" spans="2:6" ht="16">
      <c r="B153" s="27" t="s">
        <v>562</v>
      </c>
      <c r="C153" s="27" t="s">
        <v>1231</v>
      </c>
      <c r="D153" s="27" t="s">
        <v>1231</v>
      </c>
      <c r="E153" s="27" t="s">
        <v>67</v>
      </c>
      <c r="F153" s="27">
        <v>9</v>
      </c>
    </row>
    <row r="154" spans="2:6" ht="16">
      <c r="B154" s="27" t="s">
        <v>797</v>
      </c>
      <c r="C154" s="27" t="s">
        <v>948</v>
      </c>
      <c r="D154" s="27" t="s">
        <v>948</v>
      </c>
      <c r="E154" s="27" t="s">
        <v>67</v>
      </c>
      <c r="F154" s="27">
        <v>60</v>
      </c>
    </row>
    <row r="155" spans="2:6" ht="16">
      <c r="B155" s="27" t="s">
        <v>286</v>
      </c>
      <c r="C155" s="27" t="s">
        <v>948</v>
      </c>
      <c r="D155" s="27" t="s">
        <v>948</v>
      </c>
      <c r="E155" s="27" t="s">
        <v>67</v>
      </c>
      <c r="F155" s="27">
        <v>63</v>
      </c>
    </row>
    <row r="156" spans="2:6" ht="16">
      <c r="B156" s="27" t="s">
        <v>798</v>
      </c>
      <c r="C156" s="27" t="s">
        <v>948</v>
      </c>
      <c r="D156" s="27" t="s">
        <v>948</v>
      </c>
      <c r="E156" s="27" t="s">
        <v>67</v>
      </c>
      <c r="F156" s="27">
        <v>8</v>
      </c>
    </row>
    <row r="157" spans="2:6" ht="16">
      <c r="B157" s="27" t="s">
        <v>799</v>
      </c>
      <c r="C157" s="27" t="s">
        <v>948</v>
      </c>
      <c r="D157" s="27" t="s">
        <v>948</v>
      </c>
      <c r="E157" s="27" t="s">
        <v>67</v>
      </c>
      <c r="F157" s="27">
        <v>35</v>
      </c>
    </row>
    <row r="158" spans="2:6" ht="16">
      <c r="B158" s="27" t="s">
        <v>800</v>
      </c>
      <c r="C158" s="27" t="s">
        <v>948</v>
      </c>
      <c r="D158" s="27" t="s">
        <v>948</v>
      </c>
      <c r="E158" s="27" t="s">
        <v>67</v>
      </c>
      <c r="F158" s="27">
        <v>73</v>
      </c>
    </row>
    <row r="159" spans="2:6" ht="16">
      <c r="B159" s="27" t="s">
        <v>801</v>
      </c>
      <c r="C159" s="27" t="s">
        <v>948</v>
      </c>
      <c r="D159" s="27" t="s">
        <v>948</v>
      </c>
      <c r="E159" s="27" t="s">
        <v>67</v>
      </c>
      <c r="F159" s="27">
        <v>901</v>
      </c>
    </row>
    <row r="160" spans="2:6" ht="16">
      <c r="B160" s="27" t="s">
        <v>802</v>
      </c>
      <c r="C160" s="27" t="s">
        <v>948</v>
      </c>
      <c r="D160" s="27" t="s">
        <v>948</v>
      </c>
      <c r="E160" s="27" t="s">
        <v>67</v>
      </c>
      <c r="F160" s="27">
        <v>306</v>
      </c>
    </row>
    <row r="161" spans="1:6" ht="16">
      <c r="B161" s="27" t="s">
        <v>803</v>
      </c>
      <c r="C161" s="27" t="s">
        <v>948</v>
      </c>
      <c r="D161" s="27" t="s">
        <v>948</v>
      </c>
      <c r="E161" s="27" t="s">
        <v>67</v>
      </c>
      <c r="F161" s="27">
        <v>473</v>
      </c>
    </row>
    <row r="162" spans="1:6" ht="16">
      <c r="A162" s="26"/>
      <c r="B162" s="27" t="s">
        <v>917</v>
      </c>
      <c r="C162" s="27" t="s">
        <v>29</v>
      </c>
      <c r="D162" s="27" t="s">
        <v>29</v>
      </c>
      <c r="E162" s="27" t="s">
        <v>67</v>
      </c>
      <c r="F162" s="27">
        <v>992</v>
      </c>
    </row>
    <row r="163" spans="1:6" ht="16">
      <c r="A163" s="26"/>
      <c r="B163" s="27" t="s">
        <v>273</v>
      </c>
      <c r="C163" s="27" t="s">
        <v>29</v>
      </c>
      <c r="D163" s="27" t="s">
        <v>29</v>
      </c>
      <c r="E163" s="27" t="s">
        <v>67</v>
      </c>
      <c r="F163" s="27">
        <v>2675</v>
      </c>
    </row>
    <row r="164" spans="1:6" ht="16">
      <c r="A164" s="26"/>
      <c r="B164" s="27" t="s">
        <v>918</v>
      </c>
      <c r="C164" s="27" t="s">
        <v>29</v>
      </c>
      <c r="D164" s="27" t="s">
        <v>29</v>
      </c>
      <c r="E164" s="27" t="s">
        <v>67</v>
      </c>
      <c r="F164" s="27">
        <v>5549</v>
      </c>
    </row>
    <row r="165" spans="1:6" ht="16">
      <c r="A165" s="26"/>
      <c r="B165" s="27" t="s">
        <v>919</v>
      </c>
      <c r="C165" s="27" t="s">
        <v>29</v>
      </c>
      <c r="D165" s="27" t="s">
        <v>29</v>
      </c>
      <c r="E165" s="27" t="s">
        <v>67</v>
      </c>
      <c r="F165" s="27">
        <v>65</v>
      </c>
    </row>
    <row r="166" spans="1:6" ht="16">
      <c r="A166" s="26"/>
      <c r="B166" s="27" t="s">
        <v>920</v>
      </c>
      <c r="C166" s="27" t="s">
        <v>948</v>
      </c>
      <c r="D166" s="27" t="s">
        <v>948</v>
      </c>
      <c r="E166" s="27" t="s">
        <v>67</v>
      </c>
      <c r="F166" s="27">
        <v>375</v>
      </c>
    </row>
    <row r="167" spans="1:6" ht="16">
      <c r="A167" s="26"/>
      <c r="B167" s="27" t="s">
        <v>921</v>
      </c>
      <c r="C167" s="27" t="s">
        <v>948</v>
      </c>
      <c r="D167" s="27" t="s">
        <v>948</v>
      </c>
      <c r="E167" s="27" t="s">
        <v>67</v>
      </c>
      <c r="F167" s="27">
        <v>4145</v>
      </c>
    </row>
    <row r="168" spans="1:6" ht="16">
      <c r="A168" s="26"/>
      <c r="B168" s="27" t="s">
        <v>922</v>
      </c>
      <c r="C168" s="27" t="s">
        <v>948</v>
      </c>
      <c r="D168" s="27" t="s">
        <v>948</v>
      </c>
      <c r="E168" s="27" t="s">
        <v>67</v>
      </c>
      <c r="F168" s="27">
        <v>4292</v>
      </c>
    </row>
    <row r="169" spans="1:6" ht="16">
      <c r="B169" s="27" t="s">
        <v>804</v>
      </c>
      <c r="C169" s="27" t="s">
        <v>1232</v>
      </c>
      <c r="D169" s="27" t="s">
        <v>1232</v>
      </c>
      <c r="E169" s="27" t="s">
        <v>67</v>
      </c>
      <c r="F169" s="27">
        <v>2702</v>
      </c>
    </row>
    <row r="170" spans="1:6" ht="16">
      <c r="B170" s="27" t="s">
        <v>805</v>
      </c>
      <c r="C170" s="27" t="s">
        <v>948</v>
      </c>
      <c r="D170" s="27" t="s">
        <v>948</v>
      </c>
      <c r="E170" s="27" t="s">
        <v>67</v>
      </c>
      <c r="F170" s="27">
        <v>1517</v>
      </c>
    </row>
    <row r="171" spans="1:6" ht="16">
      <c r="B171" s="27" t="s">
        <v>612</v>
      </c>
      <c r="C171" s="27" t="s">
        <v>948</v>
      </c>
      <c r="D171" s="27" t="s">
        <v>948</v>
      </c>
      <c r="E171" s="27" t="s">
        <v>67</v>
      </c>
      <c r="F171" s="27">
        <v>191</v>
      </c>
    </row>
    <row r="172" spans="1:6" ht="16">
      <c r="B172" s="27" t="s">
        <v>806</v>
      </c>
      <c r="C172" s="27" t="s">
        <v>948</v>
      </c>
      <c r="D172" s="27" t="s">
        <v>948</v>
      </c>
      <c r="E172" s="27" t="s">
        <v>67</v>
      </c>
      <c r="F172" s="27">
        <v>748</v>
      </c>
    </row>
    <row r="173" spans="1:6" ht="16">
      <c r="B173" s="27" t="s">
        <v>807</v>
      </c>
      <c r="C173" s="27" t="s">
        <v>948</v>
      </c>
      <c r="D173" s="27" t="s">
        <v>948</v>
      </c>
      <c r="E173" s="27" t="s">
        <v>67</v>
      </c>
      <c r="F173" s="27">
        <v>1043</v>
      </c>
    </row>
    <row r="174" spans="1:6" ht="16">
      <c r="A174" s="74"/>
      <c r="B174" s="29" t="s">
        <v>808</v>
      </c>
      <c r="C174" s="29" t="s">
        <v>948</v>
      </c>
      <c r="D174" s="29" t="s">
        <v>948</v>
      </c>
      <c r="E174" s="29" t="s">
        <v>67</v>
      </c>
      <c r="F174" s="29">
        <v>121</v>
      </c>
    </row>
    <row r="175" spans="1:6" ht="16">
      <c r="A175" s="25" t="s">
        <v>106</v>
      </c>
      <c r="B175" s="27" t="s">
        <v>187</v>
      </c>
      <c r="C175" s="27" t="s">
        <v>86</v>
      </c>
      <c r="D175" s="27" t="s">
        <v>86</v>
      </c>
      <c r="E175" s="25" t="s">
        <v>88</v>
      </c>
      <c r="F175" s="27">
        <v>41</v>
      </c>
    </row>
    <row r="176" spans="1:6" ht="16">
      <c r="B176" s="27" t="s">
        <v>809</v>
      </c>
      <c r="C176" s="27" t="s">
        <v>1223</v>
      </c>
      <c r="D176" s="27" t="s">
        <v>1223</v>
      </c>
      <c r="E176" s="27" t="s">
        <v>83</v>
      </c>
      <c r="F176" s="27">
        <v>111</v>
      </c>
    </row>
    <row r="177" spans="1:6" ht="16">
      <c r="B177" s="27" t="s">
        <v>188</v>
      </c>
      <c r="C177" s="27" t="s">
        <v>86</v>
      </c>
      <c r="D177" s="27" t="s">
        <v>86</v>
      </c>
      <c r="E177" s="27" t="s">
        <v>88</v>
      </c>
      <c r="F177" s="27">
        <v>145</v>
      </c>
    </row>
    <row r="178" spans="1:6" ht="16">
      <c r="B178" s="27" t="s">
        <v>810</v>
      </c>
      <c r="C178" s="27" t="s">
        <v>82</v>
      </c>
      <c r="D178" s="27" t="s">
        <v>82</v>
      </c>
      <c r="E178" s="27" t="s">
        <v>88</v>
      </c>
      <c r="F178" s="27">
        <v>114</v>
      </c>
    </row>
    <row r="179" spans="1:6" ht="16">
      <c r="B179" s="27" t="s">
        <v>811</v>
      </c>
      <c r="C179" s="27" t="s">
        <v>82</v>
      </c>
      <c r="D179" s="27" t="s">
        <v>82</v>
      </c>
      <c r="E179" s="27" t="s">
        <v>88</v>
      </c>
      <c r="F179" s="27">
        <v>573</v>
      </c>
    </row>
    <row r="180" spans="1:6" ht="16">
      <c r="B180" s="27" t="s">
        <v>812</v>
      </c>
      <c r="C180" s="27" t="s">
        <v>82</v>
      </c>
      <c r="D180" s="27" t="s">
        <v>82</v>
      </c>
      <c r="E180" s="27" t="s">
        <v>83</v>
      </c>
      <c r="F180" s="27">
        <v>493</v>
      </c>
    </row>
    <row r="181" spans="1:6" ht="16">
      <c r="B181" s="27" t="s">
        <v>813</v>
      </c>
      <c r="C181" s="27" t="s">
        <v>82</v>
      </c>
      <c r="D181" s="27" t="s">
        <v>82</v>
      </c>
      <c r="E181" s="27" t="s">
        <v>88</v>
      </c>
      <c r="F181" s="27">
        <v>1756</v>
      </c>
    </row>
    <row r="182" spans="1:6" ht="16">
      <c r="B182" s="27" t="s">
        <v>814</v>
      </c>
      <c r="C182" s="27" t="s">
        <v>82</v>
      </c>
      <c r="D182" s="27" t="s">
        <v>82</v>
      </c>
      <c r="E182" s="27" t="s">
        <v>88</v>
      </c>
      <c r="F182" s="27">
        <v>1463</v>
      </c>
    </row>
    <row r="183" spans="1:6" ht="16">
      <c r="B183" s="27" t="s">
        <v>815</v>
      </c>
      <c r="C183" s="27" t="s">
        <v>14</v>
      </c>
      <c r="D183" s="27" t="s">
        <v>14</v>
      </c>
      <c r="E183" s="27" t="s">
        <v>14</v>
      </c>
      <c r="F183" s="27">
        <v>75</v>
      </c>
    </row>
    <row r="184" spans="1:6" ht="16">
      <c r="B184" s="27" t="s">
        <v>569</v>
      </c>
      <c r="C184" s="27" t="s">
        <v>14</v>
      </c>
      <c r="D184" s="27" t="s">
        <v>14</v>
      </c>
      <c r="E184" s="27" t="s">
        <v>14</v>
      </c>
      <c r="F184" s="27">
        <v>483</v>
      </c>
    </row>
    <row r="185" spans="1:6" ht="16">
      <c r="B185" s="27" t="s">
        <v>816</v>
      </c>
      <c r="C185" s="27" t="s">
        <v>14</v>
      </c>
      <c r="D185" s="27" t="s">
        <v>14</v>
      </c>
      <c r="E185" s="27" t="s">
        <v>14</v>
      </c>
      <c r="F185" s="27">
        <v>2402</v>
      </c>
    </row>
    <row r="186" spans="1:6" ht="16">
      <c r="B186" s="27" t="s">
        <v>68</v>
      </c>
      <c r="C186" s="27" t="s">
        <v>14</v>
      </c>
      <c r="D186" s="27" t="s">
        <v>14</v>
      </c>
      <c r="E186" s="27" t="s">
        <v>14</v>
      </c>
      <c r="F186" s="27">
        <v>202</v>
      </c>
    </row>
    <row r="187" spans="1:6" ht="16">
      <c r="B187" s="27" t="s">
        <v>191</v>
      </c>
      <c r="C187" s="101" t="s">
        <v>1223</v>
      </c>
      <c r="D187" s="101" t="s">
        <v>1223</v>
      </c>
      <c r="E187" s="101" t="s">
        <v>83</v>
      </c>
      <c r="F187" s="27">
        <v>3</v>
      </c>
    </row>
    <row r="188" spans="1:6" ht="16">
      <c r="B188" s="27" t="s">
        <v>817</v>
      </c>
      <c r="C188" s="101" t="s">
        <v>1223</v>
      </c>
      <c r="D188" s="101" t="s">
        <v>1223</v>
      </c>
      <c r="E188" s="101" t="s">
        <v>83</v>
      </c>
      <c r="F188" s="27">
        <v>131</v>
      </c>
    </row>
    <row r="189" spans="1:6" ht="16">
      <c r="B189" s="27" t="s">
        <v>193</v>
      </c>
      <c r="C189" s="101" t="s">
        <v>1223</v>
      </c>
      <c r="D189" s="101" t="s">
        <v>1223</v>
      </c>
      <c r="E189" s="101" t="s">
        <v>83</v>
      </c>
      <c r="F189" s="27">
        <v>38</v>
      </c>
    </row>
    <row r="190" spans="1:6" ht="16">
      <c r="B190" s="27" t="s">
        <v>820</v>
      </c>
      <c r="C190" s="27" t="s">
        <v>82</v>
      </c>
      <c r="D190" s="27" t="s">
        <v>82</v>
      </c>
      <c r="E190" s="27" t="s">
        <v>88</v>
      </c>
      <c r="F190" s="27">
        <v>296</v>
      </c>
    </row>
    <row r="191" spans="1:6" ht="16">
      <c r="B191" s="27" t="s">
        <v>818</v>
      </c>
      <c r="C191" s="27" t="s">
        <v>14</v>
      </c>
      <c r="D191" s="27" t="s">
        <v>14</v>
      </c>
      <c r="E191" s="27" t="s">
        <v>14</v>
      </c>
      <c r="F191" s="27">
        <v>116</v>
      </c>
    </row>
    <row r="192" spans="1:6" ht="16">
      <c r="A192" s="74"/>
      <c r="B192" s="29" t="s">
        <v>819</v>
      </c>
      <c r="C192" s="29" t="s">
        <v>1223</v>
      </c>
      <c r="D192" s="29" t="s">
        <v>1223</v>
      </c>
      <c r="E192" s="29" t="s">
        <v>83</v>
      </c>
      <c r="F192" s="29">
        <v>898</v>
      </c>
    </row>
    <row r="193" spans="1:6" ht="16">
      <c r="A193" s="25" t="s">
        <v>107</v>
      </c>
      <c r="B193" s="27" t="s">
        <v>195</v>
      </c>
      <c r="C193" s="101" t="s">
        <v>83</v>
      </c>
      <c r="D193" s="101" t="s">
        <v>83</v>
      </c>
      <c r="E193" s="101" t="s">
        <v>83</v>
      </c>
      <c r="F193" s="27">
        <v>4</v>
      </c>
    </row>
    <row r="194" spans="1:6" ht="16">
      <c r="B194" s="27" t="s">
        <v>821</v>
      </c>
      <c r="C194" s="101" t="s">
        <v>951</v>
      </c>
      <c r="D194" s="101" t="s">
        <v>951</v>
      </c>
      <c r="E194" s="101" t="s">
        <v>83</v>
      </c>
      <c r="F194" s="27">
        <v>341</v>
      </c>
    </row>
    <row r="195" spans="1:6" ht="16">
      <c r="B195" s="27" t="s">
        <v>369</v>
      </c>
      <c r="C195" s="101" t="s">
        <v>951</v>
      </c>
      <c r="D195" s="101" t="s">
        <v>951</v>
      </c>
      <c r="E195" s="101" t="s">
        <v>83</v>
      </c>
      <c r="F195" s="27">
        <v>434</v>
      </c>
    </row>
    <row r="196" spans="1:6" ht="16">
      <c r="B196" s="27" t="s">
        <v>822</v>
      </c>
      <c r="C196" s="101" t="s">
        <v>951</v>
      </c>
      <c r="D196" s="101" t="s">
        <v>951</v>
      </c>
      <c r="E196" s="101" t="s">
        <v>83</v>
      </c>
      <c r="F196" s="27">
        <v>98</v>
      </c>
    </row>
    <row r="197" spans="1:6" ht="16">
      <c r="B197" s="27" t="s">
        <v>370</v>
      </c>
      <c r="C197" s="101" t="s">
        <v>951</v>
      </c>
      <c r="D197" s="101" t="s">
        <v>951</v>
      </c>
      <c r="E197" s="101" t="s">
        <v>83</v>
      </c>
      <c r="F197" s="27">
        <v>56</v>
      </c>
    </row>
    <row r="198" spans="1:6" ht="16">
      <c r="B198" s="27" t="s">
        <v>197</v>
      </c>
      <c r="C198" s="101" t="s">
        <v>951</v>
      </c>
      <c r="D198" s="101" t="s">
        <v>951</v>
      </c>
      <c r="E198" s="101" t="s">
        <v>83</v>
      </c>
      <c r="F198" s="27">
        <v>116</v>
      </c>
    </row>
    <row r="199" spans="1:6" ht="16">
      <c r="B199" s="27" t="s">
        <v>198</v>
      </c>
      <c r="C199" s="101" t="s">
        <v>951</v>
      </c>
      <c r="D199" s="101" t="s">
        <v>951</v>
      </c>
      <c r="E199" s="101" t="s">
        <v>83</v>
      </c>
      <c r="F199" s="27">
        <v>563</v>
      </c>
    </row>
    <row r="200" spans="1:6" ht="32">
      <c r="B200" s="27" t="s">
        <v>823</v>
      </c>
      <c r="C200" s="101" t="s">
        <v>951</v>
      </c>
      <c r="D200" s="101" t="s">
        <v>951</v>
      </c>
      <c r="E200" s="27" t="s">
        <v>83</v>
      </c>
      <c r="F200" s="27">
        <v>1</v>
      </c>
    </row>
    <row r="201" spans="1:6" ht="16">
      <c r="B201" s="27" t="s">
        <v>824</v>
      </c>
      <c r="C201" s="27" t="s">
        <v>14</v>
      </c>
      <c r="D201" s="27" t="s">
        <v>14</v>
      </c>
      <c r="E201" s="27" t="s">
        <v>14</v>
      </c>
      <c r="F201" s="27">
        <v>319</v>
      </c>
    </row>
    <row r="202" spans="1:6" ht="16">
      <c r="B202" s="27" t="s">
        <v>825</v>
      </c>
      <c r="C202" s="27" t="s">
        <v>14</v>
      </c>
      <c r="D202" s="27" t="s">
        <v>14</v>
      </c>
      <c r="E202" s="27" t="s">
        <v>14</v>
      </c>
      <c r="F202" s="27">
        <v>106</v>
      </c>
    </row>
    <row r="203" spans="1:6" ht="16">
      <c r="B203" s="27" t="s">
        <v>826</v>
      </c>
      <c r="C203" s="27" t="s">
        <v>5</v>
      </c>
      <c r="D203" s="27" t="s">
        <v>5</v>
      </c>
      <c r="E203" s="27" t="s">
        <v>14</v>
      </c>
      <c r="F203" s="27">
        <v>1938</v>
      </c>
    </row>
    <row r="204" spans="1:6" ht="16">
      <c r="B204" s="27" t="s">
        <v>827</v>
      </c>
      <c r="C204" s="27" t="s">
        <v>1034</v>
      </c>
      <c r="D204" s="27" t="s">
        <v>1034</v>
      </c>
      <c r="E204" s="27" t="s">
        <v>14</v>
      </c>
      <c r="F204" s="27">
        <v>1044</v>
      </c>
    </row>
    <row r="205" spans="1:6" ht="16">
      <c r="B205" s="27" t="s">
        <v>828</v>
      </c>
      <c r="C205" s="27" t="s">
        <v>1034</v>
      </c>
      <c r="D205" s="27" t="s">
        <v>1034</v>
      </c>
      <c r="E205" s="27" t="s">
        <v>14</v>
      </c>
      <c r="F205" s="27">
        <v>1419</v>
      </c>
    </row>
    <row r="206" spans="1:6" ht="16">
      <c r="B206" s="27" t="s">
        <v>829</v>
      </c>
      <c r="C206" s="27" t="s">
        <v>1034</v>
      </c>
      <c r="D206" s="27" t="s">
        <v>1034</v>
      </c>
      <c r="E206" s="27" t="s">
        <v>14</v>
      </c>
      <c r="F206" s="27">
        <v>304</v>
      </c>
    </row>
    <row r="207" spans="1:6" ht="16">
      <c r="A207" s="74"/>
      <c r="B207" s="29" t="s">
        <v>203</v>
      </c>
      <c r="C207" s="105" t="s">
        <v>951</v>
      </c>
      <c r="D207" s="105" t="s">
        <v>951</v>
      </c>
      <c r="E207" s="105" t="s">
        <v>83</v>
      </c>
      <c r="F207" s="29">
        <v>1343</v>
      </c>
    </row>
    <row r="208" spans="1:6" ht="16">
      <c r="A208" s="25" t="s">
        <v>686</v>
      </c>
      <c r="B208" s="27" t="s">
        <v>303</v>
      </c>
      <c r="C208" s="27" t="s">
        <v>938</v>
      </c>
      <c r="D208" s="27" t="s">
        <v>938</v>
      </c>
      <c r="E208" s="27" t="s">
        <v>83</v>
      </c>
      <c r="F208" s="27">
        <v>51</v>
      </c>
    </row>
    <row r="209" spans="1:6" ht="16">
      <c r="B209" s="27" t="s">
        <v>830</v>
      </c>
      <c r="C209" s="27" t="s">
        <v>938</v>
      </c>
      <c r="D209" s="27" t="s">
        <v>938</v>
      </c>
      <c r="E209" s="27" t="s">
        <v>14</v>
      </c>
      <c r="F209" s="27">
        <v>35</v>
      </c>
    </row>
    <row r="210" spans="1:6" ht="16">
      <c r="B210" s="27" t="s">
        <v>831</v>
      </c>
      <c r="C210" s="27" t="s">
        <v>938</v>
      </c>
      <c r="D210" s="27" t="s">
        <v>938</v>
      </c>
      <c r="E210" s="27" t="s">
        <v>14</v>
      </c>
      <c r="F210" s="27">
        <v>478</v>
      </c>
    </row>
    <row r="211" spans="1:6" ht="16">
      <c r="B211" s="27" t="s">
        <v>204</v>
      </c>
      <c r="C211" s="27" t="s">
        <v>938</v>
      </c>
      <c r="D211" s="27" t="s">
        <v>938</v>
      </c>
      <c r="E211" s="27" t="s">
        <v>88</v>
      </c>
      <c r="F211" s="27">
        <v>607</v>
      </c>
    </row>
    <row r="212" spans="1:6" ht="16">
      <c r="B212" s="27" t="s">
        <v>205</v>
      </c>
      <c r="C212" s="27" t="s">
        <v>939</v>
      </c>
      <c r="D212" s="27" t="s">
        <v>939</v>
      </c>
      <c r="E212" s="27" t="s">
        <v>83</v>
      </c>
      <c r="F212" s="27">
        <v>73</v>
      </c>
    </row>
    <row r="213" spans="1:6" ht="16">
      <c r="B213" s="27" t="s">
        <v>206</v>
      </c>
      <c r="C213" s="27" t="s">
        <v>939</v>
      </c>
      <c r="D213" s="27" t="s">
        <v>939</v>
      </c>
      <c r="E213" s="27" t="s">
        <v>83</v>
      </c>
      <c r="F213" s="27">
        <v>493</v>
      </c>
    </row>
    <row r="214" spans="1:6" ht="16">
      <c r="B214" s="27" t="s">
        <v>207</v>
      </c>
      <c r="C214" s="27" t="s">
        <v>939</v>
      </c>
      <c r="D214" s="27" t="s">
        <v>939</v>
      </c>
      <c r="E214" s="27" t="s">
        <v>83</v>
      </c>
      <c r="F214" s="27">
        <v>174</v>
      </c>
    </row>
    <row r="215" spans="1:6" ht="16">
      <c r="B215" s="27" t="s">
        <v>209</v>
      </c>
      <c r="C215" s="27" t="s">
        <v>939</v>
      </c>
      <c r="D215" s="27" t="s">
        <v>939</v>
      </c>
      <c r="E215" s="27" t="s">
        <v>83</v>
      </c>
      <c r="F215" s="27">
        <v>2</v>
      </c>
    </row>
    <row r="216" spans="1:6" ht="16">
      <c r="A216" s="74"/>
      <c r="B216" s="29" t="s">
        <v>832</v>
      </c>
      <c r="C216" s="29" t="s">
        <v>939</v>
      </c>
      <c r="D216" s="29" t="s">
        <v>939</v>
      </c>
      <c r="E216" s="29" t="s">
        <v>83</v>
      </c>
      <c r="F216" s="29">
        <v>107</v>
      </c>
    </row>
    <row r="217" spans="1:6" ht="16">
      <c r="A217" s="25" t="s">
        <v>687</v>
      </c>
      <c r="B217" s="27" t="s">
        <v>309</v>
      </c>
      <c r="C217" s="27" t="s">
        <v>940</v>
      </c>
      <c r="D217" s="27" t="s">
        <v>940</v>
      </c>
      <c r="E217" s="27" t="s">
        <v>83</v>
      </c>
      <c r="F217" s="27">
        <v>5</v>
      </c>
    </row>
    <row r="218" spans="1:6" ht="32">
      <c r="B218" s="27" t="s">
        <v>833</v>
      </c>
      <c r="C218" s="27" t="s">
        <v>940</v>
      </c>
      <c r="D218" s="27" t="s">
        <v>940</v>
      </c>
      <c r="E218" s="27" t="s">
        <v>83</v>
      </c>
      <c r="F218" s="27">
        <v>13</v>
      </c>
    </row>
    <row r="219" spans="1:6" ht="16">
      <c r="B219" s="27" t="s">
        <v>308</v>
      </c>
      <c r="C219" s="27" t="s">
        <v>940</v>
      </c>
      <c r="D219" s="27" t="s">
        <v>940</v>
      </c>
      <c r="E219" s="27" t="s">
        <v>83</v>
      </c>
      <c r="F219" s="27">
        <v>7</v>
      </c>
    </row>
    <row r="220" spans="1:6" ht="16">
      <c r="B220" s="27" t="s">
        <v>834</v>
      </c>
      <c r="C220" s="27" t="s">
        <v>940</v>
      </c>
      <c r="D220" s="27" t="s">
        <v>940</v>
      </c>
      <c r="E220" s="27" t="s">
        <v>83</v>
      </c>
      <c r="F220" s="27">
        <v>1</v>
      </c>
    </row>
    <row r="221" spans="1:6" ht="16">
      <c r="B221" s="27" t="s">
        <v>835</v>
      </c>
      <c r="C221" s="27" t="s">
        <v>940</v>
      </c>
      <c r="D221" s="27" t="s">
        <v>940</v>
      </c>
      <c r="E221" s="27" t="s">
        <v>83</v>
      </c>
      <c r="F221" s="27">
        <v>4</v>
      </c>
    </row>
    <row r="222" spans="1:6" ht="16">
      <c r="B222" s="27" t="s">
        <v>836</v>
      </c>
      <c r="C222" s="27" t="s">
        <v>940</v>
      </c>
      <c r="D222" s="27" t="s">
        <v>940</v>
      </c>
      <c r="E222" s="27" t="s">
        <v>83</v>
      </c>
      <c r="F222" s="27">
        <v>0</v>
      </c>
    </row>
    <row r="223" spans="1:6" ht="16">
      <c r="B223" s="27" t="s">
        <v>837</v>
      </c>
      <c r="C223" s="27" t="s">
        <v>940</v>
      </c>
      <c r="D223" s="27" t="s">
        <v>940</v>
      </c>
      <c r="E223" s="27" t="s">
        <v>83</v>
      </c>
      <c r="F223" s="27">
        <v>2</v>
      </c>
    </row>
    <row r="224" spans="1:6" ht="16">
      <c r="B224" s="27" t="s">
        <v>838</v>
      </c>
      <c r="C224" s="27" t="s">
        <v>940</v>
      </c>
      <c r="D224" s="27" t="s">
        <v>940</v>
      </c>
      <c r="E224" s="27" t="s">
        <v>88</v>
      </c>
      <c r="F224" s="27">
        <v>16</v>
      </c>
    </row>
    <row r="225" spans="1:6" ht="32">
      <c r="B225" s="27" t="s">
        <v>839</v>
      </c>
      <c r="C225" s="27" t="s">
        <v>940</v>
      </c>
      <c r="D225" s="27" t="s">
        <v>940</v>
      </c>
      <c r="E225" s="27" t="s">
        <v>83</v>
      </c>
      <c r="F225" s="27">
        <v>17</v>
      </c>
    </row>
    <row r="226" spans="1:6" ht="16">
      <c r="A226" s="74"/>
      <c r="B226" s="29" t="s">
        <v>840</v>
      </c>
      <c r="C226" s="29" t="s">
        <v>940</v>
      </c>
      <c r="D226" s="29" t="s">
        <v>940</v>
      </c>
      <c r="E226" s="29" t="s">
        <v>83</v>
      </c>
      <c r="F226" s="29">
        <v>0</v>
      </c>
    </row>
    <row r="227" spans="1:6" ht="16">
      <c r="A227" s="25" t="s">
        <v>688</v>
      </c>
      <c r="B227" s="27" t="s">
        <v>314</v>
      </c>
      <c r="C227" s="101" t="s">
        <v>86</v>
      </c>
      <c r="D227" s="101" t="s">
        <v>86</v>
      </c>
      <c r="E227" s="101" t="s">
        <v>88</v>
      </c>
      <c r="F227" s="27">
        <v>30</v>
      </c>
    </row>
    <row r="228" spans="1:6" ht="16">
      <c r="A228" s="74"/>
      <c r="B228" s="29" t="s">
        <v>315</v>
      </c>
      <c r="C228" s="105" t="s">
        <v>83</v>
      </c>
      <c r="D228" s="105" t="s">
        <v>83</v>
      </c>
      <c r="E228" s="105" t="s">
        <v>83</v>
      </c>
      <c r="F228" s="29">
        <v>71</v>
      </c>
    </row>
    <row r="229" spans="1:6" ht="16">
      <c r="A229" s="25" t="s">
        <v>689</v>
      </c>
      <c r="B229" s="27" t="s">
        <v>316</v>
      </c>
      <c r="C229" s="101" t="s">
        <v>14</v>
      </c>
      <c r="D229" s="101" t="s">
        <v>14</v>
      </c>
      <c r="E229" s="101" t="s">
        <v>14</v>
      </c>
      <c r="F229" s="27">
        <v>181</v>
      </c>
    </row>
    <row r="230" spans="1:6" ht="16">
      <c r="B230" s="27" t="s">
        <v>841</v>
      </c>
      <c r="C230" s="25" t="s">
        <v>14</v>
      </c>
      <c r="D230" s="25" t="s">
        <v>14</v>
      </c>
      <c r="E230" s="27" t="s">
        <v>14</v>
      </c>
      <c r="F230" s="27">
        <v>14</v>
      </c>
    </row>
    <row r="231" spans="1:6" ht="16">
      <c r="B231" s="27" t="s">
        <v>318</v>
      </c>
      <c r="C231" s="101" t="s">
        <v>86</v>
      </c>
      <c r="D231" s="101" t="s">
        <v>86</v>
      </c>
      <c r="E231" s="101" t="s">
        <v>88</v>
      </c>
      <c r="F231" s="27">
        <v>12</v>
      </c>
    </row>
    <row r="232" spans="1:6" ht="16">
      <c r="B232" s="27" t="s">
        <v>842</v>
      </c>
      <c r="C232" s="101" t="s">
        <v>14</v>
      </c>
      <c r="D232" s="101" t="s">
        <v>14</v>
      </c>
      <c r="E232" s="101" t="s">
        <v>14</v>
      </c>
      <c r="F232" s="27">
        <v>14</v>
      </c>
    </row>
    <row r="233" spans="1:6" ht="16">
      <c r="A233" s="74"/>
      <c r="B233" s="29" t="s">
        <v>843</v>
      </c>
      <c r="C233" s="105" t="s">
        <v>83</v>
      </c>
      <c r="D233" s="105" t="s">
        <v>83</v>
      </c>
      <c r="E233" s="105" t="s">
        <v>83</v>
      </c>
      <c r="F233" s="29">
        <v>217</v>
      </c>
    </row>
    <row r="234" spans="1:6" ht="16">
      <c r="A234" s="25" t="s">
        <v>690</v>
      </c>
      <c r="B234" s="27" t="s">
        <v>844</v>
      </c>
      <c r="C234" s="101" t="s">
        <v>14</v>
      </c>
      <c r="D234" s="101" t="s">
        <v>14</v>
      </c>
      <c r="E234" s="101" t="s">
        <v>14</v>
      </c>
      <c r="F234" s="27">
        <v>59</v>
      </c>
    </row>
    <row r="235" spans="1:6" ht="32">
      <c r="B235" s="27" t="s">
        <v>845</v>
      </c>
      <c r="C235" s="101" t="s">
        <v>14</v>
      </c>
      <c r="D235" s="101" t="s">
        <v>14</v>
      </c>
      <c r="E235" s="101" t="s">
        <v>14</v>
      </c>
      <c r="F235" s="27">
        <v>234</v>
      </c>
    </row>
    <row r="236" spans="1:6" ht="16">
      <c r="B236" s="27" t="s">
        <v>846</v>
      </c>
      <c r="C236" s="101" t="s">
        <v>14</v>
      </c>
      <c r="D236" s="101" t="s">
        <v>14</v>
      </c>
      <c r="E236" s="101" t="s">
        <v>14</v>
      </c>
      <c r="F236" s="27">
        <v>630</v>
      </c>
    </row>
    <row r="237" spans="1:6" ht="16">
      <c r="B237" s="82" t="s">
        <v>847</v>
      </c>
      <c r="C237" s="107" t="s">
        <v>14</v>
      </c>
      <c r="D237" s="107" t="s">
        <v>14</v>
      </c>
      <c r="E237" s="101" t="s">
        <v>14</v>
      </c>
      <c r="F237" s="26">
        <v>153</v>
      </c>
    </row>
    <row r="238" spans="1:6" ht="16">
      <c r="B238" s="82" t="s">
        <v>848</v>
      </c>
      <c r="C238" s="107" t="s">
        <v>14</v>
      </c>
      <c r="D238" s="107" t="s">
        <v>14</v>
      </c>
      <c r="E238" s="101" t="s">
        <v>14</v>
      </c>
      <c r="F238" s="26">
        <v>6</v>
      </c>
    </row>
    <row r="239" spans="1:6" ht="16">
      <c r="A239" s="74"/>
      <c r="B239" s="84" t="s">
        <v>849</v>
      </c>
      <c r="C239" s="103" t="s">
        <v>14</v>
      </c>
      <c r="D239" s="103" t="s">
        <v>14</v>
      </c>
      <c r="E239" s="105" t="s">
        <v>14</v>
      </c>
      <c r="F239" s="28">
        <v>463</v>
      </c>
    </row>
    <row r="240" spans="1:6" ht="16">
      <c r="A240" s="87" t="s">
        <v>691</v>
      </c>
      <c r="B240" s="54" t="s">
        <v>691</v>
      </c>
      <c r="C240" s="29" t="s">
        <v>940</v>
      </c>
      <c r="D240" s="29" t="s">
        <v>940</v>
      </c>
      <c r="E240" s="29" t="s">
        <v>83</v>
      </c>
      <c r="F240" s="79">
        <v>3497</v>
      </c>
    </row>
    <row r="241" spans="1:6" ht="16">
      <c r="A241" s="25" t="s">
        <v>692</v>
      </c>
      <c r="B241" s="27" t="s">
        <v>331</v>
      </c>
      <c r="C241" s="27" t="s">
        <v>14</v>
      </c>
      <c r="D241" s="27" t="s">
        <v>14</v>
      </c>
      <c r="E241" s="27" t="s">
        <v>14</v>
      </c>
      <c r="F241" s="27">
        <v>38</v>
      </c>
    </row>
    <row r="242" spans="1:6" ht="16">
      <c r="A242" s="74"/>
      <c r="B242" s="29" t="s">
        <v>850</v>
      </c>
      <c r="C242" s="29" t="s">
        <v>83</v>
      </c>
      <c r="D242" s="29" t="s">
        <v>83</v>
      </c>
      <c r="E242" s="29" t="s">
        <v>83</v>
      </c>
      <c r="F242" s="29">
        <v>439</v>
      </c>
    </row>
    <row r="243" spans="1:6" ht="16">
      <c r="A243" s="25" t="s">
        <v>115</v>
      </c>
      <c r="B243" s="27" t="s">
        <v>333</v>
      </c>
      <c r="C243" s="27" t="s">
        <v>85</v>
      </c>
      <c r="D243" s="27" t="s">
        <v>85</v>
      </c>
      <c r="E243" s="78" t="s">
        <v>85</v>
      </c>
      <c r="F243" s="27">
        <v>71</v>
      </c>
    </row>
    <row r="244" spans="1:6" ht="16">
      <c r="B244" s="27" t="s">
        <v>851</v>
      </c>
      <c r="C244" s="27" t="s">
        <v>947</v>
      </c>
      <c r="D244" s="27" t="s">
        <v>947</v>
      </c>
      <c r="E244" s="27" t="s">
        <v>85</v>
      </c>
      <c r="F244" s="27">
        <v>88</v>
      </c>
    </row>
    <row r="245" spans="1:6" ht="32">
      <c r="B245" s="27" t="s">
        <v>852</v>
      </c>
      <c r="C245" s="27" t="s">
        <v>947</v>
      </c>
      <c r="D245" s="27" t="s">
        <v>947</v>
      </c>
      <c r="E245" s="27" t="s">
        <v>85</v>
      </c>
      <c r="F245" s="27">
        <v>2059</v>
      </c>
    </row>
    <row r="246" spans="1:6" ht="16">
      <c r="B246" s="27" t="s">
        <v>853</v>
      </c>
      <c r="C246" s="27" t="s">
        <v>947</v>
      </c>
      <c r="D246" s="27" t="s">
        <v>947</v>
      </c>
      <c r="E246" s="27" t="s">
        <v>85</v>
      </c>
      <c r="F246" s="27">
        <v>890</v>
      </c>
    </row>
    <row r="247" spans="1:6" ht="16">
      <c r="B247" s="27" t="s">
        <v>854</v>
      </c>
      <c r="C247" s="27" t="s">
        <v>947</v>
      </c>
      <c r="D247" s="27" t="s">
        <v>947</v>
      </c>
      <c r="E247" s="27" t="s">
        <v>85</v>
      </c>
      <c r="F247" s="27">
        <v>819</v>
      </c>
    </row>
    <row r="248" spans="1:6" ht="16">
      <c r="B248" s="27" t="s">
        <v>855</v>
      </c>
      <c r="C248" s="27" t="s">
        <v>947</v>
      </c>
      <c r="D248" s="27" t="s">
        <v>947</v>
      </c>
      <c r="E248" s="27" t="s">
        <v>85</v>
      </c>
      <c r="F248" s="27">
        <v>1077</v>
      </c>
    </row>
    <row r="249" spans="1:6" ht="16">
      <c r="B249" s="27" t="s">
        <v>856</v>
      </c>
      <c r="C249" s="27" t="s">
        <v>947</v>
      </c>
      <c r="D249" s="27" t="s">
        <v>947</v>
      </c>
      <c r="E249" s="27" t="s">
        <v>85</v>
      </c>
      <c r="F249" s="27">
        <v>152</v>
      </c>
    </row>
    <row r="250" spans="1:6" ht="16">
      <c r="B250" s="27" t="s">
        <v>857</v>
      </c>
      <c r="C250" s="27" t="s">
        <v>947</v>
      </c>
      <c r="D250" s="27" t="s">
        <v>947</v>
      </c>
      <c r="E250" s="27" t="s">
        <v>85</v>
      </c>
      <c r="F250" s="27">
        <v>161</v>
      </c>
    </row>
    <row r="251" spans="1:6" ht="16">
      <c r="B251" s="27" t="s">
        <v>858</v>
      </c>
      <c r="C251" s="27" t="s">
        <v>947</v>
      </c>
      <c r="D251" s="27" t="s">
        <v>947</v>
      </c>
      <c r="E251" s="27" t="s">
        <v>85</v>
      </c>
      <c r="F251" s="27">
        <v>32</v>
      </c>
    </row>
    <row r="252" spans="1:6" ht="16">
      <c r="B252" s="27" t="s">
        <v>859</v>
      </c>
      <c r="C252" s="27" t="s">
        <v>85</v>
      </c>
      <c r="D252" s="27" t="s">
        <v>85</v>
      </c>
      <c r="E252" s="27" t="s">
        <v>85</v>
      </c>
      <c r="F252" s="27">
        <v>111</v>
      </c>
    </row>
    <row r="253" spans="1:6" ht="16">
      <c r="B253" s="27" t="s">
        <v>860</v>
      </c>
      <c r="C253" s="27" t="s">
        <v>85</v>
      </c>
      <c r="D253" s="27" t="s">
        <v>85</v>
      </c>
      <c r="E253" s="27" t="s">
        <v>85</v>
      </c>
      <c r="F253" s="27">
        <v>275</v>
      </c>
    </row>
    <row r="254" spans="1:6" ht="16">
      <c r="B254" s="27" t="s">
        <v>861</v>
      </c>
      <c r="C254" s="27" t="s">
        <v>85</v>
      </c>
      <c r="D254" s="27" t="s">
        <v>85</v>
      </c>
      <c r="E254" s="27" t="s">
        <v>85</v>
      </c>
      <c r="F254" s="27">
        <v>728</v>
      </c>
    </row>
    <row r="255" spans="1:6" ht="16">
      <c r="B255" s="27" t="s">
        <v>862</v>
      </c>
      <c r="C255" s="27" t="s">
        <v>85</v>
      </c>
      <c r="D255" s="27" t="s">
        <v>85</v>
      </c>
      <c r="E255" s="27" t="s">
        <v>85</v>
      </c>
      <c r="F255" s="27">
        <v>290</v>
      </c>
    </row>
    <row r="256" spans="1:6" ht="16">
      <c r="B256" s="27" t="s">
        <v>344</v>
      </c>
      <c r="C256" s="27" t="s">
        <v>85</v>
      </c>
      <c r="D256" s="27" t="s">
        <v>85</v>
      </c>
      <c r="E256" s="27" t="s">
        <v>85</v>
      </c>
      <c r="F256" s="27">
        <v>98</v>
      </c>
    </row>
    <row r="257" spans="2:6" ht="16">
      <c r="B257" s="27" t="s">
        <v>345</v>
      </c>
      <c r="C257" s="27" t="s">
        <v>85</v>
      </c>
      <c r="D257" s="27" t="s">
        <v>85</v>
      </c>
      <c r="E257" s="27" t="s">
        <v>85</v>
      </c>
      <c r="F257" s="27">
        <v>453</v>
      </c>
    </row>
    <row r="258" spans="2:6" ht="16">
      <c r="B258" s="27" t="s">
        <v>346</v>
      </c>
      <c r="C258" s="27" t="s">
        <v>85</v>
      </c>
      <c r="D258" s="27" t="s">
        <v>85</v>
      </c>
      <c r="E258" s="27" t="s">
        <v>85</v>
      </c>
      <c r="F258" s="27">
        <v>75</v>
      </c>
    </row>
    <row r="259" spans="2:6" ht="16">
      <c r="B259" s="27" t="s">
        <v>863</v>
      </c>
      <c r="C259" s="27" t="s">
        <v>85</v>
      </c>
      <c r="D259" s="27" t="s">
        <v>85</v>
      </c>
      <c r="E259" s="27" t="s">
        <v>85</v>
      </c>
      <c r="F259" s="27">
        <v>1152</v>
      </c>
    </row>
    <row r="260" spans="2:6" ht="16">
      <c r="B260" s="27" t="s">
        <v>864</v>
      </c>
      <c r="C260" s="27" t="s">
        <v>85</v>
      </c>
      <c r="D260" s="27" t="s">
        <v>85</v>
      </c>
      <c r="E260" s="27" t="s">
        <v>85</v>
      </c>
      <c r="F260" s="27">
        <v>535</v>
      </c>
    </row>
    <row r="261" spans="2:6" ht="16">
      <c r="B261" s="27" t="s">
        <v>865</v>
      </c>
      <c r="C261" s="27" t="s">
        <v>85</v>
      </c>
      <c r="D261" s="27" t="s">
        <v>85</v>
      </c>
      <c r="E261" s="27" t="s">
        <v>85</v>
      </c>
      <c r="F261" s="27">
        <v>679</v>
      </c>
    </row>
    <row r="262" spans="2:6" ht="32">
      <c r="B262" s="27" t="s">
        <v>866</v>
      </c>
      <c r="C262" s="27" t="s">
        <v>85</v>
      </c>
      <c r="D262" s="27" t="s">
        <v>85</v>
      </c>
      <c r="E262" s="27" t="s">
        <v>85</v>
      </c>
      <c r="F262" s="27">
        <v>288</v>
      </c>
    </row>
    <row r="263" spans="2:6" ht="16">
      <c r="B263" s="27" t="s">
        <v>867</v>
      </c>
      <c r="C263" s="27" t="s">
        <v>85</v>
      </c>
      <c r="D263" s="27" t="s">
        <v>85</v>
      </c>
      <c r="E263" s="27" t="s">
        <v>85</v>
      </c>
      <c r="F263" s="27">
        <v>179</v>
      </c>
    </row>
    <row r="264" spans="2:6" ht="16">
      <c r="B264" s="27" t="s">
        <v>868</v>
      </c>
      <c r="C264" s="27" t="s">
        <v>85</v>
      </c>
      <c r="D264" s="27" t="s">
        <v>85</v>
      </c>
      <c r="E264" s="27" t="s">
        <v>85</v>
      </c>
      <c r="F264" s="27">
        <v>8</v>
      </c>
    </row>
    <row r="265" spans="2:6" ht="16">
      <c r="B265" s="27" t="s">
        <v>869</v>
      </c>
      <c r="C265" s="27" t="s">
        <v>85</v>
      </c>
      <c r="D265" s="27" t="s">
        <v>85</v>
      </c>
      <c r="E265" s="27" t="s">
        <v>85</v>
      </c>
      <c r="F265" s="27">
        <v>47</v>
      </c>
    </row>
    <row r="266" spans="2:6" ht="32">
      <c r="B266" s="27" t="s">
        <v>870</v>
      </c>
      <c r="C266" s="27" t="s">
        <v>85</v>
      </c>
      <c r="D266" s="27" t="s">
        <v>85</v>
      </c>
      <c r="E266" s="27" t="s">
        <v>85</v>
      </c>
      <c r="F266" s="27">
        <v>31</v>
      </c>
    </row>
    <row r="267" spans="2:6" ht="16">
      <c r="B267" s="27" t="s">
        <v>350</v>
      </c>
      <c r="C267" s="27" t="s">
        <v>85</v>
      </c>
      <c r="D267" s="27" t="s">
        <v>85</v>
      </c>
      <c r="E267" s="27" t="s">
        <v>85</v>
      </c>
      <c r="F267" s="27">
        <v>76</v>
      </c>
    </row>
    <row r="268" spans="2:6" ht="16">
      <c r="B268" s="27" t="s">
        <v>871</v>
      </c>
      <c r="C268" s="27" t="s">
        <v>85</v>
      </c>
      <c r="D268" s="27" t="s">
        <v>85</v>
      </c>
      <c r="E268" s="27" t="s">
        <v>85</v>
      </c>
      <c r="F268" s="27">
        <v>222</v>
      </c>
    </row>
    <row r="269" spans="2:6" ht="16">
      <c r="B269" s="27" t="s">
        <v>872</v>
      </c>
      <c r="C269" s="27" t="s">
        <v>85</v>
      </c>
      <c r="D269" s="27" t="s">
        <v>85</v>
      </c>
      <c r="E269" s="27" t="s">
        <v>85</v>
      </c>
      <c r="F269" s="27">
        <v>597</v>
      </c>
    </row>
    <row r="270" spans="2:6" ht="16">
      <c r="B270" s="27" t="s">
        <v>358</v>
      </c>
      <c r="C270" s="27" t="s">
        <v>85</v>
      </c>
      <c r="D270" s="27" t="s">
        <v>85</v>
      </c>
      <c r="E270" s="27" t="s">
        <v>85</v>
      </c>
      <c r="F270" s="27">
        <v>439</v>
      </c>
    </row>
    <row r="271" spans="2:6" ht="16">
      <c r="B271" s="27" t="s">
        <v>873</v>
      </c>
      <c r="C271" s="27" t="s">
        <v>63</v>
      </c>
      <c r="D271" s="27" t="s">
        <v>63</v>
      </c>
      <c r="E271" s="27" t="s">
        <v>85</v>
      </c>
      <c r="F271" s="27">
        <v>1433</v>
      </c>
    </row>
    <row r="272" spans="2:6" ht="16">
      <c r="B272" s="27" t="s">
        <v>874</v>
      </c>
      <c r="C272" s="27" t="s">
        <v>63</v>
      </c>
      <c r="D272" s="27" t="s">
        <v>63</v>
      </c>
      <c r="E272" s="27" t="s">
        <v>85</v>
      </c>
      <c r="F272" s="27">
        <v>261</v>
      </c>
    </row>
    <row r="273" spans="1:6" ht="16">
      <c r="B273" s="27" t="s">
        <v>946</v>
      </c>
      <c r="C273" s="27" t="s">
        <v>63</v>
      </c>
      <c r="D273" s="27" t="s">
        <v>63</v>
      </c>
      <c r="E273" s="27" t="s">
        <v>85</v>
      </c>
      <c r="F273" s="27">
        <v>387</v>
      </c>
    </row>
    <row r="274" spans="1:6" ht="16">
      <c r="B274" s="27" t="s">
        <v>945</v>
      </c>
      <c r="C274" s="27" t="s">
        <v>63</v>
      </c>
      <c r="D274" s="27" t="s">
        <v>63</v>
      </c>
      <c r="E274" s="27" t="s">
        <v>85</v>
      </c>
      <c r="F274" s="27">
        <v>1320</v>
      </c>
    </row>
    <row r="275" spans="1:6" ht="16">
      <c r="B275" s="27" t="s">
        <v>362</v>
      </c>
      <c r="C275" s="27" t="s">
        <v>63</v>
      </c>
      <c r="D275" s="27" t="s">
        <v>63</v>
      </c>
      <c r="E275" s="27" t="s">
        <v>85</v>
      </c>
      <c r="F275" s="27">
        <v>306</v>
      </c>
    </row>
    <row r="276" spans="1:6" ht="16">
      <c r="B276" s="65" t="s">
        <v>875</v>
      </c>
      <c r="C276" s="65" t="s">
        <v>54</v>
      </c>
      <c r="D276" s="65" t="s">
        <v>54</v>
      </c>
      <c r="E276" s="27" t="s">
        <v>85</v>
      </c>
      <c r="F276" s="27">
        <v>761</v>
      </c>
    </row>
    <row r="277" spans="1:6" ht="16">
      <c r="B277" s="65" t="s">
        <v>877</v>
      </c>
      <c r="C277" s="65" t="s">
        <v>54</v>
      </c>
      <c r="D277" s="65" t="s">
        <v>54</v>
      </c>
      <c r="E277" s="27" t="s">
        <v>85</v>
      </c>
      <c r="F277" s="27">
        <v>272</v>
      </c>
    </row>
    <row r="278" spans="1:6" ht="16">
      <c r="B278" s="65" t="s">
        <v>364</v>
      </c>
      <c r="C278" s="65" t="s">
        <v>54</v>
      </c>
      <c r="D278" s="65" t="s">
        <v>54</v>
      </c>
      <c r="E278" s="27" t="s">
        <v>85</v>
      </c>
      <c r="F278" s="27">
        <v>333</v>
      </c>
    </row>
    <row r="279" spans="1:6" ht="16">
      <c r="B279" s="65" t="s">
        <v>878</v>
      </c>
      <c r="C279" s="65" t="s">
        <v>54</v>
      </c>
      <c r="D279" s="65" t="s">
        <v>54</v>
      </c>
      <c r="E279" s="27" t="s">
        <v>85</v>
      </c>
      <c r="F279" s="27">
        <v>0</v>
      </c>
    </row>
    <row r="280" spans="1:6" ht="16">
      <c r="B280" s="65" t="s">
        <v>879</v>
      </c>
      <c r="C280" s="65" t="s">
        <v>54</v>
      </c>
      <c r="D280" s="65" t="s">
        <v>54</v>
      </c>
      <c r="E280" s="27" t="s">
        <v>85</v>
      </c>
      <c r="F280" s="27">
        <v>41</v>
      </c>
    </row>
    <row r="281" spans="1:6" ht="32">
      <c r="B281" s="27" t="s">
        <v>880</v>
      </c>
      <c r="C281" s="27" t="s">
        <v>85</v>
      </c>
      <c r="D281" s="27" t="s">
        <v>85</v>
      </c>
      <c r="E281" s="27" t="s">
        <v>85</v>
      </c>
      <c r="F281" s="27">
        <v>373</v>
      </c>
    </row>
    <row r="282" spans="1:6" ht="16">
      <c r="A282" s="74"/>
      <c r="B282" s="29" t="s">
        <v>881</v>
      </c>
      <c r="C282" s="29" t="s">
        <v>85</v>
      </c>
      <c r="D282" s="29" t="s">
        <v>85</v>
      </c>
      <c r="E282" s="29" t="s">
        <v>85</v>
      </c>
      <c r="F282" s="29">
        <v>7</v>
      </c>
    </row>
  </sheetData>
  <phoneticPr fontId="17" type="noConversion"/>
  <conditionalFormatting sqref="E1:E1048576">
    <cfRule type="containsText" dxfId="18" priority="1" operator="containsText" text="Cardiovascular">
      <formula>NOT(ISERROR(SEARCH("Cardiovascular",E1)))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8C89-4421-774E-BA90-1EEB9B142746}">
  <dimension ref="A1:H1"/>
  <sheetViews>
    <sheetView zoomScale="214" workbookViewId="0">
      <selection activeCell="A15" sqref="A15"/>
    </sheetView>
  </sheetViews>
  <sheetFormatPr baseColWidth="10" defaultRowHeight="15"/>
  <cols>
    <col min="1" max="2" width="50.83203125" customWidth="1"/>
    <col min="3" max="5" width="25.83203125" customWidth="1"/>
    <col min="8" max="8" width="14.6640625" bestFit="1" customWidth="1"/>
  </cols>
  <sheetData>
    <row r="1" spans="1:8" ht="16">
      <c r="A1" s="18" t="s">
        <v>59</v>
      </c>
      <c r="B1" s="18" t="s">
        <v>60</v>
      </c>
      <c r="C1" s="18"/>
      <c r="D1" s="18"/>
      <c r="E1" s="18"/>
      <c r="F1" s="18" t="s">
        <v>61</v>
      </c>
      <c r="H1" s="20" t="s">
        <v>1230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8065-042F-7744-9FAD-BCB8A8758450}">
  <dimension ref="A1:H283"/>
  <sheetViews>
    <sheetView zoomScale="120" zoomScaleNormal="120" workbookViewId="0">
      <pane ySplit="1" topLeftCell="A95" activePane="bottomLeft" state="frozen"/>
      <selection pane="bottomLeft" activeCell="B107" sqref="B107"/>
    </sheetView>
  </sheetViews>
  <sheetFormatPr baseColWidth="10" defaultRowHeight="15"/>
  <cols>
    <col min="1" max="2" width="50.83203125" style="25" customWidth="1"/>
    <col min="3" max="3" width="25.83203125" style="25" customWidth="1"/>
    <col min="4" max="4" width="25.83203125" style="27" customWidth="1"/>
    <col min="5" max="5" width="25.83203125" style="25" customWidth="1"/>
    <col min="6" max="7" width="10.83203125" style="25"/>
    <col min="8" max="8" width="14.6640625" style="25" bestFit="1" customWidth="1"/>
    <col min="9" max="16384" width="10.83203125" style="25"/>
  </cols>
  <sheetData>
    <row r="1" spans="1:8" ht="16">
      <c r="A1" s="79" t="s">
        <v>59</v>
      </c>
      <c r="B1" s="87" t="s">
        <v>60</v>
      </c>
      <c r="C1" s="86" t="s">
        <v>934</v>
      </c>
      <c r="D1" s="79" t="s">
        <v>90</v>
      </c>
      <c r="E1" s="54" t="s">
        <v>92</v>
      </c>
      <c r="F1" s="79" t="s">
        <v>61</v>
      </c>
      <c r="G1" s="25">
        <f>SUM(F2:F283)</f>
        <v>214369</v>
      </c>
      <c r="H1" s="25" t="s">
        <v>1230</v>
      </c>
    </row>
    <row r="2" spans="1:8" ht="16">
      <c r="A2" s="27" t="s">
        <v>1039</v>
      </c>
      <c r="B2" s="78" t="s">
        <v>1040</v>
      </c>
      <c r="C2" s="82" t="s">
        <v>86</v>
      </c>
      <c r="D2" s="27" t="s">
        <v>86</v>
      </c>
      <c r="E2" s="26" t="s">
        <v>88</v>
      </c>
      <c r="F2" s="27">
        <v>0</v>
      </c>
    </row>
    <row r="3" spans="1:8" ht="16">
      <c r="A3" s="27"/>
      <c r="B3" s="27" t="s">
        <v>1041</v>
      </c>
      <c r="C3" s="25" t="s">
        <v>86</v>
      </c>
      <c r="D3" s="27" t="s">
        <v>86</v>
      </c>
      <c r="E3" s="25" t="s">
        <v>88</v>
      </c>
      <c r="F3" s="27">
        <v>4</v>
      </c>
    </row>
    <row r="4" spans="1:8" ht="32">
      <c r="A4" s="27"/>
      <c r="B4" s="27" t="s">
        <v>1042</v>
      </c>
      <c r="C4" s="25" t="s">
        <v>86</v>
      </c>
      <c r="D4" s="27" t="s">
        <v>86</v>
      </c>
      <c r="E4" s="25" t="s">
        <v>88</v>
      </c>
      <c r="F4" s="27">
        <v>8</v>
      </c>
    </row>
    <row r="5" spans="1:8" ht="16">
      <c r="A5" s="27"/>
      <c r="B5" s="27" t="s">
        <v>1043</v>
      </c>
      <c r="C5" s="25" t="s">
        <v>86</v>
      </c>
      <c r="D5" s="27" t="s">
        <v>86</v>
      </c>
      <c r="E5" s="25" t="s">
        <v>88</v>
      </c>
      <c r="F5" s="27">
        <v>2</v>
      </c>
    </row>
    <row r="6" spans="1:8" ht="16">
      <c r="A6" s="27"/>
      <c r="B6" s="27" t="s">
        <v>1044</v>
      </c>
      <c r="C6" s="25" t="s">
        <v>86</v>
      </c>
      <c r="D6" s="27" t="s">
        <v>86</v>
      </c>
      <c r="E6" s="25" t="s">
        <v>88</v>
      </c>
      <c r="F6" s="27">
        <v>23</v>
      </c>
    </row>
    <row r="7" spans="1:8" ht="16">
      <c r="A7" s="27"/>
      <c r="B7" s="27" t="s">
        <v>1045</v>
      </c>
      <c r="C7" s="25" t="s">
        <v>86</v>
      </c>
      <c r="D7" s="27" t="s">
        <v>86</v>
      </c>
      <c r="E7" s="25" t="s">
        <v>88</v>
      </c>
      <c r="F7" s="27">
        <v>25</v>
      </c>
    </row>
    <row r="8" spans="1:8" ht="16">
      <c r="A8" s="27"/>
      <c r="B8" s="27" t="s">
        <v>213</v>
      </c>
      <c r="C8" s="82" t="s">
        <v>64</v>
      </c>
      <c r="D8" s="27" t="s">
        <v>64</v>
      </c>
      <c r="E8" s="26" t="s">
        <v>88</v>
      </c>
      <c r="F8" s="27">
        <v>163</v>
      </c>
    </row>
    <row r="9" spans="1:8" ht="16">
      <c r="A9" s="27"/>
      <c r="B9" s="27" t="s">
        <v>1046</v>
      </c>
      <c r="C9" s="82" t="s">
        <v>64</v>
      </c>
      <c r="D9" s="27" t="s">
        <v>64</v>
      </c>
      <c r="E9" s="26" t="s">
        <v>88</v>
      </c>
      <c r="F9" s="27">
        <v>48</v>
      </c>
    </row>
    <row r="10" spans="1:8" ht="17">
      <c r="A10" s="27"/>
      <c r="B10" s="27" t="s">
        <v>700</v>
      </c>
      <c r="C10" s="95" t="s">
        <v>86</v>
      </c>
      <c r="D10" s="96" t="s">
        <v>86</v>
      </c>
      <c r="E10" s="97" t="s">
        <v>88</v>
      </c>
      <c r="F10" s="27">
        <v>0</v>
      </c>
    </row>
    <row r="11" spans="1:8" ht="17">
      <c r="A11" s="27"/>
      <c r="B11" s="27" t="s">
        <v>701</v>
      </c>
      <c r="C11" s="95" t="s">
        <v>86</v>
      </c>
      <c r="D11" s="96" t="s">
        <v>86</v>
      </c>
      <c r="E11" s="97" t="s">
        <v>88</v>
      </c>
      <c r="F11" s="27">
        <v>0</v>
      </c>
    </row>
    <row r="12" spans="1:8" ht="17">
      <c r="A12" s="27"/>
      <c r="B12" s="27" t="s">
        <v>128</v>
      </c>
      <c r="C12" s="95" t="s">
        <v>86</v>
      </c>
      <c r="D12" s="96" t="s">
        <v>86</v>
      </c>
      <c r="E12" s="97" t="s">
        <v>88</v>
      </c>
      <c r="F12" s="27">
        <v>1</v>
      </c>
    </row>
    <row r="13" spans="1:8" ht="17">
      <c r="A13" s="27"/>
      <c r="B13" s="27" t="s">
        <v>1047</v>
      </c>
      <c r="C13" s="95" t="s">
        <v>86</v>
      </c>
      <c r="D13" s="96" t="s">
        <v>86</v>
      </c>
      <c r="E13" s="97" t="s">
        <v>88</v>
      </c>
      <c r="F13" s="27">
        <v>3</v>
      </c>
    </row>
    <row r="14" spans="1:8" ht="16">
      <c r="A14" s="27"/>
      <c r="B14" s="27" t="s">
        <v>1048</v>
      </c>
      <c r="C14" s="25" t="s">
        <v>30</v>
      </c>
      <c r="D14" s="27" t="s">
        <v>30</v>
      </c>
      <c r="E14" s="25" t="s">
        <v>88</v>
      </c>
      <c r="F14" s="27">
        <v>45</v>
      </c>
    </row>
    <row r="15" spans="1:8" ht="17">
      <c r="A15" s="27"/>
      <c r="B15" s="27" t="s">
        <v>133</v>
      </c>
      <c r="C15" s="95" t="s">
        <v>86</v>
      </c>
      <c r="D15" s="96" t="s">
        <v>86</v>
      </c>
      <c r="E15" s="97" t="s">
        <v>88</v>
      </c>
      <c r="F15" s="27">
        <v>2</v>
      </c>
    </row>
    <row r="16" spans="1:8" ht="16">
      <c r="A16" s="27"/>
      <c r="B16" s="27" t="s">
        <v>703</v>
      </c>
      <c r="C16" s="25" t="s">
        <v>86</v>
      </c>
      <c r="D16" s="27" t="s">
        <v>86</v>
      </c>
      <c r="E16" s="25" t="s">
        <v>88</v>
      </c>
      <c r="F16" s="27">
        <v>644</v>
      </c>
    </row>
    <row r="17" spans="1:6" ht="16">
      <c r="A17" s="27"/>
      <c r="B17" s="27" t="s">
        <v>1049</v>
      </c>
      <c r="C17" s="25" t="s">
        <v>86</v>
      </c>
      <c r="D17" s="27" t="s">
        <v>86</v>
      </c>
      <c r="E17" s="25" t="s">
        <v>88</v>
      </c>
      <c r="F17" s="27">
        <v>121</v>
      </c>
    </row>
    <row r="18" spans="1:6" ht="16">
      <c r="A18" s="27"/>
      <c r="B18" s="27" t="s">
        <v>135</v>
      </c>
      <c r="C18" s="25" t="s">
        <v>86</v>
      </c>
      <c r="D18" s="27" t="s">
        <v>86</v>
      </c>
      <c r="E18" s="25" t="s">
        <v>88</v>
      </c>
      <c r="F18" s="27">
        <v>0</v>
      </c>
    </row>
    <row r="19" spans="1:6" ht="17">
      <c r="A19" s="27"/>
      <c r="B19" s="27" t="s">
        <v>139</v>
      </c>
      <c r="C19" s="95" t="s">
        <v>86</v>
      </c>
      <c r="D19" s="96" t="s">
        <v>86</v>
      </c>
      <c r="E19" s="97" t="s">
        <v>88</v>
      </c>
      <c r="F19" s="27">
        <v>0</v>
      </c>
    </row>
    <row r="20" spans="1:6" ht="17">
      <c r="A20" s="27"/>
      <c r="B20" s="27" t="s">
        <v>140</v>
      </c>
      <c r="C20" s="95" t="s">
        <v>86</v>
      </c>
      <c r="D20" s="96" t="s">
        <v>86</v>
      </c>
      <c r="E20" s="97" t="s">
        <v>88</v>
      </c>
      <c r="F20" s="27">
        <v>36</v>
      </c>
    </row>
    <row r="21" spans="1:6" ht="16">
      <c r="A21" s="27"/>
      <c r="B21" s="27" t="s">
        <v>1050</v>
      </c>
      <c r="C21" s="25" t="s">
        <v>86</v>
      </c>
      <c r="D21" s="27" t="s">
        <v>86</v>
      </c>
      <c r="E21" s="25" t="s">
        <v>88</v>
      </c>
      <c r="F21" s="27">
        <v>8</v>
      </c>
    </row>
    <row r="22" spans="1:6" ht="16">
      <c r="A22" s="27"/>
      <c r="B22" s="27" t="s">
        <v>1051</v>
      </c>
      <c r="C22" s="25" t="s">
        <v>86</v>
      </c>
      <c r="D22" s="27" t="s">
        <v>86</v>
      </c>
      <c r="E22" s="25" t="s">
        <v>88</v>
      </c>
      <c r="F22" s="27">
        <v>0</v>
      </c>
    </row>
    <row r="23" spans="1:6" ht="16">
      <c r="A23" s="27"/>
      <c r="B23" s="27" t="s">
        <v>1052</v>
      </c>
      <c r="C23" s="25" t="s">
        <v>86</v>
      </c>
      <c r="D23" s="27" t="s">
        <v>86</v>
      </c>
      <c r="E23" s="25" t="s">
        <v>88</v>
      </c>
      <c r="F23" s="27">
        <v>266</v>
      </c>
    </row>
    <row r="24" spans="1:6" ht="16">
      <c r="A24" s="27"/>
      <c r="B24" s="27" t="s">
        <v>708</v>
      </c>
      <c r="C24" s="25" t="s">
        <v>86</v>
      </c>
      <c r="D24" s="27" t="s">
        <v>86</v>
      </c>
      <c r="E24" s="25" t="s">
        <v>88</v>
      </c>
      <c r="F24" s="27">
        <v>5236</v>
      </c>
    </row>
    <row r="25" spans="1:6" ht="16">
      <c r="A25" s="27"/>
      <c r="B25" s="27" t="s">
        <v>709</v>
      </c>
      <c r="C25" s="25" t="s">
        <v>86</v>
      </c>
      <c r="D25" s="27" t="s">
        <v>86</v>
      </c>
      <c r="E25" s="25" t="s">
        <v>88</v>
      </c>
      <c r="F25" s="27">
        <v>1</v>
      </c>
    </row>
    <row r="26" spans="1:6" ht="16">
      <c r="A26" s="27"/>
      <c r="B26" s="27" t="s">
        <v>145</v>
      </c>
      <c r="C26" s="82" t="s">
        <v>86</v>
      </c>
      <c r="D26" s="27" t="s">
        <v>86</v>
      </c>
      <c r="E26" s="26" t="s">
        <v>88</v>
      </c>
      <c r="F26" s="27">
        <v>0</v>
      </c>
    </row>
    <row r="27" spans="1:6" ht="16">
      <c r="A27" s="27"/>
      <c r="B27" s="27" t="s">
        <v>1053</v>
      </c>
      <c r="C27" s="25" t="s">
        <v>86</v>
      </c>
      <c r="D27" s="27" t="s">
        <v>86</v>
      </c>
      <c r="E27" s="25" t="s">
        <v>88</v>
      </c>
      <c r="F27" s="27">
        <v>2</v>
      </c>
    </row>
    <row r="28" spans="1:6" ht="16">
      <c r="A28" s="27"/>
      <c r="B28" s="27" t="s">
        <v>1054</v>
      </c>
      <c r="C28" s="82" t="s">
        <v>497</v>
      </c>
      <c r="D28" s="27" t="s">
        <v>497</v>
      </c>
      <c r="E28" s="26" t="s">
        <v>88</v>
      </c>
      <c r="F28" s="27">
        <v>2</v>
      </c>
    </row>
    <row r="29" spans="1:6" ht="16">
      <c r="A29" s="27"/>
      <c r="B29" s="27" t="s">
        <v>1055</v>
      </c>
      <c r="C29" s="82" t="s">
        <v>497</v>
      </c>
      <c r="D29" s="27" t="s">
        <v>497</v>
      </c>
      <c r="E29" s="26" t="s">
        <v>88</v>
      </c>
      <c r="F29" s="27">
        <v>6</v>
      </c>
    </row>
    <row r="30" spans="1:6" ht="16">
      <c r="A30" s="27"/>
      <c r="B30" s="27" t="s">
        <v>714</v>
      </c>
      <c r="C30" s="82" t="s">
        <v>497</v>
      </c>
      <c r="D30" s="27" t="s">
        <v>497</v>
      </c>
      <c r="E30" s="26" t="s">
        <v>88</v>
      </c>
      <c r="F30" s="27">
        <v>1</v>
      </c>
    </row>
    <row r="31" spans="1:6" ht="16">
      <c r="A31" s="27"/>
      <c r="B31" s="27" t="s">
        <v>715</v>
      </c>
      <c r="C31" s="25" t="s">
        <v>86</v>
      </c>
      <c r="D31" s="27" t="s">
        <v>86</v>
      </c>
      <c r="E31" s="25" t="s">
        <v>88</v>
      </c>
      <c r="F31" s="27">
        <v>1</v>
      </c>
    </row>
    <row r="32" spans="1:6" ht="16">
      <c r="A32" s="27"/>
      <c r="B32" s="27" t="s">
        <v>1056</v>
      </c>
      <c r="C32" s="25" t="s">
        <v>86</v>
      </c>
      <c r="D32" s="27" t="s">
        <v>86</v>
      </c>
      <c r="E32" s="25" t="s">
        <v>88</v>
      </c>
      <c r="F32" s="27">
        <v>0</v>
      </c>
    </row>
    <row r="33" spans="1:6" ht="16">
      <c r="A33" s="27"/>
      <c r="B33" s="27" t="s">
        <v>516</v>
      </c>
      <c r="C33" s="25" t="s">
        <v>86</v>
      </c>
      <c r="D33" s="27" t="s">
        <v>86</v>
      </c>
      <c r="E33" s="25" t="s">
        <v>88</v>
      </c>
      <c r="F33" s="27">
        <v>270</v>
      </c>
    </row>
    <row r="34" spans="1:6" ht="16">
      <c r="A34" s="27"/>
      <c r="B34" s="27" t="s">
        <v>1057</v>
      </c>
      <c r="C34" s="25" t="s">
        <v>86</v>
      </c>
      <c r="D34" s="27" t="s">
        <v>86</v>
      </c>
      <c r="E34" s="25" t="s">
        <v>88</v>
      </c>
      <c r="F34" s="27">
        <v>10</v>
      </c>
    </row>
    <row r="35" spans="1:6" ht="16">
      <c r="A35" s="27"/>
      <c r="B35" s="27" t="s">
        <v>1058</v>
      </c>
      <c r="C35" s="25" t="s">
        <v>64</v>
      </c>
      <c r="D35" s="27" t="s">
        <v>64</v>
      </c>
      <c r="E35" s="25" t="s">
        <v>88</v>
      </c>
      <c r="F35" s="27">
        <v>15</v>
      </c>
    </row>
    <row r="36" spans="1:6" ht="16">
      <c r="A36" s="27"/>
      <c r="B36" s="27" t="s">
        <v>136</v>
      </c>
      <c r="C36" s="25" t="s">
        <v>86</v>
      </c>
      <c r="D36" s="27" t="s">
        <v>86</v>
      </c>
      <c r="E36" s="25" t="s">
        <v>88</v>
      </c>
      <c r="F36" s="27">
        <v>20</v>
      </c>
    </row>
    <row r="37" spans="1:6" ht="32">
      <c r="A37" s="29"/>
      <c r="B37" s="29" t="s">
        <v>1059</v>
      </c>
      <c r="C37" s="74" t="s">
        <v>86</v>
      </c>
      <c r="D37" s="29" t="s">
        <v>86</v>
      </c>
      <c r="E37" s="74" t="s">
        <v>88</v>
      </c>
      <c r="F37" s="29">
        <v>127</v>
      </c>
    </row>
    <row r="38" spans="1:6" ht="16">
      <c r="A38" s="27" t="s">
        <v>100</v>
      </c>
      <c r="B38" s="27" t="s">
        <v>721</v>
      </c>
      <c r="C38" s="98" t="s">
        <v>935</v>
      </c>
      <c r="D38" s="99" t="s">
        <v>935</v>
      </c>
      <c r="E38" s="100" t="s">
        <v>24</v>
      </c>
      <c r="F38" s="27">
        <v>9</v>
      </c>
    </row>
    <row r="39" spans="1:6" ht="16">
      <c r="A39" s="27"/>
      <c r="B39" s="27" t="s">
        <v>722</v>
      </c>
      <c r="C39" s="98" t="s">
        <v>935</v>
      </c>
      <c r="D39" s="99" t="s">
        <v>935</v>
      </c>
      <c r="E39" s="101" t="s">
        <v>24</v>
      </c>
      <c r="F39" s="26">
        <v>230</v>
      </c>
    </row>
    <row r="40" spans="1:6" ht="16">
      <c r="A40" s="27"/>
      <c r="B40" s="27" t="s">
        <v>724</v>
      </c>
      <c r="C40" s="98" t="s">
        <v>935</v>
      </c>
      <c r="D40" s="99" t="s">
        <v>935</v>
      </c>
      <c r="E40" s="101" t="s">
        <v>24</v>
      </c>
      <c r="F40" s="27">
        <v>399</v>
      </c>
    </row>
    <row r="41" spans="1:6" ht="32">
      <c r="A41" s="27"/>
      <c r="B41" s="27" t="s">
        <v>1060</v>
      </c>
      <c r="C41" s="98" t="s">
        <v>935</v>
      </c>
      <c r="D41" s="99" t="s">
        <v>935</v>
      </c>
      <c r="E41" s="101" t="s">
        <v>24</v>
      </c>
      <c r="F41" s="27">
        <v>250</v>
      </c>
    </row>
    <row r="42" spans="1:6" ht="16">
      <c r="A42" s="27"/>
      <c r="B42" s="27" t="s">
        <v>725</v>
      </c>
      <c r="C42" s="25" t="s">
        <v>935</v>
      </c>
      <c r="D42" s="27" t="s">
        <v>935</v>
      </c>
      <c r="E42" s="25" t="s">
        <v>24</v>
      </c>
      <c r="F42" s="27">
        <v>894</v>
      </c>
    </row>
    <row r="43" spans="1:6" ht="16">
      <c r="A43" s="27"/>
      <c r="B43" s="27" t="s">
        <v>726</v>
      </c>
      <c r="C43" s="25" t="s">
        <v>1224</v>
      </c>
      <c r="D43" s="27" t="s">
        <v>1224</v>
      </c>
      <c r="E43" s="25" t="s">
        <v>24</v>
      </c>
      <c r="F43" s="27">
        <v>1593</v>
      </c>
    </row>
    <row r="44" spans="1:6" ht="16">
      <c r="A44" s="27"/>
      <c r="B44" s="27" t="s">
        <v>727</v>
      </c>
      <c r="C44" s="66" t="s">
        <v>1225</v>
      </c>
      <c r="D44" s="65" t="s">
        <v>1225</v>
      </c>
      <c r="E44" s="25" t="s">
        <v>24</v>
      </c>
      <c r="F44" s="27">
        <v>122</v>
      </c>
    </row>
    <row r="45" spans="1:6" ht="32">
      <c r="A45" s="27"/>
      <c r="B45" s="27" t="s">
        <v>1061</v>
      </c>
      <c r="C45" s="25" t="s">
        <v>1225</v>
      </c>
      <c r="D45" s="27" t="s">
        <v>1225</v>
      </c>
      <c r="E45" s="25" t="s">
        <v>24</v>
      </c>
      <c r="F45" s="27">
        <v>46</v>
      </c>
    </row>
    <row r="46" spans="1:6" ht="16">
      <c r="A46" s="27"/>
      <c r="B46" s="27" t="s">
        <v>730</v>
      </c>
      <c r="C46" s="25" t="s">
        <v>1225</v>
      </c>
      <c r="D46" s="27" t="s">
        <v>1225</v>
      </c>
      <c r="E46" s="25" t="s">
        <v>24</v>
      </c>
      <c r="F46" s="27">
        <v>85</v>
      </c>
    </row>
    <row r="47" spans="1:6" ht="16">
      <c r="A47" s="27"/>
      <c r="B47" s="27" t="s">
        <v>731</v>
      </c>
      <c r="C47" s="25" t="s">
        <v>1225</v>
      </c>
      <c r="D47" s="27" t="s">
        <v>1225</v>
      </c>
      <c r="E47" s="25" t="s">
        <v>24</v>
      </c>
      <c r="F47" s="27">
        <v>241</v>
      </c>
    </row>
    <row r="48" spans="1:6" ht="16">
      <c r="A48" s="27"/>
      <c r="B48" s="27" t="s">
        <v>728</v>
      </c>
      <c r="C48" s="25" t="s">
        <v>1225</v>
      </c>
      <c r="D48" s="27" t="s">
        <v>1225</v>
      </c>
      <c r="E48" s="25" t="s">
        <v>24</v>
      </c>
      <c r="F48" s="27">
        <v>454</v>
      </c>
    </row>
    <row r="49" spans="1:6" ht="16">
      <c r="A49" s="27"/>
      <c r="B49" s="27" t="s">
        <v>1062</v>
      </c>
      <c r="C49" s="25" t="s">
        <v>1225</v>
      </c>
      <c r="D49" s="27" t="s">
        <v>1225</v>
      </c>
      <c r="E49" s="25" t="s">
        <v>24</v>
      </c>
      <c r="F49" s="27">
        <v>3475</v>
      </c>
    </row>
    <row r="50" spans="1:6" ht="32">
      <c r="A50" s="27"/>
      <c r="B50" s="27" t="s">
        <v>1063</v>
      </c>
      <c r="C50" s="66" t="s">
        <v>1225</v>
      </c>
      <c r="D50" s="65" t="s">
        <v>1225</v>
      </c>
      <c r="E50" s="25" t="s">
        <v>24</v>
      </c>
      <c r="F50" s="27">
        <v>844</v>
      </c>
    </row>
    <row r="51" spans="1:6" ht="16">
      <c r="A51" s="27"/>
      <c r="B51" s="27" t="s">
        <v>1064</v>
      </c>
      <c r="C51" s="25" t="s">
        <v>1224</v>
      </c>
      <c r="D51" s="27" t="s">
        <v>1224</v>
      </c>
      <c r="E51" s="25" t="s">
        <v>24</v>
      </c>
      <c r="F51" s="27">
        <v>546</v>
      </c>
    </row>
    <row r="52" spans="1:6" ht="16">
      <c r="A52" s="27"/>
      <c r="B52" s="27" t="s">
        <v>1065</v>
      </c>
      <c r="C52" s="25" t="s">
        <v>1224</v>
      </c>
      <c r="D52" s="27" t="s">
        <v>1224</v>
      </c>
      <c r="E52" s="25" t="s">
        <v>24</v>
      </c>
      <c r="F52" s="27">
        <v>168</v>
      </c>
    </row>
    <row r="53" spans="1:6" ht="32">
      <c r="A53" s="27"/>
      <c r="B53" s="27" t="s">
        <v>1066</v>
      </c>
      <c r="C53" s="25" t="s">
        <v>1224</v>
      </c>
      <c r="D53" s="27" t="s">
        <v>1224</v>
      </c>
      <c r="E53" s="25" t="s">
        <v>24</v>
      </c>
      <c r="F53" s="27">
        <v>274</v>
      </c>
    </row>
    <row r="54" spans="1:6" ht="16">
      <c r="A54" s="27"/>
      <c r="B54" s="27" t="s">
        <v>1067</v>
      </c>
      <c r="C54" s="25" t="s">
        <v>935</v>
      </c>
      <c r="D54" s="27" t="s">
        <v>935</v>
      </c>
      <c r="E54" s="25" t="s">
        <v>24</v>
      </c>
      <c r="F54" s="27">
        <v>351</v>
      </c>
    </row>
    <row r="55" spans="1:6" ht="16">
      <c r="A55" s="27"/>
      <c r="B55" s="27" t="s">
        <v>737</v>
      </c>
      <c r="C55" s="25" t="s">
        <v>1221</v>
      </c>
      <c r="D55" s="27" t="s">
        <v>1221</v>
      </c>
      <c r="E55" s="25" t="s">
        <v>24</v>
      </c>
      <c r="F55" s="27">
        <v>2537</v>
      </c>
    </row>
    <row r="56" spans="1:6" ht="48">
      <c r="A56" s="27"/>
      <c r="B56" s="27" t="s">
        <v>1068</v>
      </c>
      <c r="C56" s="25" t="s">
        <v>83</v>
      </c>
      <c r="D56" s="27" t="s">
        <v>83</v>
      </c>
      <c r="E56" s="25" t="s">
        <v>24</v>
      </c>
      <c r="F56" s="27">
        <v>141</v>
      </c>
    </row>
    <row r="57" spans="1:6" ht="16">
      <c r="A57" s="27"/>
      <c r="B57" s="27" t="s">
        <v>739</v>
      </c>
      <c r="C57" s="25" t="s">
        <v>1032</v>
      </c>
      <c r="D57" s="27" t="s">
        <v>1032</v>
      </c>
      <c r="E57" s="25" t="s">
        <v>24</v>
      </c>
      <c r="F57" s="27">
        <v>315</v>
      </c>
    </row>
    <row r="58" spans="1:6" ht="16">
      <c r="A58" s="27"/>
      <c r="B58" s="27" t="s">
        <v>740</v>
      </c>
      <c r="C58" s="25" t="s">
        <v>1032</v>
      </c>
      <c r="D58" s="27" t="s">
        <v>1032</v>
      </c>
      <c r="E58" s="25" t="s">
        <v>24</v>
      </c>
      <c r="F58" s="27">
        <v>13306</v>
      </c>
    </row>
    <row r="59" spans="1:6" ht="32">
      <c r="A59" s="27"/>
      <c r="B59" s="27" t="s">
        <v>1069</v>
      </c>
      <c r="C59" s="25" t="s">
        <v>1032</v>
      </c>
      <c r="D59" s="27" t="s">
        <v>1032</v>
      </c>
      <c r="E59" s="25" t="s">
        <v>24</v>
      </c>
      <c r="F59" s="27">
        <v>137</v>
      </c>
    </row>
    <row r="60" spans="1:6" ht="16">
      <c r="A60" s="27"/>
      <c r="B60" s="27" t="s">
        <v>1070</v>
      </c>
      <c r="C60" s="51" t="s">
        <v>935</v>
      </c>
      <c r="D60" s="65" t="s">
        <v>935</v>
      </c>
      <c r="E60" s="25" t="s">
        <v>24</v>
      </c>
      <c r="F60" s="27">
        <v>95</v>
      </c>
    </row>
    <row r="61" spans="1:6" ht="16">
      <c r="A61" s="27"/>
      <c r="B61" s="27" t="s">
        <v>743</v>
      </c>
      <c r="C61" s="51" t="s">
        <v>935</v>
      </c>
      <c r="D61" s="65" t="s">
        <v>935</v>
      </c>
      <c r="E61" s="25" t="s">
        <v>24</v>
      </c>
      <c r="F61" s="27">
        <v>342</v>
      </c>
    </row>
    <row r="62" spans="1:6" ht="16">
      <c r="A62" s="27"/>
      <c r="B62" s="27" t="s">
        <v>1071</v>
      </c>
      <c r="C62" s="51" t="s">
        <v>935</v>
      </c>
      <c r="D62" s="65" t="s">
        <v>935</v>
      </c>
      <c r="E62" s="25" t="s">
        <v>24</v>
      </c>
      <c r="F62" s="27">
        <v>784</v>
      </c>
    </row>
    <row r="63" spans="1:6" ht="16">
      <c r="A63" s="27"/>
      <c r="B63" s="27" t="s">
        <v>1072</v>
      </c>
      <c r="C63" s="51" t="s">
        <v>935</v>
      </c>
      <c r="D63" s="65" t="s">
        <v>935</v>
      </c>
      <c r="E63" s="25" t="s">
        <v>24</v>
      </c>
      <c r="F63" s="27">
        <v>188</v>
      </c>
    </row>
    <row r="64" spans="1:6" ht="16">
      <c r="A64" s="27"/>
      <c r="B64" s="27" t="s">
        <v>1073</v>
      </c>
      <c r="C64" s="25" t="s">
        <v>937</v>
      </c>
      <c r="D64" s="27" t="s">
        <v>937</v>
      </c>
      <c r="E64" s="25" t="s">
        <v>24</v>
      </c>
      <c r="F64" s="27">
        <v>4300</v>
      </c>
    </row>
    <row r="65" spans="1:6" ht="16">
      <c r="A65" s="27"/>
      <c r="B65" s="27" t="s">
        <v>1074</v>
      </c>
      <c r="C65" s="25" t="s">
        <v>937</v>
      </c>
      <c r="D65" s="27" t="s">
        <v>937</v>
      </c>
      <c r="E65" s="25" t="s">
        <v>24</v>
      </c>
      <c r="F65" s="27">
        <v>18</v>
      </c>
    </row>
    <row r="66" spans="1:6" ht="16">
      <c r="A66" s="27"/>
      <c r="B66" s="27" t="s">
        <v>746</v>
      </c>
      <c r="C66" s="51" t="s">
        <v>935</v>
      </c>
      <c r="D66" s="65" t="s">
        <v>935</v>
      </c>
      <c r="E66" s="25" t="s">
        <v>24</v>
      </c>
      <c r="F66" s="27">
        <v>468</v>
      </c>
    </row>
    <row r="67" spans="1:6" ht="16">
      <c r="A67" s="27"/>
      <c r="B67" s="27" t="s">
        <v>747</v>
      </c>
      <c r="C67" s="51" t="s">
        <v>935</v>
      </c>
      <c r="D67" s="65" t="s">
        <v>935</v>
      </c>
      <c r="E67" s="25" t="s">
        <v>24</v>
      </c>
      <c r="F67" s="27">
        <v>571</v>
      </c>
    </row>
    <row r="68" spans="1:6" ht="16">
      <c r="A68" s="27"/>
      <c r="B68" s="27" t="s">
        <v>1075</v>
      </c>
      <c r="C68" s="51" t="s">
        <v>935</v>
      </c>
      <c r="D68" s="65" t="s">
        <v>935</v>
      </c>
      <c r="E68" s="25" t="s">
        <v>24</v>
      </c>
      <c r="F68" s="27">
        <v>1338</v>
      </c>
    </row>
    <row r="69" spans="1:6" ht="32">
      <c r="A69" s="27"/>
      <c r="B69" s="27" t="s">
        <v>749</v>
      </c>
      <c r="C69" s="51" t="s">
        <v>935</v>
      </c>
      <c r="D69" s="65" t="s">
        <v>935</v>
      </c>
      <c r="E69" s="25" t="s">
        <v>24</v>
      </c>
      <c r="F69" s="27">
        <v>88</v>
      </c>
    </row>
    <row r="70" spans="1:6" ht="16">
      <c r="A70" s="27"/>
      <c r="B70" s="27" t="s">
        <v>750</v>
      </c>
      <c r="C70" s="66" t="s">
        <v>1033</v>
      </c>
      <c r="D70" s="65" t="s">
        <v>1033</v>
      </c>
      <c r="E70" s="25" t="s">
        <v>24</v>
      </c>
      <c r="F70" s="27">
        <v>3002</v>
      </c>
    </row>
    <row r="71" spans="1:6" ht="16">
      <c r="A71" s="27"/>
      <c r="B71" s="27" t="s">
        <v>1076</v>
      </c>
      <c r="C71" s="51" t="s">
        <v>935</v>
      </c>
      <c r="D71" s="65" t="s">
        <v>935</v>
      </c>
      <c r="E71" s="25" t="s">
        <v>24</v>
      </c>
      <c r="F71" s="27">
        <v>53</v>
      </c>
    </row>
    <row r="72" spans="1:6" ht="16">
      <c r="A72" s="27"/>
      <c r="B72" s="27" t="s">
        <v>1077</v>
      </c>
      <c r="C72" s="51" t="s">
        <v>935</v>
      </c>
      <c r="D72" s="65" t="s">
        <v>935</v>
      </c>
      <c r="E72" s="25" t="s">
        <v>24</v>
      </c>
      <c r="F72" s="27">
        <v>11</v>
      </c>
    </row>
    <row r="73" spans="1:6" ht="16">
      <c r="A73" s="27"/>
      <c r="B73" s="27" t="s">
        <v>752</v>
      </c>
      <c r="C73" s="51" t="s">
        <v>935</v>
      </c>
      <c r="D73" s="65" t="s">
        <v>935</v>
      </c>
      <c r="E73" s="25" t="s">
        <v>24</v>
      </c>
      <c r="F73" s="27">
        <v>960</v>
      </c>
    </row>
    <row r="74" spans="1:6" ht="32">
      <c r="A74" s="27"/>
      <c r="B74" s="27" t="s">
        <v>1078</v>
      </c>
      <c r="C74" s="51" t="s">
        <v>935</v>
      </c>
      <c r="D74" s="65" t="s">
        <v>935</v>
      </c>
      <c r="E74" s="25" t="s">
        <v>24</v>
      </c>
      <c r="F74" s="27">
        <v>950</v>
      </c>
    </row>
    <row r="75" spans="1:6" ht="16">
      <c r="A75" s="27"/>
      <c r="B75" s="27" t="s">
        <v>754</v>
      </c>
      <c r="C75" s="51" t="s">
        <v>935</v>
      </c>
      <c r="D75" s="65" t="s">
        <v>935</v>
      </c>
      <c r="E75" s="25" t="s">
        <v>24</v>
      </c>
      <c r="F75" s="27">
        <v>22</v>
      </c>
    </row>
    <row r="76" spans="1:6" ht="16">
      <c r="A76" s="27"/>
      <c r="B76" s="27" t="s">
        <v>1079</v>
      </c>
      <c r="C76" s="25" t="s">
        <v>936</v>
      </c>
      <c r="D76" s="27" t="s">
        <v>936</v>
      </c>
      <c r="E76" s="25" t="s">
        <v>24</v>
      </c>
      <c r="F76" s="27">
        <v>1163</v>
      </c>
    </row>
    <row r="77" spans="1:6" ht="32">
      <c r="A77" s="27"/>
      <c r="B77" s="27" t="s">
        <v>1080</v>
      </c>
      <c r="C77" s="51" t="s">
        <v>935</v>
      </c>
      <c r="D77" s="65" t="s">
        <v>935</v>
      </c>
      <c r="E77" s="25" t="s">
        <v>24</v>
      </c>
      <c r="F77" s="27">
        <v>31</v>
      </c>
    </row>
    <row r="78" spans="1:6" ht="32">
      <c r="A78" s="27"/>
      <c r="B78" s="27" t="s">
        <v>1081</v>
      </c>
      <c r="C78" s="51" t="s">
        <v>935</v>
      </c>
      <c r="D78" s="65" t="s">
        <v>935</v>
      </c>
      <c r="E78" s="25" t="s">
        <v>24</v>
      </c>
      <c r="F78" s="27">
        <v>171</v>
      </c>
    </row>
    <row r="79" spans="1:6" ht="16">
      <c r="A79" s="27"/>
      <c r="B79" s="27" t="s">
        <v>1082</v>
      </c>
      <c r="C79" s="25" t="s">
        <v>935</v>
      </c>
      <c r="D79" s="27" t="s">
        <v>935</v>
      </c>
      <c r="E79" s="25" t="s">
        <v>24</v>
      </c>
      <c r="F79" s="27">
        <v>3181</v>
      </c>
    </row>
    <row r="80" spans="1:6" ht="16">
      <c r="A80" s="27"/>
      <c r="B80" s="27" t="s">
        <v>261</v>
      </c>
      <c r="C80" s="51" t="s">
        <v>935</v>
      </c>
      <c r="D80" s="65" t="s">
        <v>935</v>
      </c>
      <c r="E80" s="25" t="s">
        <v>24</v>
      </c>
      <c r="F80" s="27">
        <v>211</v>
      </c>
    </row>
    <row r="81" spans="1:6" ht="16">
      <c r="A81" s="27"/>
      <c r="B81" s="27" t="s">
        <v>262</v>
      </c>
      <c r="C81" s="25" t="s">
        <v>935</v>
      </c>
      <c r="D81" s="27" t="s">
        <v>935</v>
      </c>
      <c r="E81" s="25" t="s">
        <v>24</v>
      </c>
      <c r="F81" s="27">
        <v>172</v>
      </c>
    </row>
    <row r="82" spans="1:6" ht="16">
      <c r="A82" s="27"/>
      <c r="B82" s="27" t="s">
        <v>1220</v>
      </c>
      <c r="C82" s="25" t="s">
        <v>935</v>
      </c>
      <c r="D82" s="27" t="s">
        <v>935</v>
      </c>
      <c r="E82" s="25" t="s">
        <v>24</v>
      </c>
      <c r="F82" s="27">
        <v>1594</v>
      </c>
    </row>
    <row r="83" spans="1:6" ht="16">
      <c r="A83" s="27"/>
      <c r="B83" s="27" t="s">
        <v>1083</v>
      </c>
      <c r="C83" s="25" t="s">
        <v>935</v>
      </c>
      <c r="D83" s="27" t="s">
        <v>935</v>
      </c>
      <c r="E83" s="25" t="s">
        <v>24</v>
      </c>
      <c r="F83" s="27">
        <v>866</v>
      </c>
    </row>
    <row r="84" spans="1:6" ht="16">
      <c r="A84" s="27"/>
      <c r="B84" s="27" t="s">
        <v>1084</v>
      </c>
      <c r="C84" s="82" t="s">
        <v>538</v>
      </c>
      <c r="D84" s="27" t="s">
        <v>538</v>
      </c>
      <c r="E84" s="26" t="s">
        <v>24</v>
      </c>
      <c r="F84" s="27">
        <v>602</v>
      </c>
    </row>
    <row r="85" spans="1:6" ht="16">
      <c r="A85" s="27"/>
      <c r="B85" s="27" t="s">
        <v>759</v>
      </c>
      <c r="C85" s="82" t="s">
        <v>538</v>
      </c>
      <c r="D85" s="27" t="s">
        <v>538</v>
      </c>
      <c r="E85" s="26" t="s">
        <v>24</v>
      </c>
      <c r="F85" s="27">
        <v>824</v>
      </c>
    </row>
    <row r="86" spans="1:6" ht="16">
      <c r="A86" s="27"/>
      <c r="B86" s="27" t="s">
        <v>760</v>
      </c>
      <c r="C86" s="82" t="s">
        <v>538</v>
      </c>
      <c r="D86" s="27" t="s">
        <v>538</v>
      </c>
      <c r="E86" s="26" t="s">
        <v>24</v>
      </c>
      <c r="F86" s="27">
        <v>27</v>
      </c>
    </row>
    <row r="87" spans="1:6" ht="16">
      <c r="A87" s="27"/>
      <c r="B87" s="27" t="s">
        <v>761</v>
      </c>
      <c r="C87" s="25" t="s">
        <v>538</v>
      </c>
      <c r="D87" s="27" t="s">
        <v>538</v>
      </c>
      <c r="E87" s="25" t="s">
        <v>24</v>
      </c>
      <c r="F87" s="27">
        <v>537</v>
      </c>
    </row>
    <row r="88" spans="1:6" ht="16">
      <c r="A88" s="27"/>
      <c r="B88" s="27" t="s">
        <v>264</v>
      </c>
      <c r="C88" s="25" t="s">
        <v>944</v>
      </c>
      <c r="D88" s="27" t="s">
        <v>935</v>
      </c>
      <c r="E88" s="25" t="s">
        <v>24</v>
      </c>
      <c r="F88" s="27">
        <v>8</v>
      </c>
    </row>
    <row r="89" spans="1:6" ht="32">
      <c r="A89" s="27"/>
      <c r="B89" s="27" t="s">
        <v>765</v>
      </c>
      <c r="C89" s="25" t="s">
        <v>944</v>
      </c>
      <c r="D89" s="27" t="s">
        <v>935</v>
      </c>
      <c r="E89" s="25" t="s">
        <v>24</v>
      </c>
      <c r="F89" s="27">
        <v>96</v>
      </c>
    </row>
    <row r="90" spans="1:6" ht="16">
      <c r="A90" s="27"/>
      <c r="B90" s="27" t="s">
        <v>1085</v>
      </c>
      <c r="C90" s="25" t="s">
        <v>944</v>
      </c>
      <c r="D90" s="27" t="s">
        <v>935</v>
      </c>
      <c r="E90" s="25" t="s">
        <v>24</v>
      </c>
      <c r="F90" s="27">
        <v>74</v>
      </c>
    </row>
    <row r="91" spans="1:6" ht="16">
      <c r="A91" s="27"/>
      <c r="B91" s="27" t="s">
        <v>1086</v>
      </c>
      <c r="C91" s="25" t="s">
        <v>935</v>
      </c>
      <c r="D91" s="27" t="s">
        <v>935</v>
      </c>
      <c r="E91" s="25" t="s">
        <v>24</v>
      </c>
      <c r="F91" s="27">
        <v>1</v>
      </c>
    </row>
    <row r="92" spans="1:6" ht="16">
      <c r="A92" s="27"/>
      <c r="B92" s="27" t="s">
        <v>1087</v>
      </c>
      <c r="C92" s="25" t="s">
        <v>935</v>
      </c>
      <c r="D92" s="27" t="s">
        <v>935</v>
      </c>
      <c r="E92" s="25" t="s">
        <v>24</v>
      </c>
      <c r="F92" s="27">
        <v>0</v>
      </c>
    </row>
    <row r="93" spans="1:6" ht="16">
      <c r="A93" s="27"/>
      <c r="B93" s="27" t="s">
        <v>1088</v>
      </c>
      <c r="C93" s="25" t="s">
        <v>935</v>
      </c>
      <c r="D93" s="27" t="s">
        <v>935</v>
      </c>
      <c r="E93" s="25" t="s">
        <v>24</v>
      </c>
      <c r="F93" s="27">
        <v>139</v>
      </c>
    </row>
    <row r="94" spans="1:6" ht="16">
      <c r="A94" s="29"/>
      <c r="B94" s="29" t="s">
        <v>1089</v>
      </c>
      <c r="C94" s="74" t="s">
        <v>935</v>
      </c>
      <c r="D94" s="29" t="s">
        <v>935</v>
      </c>
      <c r="E94" s="28" t="s">
        <v>24</v>
      </c>
      <c r="F94" s="29">
        <v>352</v>
      </c>
    </row>
    <row r="95" spans="1:6" ht="32">
      <c r="A95" s="27" t="s">
        <v>1095</v>
      </c>
      <c r="B95" s="27" t="s">
        <v>1090</v>
      </c>
      <c r="C95" s="98" t="s">
        <v>83</v>
      </c>
      <c r="D95" s="99" t="s">
        <v>83</v>
      </c>
      <c r="E95" s="101" t="s">
        <v>83</v>
      </c>
      <c r="F95" s="27">
        <v>45</v>
      </c>
    </row>
    <row r="96" spans="1:6" ht="16">
      <c r="A96" s="27"/>
      <c r="B96" s="27" t="s">
        <v>160</v>
      </c>
      <c r="C96" s="25" t="s">
        <v>21</v>
      </c>
      <c r="D96" s="27" t="s">
        <v>21</v>
      </c>
      <c r="E96" s="25" t="s">
        <v>14</v>
      </c>
      <c r="F96" s="27">
        <v>3376</v>
      </c>
    </row>
    <row r="97" spans="1:6" ht="16">
      <c r="A97" s="27"/>
      <c r="B97" s="27" t="s">
        <v>1091</v>
      </c>
      <c r="C97" s="98" t="s">
        <v>83</v>
      </c>
      <c r="D97" s="99" t="s">
        <v>83</v>
      </c>
      <c r="E97" s="101" t="s">
        <v>83</v>
      </c>
      <c r="F97" s="27">
        <v>20</v>
      </c>
    </row>
    <row r="98" spans="1:6" ht="16">
      <c r="A98" s="27"/>
      <c r="B98" s="27" t="s">
        <v>1092</v>
      </c>
      <c r="C98" s="98" t="s">
        <v>83</v>
      </c>
      <c r="D98" s="99" t="s">
        <v>83</v>
      </c>
      <c r="E98" s="101" t="s">
        <v>83</v>
      </c>
      <c r="F98" s="27">
        <v>1</v>
      </c>
    </row>
    <row r="99" spans="1:6" ht="16">
      <c r="A99" s="27"/>
      <c r="B99" s="27" t="s">
        <v>162</v>
      </c>
      <c r="C99" s="98" t="s">
        <v>83</v>
      </c>
      <c r="D99" s="99" t="s">
        <v>83</v>
      </c>
      <c r="E99" s="101" t="s">
        <v>83</v>
      </c>
      <c r="F99" s="27">
        <v>22</v>
      </c>
    </row>
    <row r="100" spans="1:6" ht="16">
      <c r="A100" s="27"/>
      <c r="B100" s="27" t="s">
        <v>950</v>
      </c>
      <c r="C100" s="25" t="s">
        <v>14</v>
      </c>
      <c r="D100" s="27" t="s">
        <v>14</v>
      </c>
      <c r="E100" s="25" t="s">
        <v>14</v>
      </c>
      <c r="F100" s="27">
        <v>38</v>
      </c>
    </row>
    <row r="101" spans="1:6" ht="16">
      <c r="A101" s="27"/>
      <c r="B101" s="27" t="s">
        <v>1093</v>
      </c>
      <c r="C101" s="98" t="s">
        <v>14</v>
      </c>
      <c r="D101" s="99" t="s">
        <v>14</v>
      </c>
      <c r="E101" s="101" t="s">
        <v>14</v>
      </c>
      <c r="F101" s="27">
        <v>81</v>
      </c>
    </row>
    <row r="102" spans="1:6" ht="32">
      <c r="A102" s="27"/>
      <c r="B102" s="27" t="s">
        <v>1094</v>
      </c>
      <c r="C102" s="98" t="s">
        <v>83</v>
      </c>
      <c r="D102" s="99" t="s">
        <v>83</v>
      </c>
      <c r="E102" s="101" t="s">
        <v>83</v>
      </c>
      <c r="F102" s="27">
        <v>818</v>
      </c>
    </row>
    <row r="103" spans="1:6" ht="16">
      <c r="A103" s="27"/>
      <c r="B103" s="27" t="s">
        <v>1096</v>
      </c>
      <c r="C103" s="82" t="s">
        <v>943</v>
      </c>
      <c r="D103" s="27" t="s">
        <v>83</v>
      </c>
      <c r="E103" s="26" t="s">
        <v>83</v>
      </c>
      <c r="F103" s="27">
        <v>18</v>
      </c>
    </row>
    <row r="104" spans="1:6" ht="16">
      <c r="A104" s="27"/>
      <c r="B104" s="27" t="s">
        <v>1097</v>
      </c>
      <c r="C104" s="82" t="s">
        <v>943</v>
      </c>
      <c r="D104" s="27" t="s">
        <v>83</v>
      </c>
      <c r="E104" s="26" t="s">
        <v>83</v>
      </c>
      <c r="F104" s="27">
        <v>121</v>
      </c>
    </row>
    <row r="105" spans="1:6" ht="16">
      <c r="A105" s="29"/>
      <c r="B105" s="29" t="s">
        <v>1098</v>
      </c>
      <c r="C105" s="84" t="s">
        <v>943</v>
      </c>
      <c r="D105" s="29" t="s">
        <v>83</v>
      </c>
      <c r="E105" s="28" t="s">
        <v>83</v>
      </c>
      <c r="F105" s="29">
        <v>11</v>
      </c>
    </row>
    <row r="106" spans="1:6" ht="16">
      <c r="A106" s="27" t="s">
        <v>1099</v>
      </c>
      <c r="B106" s="27" t="s">
        <v>774</v>
      </c>
      <c r="C106" s="82" t="s">
        <v>14</v>
      </c>
      <c r="D106" s="27" t="s">
        <v>14</v>
      </c>
      <c r="E106" s="26" t="s">
        <v>14</v>
      </c>
      <c r="F106" s="27">
        <v>12</v>
      </c>
    </row>
    <row r="107" spans="1:6" ht="16">
      <c r="A107" s="27"/>
      <c r="B107" s="27" t="s">
        <v>775</v>
      </c>
      <c r="C107" s="82" t="s">
        <v>14</v>
      </c>
      <c r="D107" s="27" t="s">
        <v>14</v>
      </c>
      <c r="E107" s="26" t="s">
        <v>14</v>
      </c>
      <c r="F107" s="27">
        <v>80</v>
      </c>
    </row>
    <row r="108" spans="1:6" ht="16">
      <c r="A108" s="27"/>
      <c r="B108" s="27" t="s">
        <v>1100</v>
      </c>
      <c r="C108" s="82" t="s">
        <v>14</v>
      </c>
      <c r="D108" s="27" t="s">
        <v>14</v>
      </c>
      <c r="E108" s="26" t="s">
        <v>14</v>
      </c>
      <c r="F108" s="27">
        <v>99</v>
      </c>
    </row>
    <row r="109" spans="1:6" ht="16">
      <c r="A109" s="27"/>
      <c r="B109" s="27" t="s">
        <v>777</v>
      </c>
      <c r="C109" s="82" t="s">
        <v>14</v>
      </c>
      <c r="D109" s="27" t="s">
        <v>14</v>
      </c>
      <c r="E109" s="26" t="s">
        <v>14</v>
      </c>
      <c r="F109" s="27">
        <v>84</v>
      </c>
    </row>
    <row r="110" spans="1:6" ht="16">
      <c r="A110" s="27"/>
      <c r="B110" s="27" t="s">
        <v>166</v>
      </c>
      <c r="C110" s="82" t="s">
        <v>83</v>
      </c>
      <c r="D110" s="27" t="s">
        <v>83</v>
      </c>
      <c r="E110" s="26" t="s">
        <v>83</v>
      </c>
      <c r="F110" s="27">
        <v>64</v>
      </c>
    </row>
    <row r="111" spans="1:6" ht="16">
      <c r="A111" s="29"/>
      <c r="B111" s="29" t="s">
        <v>167</v>
      </c>
      <c r="C111" s="84" t="s">
        <v>83</v>
      </c>
      <c r="D111" s="29" t="s">
        <v>83</v>
      </c>
      <c r="E111" s="28" t="s">
        <v>83</v>
      </c>
      <c r="F111" s="29">
        <v>392</v>
      </c>
    </row>
    <row r="112" spans="1:6" ht="16">
      <c r="A112" s="27" t="s">
        <v>684</v>
      </c>
      <c r="B112" s="27" t="s">
        <v>1101</v>
      </c>
      <c r="C112" s="82" t="s">
        <v>14</v>
      </c>
      <c r="D112" s="27" t="s">
        <v>14</v>
      </c>
      <c r="E112" s="102" t="s">
        <v>14</v>
      </c>
      <c r="F112" s="27">
        <v>848</v>
      </c>
    </row>
    <row r="113" spans="1:6" ht="16">
      <c r="A113" s="27"/>
      <c r="B113" s="27" t="s">
        <v>780</v>
      </c>
      <c r="C113" s="82" t="s">
        <v>5</v>
      </c>
      <c r="D113" s="27" t="s">
        <v>5</v>
      </c>
      <c r="E113" s="26" t="s">
        <v>14</v>
      </c>
      <c r="F113" s="27">
        <v>44</v>
      </c>
    </row>
    <row r="114" spans="1:6" ht="16">
      <c r="A114" s="27"/>
      <c r="B114" s="27" t="s">
        <v>779</v>
      </c>
      <c r="C114" s="82" t="s">
        <v>14</v>
      </c>
      <c r="D114" s="27" t="s">
        <v>14</v>
      </c>
      <c r="E114" s="26" t="s">
        <v>14</v>
      </c>
      <c r="F114" s="27">
        <v>249</v>
      </c>
    </row>
    <row r="115" spans="1:6" ht="16">
      <c r="A115" s="27"/>
      <c r="B115" s="27" t="s">
        <v>1102</v>
      </c>
      <c r="C115" s="25" t="s">
        <v>5</v>
      </c>
      <c r="D115" s="27" t="s">
        <v>5</v>
      </c>
      <c r="E115" s="26" t="s">
        <v>14</v>
      </c>
      <c r="F115" s="27">
        <v>469</v>
      </c>
    </row>
    <row r="116" spans="1:6" ht="16">
      <c r="A116" s="27"/>
      <c r="B116" s="27" t="s">
        <v>1103</v>
      </c>
      <c r="C116" s="25" t="s">
        <v>14</v>
      </c>
      <c r="D116" s="27" t="s">
        <v>14</v>
      </c>
      <c r="E116" s="26" t="s">
        <v>14</v>
      </c>
      <c r="F116" s="27">
        <v>160</v>
      </c>
    </row>
    <row r="117" spans="1:6" ht="16">
      <c r="A117" s="27"/>
      <c r="B117" s="27" t="s">
        <v>1104</v>
      </c>
      <c r="C117" s="25" t="s">
        <v>14</v>
      </c>
      <c r="D117" s="27" t="s">
        <v>14</v>
      </c>
      <c r="E117" s="26" t="s">
        <v>14</v>
      </c>
      <c r="F117" s="27">
        <v>543</v>
      </c>
    </row>
    <row r="118" spans="1:6" ht="16">
      <c r="A118" s="29"/>
      <c r="B118" s="29" t="s">
        <v>782</v>
      </c>
      <c r="C118" s="74" t="s">
        <v>14</v>
      </c>
      <c r="D118" s="29" t="s">
        <v>14</v>
      </c>
      <c r="E118" s="74" t="s">
        <v>14</v>
      </c>
      <c r="F118" s="29">
        <v>37</v>
      </c>
    </row>
    <row r="119" spans="1:6" ht="16">
      <c r="A119" s="27" t="s">
        <v>104</v>
      </c>
      <c r="B119" s="27" t="s">
        <v>30</v>
      </c>
      <c r="C119" s="25" t="s">
        <v>30</v>
      </c>
      <c r="D119" s="27" t="s">
        <v>30</v>
      </c>
      <c r="E119" s="25" t="s">
        <v>83</v>
      </c>
      <c r="F119" s="27">
        <v>129</v>
      </c>
    </row>
    <row r="120" spans="1:6" ht="16">
      <c r="A120" s="27"/>
      <c r="B120" s="27" t="s">
        <v>1105</v>
      </c>
      <c r="C120" s="82" t="s">
        <v>84</v>
      </c>
      <c r="D120" s="27" t="s">
        <v>84</v>
      </c>
      <c r="E120" s="26" t="s">
        <v>14</v>
      </c>
      <c r="F120" s="27">
        <v>753</v>
      </c>
    </row>
    <row r="121" spans="1:6" ht="32">
      <c r="A121" s="27"/>
      <c r="B121" s="27" t="s">
        <v>1106</v>
      </c>
      <c r="C121" s="25" t="s">
        <v>84</v>
      </c>
      <c r="D121" s="27" t="s">
        <v>84</v>
      </c>
      <c r="E121" s="26" t="s">
        <v>14</v>
      </c>
      <c r="F121" s="27">
        <v>1832</v>
      </c>
    </row>
    <row r="122" spans="1:6" ht="16">
      <c r="A122" s="27"/>
      <c r="B122" s="27" t="s">
        <v>174</v>
      </c>
      <c r="C122" s="82" t="s">
        <v>84</v>
      </c>
      <c r="D122" s="27" t="s">
        <v>84</v>
      </c>
      <c r="E122" s="26" t="s">
        <v>14</v>
      </c>
      <c r="F122" s="27">
        <v>157</v>
      </c>
    </row>
    <row r="123" spans="1:6" ht="16">
      <c r="A123" s="27"/>
      <c r="B123" s="27" t="s">
        <v>1107</v>
      </c>
      <c r="C123" s="82" t="s">
        <v>84</v>
      </c>
      <c r="D123" s="27" t="s">
        <v>84</v>
      </c>
      <c r="E123" s="26" t="s">
        <v>14</v>
      </c>
      <c r="F123" s="27">
        <v>70</v>
      </c>
    </row>
    <row r="124" spans="1:6" ht="16">
      <c r="A124" s="27"/>
      <c r="B124" s="27" t="s">
        <v>34</v>
      </c>
      <c r="C124" s="82" t="s">
        <v>84</v>
      </c>
      <c r="D124" s="27" t="s">
        <v>84</v>
      </c>
      <c r="E124" s="26" t="s">
        <v>83</v>
      </c>
      <c r="F124" s="27">
        <v>136</v>
      </c>
    </row>
    <row r="125" spans="1:6" ht="16">
      <c r="A125" s="27"/>
      <c r="B125" s="27" t="s">
        <v>557</v>
      </c>
      <c r="C125" s="82" t="s">
        <v>84</v>
      </c>
      <c r="D125" s="27" t="s">
        <v>84</v>
      </c>
      <c r="E125" s="26" t="s">
        <v>83</v>
      </c>
      <c r="F125" s="27">
        <v>543</v>
      </c>
    </row>
    <row r="126" spans="1:6" ht="16">
      <c r="A126" s="27"/>
      <c r="B126" s="27" t="s">
        <v>1108</v>
      </c>
      <c r="C126" s="25" t="s">
        <v>83</v>
      </c>
      <c r="D126" s="27" t="s">
        <v>83</v>
      </c>
      <c r="E126" s="25" t="s">
        <v>83</v>
      </c>
      <c r="F126" s="27">
        <v>2</v>
      </c>
    </row>
    <row r="127" spans="1:6" ht="16">
      <c r="A127" s="29"/>
      <c r="B127" s="29" t="s">
        <v>1109</v>
      </c>
      <c r="C127" s="74" t="s">
        <v>83</v>
      </c>
      <c r="D127" s="29" t="s">
        <v>83</v>
      </c>
      <c r="E127" s="74" t="s">
        <v>83</v>
      </c>
      <c r="F127" s="29">
        <v>8</v>
      </c>
    </row>
    <row r="128" spans="1:6" ht="16">
      <c r="A128" s="27" t="s">
        <v>105</v>
      </c>
      <c r="B128" s="27" t="s">
        <v>1110</v>
      </c>
      <c r="C128" s="82" t="s">
        <v>948</v>
      </c>
      <c r="D128" s="27" t="s">
        <v>948</v>
      </c>
      <c r="E128" s="26" t="s">
        <v>67</v>
      </c>
      <c r="F128" s="27">
        <v>11</v>
      </c>
    </row>
    <row r="129" spans="1:6" ht="16">
      <c r="A129" s="27"/>
      <c r="B129" s="27" t="s">
        <v>1111</v>
      </c>
      <c r="C129" s="82" t="s">
        <v>948</v>
      </c>
      <c r="D129" s="27" t="s">
        <v>948</v>
      </c>
      <c r="E129" s="25" t="s">
        <v>67</v>
      </c>
      <c r="F129" s="27">
        <v>349</v>
      </c>
    </row>
    <row r="130" spans="1:6" ht="16">
      <c r="A130" s="27"/>
      <c r="B130" s="27" t="s">
        <v>1112</v>
      </c>
      <c r="C130" s="82" t="s">
        <v>948</v>
      </c>
      <c r="D130" s="27" t="s">
        <v>948</v>
      </c>
      <c r="E130" s="25" t="s">
        <v>67</v>
      </c>
      <c r="F130" s="27">
        <v>32</v>
      </c>
    </row>
    <row r="131" spans="1:6" ht="16">
      <c r="A131" s="27"/>
      <c r="B131" s="27" t="s">
        <v>1113</v>
      </c>
      <c r="C131" s="82" t="s">
        <v>948</v>
      </c>
      <c r="D131" s="27" t="s">
        <v>948</v>
      </c>
      <c r="E131" s="25" t="s">
        <v>67</v>
      </c>
      <c r="F131" s="27">
        <v>160</v>
      </c>
    </row>
    <row r="132" spans="1:6" ht="16">
      <c r="A132" s="27"/>
      <c r="B132" s="27" t="s">
        <v>1114</v>
      </c>
      <c r="C132" s="82" t="s">
        <v>948</v>
      </c>
      <c r="D132" s="27" t="s">
        <v>948</v>
      </c>
      <c r="E132" s="25" t="s">
        <v>67</v>
      </c>
      <c r="F132" s="27">
        <v>159</v>
      </c>
    </row>
    <row r="133" spans="1:6" ht="16">
      <c r="A133" s="27"/>
      <c r="B133" s="27" t="s">
        <v>1002</v>
      </c>
      <c r="C133" s="82" t="s">
        <v>1232</v>
      </c>
      <c r="D133" s="27" t="s">
        <v>1232</v>
      </c>
      <c r="E133" s="25" t="s">
        <v>67</v>
      </c>
      <c r="F133" s="27">
        <v>418</v>
      </c>
    </row>
    <row r="134" spans="1:6" ht="16">
      <c r="A134" s="27"/>
      <c r="B134" s="27" t="s">
        <v>791</v>
      </c>
      <c r="C134" s="82" t="s">
        <v>1232</v>
      </c>
      <c r="D134" s="27" t="s">
        <v>1232</v>
      </c>
      <c r="E134" s="25" t="s">
        <v>67</v>
      </c>
      <c r="F134" s="27">
        <v>2462</v>
      </c>
    </row>
    <row r="135" spans="1:6" ht="16">
      <c r="A135" s="27"/>
      <c r="B135" s="27" t="s">
        <v>792</v>
      </c>
      <c r="C135" s="82" t="s">
        <v>1232</v>
      </c>
      <c r="D135" s="27" t="s">
        <v>1232</v>
      </c>
      <c r="E135" s="25" t="s">
        <v>67</v>
      </c>
      <c r="F135" s="27">
        <v>521</v>
      </c>
    </row>
    <row r="136" spans="1:6" ht="16">
      <c r="A136" s="27"/>
      <c r="B136" s="27" t="s">
        <v>793</v>
      </c>
      <c r="C136" s="82" t="s">
        <v>1232</v>
      </c>
      <c r="D136" s="27" t="s">
        <v>1232</v>
      </c>
      <c r="E136" s="25" t="s">
        <v>67</v>
      </c>
      <c r="F136" s="27">
        <v>261</v>
      </c>
    </row>
    <row r="137" spans="1:6" ht="16">
      <c r="A137" s="27"/>
      <c r="B137" s="27" t="s">
        <v>794</v>
      </c>
      <c r="C137" s="82" t="s">
        <v>1231</v>
      </c>
      <c r="D137" s="27" t="s">
        <v>1231</v>
      </c>
      <c r="E137" s="25" t="s">
        <v>67</v>
      </c>
      <c r="F137" s="27">
        <v>18577</v>
      </c>
    </row>
    <row r="138" spans="1:6" ht="16">
      <c r="A138" s="27"/>
      <c r="B138" s="27" t="s">
        <v>1115</v>
      </c>
      <c r="C138" s="82" t="s">
        <v>1231</v>
      </c>
      <c r="D138" s="27" t="s">
        <v>1231</v>
      </c>
      <c r="E138" s="25" t="s">
        <v>67</v>
      </c>
      <c r="F138" s="27">
        <v>143</v>
      </c>
    </row>
    <row r="139" spans="1:6" ht="16">
      <c r="A139" s="27"/>
      <c r="B139" s="27" t="s">
        <v>562</v>
      </c>
      <c r="C139" s="82" t="s">
        <v>1231</v>
      </c>
      <c r="D139" s="27" t="s">
        <v>1231</v>
      </c>
      <c r="E139" s="25" t="s">
        <v>67</v>
      </c>
      <c r="F139" s="27">
        <v>53</v>
      </c>
    </row>
    <row r="140" spans="1:6" ht="32">
      <c r="A140" s="27"/>
      <c r="B140" s="27" t="s">
        <v>1116</v>
      </c>
      <c r="C140" s="82" t="s">
        <v>1231</v>
      </c>
      <c r="D140" s="27" t="s">
        <v>1231</v>
      </c>
      <c r="E140" s="25" t="s">
        <v>67</v>
      </c>
      <c r="F140" s="27">
        <v>27608</v>
      </c>
    </row>
    <row r="141" spans="1:6" ht="16">
      <c r="A141" s="27"/>
      <c r="B141" s="27" t="s">
        <v>1117</v>
      </c>
      <c r="C141" s="82" t="s">
        <v>948</v>
      </c>
      <c r="D141" s="27" t="s">
        <v>948</v>
      </c>
      <c r="E141" s="25" t="s">
        <v>67</v>
      </c>
      <c r="F141" s="27">
        <v>748</v>
      </c>
    </row>
    <row r="142" spans="1:6" ht="16">
      <c r="A142" s="27"/>
      <c r="B142" s="27" t="s">
        <v>286</v>
      </c>
      <c r="C142" s="82" t="s">
        <v>948</v>
      </c>
      <c r="D142" s="27" t="s">
        <v>948</v>
      </c>
      <c r="E142" s="25" t="s">
        <v>67</v>
      </c>
      <c r="F142" s="27">
        <v>94</v>
      </c>
    </row>
    <row r="143" spans="1:6" ht="32">
      <c r="A143" s="27"/>
      <c r="B143" s="27" t="s">
        <v>1118</v>
      </c>
      <c r="C143" s="82" t="s">
        <v>948</v>
      </c>
      <c r="D143" s="27" t="s">
        <v>948</v>
      </c>
      <c r="E143" s="25" t="s">
        <v>67</v>
      </c>
      <c r="F143" s="27">
        <v>99</v>
      </c>
    </row>
    <row r="144" spans="1:6" ht="16">
      <c r="A144" s="27"/>
      <c r="B144" s="27" t="s">
        <v>1119</v>
      </c>
      <c r="C144" s="82" t="s">
        <v>948</v>
      </c>
      <c r="D144" s="27" t="s">
        <v>948</v>
      </c>
      <c r="E144" s="25" t="s">
        <v>67</v>
      </c>
      <c r="F144" s="27">
        <v>249</v>
      </c>
    </row>
    <row r="145" spans="1:6" ht="16">
      <c r="A145" s="27"/>
      <c r="B145" s="27" t="s">
        <v>1120</v>
      </c>
      <c r="C145" s="82" t="s">
        <v>948</v>
      </c>
      <c r="D145" s="27" t="s">
        <v>948</v>
      </c>
      <c r="E145" s="25" t="s">
        <v>67</v>
      </c>
      <c r="F145" s="27">
        <v>910</v>
      </c>
    </row>
    <row r="146" spans="1:6" ht="16">
      <c r="A146" s="27"/>
      <c r="B146" s="27" t="s">
        <v>1121</v>
      </c>
      <c r="C146" s="82" t="s">
        <v>948</v>
      </c>
      <c r="D146" s="27" t="s">
        <v>948</v>
      </c>
      <c r="E146" s="25" t="s">
        <v>67</v>
      </c>
      <c r="F146" s="27">
        <v>271</v>
      </c>
    </row>
    <row r="147" spans="1:6" ht="16">
      <c r="A147" s="27"/>
      <c r="B147" s="27" t="s">
        <v>1122</v>
      </c>
      <c r="C147" s="82" t="s">
        <v>948</v>
      </c>
      <c r="D147" s="27" t="s">
        <v>948</v>
      </c>
      <c r="E147" s="25" t="s">
        <v>67</v>
      </c>
      <c r="F147" s="27">
        <v>1955</v>
      </c>
    </row>
    <row r="148" spans="1:6" ht="16">
      <c r="A148" s="27"/>
      <c r="B148" s="27" t="s">
        <v>1123</v>
      </c>
      <c r="C148" s="82" t="s">
        <v>948</v>
      </c>
      <c r="D148" s="27" t="s">
        <v>948</v>
      </c>
      <c r="E148" s="25" t="s">
        <v>67</v>
      </c>
      <c r="F148" s="27">
        <v>91</v>
      </c>
    </row>
    <row r="149" spans="1:6" ht="16">
      <c r="A149" s="27"/>
      <c r="B149" s="27" t="s">
        <v>1124</v>
      </c>
      <c r="C149" s="82" t="s">
        <v>948</v>
      </c>
      <c r="D149" s="27" t="s">
        <v>948</v>
      </c>
      <c r="E149" s="25" t="s">
        <v>67</v>
      </c>
      <c r="F149" s="27">
        <v>13328</v>
      </c>
    </row>
    <row r="150" spans="1:6" ht="16">
      <c r="A150" s="27"/>
      <c r="B150" s="27" t="s">
        <v>917</v>
      </c>
      <c r="C150" s="82" t="s">
        <v>29</v>
      </c>
      <c r="D150" s="27" t="s">
        <v>29</v>
      </c>
      <c r="E150" s="25" t="s">
        <v>67</v>
      </c>
      <c r="F150" s="27">
        <v>771</v>
      </c>
    </row>
    <row r="151" spans="1:6" ht="16">
      <c r="A151" s="27"/>
      <c r="B151" s="27" t="s">
        <v>1125</v>
      </c>
      <c r="C151" s="82" t="s">
        <v>29</v>
      </c>
      <c r="D151" s="27" t="s">
        <v>29</v>
      </c>
      <c r="E151" s="25" t="s">
        <v>67</v>
      </c>
      <c r="F151" s="27">
        <v>2157</v>
      </c>
    </row>
    <row r="152" spans="1:6" ht="16">
      <c r="A152" s="27"/>
      <c r="B152" s="27" t="s">
        <v>1126</v>
      </c>
      <c r="C152" s="25" t="s">
        <v>29</v>
      </c>
      <c r="D152" s="27" t="s">
        <v>29</v>
      </c>
      <c r="E152" s="25" t="s">
        <v>67</v>
      </c>
      <c r="F152" s="27">
        <v>132</v>
      </c>
    </row>
    <row r="153" spans="1:6" ht="32">
      <c r="A153" s="27"/>
      <c r="B153" s="27" t="s">
        <v>1127</v>
      </c>
      <c r="C153" s="82" t="s">
        <v>29</v>
      </c>
      <c r="D153" s="27" t="s">
        <v>29</v>
      </c>
      <c r="E153" s="25" t="s">
        <v>67</v>
      </c>
      <c r="F153" s="27">
        <v>2022</v>
      </c>
    </row>
    <row r="154" spans="1:6" ht="16">
      <c r="A154" s="27"/>
      <c r="B154" s="27" t="s">
        <v>919</v>
      </c>
      <c r="C154" s="82" t="s">
        <v>29</v>
      </c>
      <c r="D154" s="27" t="s">
        <v>29</v>
      </c>
      <c r="E154" s="25" t="s">
        <v>67</v>
      </c>
      <c r="F154" s="27">
        <v>89</v>
      </c>
    </row>
    <row r="155" spans="1:6" ht="16">
      <c r="A155" s="27"/>
      <c r="B155" s="27" t="s">
        <v>921</v>
      </c>
      <c r="C155" s="25" t="s">
        <v>948</v>
      </c>
      <c r="D155" s="27" t="s">
        <v>948</v>
      </c>
      <c r="E155" s="25" t="s">
        <v>67</v>
      </c>
      <c r="F155" s="27">
        <v>8016</v>
      </c>
    </row>
    <row r="156" spans="1:6" ht="16">
      <c r="A156" s="27"/>
      <c r="B156" s="27" t="s">
        <v>1128</v>
      </c>
      <c r="C156" s="25" t="s">
        <v>948</v>
      </c>
      <c r="D156" s="27" t="s">
        <v>948</v>
      </c>
      <c r="E156" s="25" t="s">
        <v>67</v>
      </c>
      <c r="F156" s="27">
        <v>2298</v>
      </c>
    </row>
    <row r="157" spans="1:6" ht="16">
      <c r="A157" s="27"/>
      <c r="B157" s="27" t="s">
        <v>1129</v>
      </c>
      <c r="C157" s="25" t="s">
        <v>1232</v>
      </c>
      <c r="D157" s="27" t="s">
        <v>1232</v>
      </c>
      <c r="E157" s="25" t="s">
        <v>67</v>
      </c>
      <c r="F157" s="27">
        <v>2065</v>
      </c>
    </row>
    <row r="158" spans="1:6" ht="16">
      <c r="A158" s="27"/>
      <c r="B158" s="27" t="s">
        <v>1130</v>
      </c>
      <c r="C158" s="25" t="s">
        <v>948</v>
      </c>
      <c r="D158" s="27" t="s">
        <v>948</v>
      </c>
      <c r="E158" s="25" t="s">
        <v>67</v>
      </c>
      <c r="F158" s="27">
        <v>1644</v>
      </c>
    </row>
    <row r="159" spans="1:6" ht="16">
      <c r="A159" s="27"/>
      <c r="B159" s="27" t="s">
        <v>806</v>
      </c>
      <c r="C159" s="25" t="s">
        <v>948</v>
      </c>
      <c r="D159" s="27" t="s">
        <v>948</v>
      </c>
      <c r="E159" s="25" t="s">
        <v>67</v>
      </c>
      <c r="F159" s="27">
        <v>613</v>
      </c>
    </row>
    <row r="160" spans="1:6" ht="32">
      <c r="A160" s="27"/>
      <c r="B160" s="27" t="s">
        <v>1131</v>
      </c>
      <c r="C160" s="25" t="s">
        <v>948</v>
      </c>
      <c r="D160" s="27" t="s">
        <v>948</v>
      </c>
      <c r="E160" s="25" t="s">
        <v>67</v>
      </c>
      <c r="F160" s="27">
        <v>279</v>
      </c>
    </row>
    <row r="161" spans="1:6" ht="32">
      <c r="A161" s="29"/>
      <c r="B161" s="29" t="s">
        <v>1132</v>
      </c>
      <c r="C161" s="74" t="s">
        <v>948</v>
      </c>
      <c r="D161" s="29" t="s">
        <v>948</v>
      </c>
      <c r="E161" s="74" t="s">
        <v>67</v>
      </c>
      <c r="F161" s="29">
        <v>121</v>
      </c>
    </row>
    <row r="162" spans="1:6" ht="16">
      <c r="A162" s="27" t="s">
        <v>106</v>
      </c>
      <c r="B162" s="27" t="s">
        <v>187</v>
      </c>
      <c r="C162" s="25" t="s">
        <v>86</v>
      </c>
      <c r="D162" s="27" t="s">
        <v>86</v>
      </c>
      <c r="E162" s="25" t="s">
        <v>88</v>
      </c>
      <c r="F162" s="27">
        <v>26</v>
      </c>
    </row>
    <row r="163" spans="1:6" ht="16">
      <c r="A163" s="27"/>
      <c r="B163" s="27" t="s">
        <v>1133</v>
      </c>
      <c r="C163" s="25" t="s">
        <v>1223</v>
      </c>
      <c r="D163" s="27" t="s">
        <v>1223</v>
      </c>
      <c r="E163" s="25" t="s">
        <v>83</v>
      </c>
      <c r="F163" s="27">
        <v>42</v>
      </c>
    </row>
    <row r="164" spans="1:6" ht="16">
      <c r="A164" s="27"/>
      <c r="B164" s="27" t="s">
        <v>809</v>
      </c>
      <c r="C164" s="25" t="s">
        <v>1223</v>
      </c>
      <c r="D164" s="27" t="s">
        <v>1223</v>
      </c>
      <c r="E164" s="25" t="s">
        <v>83</v>
      </c>
      <c r="F164" s="27">
        <v>78</v>
      </c>
    </row>
    <row r="165" spans="1:6" ht="16">
      <c r="A165" s="27"/>
      <c r="B165" s="27" t="s">
        <v>810</v>
      </c>
      <c r="C165" s="25" t="s">
        <v>82</v>
      </c>
      <c r="D165" s="27" t="s">
        <v>82</v>
      </c>
      <c r="E165" s="25" t="s">
        <v>88</v>
      </c>
      <c r="F165" s="27">
        <v>133</v>
      </c>
    </row>
    <row r="166" spans="1:6" ht="16">
      <c r="A166" s="27"/>
      <c r="B166" s="27" t="s">
        <v>1134</v>
      </c>
      <c r="C166" s="25" t="s">
        <v>82</v>
      </c>
      <c r="D166" s="27" t="s">
        <v>82</v>
      </c>
      <c r="E166" s="25" t="s">
        <v>88</v>
      </c>
      <c r="F166" s="27">
        <v>771</v>
      </c>
    </row>
    <row r="167" spans="1:6" ht="16">
      <c r="A167" s="27"/>
      <c r="B167" s="27" t="s">
        <v>1135</v>
      </c>
      <c r="C167" s="25" t="s">
        <v>82</v>
      </c>
      <c r="D167" s="27" t="s">
        <v>82</v>
      </c>
      <c r="E167" s="25" t="s">
        <v>88</v>
      </c>
      <c r="F167" s="27">
        <v>985</v>
      </c>
    </row>
    <row r="168" spans="1:6" ht="16">
      <c r="A168" s="27"/>
      <c r="B168" s="27" t="s">
        <v>1136</v>
      </c>
      <c r="C168" s="25" t="s">
        <v>82</v>
      </c>
      <c r="D168" s="27" t="s">
        <v>82</v>
      </c>
      <c r="E168" s="25" t="s">
        <v>88</v>
      </c>
      <c r="F168" s="27">
        <v>7647</v>
      </c>
    </row>
    <row r="169" spans="1:6" ht="16">
      <c r="A169" s="27"/>
      <c r="B169" s="27" t="s">
        <v>188</v>
      </c>
      <c r="C169" s="25" t="s">
        <v>86</v>
      </c>
      <c r="D169" s="27" t="s">
        <v>86</v>
      </c>
      <c r="E169" s="25" t="s">
        <v>88</v>
      </c>
      <c r="F169" s="27">
        <v>156</v>
      </c>
    </row>
    <row r="170" spans="1:6" ht="16">
      <c r="A170" s="27"/>
      <c r="B170" s="27" t="s">
        <v>1137</v>
      </c>
      <c r="C170" s="25" t="s">
        <v>1223</v>
      </c>
      <c r="D170" s="27" t="s">
        <v>1223</v>
      </c>
      <c r="E170" s="25" t="s">
        <v>83</v>
      </c>
      <c r="F170" s="27">
        <v>84</v>
      </c>
    </row>
    <row r="171" spans="1:6" ht="16">
      <c r="A171" s="27"/>
      <c r="B171" s="27" t="s">
        <v>569</v>
      </c>
      <c r="C171" s="25" t="s">
        <v>14</v>
      </c>
      <c r="D171" s="27" t="s">
        <v>14</v>
      </c>
      <c r="E171" s="25" t="s">
        <v>14</v>
      </c>
      <c r="F171" s="27">
        <v>400</v>
      </c>
    </row>
    <row r="172" spans="1:6" ht="16">
      <c r="A172" s="27"/>
      <c r="B172" s="27" t="s">
        <v>816</v>
      </c>
      <c r="C172" s="25" t="s">
        <v>14</v>
      </c>
      <c r="D172" s="27" t="s">
        <v>14</v>
      </c>
      <c r="E172" s="25" t="s">
        <v>14</v>
      </c>
      <c r="F172" s="27">
        <v>2020</v>
      </c>
    </row>
    <row r="173" spans="1:6" ht="16">
      <c r="A173" s="27"/>
      <c r="B173" s="27" t="s">
        <v>68</v>
      </c>
      <c r="C173" s="25" t="s">
        <v>14</v>
      </c>
      <c r="D173" s="27" t="s">
        <v>14</v>
      </c>
      <c r="E173" s="25" t="s">
        <v>14</v>
      </c>
      <c r="F173" s="27">
        <v>555</v>
      </c>
    </row>
    <row r="174" spans="1:6" ht="16">
      <c r="A174" s="27"/>
      <c r="B174" s="27" t="s">
        <v>1222</v>
      </c>
      <c r="C174" s="25" t="s">
        <v>14</v>
      </c>
      <c r="D174" s="27" t="s">
        <v>14</v>
      </c>
      <c r="E174" s="25" t="s">
        <v>14</v>
      </c>
      <c r="F174" s="27">
        <v>116</v>
      </c>
    </row>
    <row r="175" spans="1:6" ht="16">
      <c r="A175" s="27"/>
      <c r="B175" s="27" t="s">
        <v>1138</v>
      </c>
      <c r="C175" s="25" t="s">
        <v>14</v>
      </c>
      <c r="D175" s="27" t="s">
        <v>14</v>
      </c>
      <c r="E175" s="25" t="s">
        <v>14</v>
      </c>
      <c r="F175" s="27">
        <v>6470</v>
      </c>
    </row>
    <row r="176" spans="1:6" ht="16">
      <c r="A176" s="27"/>
      <c r="B176" s="27" t="s">
        <v>1139</v>
      </c>
      <c r="C176" s="25" t="s">
        <v>82</v>
      </c>
      <c r="D176" s="27" t="s">
        <v>82</v>
      </c>
      <c r="E176" s="25" t="s">
        <v>83</v>
      </c>
      <c r="F176" s="27">
        <v>482</v>
      </c>
    </row>
    <row r="177" spans="1:6" ht="16">
      <c r="A177" s="27"/>
      <c r="B177" s="27" t="s">
        <v>1140</v>
      </c>
      <c r="C177" s="25" t="s">
        <v>1223</v>
      </c>
      <c r="D177" s="27" t="s">
        <v>1223</v>
      </c>
      <c r="E177" s="25" t="s">
        <v>83</v>
      </c>
      <c r="F177" s="27">
        <v>102</v>
      </c>
    </row>
    <row r="178" spans="1:6" ht="16">
      <c r="A178" s="27"/>
      <c r="B178" s="27" t="s">
        <v>193</v>
      </c>
      <c r="C178" s="25" t="s">
        <v>1223</v>
      </c>
      <c r="D178" s="27" t="s">
        <v>1223</v>
      </c>
      <c r="E178" s="25" t="s">
        <v>83</v>
      </c>
      <c r="F178" s="27">
        <v>52</v>
      </c>
    </row>
    <row r="179" spans="1:6" ht="16">
      <c r="A179" s="29"/>
      <c r="B179" s="29" t="s">
        <v>1141</v>
      </c>
      <c r="C179" s="74" t="s">
        <v>1223</v>
      </c>
      <c r="D179" s="29" t="s">
        <v>1223</v>
      </c>
      <c r="E179" s="74" t="s">
        <v>83</v>
      </c>
      <c r="F179" s="29">
        <v>1322</v>
      </c>
    </row>
    <row r="180" spans="1:6" ht="16">
      <c r="A180" s="27" t="s">
        <v>107</v>
      </c>
      <c r="B180" s="27" t="s">
        <v>1142</v>
      </c>
      <c r="C180" s="25" t="s">
        <v>951</v>
      </c>
      <c r="D180" s="27" t="s">
        <v>951</v>
      </c>
      <c r="E180" s="25" t="s">
        <v>83</v>
      </c>
      <c r="F180" s="27">
        <v>7</v>
      </c>
    </row>
    <row r="181" spans="1:6" ht="16">
      <c r="A181" s="27"/>
      <c r="B181" s="27" t="s">
        <v>1143</v>
      </c>
      <c r="C181" s="98" t="s">
        <v>951</v>
      </c>
      <c r="D181" s="99" t="s">
        <v>951</v>
      </c>
      <c r="E181" s="101" t="s">
        <v>83</v>
      </c>
      <c r="F181" s="27">
        <v>254</v>
      </c>
    </row>
    <row r="182" spans="1:6" ht="16">
      <c r="A182" s="27"/>
      <c r="B182" s="27" t="s">
        <v>1144</v>
      </c>
      <c r="C182" s="98" t="s">
        <v>951</v>
      </c>
      <c r="D182" s="99" t="s">
        <v>951</v>
      </c>
      <c r="E182" s="101" t="s">
        <v>83</v>
      </c>
      <c r="F182" s="27">
        <v>286</v>
      </c>
    </row>
    <row r="183" spans="1:6" ht="16">
      <c r="A183" s="27"/>
      <c r="B183" s="27" t="s">
        <v>822</v>
      </c>
      <c r="C183" s="98" t="s">
        <v>951</v>
      </c>
      <c r="D183" s="99" t="s">
        <v>951</v>
      </c>
      <c r="E183" s="101" t="s">
        <v>83</v>
      </c>
      <c r="F183" s="27">
        <v>267</v>
      </c>
    </row>
    <row r="184" spans="1:6" ht="16">
      <c r="A184" s="27"/>
      <c r="B184" s="27" t="s">
        <v>370</v>
      </c>
      <c r="C184" s="98" t="s">
        <v>951</v>
      </c>
      <c r="D184" s="99" t="s">
        <v>951</v>
      </c>
      <c r="E184" s="101" t="s">
        <v>83</v>
      </c>
      <c r="F184" s="27">
        <v>84</v>
      </c>
    </row>
    <row r="185" spans="1:6" ht="16">
      <c r="A185" s="27"/>
      <c r="B185" s="27" t="s">
        <v>1145</v>
      </c>
      <c r="C185" s="98" t="s">
        <v>951</v>
      </c>
      <c r="D185" s="99" t="s">
        <v>951</v>
      </c>
      <c r="E185" s="101" t="s">
        <v>83</v>
      </c>
      <c r="F185" s="27">
        <v>61</v>
      </c>
    </row>
    <row r="186" spans="1:6" ht="32">
      <c r="A186" s="27"/>
      <c r="B186" s="27" t="s">
        <v>1146</v>
      </c>
      <c r="C186" s="98" t="s">
        <v>951</v>
      </c>
      <c r="D186" s="99" t="s">
        <v>951</v>
      </c>
      <c r="E186" s="101" t="s">
        <v>83</v>
      </c>
      <c r="F186" s="27">
        <v>472</v>
      </c>
    </row>
    <row r="187" spans="1:6" ht="16">
      <c r="A187" s="27"/>
      <c r="B187" s="27" t="s">
        <v>1147</v>
      </c>
      <c r="C187" s="25" t="s">
        <v>14</v>
      </c>
      <c r="D187" s="27" t="s">
        <v>14</v>
      </c>
      <c r="E187" s="25" t="s">
        <v>14</v>
      </c>
      <c r="F187" s="27">
        <v>63</v>
      </c>
    </row>
    <row r="188" spans="1:6" ht="16">
      <c r="A188" s="27"/>
      <c r="B188" s="27" t="s">
        <v>1148</v>
      </c>
      <c r="C188" s="25" t="s">
        <v>951</v>
      </c>
      <c r="D188" s="27" t="s">
        <v>951</v>
      </c>
      <c r="E188" s="25" t="s">
        <v>83</v>
      </c>
      <c r="F188" s="27">
        <v>817</v>
      </c>
    </row>
    <row r="189" spans="1:6" ht="16">
      <c r="A189" s="27"/>
      <c r="B189" s="27" t="s">
        <v>824</v>
      </c>
      <c r="C189" s="25" t="s">
        <v>14</v>
      </c>
      <c r="D189" s="27" t="s">
        <v>14</v>
      </c>
      <c r="E189" s="25" t="s">
        <v>14</v>
      </c>
      <c r="F189" s="27">
        <v>292</v>
      </c>
    </row>
    <row r="190" spans="1:6" ht="16">
      <c r="A190" s="27"/>
      <c r="B190" s="27" t="s">
        <v>1149</v>
      </c>
      <c r="C190" s="25" t="s">
        <v>5</v>
      </c>
      <c r="D190" s="27" t="s">
        <v>5</v>
      </c>
      <c r="E190" s="25" t="s">
        <v>14</v>
      </c>
      <c r="F190" s="27">
        <v>2420</v>
      </c>
    </row>
    <row r="191" spans="1:6" ht="16">
      <c r="A191" s="27"/>
      <c r="B191" s="27" t="s">
        <v>1150</v>
      </c>
      <c r="C191" s="25" t="s">
        <v>86</v>
      </c>
      <c r="D191" s="27" t="s">
        <v>86</v>
      </c>
      <c r="E191" s="25" t="s">
        <v>88</v>
      </c>
      <c r="F191" s="27">
        <v>128</v>
      </c>
    </row>
    <row r="192" spans="1:6" ht="32">
      <c r="A192" s="27"/>
      <c r="B192" s="27" t="s">
        <v>1151</v>
      </c>
      <c r="C192" s="25" t="s">
        <v>1034</v>
      </c>
      <c r="D192" s="27" t="s">
        <v>1034</v>
      </c>
      <c r="E192" s="25" t="s">
        <v>14</v>
      </c>
      <c r="F192" s="27">
        <v>1343</v>
      </c>
    </row>
    <row r="193" spans="1:6" ht="16">
      <c r="A193" s="27"/>
      <c r="B193" s="27" t="s">
        <v>1152</v>
      </c>
      <c r="C193" s="25" t="s">
        <v>1034</v>
      </c>
      <c r="D193" s="27" t="s">
        <v>1034</v>
      </c>
      <c r="E193" s="25" t="s">
        <v>14</v>
      </c>
      <c r="F193" s="27">
        <v>273</v>
      </c>
    </row>
    <row r="194" spans="1:6" ht="16">
      <c r="A194" s="29"/>
      <c r="B194" s="29" t="s">
        <v>1153</v>
      </c>
      <c r="C194" s="74" t="s">
        <v>951</v>
      </c>
      <c r="D194" s="29" t="s">
        <v>951</v>
      </c>
      <c r="E194" s="74" t="s">
        <v>83</v>
      </c>
      <c r="F194" s="29">
        <v>1471</v>
      </c>
    </row>
    <row r="195" spans="1:6" ht="16">
      <c r="A195" s="27" t="s">
        <v>1154</v>
      </c>
      <c r="B195" s="27" t="s">
        <v>1155</v>
      </c>
      <c r="C195" s="25" t="s">
        <v>938</v>
      </c>
      <c r="D195" s="27" t="s">
        <v>938</v>
      </c>
      <c r="E195" s="25" t="s">
        <v>83</v>
      </c>
      <c r="F195" s="27">
        <v>8</v>
      </c>
    </row>
    <row r="196" spans="1:6" ht="16">
      <c r="A196" s="27"/>
      <c r="B196" s="27" t="s">
        <v>830</v>
      </c>
      <c r="C196" s="25" t="s">
        <v>938</v>
      </c>
      <c r="D196" s="27" t="s">
        <v>938</v>
      </c>
      <c r="E196" s="25" t="s">
        <v>14</v>
      </c>
      <c r="F196" s="27">
        <v>14</v>
      </c>
    </row>
    <row r="197" spans="1:6" ht="32">
      <c r="A197" s="27"/>
      <c r="B197" s="27" t="s">
        <v>1156</v>
      </c>
      <c r="C197" s="25" t="s">
        <v>938</v>
      </c>
      <c r="D197" s="27" t="s">
        <v>938</v>
      </c>
      <c r="E197" s="25" t="s">
        <v>14</v>
      </c>
      <c r="F197" s="27">
        <v>149</v>
      </c>
    </row>
    <row r="198" spans="1:6" ht="32">
      <c r="A198" s="27"/>
      <c r="B198" s="27" t="s">
        <v>1157</v>
      </c>
      <c r="C198" s="25" t="s">
        <v>938</v>
      </c>
      <c r="D198" s="27" t="s">
        <v>938</v>
      </c>
      <c r="E198" s="25" t="s">
        <v>83</v>
      </c>
      <c r="F198" s="27">
        <v>1351</v>
      </c>
    </row>
    <row r="199" spans="1:6" ht="16">
      <c r="A199" s="27"/>
      <c r="B199" s="27" t="s">
        <v>204</v>
      </c>
      <c r="C199" s="25" t="s">
        <v>938</v>
      </c>
      <c r="D199" s="27" t="s">
        <v>938</v>
      </c>
      <c r="E199" s="25" t="s">
        <v>88</v>
      </c>
      <c r="F199" s="27">
        <v>198</v>
      </c>
    </row>
    <row r="200" spans="1:6" ht="16">
      <c r="A200" s="27"/>
      <c r="B200" s="27" t="s">
        <v>1158</v>
      </c>
      <c r="C200" s="82" t="s">
        <v>939</v>
      </c>
      <c r="D200" s="27" t="s">
        <v>939</v>
      </c>
      <c r="E200" s="26" t="s">
        <v>83</v>
      </c>
      <c r="F200" s="27">
        <v>33</v>
      </c>
    </row>
    <row r="201" spans="1:6" ht="16">
      <c r="A201" s="27"/>
      <c r="B201" s="27" t="s">
        <v>1159</v>
      </c>
      <c r="C201" s="82" t="s">
        <v>939</v>
      </c>
      <c r="D201" s="27" t="s">
        <v>939</v>
      </c>
      <c r="E201" s="26" t="s">
        <v>83</v>
      </c>
      <c r="F201" s="27">
        <v>1593</v>
      </c>
    </row>
    <row r="202" spans="1:6" ht="16">
      <c r="A202" s="27"/>
      <c r="B202" s="27" t="s">
        <v>207</v>
      </c>
      <c r="C202" s="82" t="s">
        <v>939</v>
      </c>
      <c r="D202" s="27" t="s">
        <v>939</v>
      </c>
      <c r="E202" s="26" t="s">
        <v>14</v>
      </c>
      <c r="F202" s="27">
        <v>66</v>
      </c>
    </row>
    <row r="203" spans="1:6" ht="16">
      <c r="A203" s="27"/>
      <c r="B203" s="27" t="s">
        <v>208</v>
      </c>
      <c r="C203" s="82" t="s">
        <v>939</v>
      </c>
      <c r="D203" s="27" t="s">
        <v>939</v>
      </c>
      <c r="E203" s="26" t="s">
        <v>83</v>
      </c>
      <c r="F203" s="27">
        <v>30</v>
      </c>
    </row>
    <row r="204" spans="1:6" ht="16">
      <c r="A204" s="27"/>
      <c r="B204" s="27" t="s">
        <v>209</v>
      </c>
      <c r="C204" s="82" t="s">
        <v>939</v>
      </c>
      <c r="D204" s="27" t="s">
        <v>939</v>
      </c>
      <c r="E204" s="26" t="s">
        <v>83</v>
      </c>
      <c r="F204" s="27">
        <v>0</v>
      </c>
    </row>
    <row r="205" spans="1:6" ht="16">
      <c r="A205" s="29"/>
      <c r="B205" s="29" t="s">
        <v>1160</v>
      </c>
      <c r="C205" s="84" t="s">
        <v>939</v>
      </c>
      <c r="D205" s="29" t="s">
        <v>939</v>
      </c>
      <c r="E205" s="28" t="s">
        <v>83</v>
      </c>
      <c r="F205" s="29">
        <v>30</v>
      </c>
    </row>
    <row r="206" spans="1:6" ht="16">
      <c r="A206" s="27" t="s">
        <v>687</v>
      </c>
      <c r="B206" s="27" t="s">
        <v>309</v>
      </c>
      <c r="C206" s="85" t="s">
        <v>940</v>
      </c>
      <c r="D206" s="78" t="s">
        <v>940</v>
      </c>
      <c r="E206" s="25" t="s">
        <v>83</v>
      </c>
      <c r="F206" s="27">
        <v>5</v>
      </c>
    </row>
    <row r="207" spans="1:6" ht="16">
      <c r="A207" s="27"/>
      <c r="B207" s="27" t="s">
        <v>836</v>
      </c>
      <c r="C207" s="82" t="s">
        <v>940</v>
      </c>
      <c r="D207" s="27" t="s">
        <v>940</v>
      </c>
      <c r="E207" s="26" t="s">
        <v>83</v>
      </c>
      <c r="F207" s="27">
        <v>0</v>
      </c>
    </row>
    <row r="208" spans="1:6" ht="16">
      <c r="A208" s="27"/>
      <c r="B208" s="27" t="s">
        <v>1161</v>
      </c>
      <c r="C208" s="82" t="s">
        <v>940</v>
      </c>
      <c r="D208" s="27" t="s">
        <v>940</v>
      </c>
      <c r="E208" s="26" t="s">
        <v>83</v>
      </c>
      <c r="F208" s="27">
        <v>0</v>
      </c>
    </row>
    <row r="209" spans="1:6" ht="16">
      <c r="A209" s="27"/>
      <c r="B209" s="27" t="s">
        <v>1162</v>
      </c>
      <c r="C209" s="82" t="s">
        <v>940</v>
      </c>
      <c r="D209" s="27" t="s">
        <v>940</v>
      </c>
      <c r="E209" s="26" t="s">
        <v>83</v>
      </c>
      <c r="F209" s="27">
        <v>1</v>
      </c>
    </row>
    <row r="210" spans="1:6" ht="16">
      <c r="A210" s="27"/>
      <c r="B210" s="27" t="s">
        <v>1163</v>
      </c>
      <c r="C210" s="82" t="s">
        <v>940</v>
      </c>
      <c r="D210" s="27" t="s">
        <v>940</v>
      </c>
      <c r="E210" s="26" t="s">
        <v>83</v>
      </c>
      <c r="F210" s="27">
        <v>1</v>
      </c>
    </row>
    <row r="211" spans="1:6" ht="16">
      <c r="A211" s="27"/>
      <c r="B211" s="27" t="s">
        <v>308</v>
      </c>
      <c r="C211" s="82" t="s">
        <v>940</v>
      </c>
      <c r="D211" s="27" t="s">
        <v>940</v>
      </c>
      <c r="E211" s="26" t="s">
        <v>83</v>
      </c>
      <c r="F211" s="27">
        <v>9</v>
      </c>
    </row>
    <row r="212" spans="1:6" ht="16">
      <c r="A212" s="27"/>
      <c r="B212" s="27" t="s">
        <v>1164</v>
      </c>
      <c r="C212" s="82" t="s">
        <v>940</v>
      </c>
      <c r="D212" s="27" t="s">
        <v>940</v>
      </c>
      <c r="E212" s="25" t="s">
        <v>83</v>
      </c>
      <c r="F212" s="27">
        <v>16</v>
      </c>
    </row>
    <row r="213" spans="1:6" ht="16">
      <c r="A213" s="27"/>
      <c r="B213" s="27" t="s">
        <v>1165</v>
      </c>
      <c r="C213" s="82" t="s">
        <v>940</v>
      </c>
      <c r="D213" s="27" t="s">
        <v>940</v>
      </c>
      <c r="E213" s="26" t="s">
        <v>83</v>
      </c>
      <c r="F213" s="27">
        <v>0</v>
      </c>
    </row>
    <row r="214" spans="1:6" ht="16">
      <c r="A214" s="27"/>
      <c r="B214" s="27" t="s">
        <v>1166</v>
      </c>
      <c r="C214" s="82" t="s">
        <v>940</v>
      </c>
      <c r="D214" s="27" t="s">
        <v>940</v>
      </c>
      <c r="E214" s="26" t="s">
        <v>83</v>
      </c>
      <c r="F214" s="27">
        <v>17</v>
      </c>
    </row>
    <row r="215" spans="1:6" ht="16">
      <c r="A215" s="27"/>
      <c r="B215" s="27" t="s">
        <v>1167</v>
      </c>
      <c r="C215" s="82" t="s">
        <v>940</v>
      </c>
      <c r="D215" s="27" t="s">
        <v>940</v>
      </c>
      <c r="E215" s="26" t="s">
        <v>83</v>
      </c>
      <c r="F215" s="27">
        <v>6</v>
      </c>
    </row>
    <row r="216" spans="1:6" ht="16">
      <c r="A216" s="27"/>
      <c r="B216" s="27" t="s">
        <v>1168</v>
      </c>
      <c r="C216" s="82" t="s">
        <v>940</v>
      </c>
      <c r="D216" s="27" t="s">
        <v>940</v>
      </c>
      <c r="E216" s="26" t="s">
        <v>83</v>
      </c>
      <c r="F216" s="27">
        <v>0</v>
      </c>
    </row>
    <row r="217" spans="1:6" ht="16">
      <c r="A217" s="29"/>
      <c r="B217" s="29" t="s">
        <v>1169</v>
      </c>
      <c r="C217" s="84" t="s">
        <v>940</v>
      </c>
      <c r="D217" s="29" t="s">
        <v>940</v>
      </c>
      <c r="E217" s="74" t="s">
        <v>83</v>
      </c>
      <c r="F217" s="29">
        <v>0</v>
      </c>
    </row>
    <row r="218" spans="1:6" ht="16">
      <c r="A218" s="27" t="s">
        <v>688</v>
      </c>
      <c r="B218" s="27" t="s">
        <v>314</v>
      </c>
      <c r="C218" s="72" t="s">
        <v>86</v>
      </c>
      <c r="D218" s="27" t="s">
        <v>86</v>
      </c>
      <c r="E218" s="26" t="s">
        <v>88</v>
      </c>
      <c r="F218" s="27">
        <v>50</v>
      </c>
    </row>
    <row r="219" spans="1:6" ht="16">
      <c r="A219" s="29"/>
      <c r="B219" s="29" t="s">
        <v>1170</v>
      </c>
      <c r="C219" s="74" t="s">
        <v>83</v>
      </c>
      <c r="D219" s="29" t="s">
        <v>83</v>
      </c>
      <c r="E219" s="28" t="s">
        <v>83</v>
      </c>
      <c r="F219" s="29">
        <v>122</v>
      </c>
    </row>
    <row r="220" spans="1:6" ht="16">
      <c r="A220" s="27" t="s">
        <v>689</v>
      </c>
      <c r="B220" s="27" t="s">
        <v>1171</v>
      </c>
      <c r="C220" s="25" t="s">
        <v>14</v>
      </c>
      <c r="D220" s="27" t="s">
        <v>14</v>
      </c>
      <c r="E220" s="25" t="s">
        <v>14</v>
      </c>
      <c r="F220" s="27">
        <v>117</v>
      </c>
    </row>
    <row r="221" spans="1:6" ht="16">
      <c r="A221" s="27"/>
      <c r="B221" s="27" t="s">
        <v>1172</v>
      </c>
      <c r="C221" s="82" t="s">
        <v>14</v>
      </c>
      <c r="D221" s="27" t="s">
        <v>14</v>
      </c>
      <c r="E221" s="26" t="s">
        <v>14</v>
      </c>
      <c r="F221" s="27">
        <v>334</v>
      </c>
    </row>
    <row r="222" spans="1:6" ht="16">
      <c r="A222" s="27"/>
      <c r="B222" s="27" t="s">
        <v>1173</v>
      </c>
      <c r="C222" s="82" t="s">
        <v>14</v>
      </c>
      <c r="D222" s="27" t="s">
        <v>14</v>
      </c>
      <c r="E222" s="26" t="s">
        <v>14</v>
      </c>
      <c r="F222" s="27">
        <v>28</v>
      </c>
    </row>
    <row r="223" spans="1:6" ht="16">
      <c r="A223" s="27"/>
      <c r="B223" s="27" t="s">
        <v>1174</v>
      </c>
      <c r="C223" s="82" t="s">
        <v>14</v>
      </c>
      <c r="D223" s="27" t="s">
        <v>14</v>
      </c>
      <c r="E223" s="26" t="s">
        <v>14</v>
      </c>
      <c r="F223" s="27">
        <v>56</v>
      </c>
    </row>
    <row r="224" spans="1:6" ht="32">
      <c r="A224" s="29"/>
      <c r="B224" s="29" t="s">
        <v>1175</v>
      </c>
      <c r="C224" s="84" t="s">
        <v>14</v>
      </c>
      <c r="D224" s="29" t="s">
        <v>14</v>
      </c>
      <c r="E224" s="28" t="s">
        <v>14</v>
      </c>
      <c r="F224" s="29">
        <v>133</v>
      </c>
    </row>
    <row r="225" spans="1:6" ht="16">
      <c r="A225" s="27" t="s">
        <v>690</v>
      </c>
      <c r="B225" s="27" t="s">
        <v>1176</v>
      </c>
      <c r="C225" s="98" t="s">
        <v>14</v>
      </c>
      <c r="D225" s="99" t="s">
        <v>14</v>
      </c>
      <c r="E225" s="101" t="s">
        <v>14</v>
      </c>
      <c r="F225" s="27">
        <v>29</v>
      </c>
    </row>
    <row r="226" spans="1:6" ht="16">
      <c r="A226" s="27"/>
      <c r="B226" s="27" t="s">
        <v>1177</v>
      </c>
      <c r="C226" s="98" t="s">
        <v>14</v>
      </c>
      <c r="D226" s="99" t="s">
        <v>14</v>
      </c>
      <c r="E226" s="101" t="s">
        <v>14</v>
      </c>
      <c r="F226" s="27">
        <v>257</v>
      </c>
    </row>
    <row r="227" spans="1:6" ht="16">
      <c r="A227" s="27"/>
      <c r="B227" s="27" t="s">
        <v>846</v>
      </c>
      <c r="C227" s="98" t="s">
        <v>14</v>
      </c>
      <c r="D227" s="99" t="s">
        <v>14</v>
      </c>
      <c r="E227" s="101" t="s">
        <v>14</v>
      </c>
      <c r="F227" s="27">
        <v>569</v>
      </c>
    </row>
    <row r="228" spans="1:6" ht="16">
      <c r="A228" s="27"/>
      <c r="B228" s="27" t="s">
        <v>847</v>
      </c>
      <c r="C228" s="98" t="s">
        <v>14</v>
      </c>
      <c r="D228" s="99" t="s">
        <v>14</v>
      </c>
      <c r="E228" s="101" t="s">
        <v>14</v>
      </c>
      <c r="F228" s="27">
        <v>163</v>
      </c>
    </row>
    <row r="229" spans="1:6" ht="16">
      <c r="A229" s="29"/>
      <c r="B229" s="29" t="s">
        <v>849</v>
      </c>
      <c r="C229" s="103" t="s">
        <v>14</v>
      </c>
      <c r="D229" s="104" t="s">
        <v>14</v>
      </c>
      <c r="E229" s="105" t="s">
        <v>14</v>
      </c>
      <c r="F229" s="29">
        <v>694</v>
      </c>
    </row>
    <row r="230" spans="1:6" ht="16">
      <c r="A230" s="27" t="s">
        <v>1178</v>
      </c>
      <c r="B230" s="27" t="s">
        <v>1181</v>
      </c>
      <c r="C230" s="85" t="s">
        <v>940</v>
      </c>
      <c r="D230" s="78" t="s">
        <v>940</v>
      </c>
      <c r="E230" s="102" t="s">
        <v>85</v>
      </c>
      <c r="F230" s="27">
        <v>21</v>
      </c>
    </row>
    <row r="231" spans="1:6" ht="32">
      <c r="A231" s="27"/>
      <c r="B231" s="27" t="s">
        <v>1182</v>
      </c>
      <c r="C231" s="82" t="s">
        <v>940</v>
      </c>
      <c r="D231" s="27" t="s">
        <v>940</v>
      </c>
      <c r="E231" s="26" t="s">
        <v>83</v>
      </c>
      <c r="F231" s="27">
        <v>468</v>
      </c>
    </row>
    <row r="232" spans="1:6" ht="16">
      <c r="A232" s="29"/>
      <c r="B232" s="29" t="s">
        <v>1183</v>
      </c>
      <c r="C232" s="84" t="s">
        <v>940</v>
      </c>
      <c r="D232" s="29" t="s">
        <v>940</v>
      </c>
      <c r="E232" s="28" t="s">
        <v>83</v>
      </c>
      <c r="F232" s="29">
        <v>1582</v>
      </c>
    </row>
    <row r="233" spans="1:6" ht="16">
      <c r="A233" s="27" t="s">
        <v>1179</v>
      </c>
      <c r="B233" s="27" t="s">
        <v>331</v>
      </c>
      <c r="C233" s="82" t="s">
        <v>14</v>
      </c>
      <c r="D233" s="27" t="s">
        <v>14</v>
      </c>
      <c r="E233" s="26" t="s">
        <v>14</v>
      </c>
      <c r="F233" s="27">
        <v>4</v>
      </c>
    </row>
    <row r="234" spans="1:6" ht="16">
      <c r="A234" s="29"/>
      <c r="B234" s="29" t="s">
        <v>1184</v>
      </c>
      <c r="C234" s="84" t="s">
        <v>83</v>
      </c>
      <c r="D234" s="29" t="s">
        <v>83</v>
      </c>
      <c r="E234" s="28" t="s">
        <v>83</v>
      </c>
      <c r="F234" s="29">
        <v>1985</v>
      </c>
    </row>
    <row r="235" spans="1:6" ht="32">
      <c r="A235" s="27" t="s">
        <v>1180</v>
      </c>
      <c r="B235" s="27" t="s">
        <v>333</v>
      </c>
      <c r="C235" s="82" t="s">
        <v>85</v>
      </c>
      <c r="D235" s="27" t="s">
        <v>85</v>
      </c>
      <c r="E235" s="102" t="s">
        <v>85</v>
      </c>
      <c r="F235" s="27">
        <v>86</v>
      </c>
    </row>
    <row r="236" spans="1:6" ht="16">
      <c r="A236" s="27"/>
      <c r="B236" s="27" t="s">
        <v>1185</v>
      </c>
      <c r="C236" s="82" t="s">
        <v>947</v>
      </c>
      <c r="D236" s="27" t="s">
        <v>947</v>
      </c>
      <c r="E236" s="26" t="s">
        <v>85</v>
      </c>
      <c r="F236" s="27">
        <v>37</v>
      </c>
    </row>
    <row r="237" spans="1:6" ht="32">
      <c r="A237" s="27"/>
      <c r="B237" s="27" t="s">
        <v>1186</v>
      </c>
      <c r="C237" s="82" t="s">
        <v>947</v>
      </c>
      <c r="D237" s="27" t="s">
        <v>947</v>
      </c>
      <c r="E237" s="26" t="s">
        <v>85</v>
      </c>
      <c r="F237" s="27">
        <v>2050</v>
      </c>
    </row>
    <row r="238" spans="1:6" ht="32">
      <c r="A238" s="27"/>
      <c r="B238" s="27" t="s">
        <v>1187</v>
      </c>
      <c r="C238" s="82" t="s">
        <v>947</v>
      </c>
      <c r="D238" s="27" t="s">
        <v>947</v>
      </c>
      <c r="E238" s="26" t="s">
        <v>85</v>
      </c>
      <c r="F238" s="27">
        <v>977</v>
      </c>
    </row>
    <row r="239" spans="1:6" ht="32">
      <c r="A239" s="27"/>
      <c r="B239" s="27" t="s">
        <v>1188</v>
      </c>
      <c r="C239" s="25" t="s">
        <v>947</v>
      </c>
      <c r="D239" s="27" t="s">
        <v>947</v>
      </c>
      <c r="E239" s="25" t="s">
        <v>85</v>
      </c>
      <c r="F239" s="27">
        <v>863</v>
      </c>
    </row>
    <row r="240" spans="1:6" ht="32">
      <c r="A240" s="27"/>
      <c r="B240" s="27" t="s">
        <v>1189</v>
      </c>
      <c r="C240" s="25" t="s">
        <v>947</v>
      </c>
      <c r="D240" s="27" t="s">
        <v>947</v>
      </c>
      <c r="E240" s="25" t="s">
        <v>85</v>
      </c>
      <c r="F240" s="27">
        <v>1205</v>
      </c>
    </row>
    <row r="241" spans="1:6" ht="16">
      <c r="A241" s="27"/>
      <c r="B241" s="27" t="s">
        <v>856</v>
      </c>
      <c r="C241" s="25" t="s">
        <v>947</v>
      </c>
      <c r="D241" s="27" t="s">
        <v>947</v>
      </c>
      <c r="E241" s="25" t="s">
        <v>85</v>
      </c>
      <c r="F241" s="27">
        <v>182</v>
      </c>
    </row>
    <row r="242" spans="1:6" ht="16">
      <c r="A242" s="27"/>
      <c r="B242" s="27" t="s">
        <v>1024</v>
      </c>
      <c r="C242" s="25" t="s">
        <v>947</v>
      </c>
      <c r="D242" s="27" t="s">
        <v>947</v>
      </c>
      <c r="E242" s="25" t="s">
        <v>85</v>
      </c>
      <c r="F242" s="27">
        <v>140</v>
      </c>
    </row>
    <row r="243" spans="1:6" ht="16">
      <c r="A243" s="27"/>
      <c r="B243" s="27" t="s">
        <v>858</v>
      </c>
      <c r="C243" s="25" t="s">
        <v>947</v>
      </c>
      <c r="D243" s="27" t="s">
        <v>947</v>
      </c>
      <c r="E243" s="25" t="s">
        <v>85</v>
      </c>
      <c r="F243" s="27">
        <v>32</v>
      </c>
    </row>
    <row r="244" spans="1:6" ht="16">
      <c r="A244" s="27"/>
      <c r="B244" s="27" t="s">
        <v>859</v>
      </c>
      <c r="C244" s="25" t="s">
        <v>85</v>
      </c>
      <c r="D244" s="27" t="s">
        <v>85</v>
      </c>
      <c r="E244" s="25" t="s">
        <v>85</v>
      </c>
      <c r="F244" s="27">
        <v>71</v>
      </c>
    </row>
    <row r="245" spans="1:6" ht="16">
      <c r="A245" s="27"/>
      <c r="B245" s="27" t="s">
        <v>1190</v>
      </c>
      <c r="C245" s="25" t="s">
        <v>85</v>
      </c>
      <c r="D245" s="27" t="s">
        <v>85</v>
      </c>
      <c r="E245" s="25" t="s">
        <v>85</v>
      </c>
      <c r="F245" s="27">
        <v>165</v>
      </c>
    </row>
    <row r="246" spans="1:6" ht="16">
      <c r="A246" s="27"/>
      <c r="B246" s="27" t="s">
        <v>1191</v>
      </c>
      <c r="C246" s="25" t="s">
        <v>85</v>
      </c>
      <c r="D246" s="27" t="s">
        <v>85</v>
      </c>
      <c r="E246" s="25" t="s">
        <v>85</v>
      </c>
      <c r="F246" s="27">
        <v>5</v>
      </c>
    </row>
    <row r="247" spans="1:6" ht="16">
      <c r="A247" s="27"/>
      <c r="B247" s="27" t="s">
        <v>1192</v>
      </c>
      <c r="C247" s="25" t="s">
        <v>85</v>
      </c>
      <c r="D247" s="27" t="s">
        <v>85</v>
      </c>
      <c r="E247" s="25" t="s">
        <v>85</v>
      </c>
      <c r="F247" s="27">
        <v>1184</v>
      </c>
    </row>
    <row r="248" spans="1:6" ht="16">
      <c r="A248" s="27"/>
      <c r="B248" s="27" t="s">
        <v>1193</v>
      </c>
      <c r="C248" s="25" t="s">
        <v>85</v>
      </c>
      <c r="D248" s="27" t="s">
        <v>85</v>
      </c>
      <c r="E248" s="25" t="s">
        <v>85</v>
      </c>
      <c r="F248" s="27">
        <v>58</v>
      </c>
    </row>
    <row r="249" spans="1:6" ht="16">
      <c r="A249" s="27"/>
      <c r="B249" s="27" t="s">
        <v>344</v>
      </c>
      <c r="C249" s="25" t="s">
        <v>85</v>
      </c>
      <c r="D249" s="27" t="s">
        <v>85</v>
      </c>
      <c r="E249" s="25" t="s">
        <v>85</v>
      </c>
      <c r="F249" s="27">
        <v>44</v>
      </c>
    </row>
    <row r="250" spans="1:6" ht="32">
      <c r="A250" s="27"/>
      <c r="B250" s="27" t="s">
        <v>1194</v>
      </c>
      <c r="C250" s="25" t="s">
        <v>85</v>
      </c>
      <c r="D250" s="27" t="s">
        <v>85</v>
      </c>
      <c r="E250" s="25" t="s">
        <v>85</v>
      </c>
      <c r="F250" s="27">
        <v>197</v>
      </c>
    </row>
    <row r="251" spans="1:6" ht="16">
      <c r="A251" s="27"/>
      <c r="B251" s="27" t="s">
        <v>345</v>
      </c>
      <c r="C251" s="25" t="s">
        <v>85</v>
      </c>
      <c r="D251" s="27" t="s">
        <v>85</v>
      </c>
      <c r="E251" s="25" t="s">
        <v>85</v>
      </c>
      <c r="F251" s="27">
        <v>275</v>
      </c>
    </row>
    <row r="252" spans="1:6" ht="16">
      <c r="A252" s="27"/>
      <c r="B252" s="27" t="s">
        <v>346</v>
      </c>
      <c r="C252" s="25" t="s">
        <v>85</v>
      </c>
      <c r="D252" s="27" t="s">
        <v>85</v>
      </c>
      <c r="E252" s="25" t="s">
        <v>85</v>
      </c>
      <c r="F252" s="27">
        <v>44</v>
      </c>
    </row>
    <row r="253" spans="1:6" ht="32">
      <c r="A253" s="27"/>
      <c r="B253" s="27" t="s">
        <v>1195</v>
      </c>
      <c r="C253" s="25" t="s">
        <v>85</v>
      </c>
      <c r="D253" s="27" t="s">
        <v>85</v>
      </c>
      <c r="E253" s="25" t="s">
        <v>85</v>
      </c>
      <c r="F253" s="27">
        <v>696</v>
      </c>
    </row>
    <row r="254" spans="1:6" ht="16">
      <c r="A254" s="27"/>
      <c r="B254" s="27" t="s">
        <v>1196</v>
      </c>
      <c r="C254" s="25" t="s">
        <v>85</v>
      </c>
      <c r="D254" s="27" t="s">
        <v>85</v>
      </c>
      <c r="E254" s="25" t="s">
        <v>85</v>
      </c>
      <c r="F254" s="27">
        <v>307</v>
      </c>
    </row>
    <row r="255" spans="1:6" ht="16">
      <c r="A255" s="27"/>
      <c r="B255" s="27" t="s">
        <v>660</v>
      </c>
      <c r="C255" s="25" t="s">
        <v>85</v>
      </c>
      <c r="D255" s="27" t="s">
        <v>85</v>
      </c>
      <c r="E255" s="25" t="s">
        <v>85</v>
      </c>
      <c r="F255" s="27">
        <v>3</v>
      </c>
    </row>
    <row r="256" spans="1:6" ht="16">
      <c r="A256" s="27"/>
      <c r="B256" s="27" t="s">
        <v>865</v>
      </c>
      <c r="C256" s="25" t="s">
        <v>85</v>
      </c>
      <c r="D256" s="27" t="s">
        <v>85</v>
      </c>
      <c r="E256" s="25" t="s">
        <v>85</v>
      </c>
      <c r="F256" s="27">
        <v>491</v>
      </c>
    </row>
    <row r="257" spans="1:6" ht="32">
      <c r="A257" s="27"/>
      <c r="B257" s="27" t="s">
        <v>1197</v>
      </c>
      <c r="C257" s="25" t="s">
        <v>85</v>
      </c>
      <c r="D257" s="27" t="s">
        <v>85</v>
      </c>
      <c r="E257" s="25" t="s">
        <v>85</v>
      </c>
      <c r="F257" s="27">
        <v>198</v>
      </c>
    </row>
    <row r="258" spans="1:6" ht="16">
      <c r="A258" s="27"/>
      <c r="B258" s="27" t="s">
        <v>1198</v>
      </c>
      <c r="C258" s="25" t="s">
        <v>85</v>
      </c>
      <c r="D258" s="27" t="s">
        <v>85</v>
      </c>
      <c r="E258" s="25" t="s">
        <v>85</v>
      </c>
      <c r="F258" s="27">
        <v>55</v>
      </c>
    </row>
    <row r="259" spans="1:6" ht="16">
      <c r="A259" s="27"/>
      <c r="B259" s="27" t="s">
        <v>1199</v>
      </c>
      <c r="C259" s="25" t="s">
        <v>85</v>
      </c>
      <c r="D259" s="27" t="s">
        <v>85</v>
      </c>
      <c r="E259" s="25" t="s">
        <v>85</v>
      </c>
      <c r="F259" s="27">
        <v>69</v>
      </c>
    </row>
    <row r="260" spans="1:6" ht="16">
      <c r="A260" s="27"/>
      <c r="B260" s="27" t="s">
        <v>869</v>
      </c>
      <c r="C260" s="25" t="s">
        <v>85</v>
      </c>
      <c r="D260" s="27" t="s">
        <v>85</v>
      </c>
      <c r="E260" s="25" t="s">
        <v>85</v>
      </c>
      <c r="F260" s="27">
        <v>19</v>
      </c>
    </row>
    <row r="261" spans="1:6" ht="32">
      <c r="A261" s="27"/>
      <c r="B261" s="27" t="s">
        <v>1200</v>
      </c>
      <c r="C261" s="25" t="s">
        <v>85</v>
      </c>
      <c r="D261" s="27" t="s">
        <v>85</v>
      </c>
      <c r="E261" s="25" t="s">
        <v>85</v>
      </c>
      <c r="F261" s="27">
        <v>9</v>
      </c>
    </row>
    <row r="262" spans="1:6" ht="16">
      <c r="A262" s="27"/>
      <c r="B262" s="27" t="s">
        <v>350</v>
      </c>
      <c r="C262" s="25" t="s">
        <v>85</v>
      </c>
      <c r="D262" s="27" t="s">
        <v>85</v>
      </c>
      <c r="E262" s="25" t="s">
        <v>85</v>
      </c>
      <c r="F262" s="27">
        <v>61</v>
      </c>
    </row>
    <row r="263" spans="1:6" ht="16">
      <c r="A263" s="27"/>
      <c r="B263" s="27" t="s">
        <v>1201</v>
      </c>
      <c r="C263" s="25" t="s">
        <v>85</v>
      </c>
      <c r="D263" s="27" t="s">
        <v>85</v>
      </c>
      <c r="E263" s="25" t="s">
        <v>85</v>
      </c>
      <c r="F263" s="27">
        <v>643</v>
      </c>
    </row>
    <row r="264" spans="1:6" ht="32">
      <c r="A264" s="27"/>
      <c r="B264" s="27" t="s">
        <v>1202</v>
      </c>
      <c r="C264" s="25" t="s">
        <v>85</v>
      </c>
      <c r="D264" s="27" t="s">
        <v>85</v>
      </c>
      <c r="E264" s="25" t="s">
        <v>85</v>
      </c>
      <c r="F264" s="27">
        <v>6</v>
      </c>
    </row>
    <row r="265" spans="1:6" ht="16">
      <c r="A265" s="27"/>
      <c r="B265" s="27" t="s">
        <v>1203</v>
      </c>
      <c r="C265" s="25" t="s">
        <v>63</v>
      </c>
      <c r="D265" s="27" t="s">
        <v>63</v>
      </c>
      <c r="E265" s="25" t="s">
        <v>85</v>
      </c>
      <c r="F265" s="27">
        <v>497</v>
      </c>
    </row>
    <row r="266" spans="1:6" ht="16">
      <c r="A266" s="27"/>
      <c r="B266" s="27" t="s">
        <v>1204</v>
      </c>
      <c r="C266" s="25" t="s">
        <v>63</v>
      </c>
      <c r="D266" s="27" t="s">
        <v>63</v>
      </c>
      <c r="E266" s="25" t="s">
        <v>85</v>
      </c>
      <c r="F266" s="27">
        <v>16</v>
      </c>
    </row>
    <row r="267" spans="1:6" ht="16">
      <c r="A267" s="27"/>
      <c r="B267" s="27" t="s">
        <v>1205</v>
      </c>
      <c r="C267" s="25" t="s">
        <v>63</v>
      </c>
      <c r="D267" s="27" t="s">
        <v>63</v>
      </c>
      <c r="E267" s="25" t="s">
        <v>85</v>
      </c>
      <c r="F267" s="27">
        <v>173</v>
      </c>
    </row>
    <row r="268" spans="1:6" ht="16">
      <c r="A268" s="27"/>
      <c r="B268" s="27" t="s">
        <v>946</v>
      </c>
      <c r="C268" s="25" t="s">
        <v>63</v>
      </c>
      <c r="D268" s="27" t="s">
        <v>63</v>
      </c>
      <c r="E268" s="25" t="s">
        <v>85</v>
      </c>
      <c r="F268" s="27">
        <v>633</v>
      </c>
    </row>
    <row r="269" spans="1:6" ht="16">
      <c r="A269" s="27"/>
      <c r="B269" s="27" t="s">
        <v>1206</v>
      </c>
      <c r="C269" s="25" t="s">
        <v>63</v>
      </c>
      <c r="D269" s="27" t="s">
        <v>63</v>
      </c>
      <c r="E269" s="25" t="s">
        <v>85</v>
      </c>
      <c r="F269" s="27">
        <v>823</v>
      </c>
    </row>
    <row r="270" spans="1:6" ht="16">
      <c r="A270" s="27"/>
      <c r="B270" s="27" t="s">
        <v>1207</v>
      </c>
      <c r="C270" s="25" t="s">
        <v>63</v>
      </c>
      <c r="D270" s="27" t="s">
        <v>63</v>
      </c>
      <c r="E270" s="25" t="s">
        <v>85</v>
      </c>
      <c r="F270" s="27">
        <v>1256</v>
      </c>
    </row>
    <row r="271" spans="1:6" ht="16">
      <c r="A271" s="27"/>
      <c r="B271" s="27" t="s">
        <v>1208</v>
      </c>
      <c r="C271" s="25" t="s">
        <v>63</v>
      </c>
      <c r="D271" s="27" t="s">
        <v>63</v>
      </c>
      <c r="E271" s="25" t="s">
        <v>85</v>
      </c>
      <c r="F271" s="27">
        <v>310</v>
      </c>
    </row>
    <row r="272" spans="1:6" ht="16">
      <c r="A272" s="27"/>
      <c r="B272" s="27" t="s">
        <v>1209</v>
      </c>
      <c r="C272" s="25" t="s">
        <v>54</v>
      </c>
      <c r="D272" s="27" t="s">
        <v>54</v>
      </c>
      <c r="E272" s="25" t="s">
        <v>85</v>
      </c>
      <c r="F272" s="27">
        <v>398</v>
      </c>
    </row>
    <row r="273" spans="1:6" ht="32">
      <c r="A273" s="27"/>
      <c r="B273" s="27" t="s">
        <v>1210</v>
      </c>
      <c r="C273" s="25" t="s">
        <v>54</v>
      </c>
      <c r="D273" s="27" t="s">
        <v>54</v>
      </c>
      <c r="E273" s="25" t="s">
        <v>85</v>
      </c>
      <c r="F273" s="27">
        <v>2141</v>
      </c>
    </row>
    <row r="274" spans="1:6" ht="32">
      <c r="A274" s="27"/>
      <c r="B274" s="27" t="s">
        <v>1211</v>
      </c>
      <c r="C274" s="25" t="s">
        <v>54</v>
      </c>
      <c r="D274" s="27" t="s">
        <v>54</v>
      </c>
      <c r="E274" s="25" t="s">
        <v>85</v>
      </c>
      <c r="F274" s="27">
        <v>580</v>
      </c>
    </row>
    <row r="275" spans="1:6" ht="32">
      <c r="A275" s="27"/>
      <c r="B275" s="27" t="s">
        <v>1212</v>
      </c>
      <c r="C275" s="25" t="s">
        <v>54</v>
      </c>
      <c r="D275" s="27" t="s">
        <v>54</v>
      </c>
      <c r="E275" s="25" t="s">
        <v>85</v>
      </c>
      <c r="F275" s="27">
        <v>573</v>
      </c>
    </row>
    <row r="276" spans="1:6" ht="16">
      <c r="A276" s="27"/>
      <c r="B276" s="27" t="s">
        <v>1213</v>
      </c>
      <c r="C276" s="25" t="s">
        <v>54</v>
      </c>
      <c r="D276" s="27" t="s">
        <v>54</v>
      </c>
      <c r="E276" s="25" t="s">
        <v>85</v>
      </c>
      <c r="F276" s="27">
        <v>0</v>
      </c>
    </row>
    <row r="277" spans="1:6" ht="32">
      <c r="A277" s="27"/>
      <c r="B277" s="27" t="s">
        <v>1214</v>
      </c>
      <c r="C277" s="25" t="s">
        <v>54</v>
      </c>
      <c r="D277" s="27" t="s">
        <v>54</v>
      </c>
      <c r="E277" s="25" t="s">
        <v>85</v>
      </c>
      <c r="F277" s="27">
        <v>67</v>
      </c>
    </row>
    <row r="278" spans="1:6" ht="32">
      <c r="A278" s="27"/>
      <c r="B278" s="27" t="s">
        <v>1215</v>
      </c>
      <c r="C278" s="25" t="s">
        <v>85</v>
      </c>
      <c r="D278" s="27" t="s">
        <v>85</v>
      </c>
      <c r="E278" s="25" t="s">
        <v>85</v>
      </c>
      <c r="F278" s="27">
        <v>71</v>
      </c>
    </row>
    <row r="279" spans="1:6" ht="32">
      <c r="A279" s="27"/>
      <c r="B279" s="27" t="s">
        <v>1216</v>
      </c>
      <c r="C279" s="25" t="s">
        <v>85</v>
      </c>
      <c r="D279" s="27" t="s">
        <v>85</v>
      </c>
      <c r="E279" s="25" t="s">
        <v>85</v>
      </c>
      <c r="F279" s="27">
        <v>3</v>
      </c>
    </row>
    <row r="280" spans="1:6" ht="32">
      <c r="A280" s="27"/>
      <c r="B280" s="27" t="s">
        <v>1217</v>
      </c>
      <c r="C280" s="25" t="s">
        <v>85</v>
      </c>
      <c r="D280" s="27" t="s">
        <v>85</v>
      </c>
      <c r="E280" s="25" t="s">
        <v>85</v>
      </c>
      <c r="F280" s="27">
        <v>10</v>
      </c>
    </row>
    <row r="281" spans="1:6" ht="32">
      <c r="A281" s="27"/>
      <c r="B281" s="27" t="s">
        <v>1218</v>
      </c>
      <c r="C281" s="25" t="s">
        <v>85</v>
      </c>
      <c r="D281" s="27" t="s">
        <v>85</v>
      </c>
      <c r="E281" s="25" t="s">
        <v>85</v>
      </c>
      <c r="F281" s="27">
        <v>11</v>
      </c>
    </row>
    <row r="282" spans="1:6" ht="32">
      <c r="A282" s="27"/>
      <c r="B282" s="27" t="s">
        <v>1219</v>
      </c>
      <c r="C282" s="25" t="s">
        <v>85</v>
      </c>
      <c r="D282" s="27" t="s">
        <v>85</v>
      </c>
      <c r="E282" s="25" t="s">
        <v>85</v>
      </c>
      <c r="F282" s="27">
        <v>102</v>
      </c>
    </row>
    <row r="283" spans="1:6" ht="16">
      <c r="A283" s="29"/>
      <c r="B283" s="29" t="s">
        <v>367</v>
      </c>
      <c r="C283" s="74" t="s">
        <v>85</v>
      </c>
      <c r="D283" s="29" t="s">
        <v>85</v>
      </c>
      <c r="E283" s="28" t="s">
        <v>85</v>
      </c>
      <c r="F283" s="29">
        <v>1</v>
      </c>
    </row>
  </sheetData>
  <phoneticPr fontId="17" type="noConversion"/>
  <conditionalFormatting sqref="E1:E1048576">
    <cfRule type="containsText" dxfId="17" priority="1" operator="containsText" text="Cardiovascular">
      <formula>NOT(ISERROR(SEARCH("Cardiovascular",E1)))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3"/>
  <sheetViews>
    <sheetView zoomScale="110" zoomScaleNormal="120" workbookViewId="0">
      <pane ySplit="1" topLeftCell="A92" activePane="bottomLeft" state="frozen"/>
      <selection pane="bottomLeft" activeCell="J47" sqref="J47"/>
    </sheetView>
  </sheetViews>
  <sheetFormatPr baseColWidth="10" defaultColWidth="8.83203125" defaultRowHeight="15"/>
  <cols>
    <col min="1" max="2" width="50.83203125" style="89" customWidth="1"/>
    <col min="3" max="5" width="25.83203125" style="89" customWidth="1"/>
    <col min="6" max="6" width="7.33203125" style="93" bestFit="1" customWidth="1"/>
    <col min="7" max="8" width="7.33203125" style="93" customWidth="1"/>
    <col min="9" max="9" width="8.83203125" style="93"/>
    <col min="10" max="10" width="14.6640625" style="93" bestFit="1" customWidth="1"/>
    <col min="11" max="11" width="11.5" style="93" bestFit="1" customWidth="1"/>
    <col min="12" max="16384" width="8.83203125" style="93"/>
  </cols>
  <sheetData>
    <row r="1" spans="1:18" ht="16">
      <c r="A1" s="88" t="s">
        <v>59</v>
      </c>
      <c r="B1" s="43" t="s">
        <v>60</v>
      </c>
      <c r="C1" s="43" t="s">
        <v>934</v>
      </c>
      <c r="D1" s="43" t="s">
        <v>90</v>
      </c>
      <c r="E1" s="89" t="s">
        <v>92</v>
      </c>
      <c r="F1" s="33" t="s">
        <v>61</v>
      </c>
      <c r="G1" s="148" t="s">
        <v>1618</v>
      </c>
      <c r="H1" s="148"/>
      <c r="I1" s="93">
        <f>SUM(F2:F102)</f>
        <v>229697</v>
      </c>
      <c r="J1" s="25" t="s">
        <v>1230</v>
      </c>
    </row>
    <row r="2" spans="1:18" ht="16">
      <c r="A2" s="88" t="s">
        <v>377</v>
      </c>
      <c r="B2" s="43" t="s">
        <v>386</v>
      </c>
      <c r="C2" s="43" t="s">
        <v>951</v>
      </c>
      <c r="D2" s="43" t="s">
        <v>951</v>
      </c>
      <c r="E2" s="43" t="s">
        <v>88</v>
      </c>
      <c r="F2" s="33">
        <v>186</v>
      </c>
      <c r="G2" s="147"/>
      <c r="H2" s="147"/>
    </row>
    <row r="3" spans="1:18" ht="16">
      <c r="A3" s="90" t="s">
        <v>378</v>
      </c>
      <c r="B3" s="45" t="s">
        <v>379</v>
      </c>
      <c r="C3" s="45" t="s">
        <v>64</v>
      </c>
      <c r="D3" s="45" t="s">
        <v>64</v>
      </c>
      <c r="E3" s="45" t="s">
        <v>88</v>
      </c>
      <c r="F3" s="34">
        <v>85</v>
      </c>
      <c r="G3" s="149"/>
      <c r="H3" s="147"/>
    </row>
    <row r="4" spans="1:18" ht="16" customHeight="1">
      <c r="A4" s="91"/>
      <c r="B4" s="40" t="s">
        <v>380</v>
      </c>
      <c r="C4" s="40" t="s">
        <v>64</v>
      </c>
      <c r="D4" s="40" t="s">
        <v>64</v>
      </c>
      <c r="E4" s="40" t="s">
        <v>88</v>
      </c>
      <c r="F4" s="36">
        <v>19</v>
      </c>
      <c r="G4" s="149"/>
      <c r="H4" s="147"/>
      <c r="K4" s="94" t="s">
        <v>491</v>
      </c>
      <c r="L4" s="139" t="s">
        <v>492</v>
      </c>
      <c r="M4" s="139"/>
      <c r="N4" s="139"/>
      <c r="O4" s="139"/>
      <c r="P4" s="139"/>
      <c r="Q4" s="139"/>
      <c r="R4" s="139"/>
    </row>
    <row r="5" spans="1:18" ht="16">
      <c r="A5" s="88" t="s">
        <v>381</v>
      </c>
      <c r="B5" s="43" t="s">
        <v>386</v>
      </c>
      <c r="C5" s="43" t="s">
        <v>30</v>
      </c>
      <c r="D5" s="43" t="s">
        <v>30</v>
      </c>
      <c r="E5" s="43" t="s">
        <v>88</v>
      </c>
      <c r="F5" s="33">
        <v>41</v>
      </c>
      <c r="G5" s="147"/>
      <c r="H5" s="147"/>
      <c r="L5" s="139"/>
      <c r="M5" s="139"/>
      <c r="N5" s="139"/>
      <c r="O5" s="139"/>
      <c r="P5" s="139"/>
      <c r="Q5" s="139"/>
      <c r="R5" s="139"/>
    </row>
    <row r="6" spans="1:18" ht="16">
      <c r="A6" s="88" t="s">
        <v>382</v>
      </c>
      <c r="B6" s="43" t="s">
        <v>386</v>
      </c>
      <c r="C6" s="43" t="s">
        <v>86</v>
      </c>
      <c r="D6" s="43" t="s">
        <v>86</v>
      </c>
      <c r="E6" s="43" t="s">
        <v>88</v>
      </c>
      <c r="F6" s="33">
        <v>807</v>
      </c>
      <c r="G6" s="147"/>
      <c r="H6" s="147"/>
      <c r="L6" s="139"/>
      <c r="M6" s="139"/>
      <c r="N6" s="139"/>
      <c r="O6" s="139"/>
      <c r="P6" s="139"/>
      <c r="Q6" s="139"/>
      <c r="R6" s="139"/>
    </row>
    <row r="7" spans="1:18" ht="16">
      <c r="A7" s="88" t="s">
        <v>383</v>
      </c>
      <c r="B7" s="43" t="s">
        <v>386</v>
      </c>
      <c r="C7" s="43" t="s">
        <v>86</v>
      </c>
      <c r="D7" s="43" t="s">
        <v>86</v>
      </c>
      <c r="E7" s="43" t="s">
        <v>88</v>
      </c>
      <c r="F7" s="33">
        <v>947</v>
      </c>
      <c r="G7" s="147"/>
      <c r="H7" s="147"/>
      <c r="L7" s="139"/>
      <c r="M7" s="139"/>
      <c r="N7" s="139"/>
      <c r="O7" s="139"/>
      <c r="P7" s="139"/>
      <c r="Q7" s="139"/>
      <c r="R7" s="139"/>
    </row>
    <row r="8" spans="1:18" ht="16">
      <c r="A8" s="88" t="s">
        <v>384</v>
      </c>
      <c r="B8" s="43" t="s">
        <v>386</v>
      </c>
      <c r="C8" s="43" t="s">
        <v>86</v>
      </c>
      <c r="D8" s="43" t="s">
        <v>86</v>
      </c>
      <c r="E8" s="43" t="s">
        <v>88</v>
      </c>
      <c r="F8" s="33">
        <v>1467</v>
      </c>
      <c r="G8" s="147"/>
      <c r="H8" s="147"/>
      <c r="L8" s="139"/>
      <c r="M8" s="139"/>
      <c r="N8" s="139"/>
      <c r="O8" s="139"/>
      <c r="P8" s="139"/>
      <c r="Q8" s="139"/>
      <c r="R8" s="139"/>
    </row>
    <row r="9" spans="1:18" ht="48">
      <c r="A9" s="88" t="s">
        <v>385</v>
      </c>
      <c r="B9" s="43" t="s">
        <v>386</v>
      </c>
      <c r="C9" s="43" t="s">
        <v>86</v>
      </c>
      <c r="D9" s="43" t="s">
        <v>86</v>
      </c>
      <c r="E9" s="43" t="s">
        <v>88</v>
      </c>
      <c r="F9" s="33">
        <v>571</v>
      </c>
      <c r="G9" s="147"/>
      <c r="H9" s="147"/>
      <c r="L9" s="139"/>
      <c r="M9" s="139"/>
      <c r="N9" s="139"/>
      <c r="O9" s="139"/>
      <c r="P9" s="139"/>
      <c r="Q9" s="139"/>
      <c r="R9" s="139"/>
    </row>
    <row r="10" spans="1:18" ht="16">
      <c r="A10" s="90" t="s">
        <v>387</v>
      </c>
      <c r="B10" s="45" t="s">
        <v>388</v>
      </c>
      <c r="C10" s="45" t="s">
        <v>935</v>
      </c>
      <c r="D10" s="45" t="s">
        <v>935</v>
      </c>
      <c r="E10" s="45" t="s">
        <v>24</v>
      </c>
      <c r="F10" s="34">
        <v>800</v>
      </c>
      <c r="G10" s="147"/>
      <c r="H10" s="147"/>
      <c r="L10" s="139"/>
      <c r="M10" s="139"/>
      <c r="N10" s="139"/>
      <c r="O10" s="139"/>
      <c r="P10" s="139"/>
      <c r="Q10" s="139"/>
      <c r="R10" s="139"/>
    </row>
    <row r="11" spans="1:18" ht="16">
      <c r="A11" s="92"/>
      <c r="B11" s="49" t="s">
        <v>389</v>
      </c>
      <c r="C11" s="49" t="s">
        <v>935</v>
      </c>
      <c r="D11" s="49" t="s">
        <v>935</v>
      </c>
      <c r="E11" s="49" t="s">
        <v>24</v>
      </c>
      <c r="F11" s="35">
        <v>1155</v>
      </c>
      <c r="G11" s="147"/>
      <c r="H11" s="147"/>
    </row>
    <row r="12" spans="1:18" ht="16">
      <c r="A12" s="92"/>
      <c r="B12" s="49" t="s">
        <v>390</v>
      </c>
      <c r="C12" s="49" t="s">
        <v>1224</v>
      </c>
      <c r="D12" s="49" t="s">
        <v>1224</v>
      </c>
      <c r="E12" s="49" t="s">
        <v>24</v>
      </c>
      <c r="F12" s="35">
        <v>1588</v>
      </c>
      <c r="G12" s="147"/>
      <c r="H12" s="147"/>
    </row>
    <row r="13" spans="1:18" ht="16">
      <c r="A13" s="92"/>
      <c r="B13" s="49" t="s">
        <v>391</v>
      </c>
      <c r="C13" s="49" t="s">
        <v>1225</v>
      </c>
      <c r="D13" s="49" t="s">
        <v>1225</v>
      </c>
      <c r="E13" s="49" t="s">
        <v>24</v>
      </c>
      <c r="F13" s="35">
        <v>5245</v>
      </c>
      <c r="G13" s="147"/>
      <c r="H13" s="147"/>
    </row>
    <row r="14" spans="1:18" ht="16">
      <c r="A14" s="92"/>
      <c r="B14" s="49" t="s">
        <v>392</v>
      </c>
      <c r="C14" s="49" t="s">
        <v>1224</v>
      </c>
      <c r="D14" s="49" t="s">
        <v>1224</v>
      </c>
      <c r="E14" s="49" t="s">
        <v>24</v>
      </c>
      <c r="F14" s="35">
        <v>1717</v>
      </c>
      <c r="G14" s="147"/>
      <c r="H14" s="147"/>
    </row>
    <row r="15" spans="1:18" ht="16">
      <c r="A15" s="92"/>
      <c r="B15" s="49" t="s">
        <v>393</v>
      </c>
      <c r="C15" s="49" t="s">
        <v>1221</v>
      </c>
      <c r="D15" s="49" t="s">
        <v>1221</v>
      </c>
      <c r="E15" s="49" t="s">
        <v>24</v>
      </c>
      <c r="F15" s="35">
        <v>2884</v>
      </c>
      <c r="G15" s="147"/>
      <c r="H15" s="147"/>
    </row>
    <row r="16" spans="1:18" ht="16">
      <c r="A16" s="92"/>
      <c r="B16" s="49" t="s">
        <v>394</v>
      </c>
      <c r="C16" s="49" t="s">
        <v>1032</v>
      </c>
      <c r="D16" s="49" t="s">
        <v>1032</v>
      </c>
      <c r="E16" s="49" t="s">
        <v>24</v>
      </c>
      <c r="F16" s="35">
        <v>279</v>
      </c>
      <c r="G16" s="147"/>
      <c r="H16" s="147"/>
    </row>
    <row r="17" spans="1:8" ht="16">
      <c r="A17" s="92"/>
      <c r="B17" s="49" t="s">
        <v>395</v>
      </c>
      <c r="C17" s="49" t="s">
        <v>1032</v>
      </c>
      <c r="D17" s="49" t="s">
        <v>1032</v>
      </c>
      <c r="E17" s="49" t="s">
        <v>24</v>
      </c>
      <c r="F17" s="35">
        <v>13703</v>
      </c>
      <c r="G17" s="147"/>
      <c r="H17" s="147"/>
    </row>
    <row r="18" spans="1:8" ht="16">
      <c r="A18" s="92"/>
      <c r="B18" s="49" t="s">
        <v>396</v>
      </c>
      <c r="C18" s="49" t="s">
        <v>935</v>
      </c>
      <c r="D18" s="49" t="s">
        <v>935</v>
      </c>
      <c r="E18" s="49" t="s">
        <v>24</v>
      </c>
      <c r="F18" s="35">
        <v>765</v>
      </c>
      <c r="G18" s="147"/>
      <c r="H18" s="147"/>
    </row>
    <row r="19" spans="1:8" ht="16">
      <c r="A19" s="92"/>
      <c r="B19" s="49" t="s">
        <v>397</v>
      </c>
      <c r="C19" s="49" t="s">
        <v>937</v>
      </c>
      <c r="D19" s="49" t="s">
        <v>937</v>
      </c>
      <c r="E19" s="49" t="s">
        <v>24</v>
      </c>
      <c r="F19" s="35">
        <v>4283</v>
      </c>
      <c r="G19" s="147"/>
      <c r="H19" s="147"/>
    </row>
    <row r="20" spans="1:8" ht="16">
      <c r="A20" s="92"/>
      <c r="B20" s="49" t="s">
        <v>398</v>
      </c>
      <c r="C20" s="49" t="s">
        <v>935</v>
      </c>
      <c r="D20" s="49" t="s">
        <v>935</v>
      </c>
      <c r="E20" s="49" t="s">
        <v>24</v>
      </c>
      <c r="F20" s="35">
        <v>473</v>
      </c>
      <c r="G20" s="147"/>
      <c r="H20" s="147"/>
    </row>
    <row r="21" spans="1:8" ht="32">
      <c r="A21" s="92"/>
      <c r="B21" s="49" t="s">
        <v>399</v>
      </c>
      <c r="C21" s="49" t="s">
        <v>935</v>
      </c>
      <c r="D21" s="49" t="s">
        <v>935</v>
      </c>
      <c r="E21" s="49" t="s">
        <v>24</v>
      </c>
      <c r="F21" s="35">
        <v>643</v>
      </c>
      <c r="G21" s="147"/>
      <c r="H21" s="147"/>
    </row>
    <row r="22" spans="1:8" ht="16">
      <c r="A22" s="92"/>
      <c r="B22" s="49" t="s">
        <v>400</v>
      </c>
      <c r="C22" s="49" t="s">
        <v>935</v>
      </c>
      <c r="D22" s="49" t="s">
        <v>935</v>
      </c>
      <c r="E22" s="49" t="s">
        <v>24</v>
      </c>
      <c r="F22" s="35">
        <v>1559</v>
      </c>
      <c r="G22" s="147"/>
      <c r="H22" s="147"/>
    </row>
    <row r="23" spans="1:8" ht="16">
      <c r="A23" s="92"/>
      <c r="B23" s="49" t="s">
        <v>401</v>
      </c>
      <c r="C23" s="49" t="s">
        <v>1033</v>
      </c>
      <c r="D23" s="49" t="s">
        <v>1033</v>
      </c>
      <c r="E23" s="49" t="s">
        <v>24</v>
      </c>
      <c r="F23" s="35">
        <v>3013</v>
      </c>
      <c r="G23" s="147"/>
      <c r="H23" s="147"/>
    </row>
    <row r="24" spans="1:8" ht="16">
      <c r="A24" s="92"/>
      <c r="B24" s="49" t="s">
        <v>402</v>
      </c>
      <c r="C24" s="49" t="s">
        <v>935</v>
      </c>
      <c r="D24" s="49" t="s">
        <v>935</v>
      </c>
      <c r="E24" s="49" t="s">
        <v>24</v>
      </c>
      <c r="F24" s="35">
        <v>1094</v>
      </c>
      <c r="G24" s="147"/>
      <c r="H24" s="147"/>
    </row>
    <row r="25" spans="1:8" ht="16">
      <c r="A25" s="92"/>
      <c r="B25" s="49" t="s">
        <v>403</v>
      </c>
      <c r="C25" s="49" t="s">
        <v>935</v>
      </c>
      <c r="D25" s="49" t="s">
        <v>935</v>
      </c>
      <c r="E25" s="49" t="s">
        <v>24</v>
      </c>
      <c r="F25" s="35">
        <v>1078</v>
      </c>
      <c r="G25" s="147"/>
      <c r="H25" s="147"/>
    </row>
    <row r="26" spans="1:8" ht="32">
      <c r="A26" s="92"/>
      <c r="B26" s="49" t="s">
        <v>404</v>
      </c>
      <c r="C26" s="49" t="s">
        <v>936</v>
      </c>
      <c r="D26" s="49" t="s">
        <v>936</v>
      </c>
      <c r="E26" s="49" t="s">
        <v>24</v>
      </c>
      <c r="F26" s="35">
        <v>1380</v>
      </c>
      <c r="G26" s="147"/>
      <c r="H26" s="147"/>
    </row>
    <row r="27" spans="1:8" ht="16">
      <c r="A27" s="92"/>
      <c r="B27" s="49" t="s">
        <v>405</v>
      </c>
      <c r="C27" s="49" t="s">
        <v>935</v>
      </c>
      <c r="D27" s="49" t="s">
        <v>935</v>
      </c>
      <c r="E27" s="49" t="s">
        <v>24</v>
      </c>
      <c r="F27" s="35">
        <v>128</v>
      </c>
      <c r="G27" s="147"/>
      <c r="H27" s="147"/>
    </row>
    <row r="28" spans="1:8" ht="16">
      <c r="A28" s="92"/>
      <c r="B28" s="49" t="s">
        <v>406</v>
      </c>
      <c r="C28" s="49" t="s">
        <v>935</v>
      </c>
      <c r="D28" s="49" t="s">
        <v>935</v>
      </c>
      <c r="E28" s="49" t="s">
        <v>24</v>
      </c>
      <c r="F28" s="35">
        <v>2283</v>
      </c>
      <c r="G28" s="147"/>
      <c r="H28" s="147"/>
    </row>
    <row r="29" spans="1:8" ht="16">
      <c r="A29" s="92"/>
      <c r="B29" s="49" t="s">
        <v>407</v>
      </c>
      <c r="C29" s="49" t="s">
        <v>538</v>
      </c>
      <c r="D29" s="49" t="s">
        <v>538</v>
      </c>
      <c r="E29" s="49" t="s">
        <v>24</v>
      </c>
      <c r="F29" s="35">
        <v>2123</v>
      </c>
      <c r="G29" s="147"/>
      <c r="H29" s="147"/>
    </row>
    <row r="30" spans="1:8" ht="32">
      <c r="A30" s="92"/>
      <c r="B30" s="49" t="s">
        <v>408</v>
      </c>
      <c r="C30" s="49" t="s">
        <v>935</v>
      </c>
      <c r="D30" s="49" t="s">
        <v>935</v>
      </c>
      <c r="E30" s="49" t="s">
        <v>24</v>
      </c>
      <c r="F30" s="35">
        <v>971</v>
      </c>
      <c r="G30" s="147"/>
      <c r="H30" s="147"/>
    </row>
    <row r="31" spans="1:8" ht="48">
      <c r="A31" s="91"/>
      <c r="B31" s="40" t="s">
        <v>409</v>
      </c>
      <c r="C31" s="40" t="s">
        <v>935</v>
      </c>
      <c r="D31" s="40" t="s">
        <v>935</v>
      </c>
      <c r="E31" s="40" t="s">
        <v>24</v>
      </c>
      <c r="F31" s="36">
        <v>5989</v>
      </c>
      <c r="G31" s="147"/>
      <c r="H31" s="147"/>
    </row>
    <row r="32" spans="1:8" ht="32">
      <c r="A32" s="88" t="s">
        <v>410</v>
      </c>
      <c r="B32" s="43" t="s">
        <v>386</v>
      </c>
      <c r="C32" s="43" t="s">
        <v>944</v>
      </c>
      <c r="D32" s="43" t="s">
        <v>935</v>
      </c>
      <c r="E32" s="43" t="s">
        <v>24</v>
      </c>
      <c r="F32" s="33">
        <v>1180</v>
      </c>
      <c r="G32" s="147"/>
      <c r="H32" s="147"/>
    </row>
    <row r="33" spans="1:8" ht="16">
      <c r="A33" s="88" t="s">
        <v>411</v>
      </c>
      <c r="B33" s="43" t="s">
        <v>386</v>
      </c>
      <c r="C33" s="43" t="s">
        <v>14</v>
      </c>
      <c r="D33" s="43" t="s">
        <v>14</v>
      </c>
      <c r="E33" s="43" t="s">
        <v>14</v>
      </c>
      <c r="F33" s="33">
        <v>223</v>
      </c>
      <c r="G33" s="147"/>
      <c r="H33" s="147"/>
    </row>
    <row r="34" spans="1:8" ht="16">
      <c r="A34" s="88" t="s">
        <v>412</v>
      </c>
      <c r="B34" s="43" t="s">
        <v>386</v>
      </c>
      <c r="C34" s="43" t="s">
        <v>21</v>
      </c>
      <c r="D34" s="43" t="s">
        <v>21</v>
      </c>
      <c r="E34" s="43" t="s">
        <v>14</v>
      </c>
      <c r="F34" s="33">
        <v>6190</v>
      </c>
      <c r="G34" s="147"/>
      <c r="H34" s="147"/>
    </row>
    <row r="35" spans="1:8" ht="16">
      <c r="A35" s="90" t="s">
        <v>413</v>
      </c>
      <c r="B35" s="45" t="s">
        <v>414</v>
      </c>
      <c r="C35" s="45" t="s">
        <v>943</v>
      </c>
      <c r="D35" s="45" t="s">
        <v>83</v>
      </c>
      <c r="E35" s="45" t="s">
        <v>83</v>
      </c>
      <c r="F35" s="34">
        <v>176</v>
      </c>
      <c r="G35" s="147"/>
      <c r="H35" s="147"/>
    </row>
    <row r="36" spans="1:8" ht="16">
      <c r="A36" s="91"/>
      <c r="B36" s="40" t="s">
        <v>415</v>
      </c>
      <c r="C36" s="40" t="s">
        <v>943</v>
      </c>
      <c r="D36" s="40" t="s">
        <v>83</v>
      </c>
      <c r="E36" s="40" t="s">
        <v>83</v>
      </c>
      <c r="F36" s="36">
        <v>16</v>
      </c>
      <c r="G36" s="147"/>
      <c r="H36" s="147"/>
    </row>
    <row r="37" spans="1:8" ht="16">
      <c r="A37" s="88" t="s">
        <v>416</v>
      </c>
      <c r="B37" s="43" t="s">
        <v>386</v>
      </c>
      <c r="C37" s="43" t="s">
        <v>30</v>
      </c>
      <c r="D37" s="43" t="s">
        <v>30</v>
      </c>
      <c r="E37" s="43" t="s">
        <v>88</v>
      </c>
      <c r="F37" s="33">
        <v>92</v>
      </c>
      <c r="G37" s="147"/>
      <c r="H37" s="147"/>
    </row>
    <row r="38" spans="1:8" ht="16">
      <c r="A38" s="88" t="s">
        <v>417</v>
      </c>
      <c r="B38" s="43" t="s">
        <v>386</v>
      </c>
      <c r="C38" s="43" t="s">
        <v>84</v>
      </c>
      <c r="D38" s="43" t="s">
        <v>84</v>
      </c>
      <c r="E38" s="43" t="s">
        <v>14</v>
      </c>
      <c r="F38" s="33">
        <v>1484</v>
      </c>
      <c r="G38" s="147"/>
      <c r="H38" s="147"/>
    </row>
    <row r="39" spans="1:8" ht="16">
      <c r="A39" s="88" t="s">
        <v>418</v>
      </c>
      <c r="B39" s="43" t="s">
        <v>386</v>
      </c>
      <c r="C39" s="43" t="s">
        <v>84</v>
      </c>
      <c r="D39" s="43" t="s">
        <v>84</v>
      </c>
      <c r="E39" s="43" t="s">
        <v>14</v>
      </c>
      <c r="F39" s="33">
        <v>4419</v>
      </c>
      <c r="G39" s="147"/>
      <c r="H39" s="147"/>
    </row>
    <row r="40" spans="1:8" ht="32">
      <c r="A40" s="90" t="s">
        <v>419</v>
      </c>
      <c r="B40" s="45" t="s">
        <v>420</v>
      </c>
      <c r="C40" s="45" t="s">
        <v>948</v>
      </c>
      <c r="D40" s="45" t="s">
        <v>948</v>
      </c>
      <c r="E40" s="45" t="s">
        <v>67</v>
      </c>
      <c r="F40" s="34">
        <v>394</v>
      </c>
      <c r="G40" s="158">
        <v>5867</v>
      </c>
      <c r="H40" s="147"/>
    </row>
    <row r="41" spans="1:8" ht="16">
      <c r="A41" s="92"/>
      <c r="B41" s="150" t="s">
        <v>421</v>
      </c>
      <c r="C41" s="150" t="s">
        <v>1232</v>
      </c>
      <c r="D41" s="150" t="s">
        <v>1232</v>
      </c>
      <c r="E41" s="49" t="s">
        <v>67</v>
      </c>
      <c r="F41" s="35">
        <v>3404</v>
      </c>
      <c r="G41" s="158"/>
      <c r="H41" s="147"/>
    </row>
    <row r="42" spans="1:8" ht="16">
      <c r="A42" s="92"/>
      <c r="B42" s="150" t="s">
        <v>422</v>
      </c>
      <c r="C42" s="150" t="s">
        <v>1232</v>
      </c>
      <c r="D42" s="150" t="s">
        <v>1232</v>
      </c>
      <c r="E42" s="49" t="s">
        <v>67</v>
      </c>
      <c r="F42" s="35">
        <v>408</v>
      </c>
      <c r="G42" s="158"/>
      <c r="H42" s="147"/>
    </row>
    <row r="43" spans="1:8" ht="16">
      <c r="A43" s="92"/>
      <c r="B43" s="153" t="s">
        <v>423</v>
      </c>
      <c r="C43" s="154" t="s">
        <v>1231</v>
      </c>
      <c r="D43" s="154" t="s">
        <v>1231</v>
      </c>
      <c r="E43" s="49" t="s">
        <v>67</v>
      </c>
      <c r="F43" s="35">
        <v>16543</v>
      </c>
      <c r="G43" s="158"/>
      <c r="H43" s="147"/>
    </row>
    <row r="44" spans="1:8" ht="16">
      <c r="A44" s="92"/>
      <c r="B44" s="153" t="s">
        <v>424</v>
      </c>
      <c r="C44" s="154" t="s">
        <v>1231</v>
      </c>
      <c r="D44" s="154" t="s">
        <v>1231</v>
      </c>
      <c r="E44" s="49" t="s">
        <v>67</v>
      </c>
      <c r="F44" s="35">
        <v>106</v>
      </c>
      <c r="G44" s="160">
        <v>53593</v>
      </c>
      <c r="H44" s="147"/>
    </row>
    <row r="45" spans="1:8" ht="16">
      <c r="A45" s="92"/>
      <c r="B45" s="150" t="s">
        <v>425</v>
      </c>
      <c r="C45" s="151" t="s">
        <v>1232</v>
      </c>
      <c r="D45" s="151" t="s">
        <v>1232</v>
      </c>
      <c r="E45" s="49" t="s">
        <v>67</v>
      </c>
      <c r="F45" s="35">
        <v>8568</v>
      </c>
      <c r="G45" s="160"/>
      <c r="H45" s="147"/>
    </row>
    <row r="46" spans="1:8" ht="32">
      <c r="A46" s="92"/>
      <c r="B46" s="153" t="s">
        <v>426</v>
      </c>
      <c r="C46" s="154" t="s">
        <v>1231</v>
      </c>
      <c r="D46" s="154" t="s">
        <v>1231</v>
      </c>
      <c r="E46" s="49" t="s">
        <v>67</v>
      </c>
      <c r="F46" s="35">
        <v>28368</v>
      </c>
      <c r="G46" s="160"/>
      <c r="H46" s="147"/>
    </row>
    <row r="47" spans="1:8" ht="16">
      <c r="A47" s="92"/>
      <c r="B47" s="49" t="s">
        <v>427</v>
      </c>
      <c r="C47" s="49" t="s">
        <v>948</v>
      </c>
      <c r="D47" s="49" t="s">
        <v>948</v>
      </c>
      <c r="E47" s="49" t="s">
        <v>67</v>
      </c>
      <c r="F47" s="35">
        <v>120</v>
      </c>
      <c r="G47" s="160"/>
      <c r="H47" s="147"/>
    </row>
    <row r="48" spans="1:8" ht="16">
      <c r="A48" s="92"/>
      <c r="B48" s="49" t="s">
        <v>428</v>
      </c>
      <c r="C48" s="49" t="s">
        <v>948</v>
      </c>
      <c r="D48" s="49" t="s">
        <v>948</v>
      </c>
      <c r="E48" s="49" t="s">
        <v>67</v>
      </c>
      <c r="F48" s="35">
        <v>77</v>
      </c>
      <c r="G48" s="159">
        <v>18101</v>
      </c>
      <c r="H48" s="147"/>
    </row>
    <row r="49" spans="1:8" ht="16">
      <c r="A49" s="92"/>
      <c r="B49" s="49" t="s">
        <v>429</v>
      </c>
      <c r="C49" s="49" t="s">
        <v>948</v>
      </c>
      <c r="D49" s="49" t="s">
        <v>948</v>
      </c>
      <c r="E49" s="49" t="s">
        <v>67</v>
      </c>
      <c r="F49" s="35">
        <v>3160</v>
      </c>
      <c r="G49" s="159"/>
      <c r="H49" s="147"/>
    </row>
    <row r="50" spans="1:8" ht="16">
      <c r="A50" s="92"/>
      <c r="B50" s="49" t="s">
        <v>430</v>
      </c>
      <c r="C50" s="49" t="s">
        <v>948</v>
      </c>
      <c r="D50" s="49" t="s">
        <v>948</v>
      </c>
      <c r="E50" s="49" t="s">
        <v>67</v>
      </c>
      <c r="F50" s="35">
        <v>7278</v>
      </c>
      <c r="G50" s="159"/>
      <c r="H50" s="147"/>
    </row>
    <row r="51" spans="1:8" ht="32">
      <c r="A51" s="92"/>
      <c r="B51" s="150" t="s">
        <v>431</v>
      </c>
      <c r="C51" s="150" t="s">
        <v>1232</v>
      </c>
      <c r="D51" s="150" t="s">
        <v>1232</v>
      </c>
      <c r="E51" s="49" t="s">
        <v>67</v>
      </c>
      <c r="F51" s="35">
        <v>2016</v>
      </c>
      <c r="G51" s="159"/>
      <c r="H51" s="147"/>
    </row>
    <row r="52" spans="1:8" ht="16">
      <c r="A52" s="92"/>
      <c r="B52" s="156" t="s">
        <v>432</v>
      </c>
      <c r="C52" s="156" t="s">
        <v>29</v>
      </c>
      <c r="D52" s="156" t="s">
        <v>29</v>
      </c>
      <c r="E52" s="49" t="s">
        <v>67</v>
      </c>
      <c r="F52" s="35">
        <v>18185</v>
      </c>
      <c r="G52" s="149">
        <v>15424</v>
      </c>
      <c r="H52" s="147"/>
    </row>
    <row r="53" spans="1:8" ht="16">
      <c r="A53" s="92"/>
      <c r="B53" s="150" t="s">
        <v>433</v>
      </c>
      <c r="C53" s="150" t="s">
        <v>1232</v>
      </c>
      <c r="D53" s="150" t="s">
        <v>1232</v>
      </c>
      <c r="E53" s="49" t="s">
        <v>67</v>
      </c>
      <c r="F53" s="35">
        <v>1629</v>
      </c>
      <c r="G53" s="149"/>
      <c r="H53" s="147"/>
    </row>
    <row r="54" spans="1:8" ht="16">
      <c r="A54" s="92"/>
      <c r="B54" s="49" t="s">
        <v>434</v>
      </c>
      <c r="C54" s="49" t="s">
        <v>948</v>
      </c>
      <c r="D54" s="49" t="s">
        <v>948</v>
      </c>
      <c r="E54" s="49" t="s">
        <v>67</v>
      </c>
      <c r="F54" s="35">
        <v>1407</v>
      </c>
      <c r="G54" s="149"/>
      <c r="H54" s="147"/>
    </row>
    <row r="55" spans="1:8" ht="16">
      <c r="A55" s="91"/>
      <c r="B55" s="40" t="s">
        <v>435</v>
      </c>
      <c r="C55" s="40" t="s">
        <v>948</v>
      </c>
      <c r="D55" s="40" t="s">
        <v>948</v>
      </c>
      <c r="E55" s="40" t="s">
        <v>67</v>
      </c>
      <c r="F55" s="36">
        <v>813</v>
      </c>
      <c r="G55" s="149"/>
      <c r="H55" s="147"/>
    </row>
    <row r="56" spans="1:8" ht="16">
      <c r="A56" s="88" t="s">
        <v>436</v>
      </c>
      <c r="B56" s="43" t="s">
        <v>386</v>
      </c>
      <c r="C56" s="43" t="s">
        <v>948</v>
      </c>
      <c r="D56" s="43" t="s">
        <v>948</v>
      </c>
      <c r="E56" s="43" t="s">
        <v>67</v>
      </c>
      <c r="F56" s="33">
        <v>506</v>
      </c>
      <c r="G56" s="149"/>
      <c r="H56" s="147"/>
    </row>
    <row r="57" spans="1:8" ht="16">
      <c r="A57" s="92" t="s">
        <v>437</v>
      </c>
      <c r="B57" s="49" t="s">
        <v>438</v>
      </c>
      <c r="C57" s="49" t="s">
        <v>86</v>
      </c>
      <c r="D57" s="49" t="s">
        <v>86</v>
      </c>
      <c r="E57" s="49" t="s">
        <v>88</v>
      </c>
      <c r="F57" s="35">
        <v>174</v>
      </c>
      <c r="G57" s="147"/>
      <c r="H57" s="147"/>
    </row>
    <row r="58" spans="1:8" ht="16">
      <c r="A58" s="91"/>
      <c r="B58" s="40" t="s">
        <v>439</v>
      </c>
      <c r="C58" s="40" t="s">
        <v>82</v>
      </c>
      <c r="D58" s="40" t="s">
        <v>82</v>
      </c>
      <c r="E58" s="40" t="s">
        <v>83</v>
      </c>
      <c r="F58" s="36">
        <v>8150</v>
      </c>
      <c r="G58" s="147"/>
      <c r="H58" s="147"/>
    </row>
    <row r="59" spans="1:8" ht="16">
      <c r="A59" s="88" t="s">
        <v>440</v>
      </c>
      <c r="B59" s="43" t="s">
        <v>386</v>
      </c>
      <c r="C59" s="43" t="s">
        <v>1223</v>
      </c>
      <c r="D59" s="43" t="s">
        <v>1223</v>
      </c>
      <c r="E59" s="43" t="s">
        <v>88</v>
      </c>
      <c r="F59" s="33">
        <v>33</v>
      </c>
      <c r="G59" s="147"/>
      <c r="H59" s="147"/>
    </row>
    <row r="60" spans="1:8" ht="16">
      <c r="A60" s="90" t="s">
        <v>441</v>
      </c>
      <c r="B60" s="45" t="s">
        <v>442</v>
      </c>
      <c r="C60" s="45" t="s">
        <v>14</v>
      </c>
      <c r="D60" s="45" t="s">
        <v>14</v>
      </c>
      <c r="E60" s="45" t="s">
        <v>14</v>
      </c>
      <c r="F60" s="34">
        <v>118</v>
      </c>
      <c r="G60" s="147"/>
      <c r="H60" s="147"/>
    </row>
    <row r="61" spans="1:8" ht="16">
      <c r="A61" s="92"/>
      <c r="B61" s="49" t="s">
        <v>443</v>
      </c>
      <c r="C61" s="49" t="s">
        <v>14</v>
      </c>
      <c r="D61" s="49" t="s">
        <v>14</v>
      </c>
      <c r="E61" s="49" t="s">
        <v>14</v>
      </c>
      <c r="F61" s="35">
        <v>1797</v>
      </c>
      <c r="G61" s="147"/>
      <c r="H61" s="147"/>
    </row>
    <row r="62" spans="1:8" ht="16">
      <c r="A62" s="92"/>
      <c r="B62" s="49" t="s">
        <v>444</v>
      </c>
      <c r="C62" s="49" t="s">
        <v>14</v>
      </c>
      <c r="D62" s="49" t="s">
        <v>14</v>
      </c>
      <c r="E62" s="49" t="s">
        <v>14</v>
      </c>
      <c r="F62" s="35">
        <v>543</v>
      </c>
      <c r="G62" s="147"/>
      <c r="H62" s="147"/>
    </row>
    <row r="63" spans="1:8" ht="16">
      <c r="A63" s="91"/>
      <c r="B63" s="40" t="s">
        <v>445</v>
      </c>
      <c r="C63" s="40" t="s">
        <v>14</v>
      </c>
      <c r="D63" s="40" t="s">
        <v>14</v>
      </c>
      <c r="E63" s="40" t="s">
        <v>14</v>
      </c>
      <c r="F63" s="36">
        <v>10298</v>
      </c>
      <c r="G63" s="147"/>
      <c r="H63" s="147"/>
    </row>
    <row r="64" spans="1:8" ht="16">
      <c r="A64" s="88" t="s">
        <v>446</v>
      </c>
      <c r="B64" s="43" t="s">
        <v>386</v>
      </c>
      <c r="C64" s="43" t="s">
        <v>82</v>
      </c>
      <c r="D64" s="43" t="s">
        <v>82</v>
      </c>
      <c r="E64" s="43" t="s">
        <v>83</v>
      </c>
      <c r="F64" s="33">
        <v>45</v>
      </c>
      <c r="G64" s="147"/>
      <c r="H64" s="147"/>
    </row>
    <row r="65" spans="1:8" ht="16">
      <c r="A65" s="88" t="s">
        <v>447</v>
      </c>
      <c r="B65" s="43" t="s">
        <v>386</v>
      </c>
      <c r="C65" s="43" t="s">
        <v>82</v>
      </c>
      <c r="D65" s="43" t="s">
        <v>82</v>
      </c>
      <c r="E65" s="43" t="s">
        <v>83</v>
      </c>
      <c r="F65" s="33">
        <v>910</v>
      </c>
      <c r="G65" s="147"/>
      <c r="H65" s="147"/>
    </row>
    <row r="66" spans="1:8" ht="32">
      <c r="A66" s="88" t="s">
        <v>448</v>
      </c>
      <c r="B66" s="43" t="s">
        <v>386</v>
      </c>
      <c r="C66" s="43" t="s">
        <v>1223</v>
      </c>
      <c r="D66" s="43" t="s">
        <v>1223</v>
      </c>
      <c r="E66" s="43" t="s">
        <v>83</v>
      </c>
      <c r="F66" s="33">
        <v>1928</v>
      </c>
      <c r="G66" s="147"/>
      <c r="H66" s="147"/>
    </row>
    <row r="67" spans="1:8" ht="16">
      <c r="A67" s="88" t="s">
        <v>449</v>
      </c>
      <c r="B67" s="43" t="s">
        <v>386</v>
      </c>
      <c r="C67" s="43" t="s">
        <v>951</v>
      </c>
      <c r="D67" s="43" t="s">
        <v>951</v>
      </c>
      <c r="E67" s="43" t="s">
        <v>83</v>
      </c>
      <c r="F67" s="33">
        <v>721</v>
      </c>
      <c r="G67" s="147"/>
      <c r="H67" s="147"/>
    </row>
    <row r="68" spans="1:8" ht="16">
      <c r="A68" s="88" t="s">
        <v>450</v>
      </c>
      <c r="B68" s="43" t="s">
        <v>386</v>
      </c>
      <c r="C68" s="43" t="s">
        <v>951</v>
      </c>
      <c r="D68" s="43" t="s">
        <v>951</v>
      </c>
      <c r="E68" s="43" t="s">
        <v>83</v>
      </c>
      <c r="F68" s="33">
        <v>51</v>
      </c>
      <c r="G68" s="147"/>
      <c r="H68" s="147"/>
    </row>
    <row r="69" spans="1:8" ht="16" customHeight="1">
      <c r="A69" s="88" t="s">
        <v>451</v>
      </c>
      <c r="B69" s="43" t="s">
        <v>386</v>
      </c>
      <c r="C69" s="43" t="s">
        <v>951</v>
      </c>
      <c r="D69" s="43" t="s">
        <v>951</v>
      </c>
      <c r="E69" s="43" t="s">
        <v>83</v>
      </c>
      <c r="F69" s="33">
        <v>151</v>
      </c>
      <c r="G69" s="147"/>
      <c r="H69" s="147"/>
    </row>
    <row r="70" spans="1:8" ht="16">
      <c r="A70" s="90" t="s">
        <v>452</v>
      </c>
      <c r="B70" s="45" t="s">
        <v>453</v>
      </c>
      <c r="C70" s="45" t="s">
        <v>5</v>
      </c>
      <c r="D70" s="45" t="s">
        <v>5</v>
      </c>
      <c r="E70" s="45" t="s">
        <v>14</v>
      </c>
      <c r="F70" s="34">
        <v>2474</v>
      </c>
      <c r="G70" s="147"/>
      <c r="H70" s="147"/>
    </row>
    <row r="71" spans="1:8" ht="16">
      <c r="A71" s="91"/>
      <c r="B71" s="40" t="s">
        <v>454</v>
      </c>
      <c r="C71" s="40" t="s">
        <v>1034</v>
      </c>
      <c r="D71" s="40" t="s">
        <v>1034</v>
      </c>
      <c r="E71" s="40" t="s">
        <v>14</v>
      </c>
      <c r="F71" s="36">
        <v>1192</v>
      </c>
      <c r="G71" s="147"/>
      <c r="H71" s="147"/>
    </row>
    <row r="72" spans="1:8" ht="16" customHeight="1">
      <c r="A72" s="88" t="s">
        <v>455</v>
      </c>
      <c r="B72" s="43" t="s">
        <v>386</v>
      </c>
      <c r="C72" s="43" t="s">
        <v>14</v>
      </c>
      <c r="D72" s="43" t="s">
        <v>14</v>
      </c>
      <c r="E72" s="43" t="s">
        <v>14</v>
      </c>
      <c r="F72" s="33">
        <v>348</v>
      </c>
      <c r="G72" s="147"/>
      <c r="H72" s="147"/>
    </row>
    <row r="73" spans="1:8" ht="32">
      <c r="A73" s="90" t="s">
        <v>456</v>
      </c>
      <c r="B73" s="45" t="s">
        <v>457</v>
      </c>
      <c r="C73" s="45" t="s">
        <v>938</v>
      </c>
      <c r="D73" s="45" t="s">
        <v>938</v>
      </c>
      <c r="E73" s="45" t="s">
        <v>83</v>
      </c>
      <c r="F73" s="34">
        <v>17</v>
      </c>
      <c r="G73" s="147"/>
      <c r="H73" s="147"/>
    </row>
    <row r="74" spans="1:8" ht="48">
      <c r="A74" s="92"/>
      <c r="B74" s="49" t="s">
        <v>458</v>
      </c>
      <c r="C74" s="49" t="s">
        <v>938</v>
      </c>
      <c r="D74" s="49" t="s">
        <v>938</v>
      </c>
      <c r="E74" s="49" t="s">
        <v>14</v>
      </c>
      <c r="F74" s="35">
        <v>92</v>
      </c>
      <c r="G74" s="147"/>
      <c r="H74" s="147"/>
    </row>
    <row r="75" spans="1:8" ht="16">
      <c r="A75" s="92"/>
      <c r="B75" s="49" t="s">
        <v>459</v>
      </c>
      <c r="C75" s="49" t="s">
        <v>938</v>
      </c>
      <c r="D75" s="49" t="s">
        <v>938</v>
      </c>
      <c r="E75" s="49" t="s">
        <v>83</v>
      </c>
      <c r="F75" s="35">
        <v>1672</v>
      </c>
      <c r="G75" s="147"/>
      <c r="H75" s="147"/>
    </row>
    <row r="76" spans="1:8" ht="16">
      <c r="A76" s="91"/>
      <c r="B76" s="40" t="s">
        <v>460</v>
      </c>
      <c r="C76" s="40" t="s">
        <v>938</v>
      </c>
      <c r="D76" s="40" t="s">
        <v>938</v>
      </c>
      <c r="E76" s="40" t="s">
        <v>83</v>
      </c>
      <c r="F76" s="36">
        <v>4</v>
      </c>
      <c r="G76" s="147"/>
      <c r="H76" s="147"/>
    </row>
    <row r="77" spans="1:8" ht="16">
      <c r="A77" s="88" t="s">
        <v>461</v>
      </c>
      <c r="B77" s="43" t="s">
        <v>386</v>
      </c>
      <c r="C77" s="43" t="s">
        <v>938</v>
      </c>
      <c r="D77" s="43" t="s">
        <v>938</v>
      </c>
      <c r="E77" s="43" t="s">
        <v>88</v>
      </c>
      <c r="F77" s="33">
        <v>112</v>
      </c>
      <c r="G77" s="147"/>
      <c r="H77" s="147"/>
    </row>
    <row r="78" spans="1:8" ht="16">
      <c r="A78" s="88" t="s">
        <v>462</v>
      </c>
      <c r="B78" s="43" t="s">
        <v>386</v>
      </c>
      <c r="C78" s="43" t="s">
        <v>939</v>
      </c>
      <c r="D78" s="43" t="s">
        <v>939</v>
      </c>
      <c r="E78" s="43" t="s">
        <v>14</v>
      </c>
      <c r="F78" s="33">
        <v>83</v>
      </c>
      <c r="G78" s="147"/>
      <c r="H78" s="147"/>
    </row>
    <row r="79" spans="1:8" ht="16">
      <c r="A79" s="88" t="s">
        <v>463</v>
      </c>
      <c r="B79" s="43" t="s">
        <v>386</v>
      </c>
      <c r="C79" s="43" t="s">
        <v>939</v>
      </c>
      <c r="D79" s="43" t="s">
        <v>939</v>
      </c>
      <c r="E79" s="43" t="s">
        <v>83</v>
      </c>
      <c r="F79" s="33">
        <v>12</v>
      </c>
      <c r="G79" s="147"/>
      <c r="H79" s="147"/>
    </row>
    <row r="80" spans="1:8" ht="16">
      <c r="A80" s="88" t="s">
        <v>464</v>
      </c>
      <c r="B80" s="43" t="s">
        <v>386</v>
      </c>
      <c r="C80" s="43" t="s">
        <v>940</v>
      </c>
      <c r="D80" s="43" t="s">
        <v>940</v>
      </c>
      <c r="E80" s="43" t="s">
        <v>83</v>
      </c>
      <c r="F80" s="33">
        <v>56</v>
      </c>
      <c r="G80" s="147"/>
      <c r="H80" s="147"/>
    </row>
    <row r="81" spans="1:8" ht="16">
      <c r="A81" s="88" t="s">
        <v>465</v>
      </c>
      <c r="B81" s="43" t="s">
        <v>386</v>
      </c>
      <c r="C81" s="43" t="s">
        <v>940</v>
      </c>
      <c r="D81" s="43" t="s">
        <v>940</v>
      </c>
      <c r="E81" s="43" t="s">
        <v>14</v>
      </c>
      <c r="F81" s="33">
        <v>1363</v>
      </c>
      <c r="G81" s="147"/>
      <c r="H81" s="147"/>
    </row>
    <row r="82" spans="1:8" ht="32">
      <c r="A82" s="88" t="s">
        <v>466</v>
      </c>
      <c r="B82" s="43" t="s">
        <v>386</v>
      </c>
      <c r="C82" s="43" t="s">
        <v>14</v>
      </c>
      <c r="D82" s="43" t="s">
        <v>14</v>
      </c>
      <c r="E82" s="43" t="s">
        <v>14</v>
      </c>
      <c r="F82" s="33">
        <v>1265</v>
      </c>
      <c r="G82" s="147"/>
      <c r="H82" s="147"/>
    </row>
    <row r="83" spans="1:8" ht="32">
      <c r="A83" s="88" t="s">
        <v>467</v>
      </c>
      <c r="B83" s="43" t="s">
        <v>386</v>
      </c>
      <c r="C83" s="43" t="s">
        <v>83</v>
      </c>
      <c r="D83" s="43" t="s">
        <v>83</v>
      </c>
      <c r="E83" s="43" t="s">
        <v>83</v>
      </c>
      <c r="F83" s="33">
        <v>3148</v>
      </c>
      <c r="G83" s="147"/>
      <c r="H83" s="147"/>
    </row>
    <row r="84" spans="1:8" ht="16">
      <c r="A84" s="88" t="s">
        <v>468</v>
      </c>
      <c r="B84" s="43" t="s">
        <v>386</v>
      </c>
      <c r="C84" s="43" t="s">
        <v>83</v>
      </c>
      <c r="D84" s="43" t="s">
        <v>83</v>
      </c>
      <c r="E84" s="43" t="s">
        <v>83</v>
      </c>
      <c r="F84" s="33">
        <v>14734</v>
      </c>
      <c r="G84" s="147"/>
      <c r="H84" s="147"/>
    </row>
    <row r="85" spans="1:8" ht="48">
      <c r="A85" s="90" t="s">
        <v>469</v>
      </c>
      <c r="B85" s="45" t="s">
        <v>470</v>
      </c>
      <c r="C85" s="45" t="s">
        <v>947</v>
      </c>
      <c r="D85" s="45" t="s">
        <v>947</v>
      </c>
      <c r="E85" s="45" t="s">
        <v>85</v>
      </c>
      <c r="F85" s="34">
        <v>3743</v>
      </c>
      <c r="G85" s="147"/>
      <c r="H85" s="147"/>
    </row>
    <row r="86" spans="1:8" ht="64">
      <c r="A86" s="92"/>
      <c r="B86" s="49" t="s">
        <v>471</v>
      </c>
      <c r="C86" s="49" t="s">
        <v>947</v>
      </c>
      <c r="D86" s="49" t="s">
        <v>947</v>
      </c>
      <c r="E86" s="49" t="s">
        <v>85</v>
      </c>
      <c r="F86" s="35">
        <v>223</v>
      </c>
      <c r="G86" s="147"/>
      <c r="H86" s="147"/>
    </row>
    <row r="87" spans="1:8" ht="32">
      <c r="A87" s="92"/>
      <c r="B87" s="49" t="s">
        <v>472</v>
      </c>
      <c r="C87" s="49" t="s">
        <v>85</v>
      </c>
      <c r="D87" s="49" t="s">
        <v>85</v>
      </c>
      <c r="E87" s="49" t="s">
        <v>85</v>
      </c>
      <c r="F87" s="35">
        <v>252</v>
      </c>
      <c r="G87" s="147"/>
      <c r="H87" s="147"/>
    </row>
    <row r="88" spans="1:8" ht="16">
      <c r="A88" s="92"/>
      <c r="B88" s="49" t="s">
        <v>473</v>
      </c>
      <c r="C88" s="49" t="s">
        <v>85</v>
      </c>
      <c r="D88" s="49" t="s">
        <v>85</v>
      </c>
      <c r="E88" s="49" t="s">
        <v>85</v>
      </c>
      <c r="F88" s="35">
        <v>1214</v>
      </c>
      <c r="G88" s="147"/>
      <c r="H88" s="147"/>
    </row>
    <row r="89" spans="1:8" ht="16">
      <c r="A89" s="92"/>
      <c r="B89" s="49" t="s">
        <v>474</v>
      </c>
      <c r="C89" s="49" t="s">
        <v>85</v>
      </c>
      <c r="D89" s="49" t="s">
        <v>85</v>
      </c>
      <c r="E89" s="49" t="s">
        <v>85</v>
      </c>
      <c r="F89" s="35">
        <v>66</v>
      </c>
      <c r="G89" s="147"/>
      <c r="H89" s="147"/>
    </row>
    <row r="90" spans="1:8" ht="16">
      <c r="A90" s="92"/>
      <c r="B90" s="49" t="s">
        <v>475</v>
      </c>
      <c r="C90" s="49" t="s">
        <v>85</v>
      </c>
      <c r="D90" s="49" t="s">
        <v>85</v>
      </c>
      <c r="E90" s="49" t="s">
        <v>85</v>
      </c>
      <c r="F90" s="35">
        <v>384</v>
      </c>
      <c r="G90" s="147"/>
      <c r="H90" s="147"/>
    </row>
    <row r="91" spans="1:8" ht="16">
      <c r="A91" s="92"/>
      <c r="B91" s="49" t="s">
        <v>476</v>
      </c>
      <c r="C91" s="49" t="s">
        <v>85</v>
      </c>
      <c r="D91" s="49" t="s">
        <v>85</v>
      </c>
      <c r="E91" s="49" t="s">
        <v>85</v>
      </c>
      <c r="F91" s="35">
        <v>194</v>
      </c>
      <c r="G91" s="147"/>
      <c r="H91" s="147"/>
    </row>
    <row r="92" spans="1:8" ht="32">
      <c r="A92" s="92"/>
      <c r="B92" s="49" t="s">
        <v>477</v>
      </c>
      <c r="C92" s="49" t="s">
        <v>85</v>
      </c>
      <c r="D92" s="49" t="s">
        <v>85</v>
      </c>
      <c r="E92" s="49" t="s">
        <v>85</v>
      </c>
      <c r="F92" s="35">
        <v>1596</v>
      </c>
      <c r="G92" s="147"/>
      <c r="H92" s="147"/>
    </row>
    <row r="93" spans="1:8" ht="32">
      <c r="A93" s="91"/>
      <c r="B93" s="40" t="s">
        <v>478</v>
      </c>
      <c r="C93" s="40" t="s">
        <v>85</v>
      </c>
      <c r="D93" s="40" t="s">
        <v>85</v>
      </c>
      <c r="E93" s="40" t="s">
        <v>85</v>
      </c>
      <c r="F93" s="36">
        <v>905</v>
      </c>
      <c r="G93" s="147"/>
      <c r="H93" s="147"/>
    </row>
    <row r="94" spans="1:8" ht="16">
      <c r="A94" s="90" t="s">
        <v>479</v>
      </c>
      <c r="B94" s="45" t="s">
        <v>480</v>
      </c>
      <c r="C94" s="45" t="s">
        <v>63</v>
      </c>
      <c r="D94" s="45" t="s">
        <v>63</v>
      </c>
      <c r="E94" s="45" t="s">
        <v>85</v>
      </c>
      <c r="F94" s="34">
        <v>1487</v>
      </c>
      <c r="G94" s="165"/>
      <c r="H94" s="147"/>
    </row>
    <row r="95" spans="1:8" ht="32">
      <c r="A95" s="91"/>
      <c r="B95" s="40" t="s">
        <v>481</v>
      </c>
      <c r="C95" s="40" t="s">
        <v>63</v>
      </c>
      <c r="D95" s="40" t="s">
        <v>63</v>
      </c>
      <c r="E95" s="40" t="s">
        <v>85</v>
      </c>
      <c r="F95" s="36">
        <v>1482</v>
      </c>
      <c r="G95" s="165"/>
      <c r="H95" s="147"/>
    </row>
    <row r="96" spans="1:8" ht="16">
      <c r="A96" s="90" t="s">
        <v>482</v>
      </c>
      <c r="B96" s="45" t="s">
        <v>483</v>
      </c>
      <c r="C96" s="45" t="s">
        <v>54</v>
      </c>
      <c r="D96" s="45" t="s">
        <v>54</v>
      </c>
      <c r="E96" s="45" t="s">
        <v>85</v>
      </c>
      <c r="F96" s="34">
        <v>1483</v>
      </c>
      <c r="G96" s="165"/>
      <c r="H96" s="147"/>
    </row>
    <row r="97" spans="1:8" ht="48">
      <c r="A97" s="91"/>
      <c r="B97" s="40" t="s">
        <v>484</v>
      </c>
      <c r="C97" s="40" t="s">
        <v>54</v>
      </c>
      <c r="D97" s="40" t="s">
        <v>54</v>
      </c>
      <c r="E97" s="40" t="s">
        <v>85</v>
      </c>
      <c r="F97" s="36">
        <v>581</v>
      </c>
      <c r="G97" s="165"/>
      <c r="H97" s="147"/>
    </row>
    <row r="98" spans="1:8" ht="16">
      <c r="A98" s="88" t="s">
        <v>485</v>
      </c>
      <c r="B98" s="43" t="s">
        <v>386</v>
      </c>
      <c r="C98" s="43" t="s">
        <v>54</v>
      </c>
      <c r="D98" s="43" t="s">
        <v>54</v>
      </c>
      <c r="E98" s="43" t="s">
        <v>85</v>
      </c>
      <c r="F98" s="33">
        <v>64</v>
      </c>
      <c r="G98" s="147"/>
      <c r="H98" s="147"/>
    </row>
    <row r="99" spans="1:8" ht="16">
      <c r="A99" s="90" t="s">
        <v>486</v>
      </c>
      <c r="B99" s="45" t="s">
        <v>487</v>
      </c>
      <c r="C99" s="45" t="s">
        <v>85</v>
      </c>
      <c r="D99" s="45" t="s">
        <v>85</v>
      </c>
      <c r="E99" s="45" t="s">
        <v>85</v>
      </c>
      <c r="F99" s="34">
        <v>10</v>
      </c>
      <c r="G99" s="165"/>
      <c r="H99" s="147"/>
    </row>
    <row r="100" spans="1:8" ht="32">
      <c r="A100" s="91"/>
      <c r="B100" s="40" t="s">
        <v>488</v>
      </c>
      <c r="C100" s="40" t="s">
        <v>85</v>
      </c>
      <c r="D100" s="40" t="s">
        <v>85</v>
      </c>
      <c r="E100" s="40" t="s">
        <v>85</v>
      </c>
      <c r="F100" s="36">
        <v>166</v>
      </c>
      <c r="G100" s="165"/>
      <c r="H100" s="147"/>
    </row>
    <row r="101" spans="1:8" ht="16">
      <c r="A101" s="88" t="s">
        <v>489</v>
      </c>
      <c r="B101" s="43"/>
      <c r="C101" s="43" t="s">
        <v>85</v>
      </c>
      <c r="D101" s="43" t="s">
        <v>85</v>
      </c>
      <c r="E101" s="43" t="s">
        <v>85</v>
      </c>
      <c r="F101" s="33">
        <v>152</v>
      </c>
      <c r="G101" s="147"/>
      <c r="H101" s="147"/>
    </row>
    <row r="102" spans="1:8" ht="16">
      <c r="A102" s="88" t="s">
        <v>490</v>
      </c>
      <c r="B102" s="43"/>
      <c r="C102" s="43" t="s">
        <v>86</v>
      </c>
      <c r="D102" s="43" t="s">
        <v>86</v>
      </c>
      <c r="E102" s="43" t="s">
        <v>88</v>
      </c>
      <c r="F102" s="33">
        <v>166</v>
      </c>
      <c r="G102" s="147"/>
      <c r="H102" s="147"/>
    </row>
    <row r="103" spans="1:8">
      <c r="A103" s="92"/>
    </row>
  </sheetData>
  <mergeCells count="6">
    <mergeCell ref="L4:R10"/>
    <mergeCell ref="G3:G4"/>
    <mergeCell ref="G40:G43"/>
    <mergeCell ref="G48:G51"/>
    <mergeCell ref="G44:G47"/>
    <mergeCell ref="G52:G56"/>
  </mergeCells>
  <phoneticPr fontId="17" type="noConversion"/>
  <conditionalFormatting sqref="E1:E1048576 G1:H1">
    <cfRule type="containsText" dxfId="16" priority="5" operator="containsText" text="Cardiovascular">
      <formula>NOT(ISERROR(SEARCH("Cardiovascular",E1)))</formula>
    </cfRule>
  </conditionalFormatting>
  <conditionalFormatting sqref="E1:E1048576">
    <cfRule type="containsText" dxfId="15" priority="1" operator="containsText" text="Injury">
      <formula>NOT(ISERROR(SEARCH("Injury",E1)))</formula>
    </cfRule>
    <cfRule type="containsText" dxfId="14" priority="2" operator="containsText" text="Other Chronic">
      <formula>NOT(ISERROR(SEARCH("Other Chronic",E1)))</formula>
    </cfRule>
    <cfRule type="containsText" dxfId="13" priority="3" operator="containsText" text="Communicable">
      <formula>NOT(ISERROR(SEARCH("Communicable",E1)))</formula>
    </cfRule>
    <cfRule type="containsText" dxfId="12" priority="4" operator="containsText" text="Cancer">
      <formula>NOT(ISERROR(SEARCH("Cancer",E1)))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5EE82-1171-764E-B569-CA49137081F6}">
  <dimension ref="A1:H102"/>
  <sheetViews>
    <sheetView zoomScale="120" zoomScaleNormal="120" workbookViewId="0">
      <pane ySplit="1" topLeftCell="A2" activePane="bottomLeft" state="frozen"/>
      <selection pane="bottomLeft" activeCell="H53" sqref="H53"/>
    </sheetView>
  </sheetViews>
  <sheetFormatPr baseColWidth="10" defaultRowHeight="15"/>
  <cols>
    <col min="1" max="2" width="50.83203125" style="72" customWidth="1"/>
    <col min="3" max="4" width="25.83203125" style="72" customWidth="1"/>
    <col min="5" max="5" width="25.83203125" style="89" customWidth="1"/>
    <col min="6" max="7" width="10.83203125" style="72"/>
    <col min="8" max="8" width="14.6640625" style="72" bestFit="1" customWidth="1"/>
    <col min="9" max="16384" width="10.83203125" style="72"/>
  </cols>
  <sheetData>
    <row r="1" spans="1:8" ht="16">
      <c r="A1" s="39" t="s">
        <v>59</v>
      </c>
      <c r="B1" s="40" t="s">
        <v>60</v>
      </c>
      <c r="C1" s="40" t="s">
        <v>934</v>
      </c>
      <c r="D1" s="40" t="s">
        <v>90</v>
      </c>
      <c r="E1" s="89" t="s">
        <v>92</v>
      </c>
      <c r="F1" s="40" t="s">
        <v>61</v>
      </c>
      <c r="G1" s="125">
        <f>SUM(F2:F101)</f>
        <v>234840</v>
      </c>
      <c r="H1" s="25" t="s">
        <v>1230</v>
      </c>
    </row>
    <row r="2" spans="1:8" ht="16">
      <c r="A2" s="41" t="s">
        <v>377</v>
      </c>
      <c r="B2" s="42" t="s">
        <v>386</v>
      </c>
      <c r="C2" s="43" t="s">
        <v>951</v>
      </c>
      <c r="D2" s="43" t="s">
        <v>951</v>
      </c>
      <c r="E2" s="43" t="s">
        <v>88</v>
      </c>
      <c r="F2" s="42">
        <v>1114</v>
      </c>
    </row>
    <row r="3" spans="1:8" ht="16">
      <c r="A3" s="44" t="s">
        <v>378</v>
      </c>
      <c r="B3" s="45" t="s">
        <v>379</v>
      </c>
      <c r="C3" s="45" t="s">
        <v>64</v>
      </c>
      <c r="D3" s="45" t="s">
        <v>64</v>
      </c>
      <c r="E3" s="45" t="s">
        <v>88</v>
      </c>
      <c r="F3" s="45">
        <v>87</v>
      </c>
    </row>
    <row r="4" spans="1:8" ht="16">
      <c r="A4" s="39"/>
      <c r="B4" s="40" t="s">
        <v>380</v>
      </c>
      <c r="C4" s="40" t="s">
        <v>64</v>
      </c>
      <c r="D4" s="40" t="s">
        <v>64</v>
      </c>
      <c r="E4" s="40" t="s">
        <v>88</v>
      </c>
      <c r="F4" s="40">
        <v>23</v>
      </c>
    </row>
    <row r="5" spans="1:8" ht="16">
      <c r="A5" s="43" t="s">
        <v>381</v>
      </c>
      <c r="B5" s="43" t="s">
        <v>386</v>
      </c>
      <c r="C5" s="43" t="s">
        <v>30</v>
      </c>
      <c r="D5" s="43" t="s">
        <v>30</v>
      </c>
      <c r="E5" s="43" t="s">
        <v>88</v>
      </c>
      <c r="F5" s="43">
        <v>12</v>
      </c>
    </row>
    <row r="6" spans="1:8" ht="16">
      <c r="A6" s="43" t="s">
        <v>382</v>
      </c>
      <c r="B6" s="42" t="s">
        <v>386</v>
      </c>
      <c r="C6" s="43" t="s">
        <v>86</v>
      </c>
      <c r="D6" s="43" t="s">
        <v>86</v>
      </c>
      <c r="E6" s="43" t="s">
        <v>88</v>
      </c>
      <c r="F6" s="42">
        <v>1239</v>
      </c>
    </row>
    <row r="7" spans="1:8" ht="16">
      <c r="A7" s="43" t="s">
        <v>383</v>
      </c>
      <c r="B7" s="42" t="s">
        <v>386</v>
      </c>
      <c r="C7" s="43" t="s">
        <v>86</v>
      </c>
      <c r="D7" s="43" t="s">
        <v>86</v>
      </c>
      <c r="E7" s="43" t="s">
        <v>88</v>
      </c>
      <c r="F7" s="42">
        <v>1319</v>
      </c>
    </row>
    <row r="8" spans="1:8" ht="16">
      <c r="A8" s="43" t="s">
        <v>384</v>
      </c>
      <c r="B8" s="43" t="s">
        <v>386</v>
      </c>
      <c r="C8" s="43" t="s">
        <v>86</v>
      </c>
      <c r="D8" s="43" t="s">
        <v>86</v>
      </c>
      <c r="E8" s="43" t="s">
        <v>88</v>
      </c>
      <c r="F8" s="43">
        <v>742</v>
      </c>
    </row>
    <row r="9" spans="1:8" ht="48">
      <c r="A9" s="43" t="s">
        <v>385</v>
      </c>
      <c r="B9" s="43" t="s">
        <v>386</v>
      </c>
      <c r="C9" s="43" t="s">
        <v>86</v>
      </c>
      <c r="D9" s="43" t="s">
        <v>86</v>
      </c>
      <c r="E9" s="43" t="s">
        <v>88</v>
      </c>
      <c r="F9" s="43">
        <v>538</v>
      </c>
    </row>
    <row r="10" spans="1:8" ht="16">
      <c r="A10" s="48" t="s">
        <v>387</v>
      </c>
      <c r="B10" s="49" t="s">
        <v>388</v>
      </c>
      <c r="C10" s="45" t="s">
        <v>935</v>
      </c>
      <c r="D10" s="45" t="s">
        <v>935</v>
      </c>
      <c r="E10" s="45" t="s">
        <v>24</v>
      </c>
      <c r="F10" s="49">
        <v>922</v>
      </c>
    </row>
    <row r="11" spans="1:8" ht="16">
      <c r="A11" s="48"/>
      <c r="B11" s="49" t="s">
        <v>389</v>
      </c>
      <c r="C11" s="49" t="s">
        <v>935</v>
      </c>
      <c r="D11" s="49" t="s">
        <v>935</v>
      </c>
      <c r="E11" s="49" t="s">
        <v>24</v>
      </c>
      <c r="F11" s="50">
        <v>1253</v>
      </c>
    </row>
    <row r="12" spans="1:8" ht="16">
      <c r="A12" s="48"/>
      <c r="B12" s="49" t="s">
        <v>390</v>
      </c>
      <c r="C12" s="49" t="s">
        <v>1224</v>
      </c>
      <c r="D12" s="49" t="s">
        <v>1224</v>
      </c>
      <c r="E12" s="49" t="s">
        <v>24</v>
      </c>
      <c r="F12" s="50">
        <v>1607</v>
      </c>
    </row>
    <row r="13" spans="1:8" ht="16">
      <c r="A13" s="48"/>
      <c r="B13" s="49" t="s">
        <v>391</v>
      </c>
      <c r="C13" s="49" t="s">
        <v>1225</v>
      </c>
      <c r="D13" s="49" t="s">
        <v>1225</v>
      </c>
      <c r="E13" s="49" t="s">
        <v>24</v>
      </c>
      <c r="F13" s="50">
        <v>5243</v>
      </c>
    </row>
    <row r="14" spans="1:8" ht="16">
      <c r="A14" s="48"/>
      <c r="B14" s="49" t="s">
        <v>392</v>
      </c>
      <c r="C14" s="49" t="s">
        <v>1224</v>
      </c>
      <c r="D14" s="49" t="s">
        <v>1224</v>
      </c>
      <c r="E14" s="49" t="s">
        <v>24</v>
      </c>
      <c r="F14" s="50">
        <v>2694</v>
      </c>
    </row>
    <row r="15" spans="1:8" ht="16">
      <c r="A15" s="48"/>
      <c r="B15" s="49" t="s">
        <v>393</v>
      </c>
      <c r="C15" s="49" t="s">
        <v>1221</v>
      </c>
      <c r="D15" s="49" t="s">
        <v>1221</v>
      </c>
      <c r="E15" s="49" t="s">
        <v>24</v>
      </c>
      <c r="F15" s="50">
        <v>3818</v>
      </c>
    </row>
    <row r="16" spans="1:8" ht="16">
      <c r="A16" s="48"/>
      <c r="B16" s="49" t="s">
        <v>394</v>
      </c>
      <c r="C16" s="49" t="s">
        <v>1032</v>
      </c>
      <c r="D16" s="49" t="s">
        <v>1032</v>
      </c>
      <c r="E16" s="49" t="s">
        <v>24</v>
      </c>
      <c r="F16" s="49">
        <v>299</v>
      </c>
    </row>
    <row r="17" spans="1:6" ht="16">
      <c r="A17" s="48"/>
      <c r="B17" s="49" t="s">
        <v>395</v>
      </c>
      <c r="C17" s="49" t="s">
        <v>1032</v>
      </c>
      <c r="D17" s="49" t="s">
        <v>1032</v>
      </c>
      <c r="E17" s="49" t="s">
        <v>24</v>
      </c>
      <c r="F17" s="50">
        <v>12968</v>
      </c>
    </row>
    <row r="18" spans="1:6" ht="16">
      <c r="A18" s="48"/>
      <c r="B18" s="49" t="s">
        <v>396</v>
      </c>
      <c r="C18" s="49" t="s">
        <v>935</v>
      </c>
      <c r="D18" s="49" t="s">
        <v>935</v>
      </c>
      <c r="E18" s="49" t="s">
        <v>24</v>
      </c>
      <c r="F18" s="49">
        <v>973</v>
      </c>
    </row>
    <row r="19" spans="1:6" ht="16">
      <c r="A19" s="48"/>
      <c r="B19" s="49" t="s">
        <v>397</v>
      </c>
      <c r="C19" s="49" t="s">
        <v>937</v>
      </c>
      <c r="D19" s="49" t="s">
        <v>937</v>
      </c>
      <c r="E19" s="49" t="s">
        <v>24</v>
      </c>
      <c r="F19" s="50">
        <v>4265</v>
      </c>
    </row>
    <row r="20" spans="1:6" ht="16">
      <c r="A20" s="48"/>
      <c r="B20" s="49" t="s">
        <v>398</v>
      </c>
      <c r="C20" s="49" t="s">
        <v>935</v>
      </c>
      <c r="D20" s="49" t="s">
        <v>935</v>
      </c>
      <c r="E20" s="49" t="s">
        <v>24</v>
      </c>
      <c r="F20" s="49">
        <v>476</v>
      </c>
    </row>
    <row r="21" spans="1:6" ht="32">
      <c r="A21" s="48"/>
      <c r="B21" s="49" t="s">
        <v>399</v>
      </c>
      <c r="C21" s="49" t="s">
        <v>935</v>
      </c>
      <c r="D21" s="49" t="s">
        <v>935</v>
      </c>
      <c r="E21" s="49" t="s">
        <v>24</v>
      </c>
      <c r="F21" s="49">
        <v>895</v>
      </c>
    </row>
    <row r="22" spans="1:6" ht="16">
      <c r="A22" s="48"/>
      <c r="B22" s="49" t="s">
        <v>400</v>
      </c>
      <c r="C22" s="49" t="s">
        <v>935</v>
      </c>
      <c r="D22" s="49" t="s">
        <v>935</v>
      </c>
      <c r="E22" s="49" t="s">
        <v>24</v>
      </c>
      <c r="F22" s="50">
        <v>1553</v>
      </c>
    </row>
    <row r="23" spans="1:6" ht="16">
      <c r="A23" s="48"/>
      <c r="B23" s="49" t="s">
        <v>401</v>
      </c>
      <c r="C23" s="49" t="s">
        <v>1033</v>
      </c>
      <c r="D23" s="49" t="s">
        <v>1033</v>
      </c>
      <c r="E23" s="49" t="s">
        <v>24</v>
      </c>
      <c r="F23" s="50">
        <v>3065</v>
      </c>
    </row>
    <row r="24" spans="1:6" ht="16">
      <c r="A24" s="48"/>
      <c r="B24" s="49" t="s">
        <v>402</v>
      </c>
      <c r="C24" s="49" t="s">
        <v>935</v>
      </c>
      <c r="D24" s="49" t="s">
        <v>935</v>
      </c>
      <c r="E24" s="49" t="s">
        <v>24</v>
      </c>
      <c r="F24" s="50">
        <v>1235</v>
      </c>
    </row>
    <row r="25" spans="1:6" ht="16">
      <c r="A25" s="48"/>
      <c r="B25" s="49" t="s">
        <v>403</v>
      </c>
      <c r="C25" s="49" t="s">
        <v>935</v>
      </c>
      <c r="D25" s="49" t="s">
        <v>935</v>
      </c>
      <c r="E25" s="49" t="s">
        <v>24</v>
      </c>
      <c r="F25" s="50">
        <v>1437</v>
      </c>
    </row>
    <row r="26" spans="1:6" ht="32">
      <c r="A26" s="48"/>
      <c r="B26" s="49" t="s">
        <v>404</v>
      </c>
      <c r="C26" s="49" t="s">
        <v>936</v>
      </c>
      <c r="D26" s="49" t="s">
        <v>936</v>
      </c>
      <c r="E26" s="49" t="s">
        <v>24</v>
      </c>
      <c r="F26" s="50">
        <v>1528</v>
      </c>
    </row>
    <row r="27" spans="1:6" ht="16">
      <c r="A27" s="48"/>
      <c r="B27" s="49" t="s">
        <v>405</v>
      </c>
      <c r="C27" s="49" t="s">
        <v>935</v>
      </c>
      <c r="D27" s="49" t="s">
        <v>935</v>
      </c>
      <c r="E27" s="49" t="s">
        <v>24</v>
      </c>
      <c r="F27" s="49">
        <v>154</v>
      </c>
    </row>
    <row r="28" spans="1:6" ht="16">
      <c r="A28" s="48"/>
      <c r="B28" s="49" t="s">
        <v>406</v>
      </c>
      <c r="C28" s="49" t="s">
        <v>935</v>
      </c>
      <c r="D28" s="49" t="s">
        <v>935</v>
      </c>
      <c r="E28" s="49" t="s">
        <v>24</v>
      </c>
      <c r="F28" s="50">
        <v>2099</v>
      </c>
    </row>
    <row r="29" spans="1:6" ht="16">
      <c r="A29" s="48"/>
      <c r="B29" s="49" t="s">
        <v>407</v>
      </c>
      <c r="C29" s="49" t="s">
        <v>538</v>
      </c>
      <c r="D29" s="49" t="s">
        <v>538</v>
      </c>
      <c r="E29" s="49" t="s">
        <v>24</v>
      </c>
      <c r="F29" s="50">
        <v>2359</v>
      </c>
    </row>
    <row r="30" spans="1:6" ht="32">
      <c r="A30" s="48"/>
      <c r="B30" s="49" t="s">
        <v>408</v>
      </c>
      <c r="C30" s="49" t="s">
        <v>935</v>
      </c>
      <c r="D30" s="49" t="s">
        <v>935</v>
      </c>
      <c r="E30" s="49" t="s">
        <v>24</v>
      </c>
      <c r="F30" s="50">
        <v>1176</v>
      </c>
    </row>
    <row r="31" spans="1:6" ht="32">
      <c r="A31" s="48"/>
      <c r="B31" s="51" t="s">
        <v>1234</v>
      </c>
      <c r="C31" s="49" t="s">
        <v>935</v>
      </c>
      <c r="D31" s="49" t="s">
        <v>935</v>
      </c>
      <c r="E31" s="49" t="s">
        <v>24</v>
      </c>
      <c r="F31" s="49">
        <v>8</v>
      </c>
    </row>
    <row r="32" spans="1:6" ht="48">
      <c r="A32" s="39"/>
      <c r="B32" s="40" t="s">
        <v>409</v>
      </c>
      <c r="C32" s="40" t="s">
        <v>935</v>
      </c>
      <c r="D32" s="91" t="s">
        <v>935</v>
      </c>
      <c r="E32" s="40" t="s">
        <v>24</v>
      </c>
      <c r="F32" s="166">
        <v>6426</v>
      </c>
    </row>
    <row r="33" spans="1:7" ht="32">
      <c r="A33" s="43" t="s">
        <v>410</v>
      </c>
      <c r="B33" s="42" t="s">
        <v>386</v>
      </c>
      <c r="C33" s="43" t="s">
        <v>944</v>
      </c>
      <c r="D33" s="43" t="s">
        <v>935</v>
      </c>
      <c r="E33" s="40" t="s">
        <v>24</v>
      </c>
      <c r="F33" s="42">
        <v>1367</v>
      </c>
    </row>
    <row r="34" spans="1:7" ht="16">
      <c r="A34" s="43" t="s">
        <v>411</v>
      </c>
      <c r="B34" s="43" t="s">
        <v>386</v>
      </c>
      <c r="C34" s="43" t="s">
        <v>14</v>
      </c>
      <c r="D34" s="43" t="s">
        <v>14</v>
      </c>
      <c r="E34" s="43" t="s">
        <v>14</v>
      </c>
      <c r="F34" s="43">
        <v>339</v>
      </c>
    </row>
    <row r="35" spans="1:7" ht="16">
      <c r="A35" s="45" t="s">
        <v>412</v>
      </c>
      <c r="B35" s="46" t="s">
        <v>386</v>
      </c>
      <c r="C35" s="43" t="s">
        <v>21</v>
      </c>
      <c r="D35" s="43" t="s">
        <v>21</v>
      </c>
      <c r="E35" s="43" t="s">
        <v>14</v>
      </c>
      <c r="F35" s="46">
        <v>7061</v>
      </c>
    </row>
    <row r="36" spans="1:7" ht="16">
      <c r="A36" s="52" t="s">
        <v>413</v>
      </c>
      <c r="B36" s="45" t="s">
        <v>414</v>
      </c>
      <c r="C36" s="45" t="s">
        <v>943</v>
      </c>
      <c r="D36" s="45" t="s">
        <v>83</v>
      </c>
      <c r="E36" s="40" t="s">
        <v>83</v>
      </c>
      <c r="F36" s="45">
        <v>209</v>
      </c>
    </row>
    <row r="37" spans="1:7" ht="16">
      <c r="A37" s="40"/>
      <c r="B37" s="40" t="s">
        <v>415</v>
      </c>
      <c r="C37" s="40" t="s">
        <v>943</v>
      </c>
      <c r="D37" s="40" t="s">
        <v>83</v>
      </c>
      <c r="E37" s="43" t="s">
        <v>83</v>
      </c>
      <c r="F37" s="40">
        <v>5</v>
      </c>
    </row>
    <row r="38" spans="1:7" ht="16">
      <c r="A38" s="43" t="s">
        <v>416</v>
      </c>
      <c r="B38" s="43" t="s">
        <v>386</v>
      </c>
      <c r="C38" s="43" t="s">
        <v>30</v>
      </c>
      <c r="D38" s="43" t="s">
        <v>30</v>
      </c>
      <c r="E38" s="43" t="s">
        <v>88</v>
      </c>
      <c r="F38" s="43">
        <v>64</v>
      </c>
    </row>
    <row r="39" spans="1:7" ht="16">
      <c r="A39" s="43" t="s">
        <v>417</v>
      </c>
      <c r="B39" s="42" t="s">
        <v>386</v>
      </c>
      <c r="C39" s="43" t="s">
        <v>84</v>
      </c>
      <c r="D39" s="43" t="s">
        <v>84</v>
      </c>
      <c r="E39" s="43" t="s">
        <v>14</v>
      </c>
      <c r="F39" s="42">
        <v>2238</v>
      </c>
    </row>
    <row r="40" spans="1:7" ht="16">
      <c r="A40" s="43" t="s">
        <v>418</v>
      </c>
      <c r="B40" s="42" t="s">
        <v>386</v>
      </c>
      <c r="C40" s="43" t="s">
        <v>84</v>
      </c>
      <c r="D40" s="43" t="s">
        <v>84</v>
      </c>
      <c r="E40" s="45" t="s">
        <v>14</v>
      </c>
      <c r="F40" s="42">
        <v>10856</v>
      </c>
    </row>
    <row r="41" spans="1:7" ht="32">
      <c r="A41" s="48" t="s">
        <v>419</v>
      </c>
      <c r="B41" s="49" t="s">
        <v>420</v>
      </c>
      <c r="C41" s="45" t="s">
        <v>948</v>
      </c>
      <c r="D41" s="45" t="s">
        <v>948</v>
      </c>
      <c r="E41" s="45" t="s">
        <v>67</v>
      </c>
      <c r="F41" s="49">
        <v>323</v>
      </c>
      <c r="G41" s="161">
        <v>8119</v>
      </c>
    </row>
    <row r="42" spans="1:7" ht="16">
      <c r="A42" s="48"/>
      <c r="B42" s="150" t="s">
        <v>421</v>
      </c>
      <c r="C42" s="150" t="s">
        <v>1232</v>
      </c>
      <c r="D42" s="150" t="s">
        <v>1232</v>
      </c>
      <c r="E42" s="49" t="s">
        <v>67</v>
      </c>
      <c r="F42" s="50">
        <v>4057</v>
      </c>
      <c r="G42" s="161"/>
    </row>
    <row r="43" spans="1:7" ht="16">
      <c r="A43" s="48"/>
      <c r="B43" s="150" t="s">
        <v>422</v>
      </c>
      <c r="C43" s="150" t="s">
        <v>1232</v>
      </c>
      <c r="D43" s="150" t="s">
        <v>1232</v>
      </c>
      <c r="E43" s="49" t="s">
        <v>67</v>
      </c>
      <c r="F43" s="49">
        <v>412</v>
      </c>
      <c r="G43" s="161"/>
    </row>
    <row r="44" spans="1:7" ht="16">
      <c r="A44" s="48"/>
      <c r="B44" s="153" t="s">
        <v>423</v>
      </c>
      <c r="C44" s="154" t="s">
        <v>1231</v>
      </c>
      <c r="D44" s="154" t="s">
        <v>1231</v>
      </c>
      <c r="E44" s="49" t="s">
        <v>67</v>
      </c>
      <c r="F44" s="50">
        <v>11005</v>
      </c>
      <c r="G44" s="161"/>
    </row>
    <row r="45" spans="1:7" ht="16">
      <c r="A45" s="48"/>
      <c r="B45" s="153" t="s">
        <v>424</v>
      </c>
      <c r="C45" s="154" t="s">
        <v>1231</v>
      </c>
      <c r="D45" s="154" t="s">
        <v>1231</v>
      </c>
      <c r="E45" s="49" t="s">
        <v>67</v>
      </c>
      <c r="F45" s="49">
        <v>186</v>
      </c>
      <c r="G45" s="163">
        <v>39133</v>
      </c>
    </row>
    <row r="46" spans="1:7" ht="16">
      <c r="A46" s="48"/>
      <c r="B46" s="150" t="s">
        <v>425</v>
      </c>
      <c r="C46" s="151" t="s">
        <v>1232</v>
      </c>
      <c r="D46" s="151" t="s">
        <v>1232</v>
      </c>
      <c r="E46" s="49" t="s">
        <v>67</v>
      </c>
      <c r="F46" s="50">
        <v>6684</v>
      </c>
      <c r="G46" s="163"/>
    </row>
    <row r="47" spans="1:7" ht="32">
      <c r="A47" s="48"/>
      <c r="B47" s="153" t="s">
        <v>426</v>
      </c>
      <c r="C47" s="154" t="s">
        <v>1231</v>
      </c>
      <c r="D47" s="154" t="s">
        <v>1231</v>
      </c>
      <c r="E47" s="49" t="s">
        <v>67</v>
      </c>
      <c r="F47" s="50">
        <v>21788</v>
      </c>
      <c r="G47" s="163"/>
    </row>
    <row r="48" spans="1:7" ht="16">
      <c r="A48" s="48"/>
      <c r="B48" s="49" t="s">
        <v>427</v>
      </c>
      <c r="C48" s="49" t="s">
        <v>948</v>
      </c>
      <c r="D48" s="49" t="s">
        <v>948</v>
      </c>
      <c r="E48" s="49" t="s">
        <v>67</v>
      </c>
      <c r="F48" s="49">
        <v>115</v>
      </c>
      <c r="G48" s="163"/>
    </row>
    <row r="49" spans="1:7" ht="16">
      <c r="A49" s="48"/>
      <c r="B49" s="49" t="s">
        <v>428</v>
      </c>
      <c r="C49" s="49" t="s">
        <v>948</v>
      </c>
      <c r="D49" s="49" t="s">
        <v>948</v>
      </c>
      <c r="E49" s="49" t="s">
        <v>67</v>
      </c>
      <c r="F49" s="49">
        <v>76</v>
      </c>
      <c r="G49" s="164">
        <v>13551</v>
      </c>
    </row>
    <row r="50" spans="1:7" ht="16">
      <c r="A50" s="48"/>
      <c r="B50" s="49" t="s">
        <v>429</v>
      </c>
      <c r="C50" s="49" t="s">
        <v>948</v>
      </c>
      <c r="D50" s="49" t="s">
        <v>948</v>
      </c>
      <c r="E50" s="49" t="s">
        <v>67</v>
      </c>
      <c r="F50" s="50">
        <v>4648</v>
      </c>
      <c r="G50" s="164"/>
    </row>
    <row r="51" spans="1:7" ht="16">
      <c r="A51" s="48"/>
      <c r="B51" s="49" t="s">
        <v>430</v>
      </c>
      <c r="C51" s="49" t="s">
        <v>948</v>
      </c>
      <c r="D51" s="49" t="s">
        <v>948</v>
      </c>
      <c r="E51" s="49" t="s">
        <v>67</v>
      </c>
      <c r="F51" s="50">
        <v>9347</v>
      </c>
      <c r="G51" s="164"/>
    </row>
    <row r="52" spans="1:7" ht="32">
      <c r="A52" s="48"/>
      <c r="B52" s="150" t="s">
        <v>431</v>
      </c>
      <c r="C52" s="150" t="s">
        <v>1232</v>
      </c>
      <c r="D52" s="150" t="s">
        <v>1232</v>
      </c>
      <c r="E52" s="49" t="s">
        <v>67</v>
      </c>
      <c r="F52" s="50">
        <v>3733</v>
      </c>
      <c r="G52" s="164"/>
    </row>
    <row r="53" spans="1:7" ht="16">
      <c r="A53" s="48"/>
      <c r="B53" s="156" t="s">
        <v>432</v>
      </c>
      <c r="C53" s="156" t="s">
        <v>29</v>
      </c>
      <c r="D53" s="156" t="s">
        <v>29</v>
      </c>
      <c r="E53" s="49" t="s">
        <v>67</v>
      </c>
      <c r="F53" s="50">
        <v>13662</v>
      </c>
      <c r="G53" s="162">
        <v>17182</v>
      </c>
    </row>
    <row r="54" spans="1:7" ht="16">
      <c r="A54" s="48"/>
      <c r="B54" s="150" t="s">
        <v>433</v>
      </c>
      <c r="C54" s="150" t="s">
        <v>1232</v>
      </c>
      <c r="D54" s="150" t="s">
        <v>1232</v>
      </c>
      <c r="E54" s="49" t="s">
        <v>67</v>
      </c>
      <c r="F54" s="49">
        <v>792</v>
      </c>
      <c r="G54" s="162"/>
    </row>
    <row r="55" spans="1:7" ht="16">
      <c r="A55" s="48"/>
      <c r="B55" s="49" t="s">
        <v>434</v>
      </c>
      <c r="C55" s="49" t="s">
        <v>948</v>
      </c>
      <c r="D55" s="49" t="s">
        <v>948</v>
      </c>
      <c r="E55" s="49" t="s">
        <v>67</v>
      </c>
      <c r="F55" s="49">
        <v>982</v>
      </c>
      <c r="G55" s="162"/>
    </row>
    <row r="56" spans="1:7" ht="16">
      <c r="A56" s="39"/>
      <c r="B56" s="40" t="s">
        <v>435</v>
      </c>
      <c r="C56" s="40" t="s">
        <v>948</v>
      </c>
      <c r="D56" s="91" t="s">
        <v>948</v>
      </c>
      <c r="E56" s="49" t="s">
        <v>67</v>
      </c>
      <c r="F56" s="39">
        <v>704</v>
      </c>
      <c r="G56" s="162"/>
    </row>
    <row r="57" spans="1:7" ht="16">
      <c r="A57" s="41" t="s">
        <v>436</v>
      </c>
      <c r="B57" s="43" t="s">
        <v>386</v>
      </c>
      <c r="C57" s="43" t="s">
        <v>948</v>
      </c>
      <c r="D57" s="43" t="s">
        <v>948</v>
      </c>
      <c r="E57" s="43" t="s">
        <v>67</v>
      </c>
      <c r="F57" s="43">
        <v>446</v>
      </c>
      <c r="G57" s="162"/>
    </row>
    <row r="58" spans="1:7" ht="16">
      <c r="A58" s="44" t="s">
        <v>437</v>
      </c>
      <c r="B58" s="45" t="s">
        <v>438</v>
      </c>
      <c r="C58" s="49" t="s">
        <v>86</v>
      </c>
      <c r="D58" s="49" t="s">
        <v>86</v>
      </c>
      <c r="E58" s="49" t="s">
        <v>88</v>
      </c>
      <c r="F58" s="45">
        <v>50</v>
      </c>
    </row>
    <row r="59" spans="1:7" ht="16">
      <c r="A59" s="39"/>
      <c r="B59" s="40" t="s">
        <v>439</v>
      </c>
      <c r="C59" s="40" t="s">
        <v>82</v>
      </c>
      <c r="D59" s="91" t="s">
        <v>82</v>
      </c>
      <c r="E59" s="40" t="s">
        <v>83</v>
      </c>
      <c r="F59" s="166">
        <v>5832</v>
      </c>
    </row>
    <row r="60" spans="1:7" ht="16">
      <c r="A60" s="41" t="s">
        <v>440</v>
      </c>
      <c r="B60" s="43" t="s">
        <v>386</v>
      </c>
      <c r="C60" s="43" t="s">
        <v>1223</v>
      </c>
      <c r="D60" s="43" t="s">
        <v>1223</v>
      </c>
      <c r="E60" s="40" t="s">
        <v>88</v>
      </c>
      <c r="F60" s="43">
        <v>18</v>
      </c>
    </row>
    <row r="61" spans="1:7" ht="16">
      <c r="A61" s="48" t="s">
        <v>441</v>
      </c>
      <c r="B61" s="49" t="s">
        <v>442</v>
      </c>
      <c r="C61" s="45" t="s">
        <v>14</v>
      </c>
      <c r="D61" s="45" t="s">
        <v>14</v>
      </c>
      <c r="E61" s="49" t="s">
        <v>14</v>
      </c>
      <c r="F61" s="49">
        <v>75</v>
      </c>
    </row>
    <row r="62" spans="1:7" ht="16">
      <c r="A62" s="48"/>
      <c r="B62" s="49" t="s">
        <v>443</v>
      </c>
      <c r="C62" s="49" t="s">
        <v>14</v>
      </c>
      <c r="D62" s="49" t="s">
        <v>14</v>
      </c>
      <c r="E62" s="49" t="s">
        <v>14</v>
      </c>
      <c r="F62" s="49">
        <v>880</v>
      </c>
    </row>
    <row r="63" spans="1:7" ht="16">
      <c r="A63" s="48"/>
      <c r="B63" s="49" t="s">
        <v>444</v>
      </c>
      <c r="C63" s="49" t="s">
        <v>14</v>
      </c>
      <c r="D63" s="49" t="s">
        <v>14</v>
      </c>
      <c r="E63" s="49" t="s">
        <v>14</v>
      </c>
      <c r="F63" s="49">
        <v>403</v>
      </c>
    </row>
    <row r="64" spans="1:7" ht="16">
      <c r="A64" s="39"/>
      <c r="B64" s="40" t="s">
        <v>445</v>
      </c>
      <c r="C64" s="40" t="s">
        <v>14</v>
      </c>
      <c r="D64" s="91" t="s">
        <v>14</v>
      </c>
      <c r="E64" s="40" t="s">
        <v>14</v>
      </c>
      <c r="F64" s="166">
        <v>11629</v>
      </c>
    </row>
    <row r="65" spans="1:6" ht="16">
      <c r="A65" s="43" t="s">
        <v>1233</v>
      </c>
      <c r="B65" s="43" t="s">
        <v>386</v>
      </c>
      <c r="C65" s="43" t="s">
        <v>82</v>
      </c>
      <c r="D65" s="43" t="s">
        <v>82</v>
      </c>
      <c r="E65" s="40" t="s">
        <v>83</v>
      </c>
      <c r="F65" s="43">
        <v>34</v>
      </c>
    </row>
    <row r="66" spans="1:6" ht="16">
      <c r="A66" s="43" t="s">
        <v>447</v>
      </c>
      <c r="B66" s="42" t="s">
        <v>386</v>
      </c>
      <c r="C66" s="43" t="s">
        <v>82</v>
      </c>
      <c r="D66" s="43" t="s">
        <v>82</v>
      </c>
      <c r="E66" s="43" t="s">
        <v>83</v>
      </c>
      <c r="F66" s="42">
        <v>1151</v>
      </c>
    </row>
    <row r="67" spans="1:6" ht="32">
      <c r="A67" s="43" t="s">
        <v>448</v>
      </c>
      <c r="B67" s="42" t="s">
        <v>386</v>
      </c>
      <c r="C67" s="43" t="s">
        <v>1223</v>
      </c>
      <c r="D67" s="43" t="s">
        <v>1223</v>
      </c>
      <c r="E67" s="43" t="s">
        <v>83</v>
      </c>
      <c r="F67" s="42">
        <v>2272</v>
      </c>
    </row>
    <row r="68" spans="1:6" ht="16">
      <c r="A68" s="43" t="s">
        <v>449</v>
      </c>
      <c r="B68" s="43" t="s">
        <v>386</v>
      </c>
      <c r="C68" s="43" t="s">
        <v>951</v>
      </c>
      <c r="D68" s="43" t="s">
        <v>951</v>
      </c>
      <c r="E68" s="43" t="s">
        <v>83</v>
      </c>
      <c r="F68" s="43">
        <v>427</v>
      </c>
    </row>
    <row r="69" spans="1:6" ht="16">
      <c r="A69" s="43" t="s">
        <v>450</v>
      </c>
      <c r="B69" s="43" t="s">
        <v>386</v>
      </c>
      <c r="C69" s="43" t="s">
        <v>951</v>
      </c>
      <c r="D69" s="43" t="s">
        <v>951</v>
      </c>
      <c r="E69" s="43" t="s">
        <v>83</v>
      </c>
      <c r="F69" s="43">
        <v>40</v>
      </c>
    </row>
    <row r="70" spans="1:6" ht="16">
      <c r="A70" s="43" t="s">
        <v>451</v>
      </c>
      <c r="B70" s="43" t="s">
        <v>386</v>
      </c>
      <c r="C70" s="43" t="s">
        <v>951</v>
      </c>
      <c r="D70" s="43" t="s">
        <v>951</v>
      </c>
      <c r="E70" s="45" t="s">
        <v>83</v>
      </c>
      <c r="F70" s="43">
        <v>205</v>
      </c>
    </row>
    <row r="71" spans="1:6" ht="16">
      <c r="A71" s="44" t="s">
        <v>452</v>
      </c>
      <c r="B71" s="45" t="s">
        <v>453</v>
      </c>
      <c r="C71" s="45" t="s">
        <v>5</v>
      </c>
      <c r="D71" s="90" t="s">
        <v>5</v>
      </c>
      <c r="E71" s="45" t="s">
        <v>14</v>
      </c>
      <c r="F71" s="167">
        <v>3122</v>
      </c>
    </row>
    <row r="72" spans="1:6" ht="16">
      <c r="A72" s="39"/>
      <c r="B72" s="40" t="s">
        <v>454</v>
      </c>
      <c r="C72" s="40" t="s">
        <v>1034</v>
      </c>
      <c r="D72" s="91" t="s">
        <v>1034</v>
      </c>
      <c r="E72" s="40" t="s">
        <v>14</v>
      </c>
      <c r="F72" s="166">
        <v>1165</v>
      </c>
    </row>
    <row r="73" spans="1:6" ht="16">
      <c r="A73" s="41" t="s">
        <v>455</v>
      </c>
      <c r="B73" s="43" t="s">
        <v>386</v>
      </c>
      <c r="C73" s="43" t="s">
        <v>14</v>
      </c>
      <c r="D73" s="43" t="s">
        <v>14</v>
      </c>
      <c r="E73" s="49" t="s">
        <v>14</v>
      </c>
      <c r="F73" s="43">
        <v>375</v>
      </c>
    </row>
    <row r="74" spans="1:6" ht="32">
      <c r="A74" s="44" t="s">
        <v>456</v>
      </c>
      <c r="B74" s="45" t="s">
        <v>457</v>
      </c>
      <c r="C74" s="45" t="s">
        <v>938</v>
      </c>
      <c r="D74" s="45" t="s">
        <v>938</v>
      </c>
      <c r="E74" s="45" t="s">
        <v>83</v>
      </c>
      <c r="F74" s="45">
        <v>16</v>
      </c>
    </row>
    <row r="75" spans="1:6" ht="48">
      <c r="A75" s="48"/>
      <c r="B75" s="49" t="s">
        <v>458</v>
      </c>
      <c r="C75" s="49" t="s">
        <v>938</v>
      </c>
      <c r="D75" s="49" t="s">
        <v>938</v>
      </c>
      <c r="E75" s="49" t="s">
        <v>14</v>
      </c>
      <c r="F75" s="49">
        <v>661</v>
      </c>
    </row>
    <row r="76" spans="1:6" ht="16">
      <c r="A76" s="39"/>
      <c r="B76" s="40" t="s">
        <v>459</v>
      </c>
      <c r="C76" s="49" t="s">
        <v>938</v>
      </c>
      <c r="D76" s="49" t="s">
        <v>938</v>
      </c>
      <c r="E76" s="40" t="s">
        <v>83</v>
      </c>
      <c r="F76" s="47">
        <v>2435</v>
      </c>
    </row>
    <row r="77" spans="1:6" ht="16">
      <c r="A77" s="43" t="s">
        <v>461</v>
      </c>
      <c r="B77" s="43" t="s">
        <v>386</v>
      </c>
      <c r="C77" s="43" t="s">
        <v>938</v>
      </c>
      <c r="D77" s="43" t="s">
        <v>938</v>
      </c>
      <c r="E77" s="43" t="s">
        <v>88</v>
      </c>
      <c r="F77" s="43">
        <v>89</v>
      </c>
    </row>
    <row r="78" spans="1:6" ht="16">
      <c r="A78" s="43" t="s">
        <v>462</v>
      </c>
      <c r="B78" s="43" t="s">
        <v>386</v>
      </c>
      <c r="C78" s="43" t="s">
        <v>939</v>
      </c>
      <c r="D78" s="43" t="s">
        <v>939</v>
      </c>
      <c r="E78" s="43" t="s">
        <v>14</v>
      </c>
      <c r="F78" s="43">
        <v>104</v>
      </c>
    </row>
    <row r="79" spans="1:6" ht="16">
      <c r="A79" s="43" t="s">
        <v>464</v>
      </c>
      <c r="B79" s="43" t="s">
        <v>386</v>
      </c>
      <c r="C79" s="43" t="s">
        <v>940</v>
      </c>
      <c r="D79" s="43" t="s">
        <v>940</v>
      </c>
      <c r="E79" s="43" t="s">
        <v>83</v>
      </c>
      <c r="F79" s="43">
        <v>82</v>
      </c>
    </row>
    <row r="80" spans="1:6" ht="16">
      <c r="A80" s="43" t="s">
        <v>465</v>
      </c>
      <c r="B80" s="42" t="s">
        <v>386</v>
      </c>
      <c r="C80" s="43" t="s">
        <v>940</v>
      </c>
      <c r="D80" s="43" t="s">
        <v>940</v>
      </c>
      <c r="E80" s="43" t="s">
        <v>14</v>
      </c>
      <c r="F80" s="42">
        <v>1235</v>
      </c>
    </row>
    <row r="81" spans="1:6" ht="32">
      <c r="A81" s="43" t="s">
        <v>466</v>
      </c>
      <c r="B81" s="42" t="s">
        <v>386</v>
      </c>
      <c r="C81" s="43" t="s">
        <v>14</v>
      </c>
      <c r="D81" s="43" t="s">
        <v>14</v>
      </c>
      <c r="E81" s="43" t="s">
        <v>14</v>
      </c>
      <c r="F81" s="42">
        <v>1107</v>
      </c>
    </row>
    <row r="82" spans="1:6" ht="32">
      <c r="A82" s="43" t="s">
        <v>467</v>
      </c>
      <c r="B82" s="43" t="s">
        <v>386</v>
      </c>
      <c r="C82" s="43" t="s">
        <v>83</v>
      </c>
      <c r="D82" s="43" t="s">
        <v>83</v>
      </c>
      <c r="E82" s="43" t="s">
        <v>83</v>
      </c>
      <c r="F82" s="43">
        <v>905</v>
      </c>
    </row>
    <row r="83" spans="1:6" ht="16">
      <c r="A83" s="43" t="s">
        <v>468</v>
      </c>
      <c r="B83" s="42" t="s">
        <v>386</v>
      </c>
      <c r="C83" s="43" t="s">
        <v>83</v>
      </c>
      <c r="D83" s="43" t="s">
        <v>83</v>
      </c>
      <c r="E83" s="43" t="s">
        <v>83</v>
      </c>
      <c r="F83" s="42">
        <v>20195</v>
      </c>
    </row>
    <row r="84" spans="1:6" ht="48">
      <c r="A84" s="44" t="s">
        <v>469</v>
      </c>
      <c r="B84" s="45" t="s">
        <v>470</v>
      </c>
      <c r="C84" s="45" t="s">
        <v>947</v>
      </c>
      <c r="D84" s="45" t="s">
        <v>947</v>
      </c>
      <c r="E84" s="45" t="s">
        <v>85</v>
      </c>
      <c r="F84" s="46">
        <v>2922</v>
      </c>
    </row>
    <row r="85" spans="1:6" ht="64">
      <c r="A85" s="48"/>
      <c r="B85" s="49" t="s">
        <v>471</v>
      </c>
      <c r="C85" s="49" t="s">
        <v>947</v>
      </c>
      <c r="D85" s="92" t="s">
        <v>947</v>
      </c>
      <c r="E85" s="49" t="s">
        <v>85</v>
      </c>
      <c r="F85" s="48">
        <v>161</v>
      </c>
    </row>
    <row r="86" spans="1:6" ht="32">
      <c r="A86" s="48"/>
      <c r="B86" s="49" t="s">
        <v>472</v>
      </c>
      <c r="C86" s="49" t="s">
        <v>85</v>
      </c>
      <c r="D86" s="49" t="s">
        <v>85</v>
      </c>
      <c r="E86" s="49" t="s">
        <v>85</v>
      </c>
      <c r="F86" s="49">
        <v>177</v>
      </c>
    </row>
    <row r="87" spans="1:6" ht="16">
      <c r="A87" s="48"/>
      <c r="B87" s="49" t="s">
        <v>473</v>
      </c>
      <c r="C87" s="49" t="s">
        <v>85</v>
      </c>
      <c r="D87" s="49" t="s">
        <v>85</v>
      </c>
      <c r="E87" s="49" t="s">
        <v>85</v>
      </c>
      <c r="F87" s="50">
        <v>2081</v>
      </c>
    </row>
    <row r="88" spans="1:6" ht="16">
      <c r="A88" s="48"/>
      <c r="B88" s="49" t="s">
        <v>474</v>
      </c>
      <c r="C88" s="49" t="s">
        <v>85</v>
      </c>
      <c r="D88" s="49" t="s">
        <v>85</v>
      </c>
      <c r="E88" s="49" t="s">
        <v>85</v>
      </c>
      <c r="F88" s="49">
        <v>24</v>
      </c>
    </row>
    <row r="89" spans="1:6" ht="16">
      <c r="A89" s="48"/>
      <c r="B89" s="49" t="s">
        <v>475</v>
      </c>
      <c r="C89" s="49" t="s">
        <v>85</v>
      </c>
      <c r="D89" s="49" t="s">
        <v>85</v>
      </c>
      <c r="E89" s="49" t="s">
        <v>85</v>
      </c>
      <c r="F89" s="49">
        <v>417</v>
      </c>
    </row>
    <row r="90" spans="1:6" ht="16">
      <c r="A90" s="48"/>
      <c r="B90" s="49" t="s">
        <v>476</v>
      </c>
      <c r="C90" s="49" t="s">
        <v>85</v>
      </c>
      <c r="D90" s="49" t="s">
        <v>85</v>
      </c>
      <c r="E90" s="49" t="s">
        <v>85</v>
      </c>
      <c r="F90" s="49">
        <v>174</v>
      </c>
    </row>
    <row r="91" spans="1:6" ht="32">
      <c r="A91" s="48"/>
      <c r="B91" s="49" t="s">
        <v>477</v>
      </c>
      <c r="C91" s="49" t="s">
        <v>85</v>
      </c>
      <c r="D91" s="49" t="s">
        <v>85</v>
      </c>
      <c r="E91" s="49" t="s">
        <v>85</v>
      </c>
      <c r="F91" s="50">
        <v>3580</v>
      </c>
    </row>
    <row r="92" spans="1:6" ht="32">
      <c r="A92" s="39"/>
      <c r="B92" s="40" t="s">
        <v>478</v>
      </c>
      <c r="C92" s="40" t="s">
        <v>85</v>
      </c>
      <c r="D92" s="40" t="s">
        <v>85</v>
      </c>
      <c r="E92" s="49" t="s">
        <v>85</v>
      </c>
      <c r="F92" s="40">
        <v>899</v>
      </c>
    </row>
    <row r="93" spans="1:6" ht="16">
      <c r="A93" s="53" t="s">
        <v>479</v>
      </c>
      <c r="B93" s="45" t="s">
        <v>480</v>
      </c>
      <c r="C93" s="45" t="s">
        <v>63</v>
      </c>
      <c r="D93" s="90" t="s">
        <v>63</v>
      </c>
      <c r="E93" s="45" t="s">
        <v>85</v>
      </c>
      <c r="F93" s="167">
        <v>1492</v>
      </c>
    </row>
    <row r="94" spans="1:6" ht="32">
      <c r="A94" s="39"/>
      <c r="B94" s="40" t="s">
        <v>481</v>
      </c>
      <c r="C94" s="40" t="s">
        <v>63</v>
      </c>
      <c r="D94" s="40" t="s">
        <v>63</v>
      </c>
      <c r="E94" s="49" t="s">
        <v>85</v>
      </c>
      <c r="F94" s="47">
        <v>2421</v>
      </c>
    </row>
    <row r="95" spans="1:6" ht="16">
      <c r="A95" s="53" t="s">
        <v>482</v>
      </c>
      <c r="B95" s="45" t="s">
        <v>483</v>
      </c>
      <c r="C95" s="45" t="s">
        <v>54</v>
      </c>
      <c r="D95" s="90" t="s">
        <v>54</v>
      </c>
      <c r="E95" s="45" t="s">
        <v>85</v>
      </c>
      <c r="F95" s="167">
        <v>1342</v>
      </c>
    </row>
    <row r="96" spans="1:6" ht="48">
      <c r="A96" s="39"/>
      <c r="B96" s="40" t="s">
        <v>484</v>
      </c>
      <c r="C96" s="40" t="s">
        <v>54</v>
      </c>
      <c r="D96" s="91" t="s">
        <v>54</v>
      </c>
      <c r="E96" s="40" t="s">
        <v>85</v>
      </c>
      <c r="F96" s="39">
        <v>612</v>
      </c>
    </row>
    <row r="97" spans="1:6" ht="16">
      <c r="A97" s="43" t="s">
        <v>485</v>
      </c>
      <c r="B97" s="54" t="s">
        <v>386</v>
      </c>
      <c r="C97" s="43" t="s">
        <v>54</v>
      </c>
      <c r="D97" s="43" t="s">
        <v>54</v>
      </c>
      <c r="E97" s="49" t="s">
        <v>85</v>
      </c>
      <c r="F97" s="43">
        <v>68</v>
      </c>
    </row>
    <row r="98" spans="1:6" ht="16">
      <c r="A98" s="53" t="s">
        <v>486</v>
      </c>
      <c r="B98" s="45" t="s">
        <v>487</v>
      </c>
      <c r="C98" s="45" t="s">
        <v>85</v>
      </c>
      <c r="D98" s="90" t="s">
        <v>85</v>
      </c>
      <c r="E98" s="45" t="s">
        <v>85</v>
      </c>
      <c r="F98" s="44">
        <v>13</v>
      </c>
    </row>
    <row r="99" spans="1:6" ht="32">
      <c r="A99" s="28"/>
      <c r="B99" s="40" t="s">
        <v>488</v>
      </c>
      <c r="C99" s="40" t="s">
        <v>85</v>
      </c>
      <c r="D99" s="91" t="s">
        <v>85</v>
      </c>
      <c r="E99" s="40" t="s">
        <v>85</v>
      </c>
      <c r="F99" s="39">
        <v>320</v>
      </c>
    </row>
    <row r="100" spans="1:6" ht="16">
      <c r="A100" s="43" t="s">
        <v>489</v>
      </c>
      <c r="B100" s="54" t="s">
        <v>386</v>
      </c>
      <c r="C100" s="43" t="s">
        <v>85</v>
      </c>
      <c r="D100" s="43" t="s">
        <v>85</v>
      </c>
      <c r="E100" s="40" t="s">
        <v>85</v>
      </c>
      <c r="F100" s="43">
        <v>152</v>
      </c>
    </row>
    <row r="101" spans="1:6" ht="16">
      <c r="A101" s="40" t="s">
        <v>490</v>
      </c>
      <c r="B101" s="29" t="s">
        <v>386</v>
      </c>
      <c r="C101" s="43" t="s">
        <v>86</v>
      </c>
      <c r="D101" s="43" t="s">
        <v>86</v>
      </c>
      <c r="E101" s="45" t="s">
        <v>88</v>
      </c>
      <c r="F101" s="40">
        <v>852</v>
      </c>
    </row>
    <row r="102" spans="1:6">
      <c r="E102" s="52"/>
    </row>
  </sheetData>
  <mergeCells count="4">
    <mergeCell ref="G41:G44"/>
    <mergeCell ref="G45:G48"/>
    <mergeCell ref="G49:G52"/>
    <mergeCell ref="G53:G57"/>
  </mergeCells>
  <phoneticPr fontId="17" type="noConversion"/>
  <conditionalFormatting sqref="E1:E1048576">
    <cfRule type="containsText" dxfId="10" priority="5" operator="containsText" text="Cardiovascular">
      <formula>NOT(ISERROR(SEARCH("Cardiovascular",E1)))</formula>
    </cfRule>
  </conditionalFormatting>
  <conditionalFormatting sqref="E1:E1048576">
    <cfRule type="containsText" dxfId="9" priority="1" operator="containsText" text="Injury">
      <formula>NOT(ISERROR(SEARCH("Injury",E1)))</formula>
    </cfRule>
    <cfRule type="containsText" dxfId="8" priority="2" operator="containsText" text="Other Chronic">
      <formula>NOT(ISERROR(SEARCH("Other Chronic",E1)))</formula>
    </cfRule>
    <cfRule type="containsText" dxfId="7" priority="3" operator="containsText" text="Communicable">
      <formula>NOT(ISERROR(SEARCH("Communicable",E1)))</formula>
    </cfRule>
    <cfRule type="containsText" dxfId="6" priority="4" operator="containsText" text="Cancer">
      <formula>NOT(ISERROR(SEARCH("Cancer",E1)))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991E2-CA91-C64F-92DE-133AD8400423}">
  <dimension ref="A1:H102"/>
  <sheetViews>
    <sheetView zoomScale="120" zoomScaleNormal="120" workbookViewId="0">
      <pane ySplit="1" topLeftCell="A31" activePane="bottomLeft" state="frozen"/>
      <selection pane="bottomLeft" activeCell="H52" sqref="H52"/>
    </sheetView>
  </sheetViews>
  <sheetFormatPr baseColWidth="10" defaultRowHeight="15"/>
  <cols>
    <col min="1" max="2" width="50.83203125" style="25" customWidth="1"/>
    <col min="3" max="4" width="25.83203125" style="25" customWidth="1"/>
    <col min="5" max="5" width="25.83203125" style="89" customWidth="1"/>
    <col min="6" max="7" width="10.83203125" style="25"/>
    <col min="8" max="8" width="14.6640625" style="25" bestFit="1" customWidth="1"/>
    <col min="9" max="16384" width="10.83203125" style="25"/>
  </cols>
  <sheetData>
    <row r="1" spans="1:8" ht="16">
      <c r="A1" s="43" t="s">
        <v>59</v>
      </c>
      <c r="B1" s="55" t="s">
        <v>60</v>
      </c>
      <c r="C1" s="43" t="s">
        <v>934</v>
      </c>
      <c r="D1" s="43" t="s">
        <v>90</v>
      </c>
      <c r="E1" s="89" t="s">
        <v>92</v>
      </c>
      <c r="F1" s="43" t="s">
        <v>61</v>
      </c>
      <c r="G1" s="25">
        <f>SUM(F2:F102)</f>
        <v>269417</v>
      </c>
      <c r="H1" s="25" t="s">
        <v>1230</v>
      </c>
    </row>
    <row r="2" spans="1:8" ht="16">
      <c r="A2" s="56" t="s">
        <v>377</v>
      </c>
      <c r="B2" s="55" t="s">
        <v>386</v>
      </c>
      <c r="C2" s="43" t="s">
        <v>951</v>
      </c>
      <c r="D2" s="43" t="s">
        <v>951</v>
      </c>
      <c r="E2" s="43" t="s">
        <v>88</v>
      </c>
      <c r="F2" s="57">
        <v>837</v>
      </c>
    </row>
    <row r="3" spans="1:8" ht="16">
      <c r="A3" s="58" t="s">
        <v>378</v>
      </c>
      <c r="B3" s="59" t="s">
        <v>379</v>
      </c>
      <c r="C3" s="45" t="s">
        <v>64</v>
      </c>
      <c r="D3" s="45" t="s">
        <v>64</v>
      </c>
      <c r="E3" s="45" t="s">
        <v>88</v>
      </c>
      <c r="F3" s="60">
        <v>75</v>
      </c>
    </row>
    <row r="4" spans="1:8" ht="16">
      <c r="A4" s="28"/>
      <c r="B4" s="61" t="s">
        <v>380</v>
      </c>
      <c r="C4" s="40" t="s">
        <v>64</v>
      </c>
      <c r="D4" s="40" t="s">
        <v>64</v>
      </c>
      <c r="E4" s="40" t="s">
        <v>88</v>
      </c>
      <c r="F4" s="62">
        <v>25</v>
      </c>
    </row>
    <row r="5" spans="1:8" ht="16">
      <c r="A5" s="57" t="s">
        <v>382</v>
      </c>
      <c r="B5" s="43" t="s">
        <v>386</v>
      </c>
      <c r="C5" s="43" t="s">
        <v>86</v>
      </c>
      <c r="D5" s="43" t="s">
        <v>86</v>
      </c>
      <c r="E5" s="43" t="s">
        <v>88</v>
      </c>
      <c r="F5" s="63">
        <v>1640</v>
      </c>
    </row>
    <row r="6" spans="1:8" ht="16">
      <c r="A6" s="57" t="s">
        <v>383</v>
      </c>
      <c r="B6" s="43" t="s">
        <v>386</v>
      </c>
      <c r="C6" s="43" t="s">
        <v>86</v>
      </c>
      <c r="D6" s="43" t="s">
        <v>86</v>
      </c>
      <c r="E6" s="43" t="s">
        <v>88</v>
      </c>
      <c r="F6" s="57">
        <v>773</v>
      </c>
    </row>
    <row r="7" spans="1:8" ht="16">
      <c r="A7" s="57" t="s">
        <v>384</v>
      </c>
      <c r="B7" s="43" t="s">
        <v>386</v>
      </c>
      <c r="C7" s="43" t="s">
        <v>86</v>
      </c>
      <c r="D7" s="43" t="s">
        <v>86</v>
      </c>
      <c r="E7" s="43" t="s">
        <v>88</v>
      </c>
      <c r="F7" s="57">
        <v>580</v>
      </c>
    </row>
    <row r="8" spans="1:8" ht="48">
      <c r="A8" s="57" t="s">
        <v>385</v>
      </c>
      <c r="B8" s="43" t="s">
        <v>386</v>
      </c>
      <c r="C8" s="43" t="s">
        <v>86</v>
      </c>
      <c r="D8" s="43" t="s">
        <v>86</v>
      </c>
      <c r="E8" s="45" t="s">
        <v>88</v>
      </c>
      <c r="F8" s="57">
        <v>803</v>
      </c>
    </row>
    <row r="9" spans="1:8" ht="16">
      <c r="A9" s="64" t="s">
        <v>387</v>
      </c>
      <c r="B9" s="51" t="s">
        <v>388</v>
      </c>
      <c r="C9" s="45" t="s">
        <v>935</v>
      </c>
      <c r="D9" s="90" t="s">
        <v>935</v>
      </c>
      <c r="E9" s="45" t="s">
        <v>24</v>
      </c>
      <c r="F9" s="168">
        <v>1078</v>
      </c>
    </row>
    <row r="10" spans="1:8" ht="16">
      <c r="A10" s="26"/>
      <c r="B10" s="51" t="s">
        <v>389</v>
      </c>
      <c r="C10" s="49" t="s">
        <v>935</v>
      </c>
      <c r="D10" s="92" t="s">
        <v>935</v>
      </c>
      <c r="E10" s="49" t="s">
        <v>24</v>
      </c>
      <c r="F10" s="168">
        <v>1359</v>
      </c>
    </row>
    <row r="11" spans="1:8" ht="16">
      <c r="A11" s="26"/>
      <c r="B11" s="51" t="s">
        <v>390</v>
      </c>
      <c r="C11" s="49" t="s">
        <v>1224</v>
      </c>
      <c r="D11" s="92" t="s">
        <v>1224</v>
      </c>
      <c r="E11" s="49" t="s">
        <v>24</v>
      </c>
      <c r="F11" s="168">
        <v>1640</v>
      </c>
    </row>
    <row r="12" spans="1:8" ht="16">
      <c r="A12" s="26"/>
      <c r="B12" s="51" t="s">
        <v>391</v>
      </c>
      <c r="C12" s="49" t="s">
        <v>1225</v>
      </c>
      <c r="D12" s="92" t="s">
        <v>1225</v>
      </c>
      <c r="E12" s="49" t="s">
        <v>24</v>
      </c>
      <c r="F12" s="168">
        <v>5468</v>
      </c>
    </row>
    <row r="13" spans="1:8" ht="16">
      <c r="A13" s="26"/>
      <c r="B13" s="51" t="s">
        <v>392</v>
      </c>
      <c r="C13" s="49" t="s">
        <v>1224</v>
      </c>
      <c r="D13" s="92" t="s">
        <v>1224</v>
      </c>
      <c r="E13" s="49" t="s">
        <v>24</v>
      </c>
      <c r="F13" s="168">
        <v>3549</v>
      </c>
    </row>
    <row r="14" spans="1:8" ht="16">
      <c r="A14" s="26"/>
      <c r="B14" s="51" t="s">
        <v>393</v>
      </c>
      <c r="C14" s="49" t="s">
        <v>1221</v>
      </c>
      <c r="D14" s="92" t="s">
        <v>1221</v>
      </c>
      <c r="E14" s="49" t="s">
        <v>24</v>
      </c>
      <c r="F14" s="168">
        <v>4546</v>
      </c>
    </row>
    <row r="15" spans="1:8" ht="16">
      <c r="A15" s="26"/>
      <c r="B15" s="51" t="s">
        <v>394</v>
      </c>
      <c r="C15" s="49" t="s">
        <v>1032</v>
      </c>
      <c r="D15" s="92" t="s">
        <v>1032</v>
      </c>
      <c r="E15" s="49" t="s">
        <v>24</v>
      </c>
      <c r="F15" s="64">
        <v>282</v>
      </c>
    </row>
    <row r="16" spans="1:8" ht="16">
      <c r="A16" s="26"/>
      <c r="B16" s="51" t="s">
        <v>395</v>
      </c>
      <c r="C16" s="49" t="s">
        <v>1032</v>
      </c>
      <c r="D16" s="92" t="s">
        <v>1032</v>
      </c>
      <c r="E16" s="49" t="s">
        <v>24</v>
      </c>
      <c r="F16" s="168">
        <v>11083</v>
      </c>
    </row>
    <row r="17" spans="1:6" ht="16">
      <c r="A17" s="26"/>
      <c r="B17" s="51" t="s">
        <v>396</v>
      </c>
      <c r="C17" s="49" t="s">
        <v>935</v>
      </c>
      <c r="D17" s="92" t="s">
        <v>935</v>
      </c>
      <c r="E17" s="49" t="s">
        <v>24</v>
      </c>
      <c r="F17" s="64">
        <v>822</v>
      </c>
    </row>
    <row r="18" spans="1:6" ht="16">
      <c r="A18" s="26"/>
      <c r="B18" s="51" t="s">
        <v>397</v>
      </c>
      <c r="C18" s="49" t="s">
        <v>937</v>
      </c>
      <c r="D18" s="92" t="s">
        <v>937</v>
      </c>
      <c r="E18" s="49" t="s">
        <v>24</v>
      </c>
      <c r="F18" s="168">
        <v>4608</v>
      </c>
    </row>
    <row r="19" spans="1:6" ht="16">
      <c r="A19" s="26"/>
      <c r="B19" s="51" t="s">
        <v>398</v>
      </c>
      <c r="C19" s="49" t="s">
        <v>935</v>
      </c>
      <c r="D19" s="92" t="s">
        <v>935</v>
      </c>
      <c r="E19" s="49" t="s">
        <v>24</v>
      </c>
      <c r="F19" s="64">
        <v>471</v>
      </c>
    </row>
    <row r="20" spans="1:6" ht="32">
      <c r="A20" s="26"/>
      <c r="B20" s="51" t="s">
        <v>399</v>
      </c>
      <c r="C20" s="49" t="s">
        <v>935</v>
      </c>
      <c r="D20" s="92" t="s">
        <v>935</v>
      </c>
      <c r="E20" s="49" t="s">
        <v>24</v>
      </c>
      <c r="F20" s="168">
        <v>1290</v>
      </c>
    </row>
    <row r="21" spans="1:6" ht="16">
      <c r="A21" s="26"/>
      <c r="B21" s="51" t="s">
        <v>400</v>
      </c>
      <c r="C21" s="49" t="s">
        <v>935</v>
      </c>
      <c r="D21" s="92" t="s">
        <v>935</v>
      </c>
      <c r="E21" s="49" t="s">
        <v>24</v>
      </c>
      <c r="F21" s="168">
        <v>1579</v>
      </c>
    </row>
    <row r="22" spans="1:6" ht="16">
      <c r="A22" s="26"/>
      <c r="B22" s="51" t="s">
        <v>401</v>
      </c>
      <c r="C22" s="49" t="s">
        <v>1033</v>
      </c>
      <c r="D22" s="92" t="s">
        <v>1033</v>
      </c>
      <c r="E22" s="49" t="s">
        <v>24</v>
      </c>
      <c r="F22" s="168">
        <v>3723</v>
      </c>
    </row>
    <row r="23" spans="1:6" ht="16">
      <c r="A23" s="26"/>
      <c r="B23" s="51" t="s">
        <v>402</v>
      </c>
      <c r="C23" s="49" t="s">
        <v>935</v>
      </c>
      <c r="D23" s="92" t="s">
        <v>935</v>
      </c>
      <c r="E23" s="49" t="s">
        <v>24</v>
      </c>
      <c r="F23" s="168">
        <v>1435</v>
      </c>
    </row>
    <row r="24" spans="1:6" ht="16">
      <c r="A24" s="26"/>
      <c r="B24" s="51" t="s">
        <v>403</v>
      </c>
      <c r="C24" s="49" t="s">
        <v>935</v>
      </c>
      <c r="D24" s="92" t="s">
        <v>935</v>
      </c>
      <c r="E24" s="49" t="s">
        <v>24</v>
      </c>
      <c r="F24" s="168">
        <v>1651</v>
      </c>
    </row>
    <row r="25" spans="1:6" ht="32">
      <c r="A25" s="26"/>
      <c r="B25" s="51" t="s">
        <v>404</v>
      </c>
      <c r="C25" s="49" t="s">
        <v>936</v>
      </c>
      <c r="D25" s="92" t="s">
        <v>936</v>
      </c>
      <c r="E25" s="49" t="s">
        <v>24</v>
      </c>
      <c r="F25" s="168">
        <v>1958</v>
      </c>
    </row>
    <row r="26" spans="1:6" ht="16">
      <c r="A26" s="26"/>
      <c r="B26" s="51" t="s">
        <v>405</v>
      </c>
      <c r="C26" s="49" t="s">
        <v>935</v>
      </c>
      <c r="D26" s="92" t="s">
        <v>935</v>
      </c>
      <c r="E26" s="49" t="s">
        <v>24</v>
      </c>
      <c r="F26" s="64">
        <v>111</v>
      </c>
    </row>
    <row r="27" spans="1:6" ht="16">
      <c r="A27" s="26"/>
      <c r="B27" s="51" t="s">
        <v>406</v>
      </c>
      <c r="C27" s="49" t="s">
        <v>935</v>
      </c>
      <c r="D27" s="92" t="s">
        <v>935</v>
      </c>
      <c r="E27" s="49" t="s">
        <v>24</v>
      </c>
      <c r="F27" s="168">
        <v>2131</v>
      </c>
    </row>
    <row r="28" spans="1:6" ht="16">
      <c r="A28" s="26"/>
      <c r="B28" s="51" t="s">
        <v>407</v>
      </c>
      <c r="C28" s="49" t="s">
        <v>538</v>
      </c>
      <c r="D28" s="92" t="s">
        <v>538</v>
      </c>
      <c r="E28" s="49" t="s">
        <v>24</v>
      </c>
      <c r="F28" s="168">
        <v>2403</v>
      </c>
    </row>
    <row r="29" spans="1:6" ht="32">
      <c r="A29" s="26"/>
      <c r="B29" s="51" t="s">
        <v>408</v>
      </c>
      <c r="C29" s="49" t="s">
        <v>935</v>
      </c>
      <c r="D29" s="92" t="s">
        <v>935</v>
      </c>
      <c r="E29" s="49" t="s">
        <v>24</v>
      </c>
      <c r="F29" s="168">
        <v>1272</v>
      </c>
    </row>
    <row r="30" spans="1:6" ht="32">
      <c r="A30" s="26"/>
      <c r="B30" s="51" t="s">
        <v>1234</v>
      </c>
      <c r="C30" s="49" t="s">
        <v>935</v>
      </c>
      <c r="D30" s="92" t="s">
        <v>935</v>
      </c>
      <c r="E30" s="49" t="s">
        <v>24</v>
      </c>
      <c r="F30" s="64">
        <v>13</v>
      </c>
    </row>
    <row r="31" spans="1:6" ht="48">
      <c r="A31" s="28"/>
      <c r="B31" s="61" t="s">
        <v>409</v>
      </c>
      <c r="C31" s="49" t="s">
        <v>935</v>
      </c>
      <c r="D31" s="92" t="s">
        <v>935</v>
      </c>
      <c r="E31" s="40" t="s">
        <v>24</v>
      </c>
      <c r="F31" s="169">
        <v>7490</v>
      </c>
    </row>
    <row r="32" spans="1:6" ht="32">
      <c r="A32" s="57" t="s">
        <v>410</v>
      </c>
      <c r="B32" s="43" t="s">
        <v>386</v>
      </c>
      <c r="C32" s="43" t="s">
        <v>944</v>
      </c>
      <c r="D32" s="43" t="s">
        <v>935</v>
      </c>
      <c r="E32" s="40" t="s">
        <v>24</v>
      </c>
      <c r="F32" s="63">
        <v>1338</v>
      </c>
    </row>
    <row r="33" spans="1:7" ht="16">
      <c r="A33" s="57" t="s">
        <v>411</v>
      </c>
      <c r="B33" s="43" t="s">
        <v>386</v>
      </c>
      <c r="C33" s="43" t="s">
        <v>14</v>
      </c>
      <c r="D33" s="43" t="s">
        <v>14</v>
      </c>
      <c r="E33" s="40" t="s">
        <v>14</v>
      </c>
      <c r="F33" s="57">
        <v>339</v>
      </c>
    </row>
    <row r="34" spans="1:7" ht="16">
      <c r="A34" s="57" t="s">
        <v>412</v>
      </c>
      <c r="B34" s="43" t="s">
        <v>386</v>
      </c>
      <c r="C34" s="43" t="s">
        <v>21</v>
      </c>
      <c r="D34" s="43" t="s">
        <v>21</v>
      </c>
      <c r="E34" s="45" t="s">
        <v>14</v>
      </c>
      <c r="F34" s="63">
        <v>9506</v>
      </c>
    </row>
    <row r="35" spans="1:7" ht="16">
      <c r="A35" s="64" t="s">
        <v>413</v>
      </c>
      <c r="B35" s="51" t="s">
        <v>414</v>
      </c>
      <c r="C35" s="45" t="s">
        <v>943</v>
      </c>
      <c r="D35" s="90" t="s">
        <v>83</v>
      </c>
      <c r="E35" s="45" t="s">
        <v>83</v>
      </c>
      <c r="F35" s="64">
        <v>646</v>
      </c>
    </row>
    <row r="36" spans="1:7" ht="16">
      <c r="A36" s="26"/>
      <c r="B36" s="51" t="s">
        <v>415</v>
      </c>
      <c r="C36" s="40" t="s">
        <v>943</v>
      </c>
      <c r="D36" s="91" t="s">
        <v>83</v>
      </c>
      <c r="E36" s="40" t="s">
        <v>83</v>
      </c>
      <c r="F36" s="64">
        <v>14</v>
      </c>
    </row>
    <row r="37" spans="1:7" ht="16">
      <c r="A37" s="57" t="s">
        <v>416</v>
      </c>
      <c r="B37" s="43" t="s">
        <v>386</v>
      </c>
      <c r="C37" s="43" t="s">
        <v>30</v>
      </c>
      <c r="D37" s="43" t="s">
        <v>30</v>
      </c>
      <c r="E37" s="40" t="s">
        <v>88</v>
      </c>
      <c r="F37" s="57">
        <v>72</v>
      </c>
    </row>
    <row r="38" spans="1:7" ht="16">
      <c r="A38" s="57" t="s">
        <v>417</v>
      </c>
      <c r="B38" s="43" t="s">
        <v>386</v>
      </c>
      <c r="C38" s="43" t="s">
        <v>84</v>
      </c>
      <c r="D38" s="43" t="s">
        <v>84</v>
      </c>
      <c r="E38" s="43" t="s">
        <v>14</v>
      </c>
      <c r="F38" s="63">
        <v>3519</v>
      </c>
    </row>
    <row r="39" spans="1:7" ht="16">
      <c r="A39" s="57" t="s">
        <v>418</v>
      </c>
      <c r="B39" s="43" t="s">
        <v>386</v>
      </c>
      <c r="C39" s="43" t="s">
        <v>84</v>
      </c>
      <c r="D39" s="43" t="s">
        <v>84</v>
      </c>
      <c r="E39" s="45" t="s">
        <v>14</v>
      </c>
      <c r="F39" s="63">
        <v>16627</v>
      </c>
    </row>
    <row r="40" spans="1:7" ht="32">
      <c r="A40" s="64" t="s">
        <v>419</v>
      </c>
      <c r="B40" s="51" t="s">
        <v>420</v>
      </c>
      <c r="C40" s="45" t="s">
        <v>948</v>
      </c>
      <c r="D40" s="90" t="s">
        <v>948</v>
      </c>
      <c r="E40" s="45" t="s">
        <v>67</v>
      </c>
      <c r="F40" s="64">
        <v>368</v>
      </c>
      <c r="G40" s="161">
        <v>11817</v>
      </c>
    </row>
    <row r="41" spans="1:7" ht="16">
      <c r="A41" s="26"/>
      <c r="B41" s="152" t="s">
        <v>421</v>
      </c>
      <c r="C41" s="150" t="s">
        <v>1232</v>
      </c>
      <c r="D41" s="170" t="s">
        <v>1232</v>
      </c>
      <c r="E41" s="49" t="s">
        <v>67</v>
      </c>
      <c r="F41" s="168">
        <v>5442</v>
      </c>
      <c r="G41" s="161"/>
    </row>
    <row r="42" spans="1:7" ht="16">
      <c r="A42" s="26"/>
      <c r="B42" s="152" t="s">
        <v>422</v>
      </c>
      <c r="C42" s="150" t="s">
        <v>1232</v>
      </c>
      <c r="D42" s="170" t="s">
        <v>1232</v>
      </c>
      <c r="E42" s="49" t="s">
        <v>67</v>
      </c>
      <c r="F42" s="64">
        <v>903</v>
      </c>
      <c r="G42" s="161"/>
    </row>
    <row r="43" spans="1:7" ht="16">
      <c r="A43" s="26"/>
      <c r="B43" s="155" t="s">
        <v>423</v>
      </c>
      <c r="C43" s="154" t="s">
        <v>1231</v>
      </c>
      <c r="D43" s="171" t="s">
        <v>1231</v>
      </c>
      <c r="E43" s="49" t="s">
        <v>67</v>
      </c>
      <c r="F43" s="168">
        <v>9839</v>
      </c>
      <c r="G43" s="161"/>
    </row>
    <row r="44" spans="1:7" ht="16">
      <c r="A44" s="26"/>
      <c r="B44" s="155" t="s">
        <v>424</v>
      </c>
      <c r="C44" s="154" t="s">
        <v>1231</v>
      </c>
      <c r="D44" s="171" t="s">
        <v>1231</v>
      </c>
      <c r="E44" s="49" t="s">
        <v>67</v>
      </c>
      <c r="F44" s="64">
        <v>160</v>
      </c>
      <c r="G44" s="163">
        <v>37099</v>
      </c>
    </row>
    <row r="45" spans="1:7" ht="16">
      <c r="A45" s="26"/>
      <c r="B45" s="152" t="s">
        <v>425</v>
      </c>
      <c r="C45" s="151" t="s">
        <v>1232</v>
      </c>
      <c r="D45" s="172" t="s">
        <v>1232</v>
      </c>
      <c r="E45" s="49" t="s">
        <v>67</v>
      </c>
      <c r="F45" s="168">
        <v>7321</v>
      </c>
      <c r="G45" s="163"/>
    </row>
    <row r="46" spans="1:7" ht="32">
      <c r="A46" s="26"/>
      <c r="B46" s="155" t="s">
        <v>426</v>
      </c>
      <c r="C46" s="154" t="s">
        <v>1231</v>
      </c>
      <c r="D46" s="171" t="s">
        <v>1231</v>
      </c>
      <c r="E46" s="49" t="s">
        <v>67</v>
      </c>
      <c r="F46" s="168">
        <v>20145</v>
      </c>
      <c r="G46" s="163"/>
    </row>
    <row r="47" spans="1:7" ht="16">
      <c r="A47" s="26"/>
      <c r="B47" s="51" t="s">
        <v>427</v>
      </c>
      <c r="C47" s="49" t="s">
        <v>948</v>
      </c>
      <c r="D47" s="92" t="s">
        <v>948</v>
      </c>
      <c r="E47" s="49" t="s">
        <v>67</v>
      </c>
      <c r="F47" s="64">
        <v>140</v>
      </c>
      <c r="G47" s="163"/>
    </row>
    <row r="48" spans="1:7" ht="16">
      <c r="A48" s="26"/>
      <c r="B48" s="51" t="s">
        <v>428</v>
      </c>
      <c r="C48" s="49" t="s">
        <v>948</v>
      </c>
      <c r="D48" s="92" t="s">
        <v>948</v>
      </c>
      <c r="E48" s="49" t="s">
        <v>67</v>
      </c>
      <c r="F48" s="64">
        <v>68</v>
      </c>
      <c r="G48" s="164">
        <v>16331</v>
      </c>
    </row>
    <row r="49" spans="1:7" ht="16">
      <c r="A49" s="26"/>
      <c r="B49" s="51" t="s">
        <v>429</v>
      </c>
      <c r="C49" s="49" t="s">
        <v>948</v>
      </c>
      <c r="D49" s="92" t="s">
        <v>948</v>
      </c>
      <c r="E49" s="49" t="s">
        <v>67</v>
      </c>
      <c r="F49" s="168">
        <v>7615</v>
      </c>
      <c r="G49" s="164"/>
    </row>
    <row r="50" spans="1:7" ht="16">
      <c r="A50" s="26"/>
      <c r="B50" s="51" t="s">
        <v>430</v>
      </c>
      <c r="C50" s="49" t="s">
        <v>948</v>
      </c>
      <c r="D50" s="92" t="s">
        <v>948</v>
      </c>
      <c r="E50" s="49" t="s">
        <v>67</v>
      </c>
      <c r="F50" s="168">
        <v>10546</v>
      </c>
      <c r="G50" s="164"/>
    </row>
    <row r="51" spans="1:7" ht="32">
      <c r="A51" s="26"/>
      <c r="B51" s="152" t="s">
        <v>431</v>
      </c>
      <c r="C51" s="150" t="s">
        <v>1232</v>
      </c>
      <c r="D51" s="170" t="s">
        <v>1232</v>
      </c>
      <c r="E51" s="49" t="s">
        <v>67</v>
      </c>
      <c r="F51" s="168">
        <v>5511</v>
      </c>
      <c r="G51" s="164"/>
    </row>
    <row r="52" spans="1:7" ht="16">
      <c r="A52" s="26"/>
      <c r="B52" s="157" t="s">
        <v>432</v>
      </c>
      <c r="C52" s="156" t="s">
        <v>29</v>
      </c>
      <c r="D52" s="173" t="s">
        <v>29</v>
      </c>
      <c r="E52" s="49" t="s">
        <v>67</v>
      </c>
      <c r="F52" s="168">
        <v>16457</v>
      </c>
      <c r="G52" s="162">
        <v>21287</v>
      </c>
    </row>
    <row r="53" spans="1:7" ht="16">
      <c r="A53" s="26"/>
      <c r="B53" s="152" t="s">
        <v>433</v>
      </c>
      <c r="C53" s="150" t="s">
        <v>1232</v>
      </c>
      <c r="D53" s="170" t="s">
        <v>1232</v>
      </c>
      <c r="E53" s="49" t="s">
        <v>67</v>
      </c>
      <c r="F53" s="64">
        <v>641</v>
      </c>
      <c r="G53" s="162"/>
    </row>
    <row r="54" spans="1:7" ht="16">
      <c r="A54" s="26"/>
      <c r="B54" s="51" t="s">
        <v>434</v>
      </c>
      <c r="C54" s="49" t="s">
        <v>948</v>
      </c>
      <c r="D54" s="92" t="s">
        <v>948</v>
      </c>
      <c r="E54" s="49" t="s">
        <v>67</v>
      </c>
      <c r="F54" s="64">
        <v>902</v>
      </c>
      <c r="G54" s="162"/>
    </row>
    <row r="55" spans="1:7" ht="16">
      <c r="A55" s="26"/>
      <c r="B55" s="51" t="s">
        <v>435</v>
      </c>
      <c r="C55" s="40" t="s">
        <v>948</v>
      </c>
      <c r="D55" s="91" t="s">
        <v>948</v>
      </c>
      <c r="E55" s="40" t="s">
        <v>67</v>
      </c>
      <c r="F55" s="64">
        <v>782</v>
      </c>
      <c r="G55" s="162"/>
    </row>
    <row r="56" spans="1:7" ht="16">
      <c r="A56" s="57" t="s">
        <v>436</v>
      </c>
      <c r="B56" s="43" t="s">
        <v>386</v>
      </c>
      <c r="C56" s="43" t="s">
        <v>948</v>
      </c>
      <c r="D56" s="43" t="s">
        <v>948</v>
      </c>
      <c r="E56" s="49" t="s">
        <v>67</v>
      </c>
      <c r="F56" s="57">
        <v>442</v>
      </c>
      <c r="G56" s="162"/>
    </row>
    <row r="57" spans="1:7" ht="16">
      <c r="A57" s="64" t="s">
        <v>437</v>
      </c>
      <c r="B57" s="51" t="s">
        <v>438</v>
      </c>
      <c r="C57" s="49" t="s">
        <v>86</v>
      </c>
      <c r="D57" s="92" t="s">
        <v>86</v>
      </c>
      <c r="E57" s="45" t="s">
        <v>88</v>
      </c>
      <c r="F57" s="168">
        <v>1245</v>
      </c>
    </row>
    <row r="58" spans="1:7" ht="16">
      <c r="A58" s="26"/>
      <c r="B58" s="51" t="s">
        <v>439</v>
      </c>
      <c r="C58" s="40" t="s">
        <v>82</v>
      </c>
      <c r="D58" s="91" t="s">
        <v>82</v>
      </c>
      <c r="E58" s="40" t="s">
        <v>83</v>
      </c>
      <c r="F58" s="168">
        <v>5672</v>
      </c>
    </row>
    <row r="59" spans="1:7" ht="16">
      <c r="A59" s="57" t="s">
        <v>440</v>
      </c>
      <c r="B59" s="43" t="s">
        <v>386</v>
      </c>
      <c r="C59" s="43" t="s">
        <v>1223</v>
      </c>
      <c r="D59" s="43" t="s">
        <v>1223</v>
      </c>
      <c r="E59" s="49" t="s">
        <v>88</v>
      </c>
      <c r="F59" s="57">
        <v>28</v>
      </c>
    </row>
    <row r="60" spans="1:7" ht="16">
      <c r="A60" s="64" t="s">
        <v>441</v>
      </c>
      <c r="B60" s="51" t="s">
        <v>442</v>
      </c>
      <c r="C60" s="45" t="s">
        <v>14</v>
      </c>
      <c r="D60" s="90" t="s">
        <v>14</v>
      </c>
      <c r="E60" s="45" t="s">
        <v>14</v>
      </c>
      <c r="F60" s="64">
        <v>42</v>
      </c>
    </row>
    <row r="61" spans="1:7" ht="16">
      <c r="A61" s="26"/>
      <c r="B61" s="51" t="s">
        <v>443</v>
      </c>
      <c r="C61" s="49" t="s">
        <v>14</v>
      </c>
      <c r="D61" s="92" t="s">
        <v>14</v>
      </c>
      <c r="E61" s="49" t="s">
        <v>14</v>
      </c>
      <c r="F61" s="64">
        <v>552</v>
      </c>
    </row>
    <row r="62" spans="1:7" ht="16">
      <c r="A62" s="26"/>
      <c r="B62" s="51" t="s">
        <v>444</v>
      </c>
      <c r="C62" s="49" t="s">
        <v>14</v>
      </c>
      <c r="D62" s="92" t="s">
        <v>14</v>
      </c>
      <c r="E62" s="49" t="s">
        <v>14</v>
      </c>
      <c r="F62" s="64">
        <v>387</v>
      </c>
    </row>
    <row r="63" spans="1:7" ht="16">
      <c r="A63" s="26"/>
      <c r="B63" s="51" t="s">
        <v>445</v>
      </c>
      <c r="C63" s="40" t="s">
        <v>14</v>
      </c>
      <c r="D63" s="91" t="s">
        <v>14</v>
      </c>
      <c r="E63" s="40" t="s">
        <v>14</v>
      </c>
      <c r="F63" s="168">
        <v>12653</v>
      </c>
    </row>
    <row r="64" spans="1:7" ht="16">
      <c r="A64" s="57" t="s">
        <v>1233</v>
      </c>
      <c r="B64" s="43" t="s">
        <v>386</v>
      </c>
      <c r="C64" s="43" t="s">
        <v>82</v>
      </c>
      <c r="D64" s="43" t="s">
        <v>82</v>
      </c>
      <c r="E64" s="40" t="s">
        <v>83</v>
      </c>
      <c r="F64" s="57">
        <v>29</v>
      </c>
    </row>
    <row r="65" spans="1:6" ht="16">
      <c r="A65" s="57" t="s">
        <v>447</v>
      </c>
      <c r="B65" s="43" t="s">
        <v>386</v>
      </c>
      <c r="C65" s="43" t="s">
        <v>82</v>
      </c>
      <c r="D65" s="43" t="s">
        <v>82</v>
      </c>
      <c r="E65" s="40" t="s">
        <v>83</v>
      </c>
      <c r="F65" s="63">
        <v>1598</v>
      </c>
    </row>
    <row r="66" spans="1:6" ht="32">
      <c r="A66" s="57" t="s">
        <v>448</v>
      </c>
      <c r="B66" s="43" t="s">
        <v>386</v>
      </c>
      <c r="C66" s="43" t="s">
        <v>1223</v>
      </c>
      <c r="D66" s="43" t="s">
        <v>1223</v>
      </c>
      <c r="E66" s="43" t="s">
        <v>83</v>
      </c>
      <c r="F66" s="63">
        <v>2952</v>
      </c>
    </row>
    <row r="67" spans="1:6" ht="16">
      <c r="A67" s="57" t="s">
        <v>449</v>
      </c>
      <c r="B67" s="43" t="s">
        <v>386</v>
      </c>
      <c r="C67" s="43" t="s">
        <v>951</v>
      </c>
      <c r="D67" s="43" t="s">
        <v>951</v>
      </c>
      <c r="E67" s="43" t="s">
        <v>83</v>
      </c>
      <c r="F67" s="57">
        <v>467</v>
      </c>
    </row>
    <row r="68" spans="1:6" ht="16">
      <c r="A68" s="57" t="s">
        <v>450</v>
      </c>
      <c r="B68" s="43" t="s">
        <v>386</v>
      </c>
      <c r="C68" s="43" t="s">
        <v>951</v>
      </c>
      <c r="D68" s="43" t="s">
        <v>951</v>
      </c>
      <c r="E68" s="43" t="s">
        <v>83</v>
      </c>
      <c r="F68" s="57">
        <v>40</v>
      </c>
    </row>
    <row r="69" spans="1:6" ht="16">
      <c r="A69" s="57" t="s">
        <v>451</v>
      </c>
      <c r="B69" s="43" t="s">
        <v>386</v>
      </c>
      <c r="C69" s="43" t="s">
        <v>951</v>
      </c>
      <c r="D69" s="43" t="s">
        <v>951</v>
      </c>
      <c r="E69" s="45" t="s">
        <v>83</v>
      </c>
      <c r="F69" s="57">
        <v>259</v>
      </c>
    </row>
    <row r="70" spans="1:6" ht="16">
      <c r="A70" s="64" t="s">
        <v>452</v>
      </c>
      <c r="B70" s="51" t="s">
        <v>453</v>
      </c>
      <c r="C70" s="45" t="s">
        <v>5</v>
      </c>
      <c r="D70" s="90" t="s">
        <v>5</v>
      </c>
      <c r="E70" s="45" t="s">
        <v>14</v>
      </c>
      <c r="F70" s="168">
        <v>3842</v>
      </c>
    </row>
    <row r="71" spans="1:6" ht="16">
      <c r="A71" s="26"/>
      <c r="B71" s="51" t="s">
        <v>454</v>
      </c>
      <c r="C71" s="40" t="s">
        <v>1034</v>
      </c>
      <c r="D71" s="91" t="s">
        <v>1034</v>
      </c>
      <c r="E71" s="40" t="s">
        <v>14</v>
      </c>
      <c r="F71" s="168">
        <v>1548</v>
      </c>
    </row>
    <row r="72" spans="1:6" ht="16">
      <c r="A72" s="57" t="s">
        <v>455</v>
      </c>
      <c r="B72" s="43" t="s">
        <v>386</v>
      </c>
      <c r="C72" s="43" t="s">
        <v>14</v>
      </c>
      <c r="D72" s="43" t="s">
        <v>14</v>
      </c>
      <c r="E72" s="49" t="s">
        <v>14</v>
      </c>
      <c r="F72" s="57">
        <v>466</v>
      </c>
    </row>
    <row r="73" spans="1:6" ht="32">
      <c r="A73" s="64" t="s">
        <v>456</v>
      </c>
      <c r="B73" s="51" t="s">
        <v>457</v>
      </c>
      <c r="C73" s="45" t="s">
        <v>938</v>
      </c>
      <c r="D73" s="90" t="s">
        <v>938</v>
      </c>
      <c r="E73" s="45" t="s">
        <v>83</v>
      </c>
      <c r="F73" s="64">
        <v>42</v>
      </c>
    </row>
    <row r="74" spans="1:6" ht="48">
      <c r="A74" s="26"/>
      <c r="B74" s="51" t="s">
        <v>458</v>
      </c>
      <c r="C74" s="49" t="s">
        <v>938</v>
      </c>
      <c r="D74" s="92" t="s">
        <v>938</v>
      </c>
      <c r="E74" s="49" t="s">
        <v>14</v>
      </c>
      <c r="F74" s="64">
        <v>21</v>
      </c>
    </row>
    <row r="75" spans="1:6" ht="16">
      <c r="A75" s="26"/>
      <c r="B75" s="51" t="s">
        <v>459</v>
      </c>
      <c r="C75" s="49" t="s">
        <v>938</v>
      </c>
      <c r="D75" s="92" t="s">
        <v>938</v>
      </c>
      <c r="E75" s="49" t="s">
        <v>83</v>
      </c>
      <c r="F75" s="168">
        <v>3851</v>
      </c>
    </row>
    <row r="76" spans="1:6" ht="16">
      <c r="A76" s="26"/>
      <c r="B76" s="40" t="s">
        <v>460</v>
      </c>
      <c r="C76" s="40" t="s">
        <v>938</v>
      </c>
      <c r="D76" s="91" t="s">
        <v>938</v>
      </c>
      <c r="E76" s="40" t="s">
        <v>83</v>
      </c>
      <c r="F76" s="174">
        <v>3</v>
      </c>
    </row>
    <row r="77" spans="1:6" ht="16">
      <c r="A77" s="57" t="s">
        <v>461</v>
      </c>
      <c r="B77" s="43" t="s">
        <v>386</v>
      </c>
      <c r="C77" s="43" t="s">
        <v>938</v>
      </c>
      <c r="D77" s="43" t="s">
        <v>938</v>
      </c>
      <c r="E77" s="40" t="s">
        <v>88</v>
      </c>
      <c r="F77" s="57">
        <v>92</v>
      </c>
    </row>
    <row r="78" spans="1:6" ht="16">
      <c r="A78" s="57" t="s">
        <v>462</v>
      </c>
      <c r="B78" s="43" t="s">
        <v>386</v>
      </c>
      <c r="C78" s="43" t="s">
        <v>939</v>
      </c>
      <c r="D78" s="43" t="s">
        <v>939</v>
      </c>
      <c r="E78" s="43" t="s">
        <v>14</v>
      </c>
      <c r="F78" s="57">
        <v>92</v>
      </c>
    </row>
    <row r="79" spans="1:6" ht="16">
      <c r="A79" s="57" t="s">
        <v>463</v>
      </c>
      <c r="B79" s="43" t="s">
        <v>386</v>
      </c>
      <c r="C79" s="43" t="s">
        <v>939</v>
      </c>
      <c r="D79" s="43" t="s">
        <v>939</v>
      </c>
      <c r="E79" s="43" t="s">
        <v>83</v>
      </c>
      <c r="F79" s="57">
        <v>14</v>
      </c>
    </row>
    <row r="80" spans="1:6" ht="16">
      <c r="A80" s="57" t="s">
        <v>464</v>
      </c>
      <c r="B80" s="43" t="s">
        <v>386</v>
      </c>
      <c r="C80" s="43" t="s">
        <v>940</v>
      </c>
      <c r="D80" s="43" t="s">
        <v>940</v>
      </c>
      <c r="E80" s="43" t="s">
        <v>83</v>
      </c>
      <c r="F80" s="57">
        <v>81</v>
      </c>
    </row>
    <row r="81" spans="1:6" ht="16">
      <c r="A81" s="57" t="s">
        <v>465</v>
      </c>
      <c r="B81" s="43" t="s">
        <v>386</v>
      </c>
      <c r="C81" s="43" t="s">
        <v>940</v>
      </c>
      <c r="D81" s="43" t="s">
        <v>940</v>
      </c>
      <c r="E81" s="43" t="s">
        <v>14</v>
      </c>
      <c r="F81" s="57">
        <v>998</v>
      </c>
    </row>
    <row r="82" spans="1:6" ht="32">
      <c r="A82" s="57" t="s">
        <v>466</v>
      </c>
      <c r="B82" s="43" t="s">
        <v>386</v>
      </c>
      <c r="C82" s="43" t="s">
        <v>14</v>
      </c>
      <c r="D82" s="43" t="s">
        <v>14</v>
      </c>
      <c r="E82" s="43" t="s">
        <v>14</v>
      </c>
      <c r="F82" s="57">
        <v>961</v>
      </c>
    </row>
    <row r="83" spans="1:6" ht="32">
      <c r="A83" s="57" t="s">
        <v>467</v>
      </c>
      <c r="B83" s="43" t="s">
        <v>386</v>
      </c>
      <c r="C83" s="43" t="s">
        <v>83</v>
      </c>
      <c r="D83" s="43" t="s">
        <v>83</v>
      </c>
      <c r="E83" s="43" t="s">
        <v>83</v>
      </c>
      <c r="F83" s="63">
        <v>1268</v>
      </c>
    </row>
    <row r="84" spans="1:6" ht="16">
      <c r="A84" s="57" t="s">
        <v>468</v>
      </c>
      <c r="B84" s="43" t="s">
        <v>386</v>
      </c>
      <c r="C84" s="43" t="s">
        <v>83</v>
      </c>
      <c r="D84" s="43" t="s">
        <v>83</v>
      </c>
      <c r="E84" s="45" t="s">
        <v>83</v>
      </c>
      <c r="F84" s="63">
        <v>24402</v>
      </c>
    </row>
    <row r="85" spans="1:6" ht="48">
      <c r="A85" s="58" t="s">
        <v>469</v>
      </c>
      <c r="B85" s="59" t="s">
        <v>470</v>
      </c>
      <c r="C85" s="45" t="s">
        <v>947</v>
      </c>
      <c r="D85" s="90" t="s">
        <v>947</v>
      </c>
      <c r="E85" s="45" t="s">
        <v>85</v>
      </c>
      <c r="F85" s="175">
        <v>4150</v>
      </c>
    </row>
    <row r="86" spans="1:6" ht="64">
      <c r="A86" s="26"/>
      <c r="B86" s="66" t="s">
        <v>471</v>
      </c>
      <c r="C86" s="49" t="s">
        <v>947</v>
      </c>
      <c r="D86" s="92" t="s">
        <v>947</v>
      </c>
      <c r="E86" s="49" t="s">
        <v>85</v>
      </c>
      <c r="F86" s="64">
        <v>169</v>
      </c>
    </row>
    <row r="87" spans="1:6" ht="32">
      <c r="A87" s="26"/>
      <c r="B87" s="66" t="s">
        <v>472</v>
      </c>
      <c r="C87" s="49" t="s">
        <v>85</v>
      </c>
      <c r="D87" s="92" t="s">
        <v>85</v>
      </c>
      <c r="E87" s="49" t="s">
        <v>85</v>
      </c>
      <c r="F87" s="64">
        <v>186</v>
      </c>
    </row>
    <row r="88" spans="1:6" ht="16">
      <c r="A88" s="26"/>
      <c r="B88" s="66" t="s">
        <v>473</v>
      </c>
      <c r="C88" s="49" t="s">
        <v>85</v>
      </c>
      <c r="D88" s="92" t="s">
        <v>85</v>
      </c>
      <c r="E88" s="49" t="s">
        <v>85</v>
      </c>
      <c r="F88" s="168">
        <v>2644</v>
      </c>
    </row>
    <row r="89" spans="1:6" ht="16">
      <c r="A89" s="26"/>
      <c r="B89" s="66" t="s">
        <v>474</v>
      </c>
      <c r="C89" s="49" t="s">
        <v>85</v>
      </c>
      <c r="D89" s="92" t="s">
        <v>85</v>
      </c>
      <c r="E89" s="49" t="s">
        <v>85</v>
      </c>
      <c r="F89" s="64">
        <v>34</v>
      </c>
    </row>
    <row r="90" spans="1:6" ht="16">
      <c r="A90" s="26"/>
      <c r="B90" s="66" t="s">
        <v>475</v>
      </c>
      <c r="C90" s="49" t="s">
        <v>85</v>
      </c>
      <c r="D90" s="92" t="s">
        <v>85</v>
      </c>
      <c r="E90" s="49" t="s">
        <v>85</v>
      </c>
      <c r="F90" s="64">
        <v>417</v>
      </c>
    </row>
    <row r="91" spans="1:6" ht="16">
      <c r="A91" s="26"/>
      <c r="B91" s="66" t="s">
        <v>476</v>
      </c>
      <c r="C91" s="49" t="s">
        <v>85</v>
      </c>
      <c r="D91" s="92" t="s">
        <v>85</v>
      </c>
      <c r="E91" s="49" t="s">
        <v>85</v>
      </c>
      <c r="F91" s="64">
        <v>236</v>
      </c>
    </row>
    <row r="92" spans="1:6" ht="32">
      <c r="A92" s="26"/>
      <c r="B92" s="66" t="s">
        <v>477</v>
      </c>
      <c r="C92" s="49" t="s">
        <v>85</v>
      </c>
      <c r="D92" s="92" t="s">
        <v>85</v>
      </c>
      <c r="E92" s="49" t="s">
        <v>85</v>
      </c>
      <c r="F92" s="168">
        <v>5150</v>
      </c>
    </row>
    <row r="93" spans="1:6" ht="32">
      <c r="A93" s="28"/>
      <c r="B93" s="61" t="s">
        <v>478</v>
      </c>
      <c r="C93" s="40" t="s">
        <v>85</v>
      </c>
      <c r="D93" s="91" t="s">
        <v>85</v>
      </c>
      <c r="E93" s="49" t="s">
        <v>85</v>
      </c>
      <c r="F93" s="169">
        <v>1167</v>
      </c>
    </row>
    <row r="94" spans="1:6" ht="16">
      <c r="A94" s="64" t="s">
        <v>479</v>
      </c>
      <c r="B94" s="66" t="s">
        <v>480</v>
      </c>
      <c r="C94" s="45" t="s">
        <v>63</v>
      </c>
      <c r="D94" s="90" t="s">
        <v>63</v>
      </c>
      <c r="E94" s="45" t="s">
        <v>85</v>
      </c>
      <c r="F94" s="168">
        <v>1629</v>
      </c>
    </row>
    <row r="95" spans="1:6" ht="32">
      <c r="A95" s="28"/>
      <c r="B95" s="61" t="s">
        <v>481</v>
      </c>
      <c r="C95" s="40" t="s">
        <v>63</v>
      </c>
      <c r="D95" s="91" t="s">
        <v>63</v>
      </c>
      <c r="E95" s="40" t="s">
        <v>85</v>
      </c>
      <c r="F95" s="169">
        <v>2862</v>
      </c>
    </row>
    <row r="96" spans="1:6" ht="16">
      <c r="A96" s="64" t="s">
        <v>482</v>
      </c>
      <c r="B96" s="66" t="s">
        <v>483</v>
      </c>
      <c r="C96" s="45" t="s">
        <v>54</v>
      </c>
      <c r="D96" s="90" t="s">
        <v>54</v>
      </c>
      <c r="E96" s="45" t="s">
        <v>85</v>
      </c>
      <c r="F96" s="168">
        <v>1275</v>
      </c>
    </row>
    <row r="97" spans="1:6" ht="48">
      <c r="A97" s="28"/>
      <c r="B97" s="61" t="s">
        <v>484</v>
      </c>
      <c r="C97" s="40" t="s">
        <v>54</v>
      </c>
      <c r="D97" s="91" t="s">
        <v>54</v>
      </c>
      <c r="E97" s="40" t="s">
        <v>85</v>
      </c>
      <c r="F97" s="67">
        <v>615</v>
      </c>
    </row>
    <row r="98" spans="1:6" ht="16">
      <c r="A98" s="67" t="s">
        <v>485</v>
      </c>
      <c r="B98" s="68" t="s">
        <v>386</v>
      </c>
      <c r="C98" s="43" t="s">
        <v>54</v>
      </c>
      <c r="D98" s="88" t="s">
        <v>54</v>
      </c>
      <c r="E98" s="43" t="s">
        <v>85</v>
      </c>
      <c r="F98" s="67">
        <v>89</v>
      </c>
    </row>
    <row r="99" spans="1:6" ht="16">
      <c r="A99" s="64" t="s">
        <v>486</v>
      </c>
      <c r="B99" s="51" t="s">
        <v>487</v>
      </c>
      <c r="C99" s="45" t="s">
        <v>85</v>
      </c>
      <c r="D99" s="90" t="s">
        <v>85</v>
      </c>
      <c r="E99" s="45" t="s">
        <v>85</v>
      </c>
      <c r="F99" s="64">
        <v>21</v>
      </c>
    </row>
    <row r="100" spans="1:6" ht="32">
      <c r="A100" s="26"/>
      <c r="B100" s="51" t="s">
        <v>488</v>
      </c>
      <c r="C100" s="40" t="s">
        <v>85</v>
      </c>
      <c r="D100" s="91" t="s">
        <v>85</v>
      </c>
      <c r="E100" s="40" t="s">
        <v>85</v>
      </c>
      <c r="F100" s="64">
        <v>221</v>
      </c>
    </row>
    <row r="101" spans="1:6" ht="16">
      <c r="A101" s="57" t="s">
        <v>489</v>
      </c>
      <c r="B101" s="43" t="s">
        <v>386</v>
      </c>
      <c r="C101" s="43" t="s">
        <v>85</v>
      </c>
      <c r="D101" s="43" t="s">
        <v>85</v>
      </c>
      <c r="E101" s="49" t="s">
        <v>85</v>
      </c>
      <c r="F101" s="57">
        <v>294</v>
      </c>
    </row>
    <row r="102" spans="1:6" ht="16">
      <c r="A102" s="57" t="s">
        <v>490</v>
      </c>
      <c r="B102" s="43" t="s">
        <v>386</v>
      </c>
      <c r="C102" s="43" t="s">
        <v>86</v>
      </c>
      <c r="D102" s="43" t="s">
        <v>86</v>
      </c>
      <c r="E102" s="43" t="s">
        <v>88</v>
      </c>
      <c r="F102" s="57">
        <v>615</v>
      </c>
    </row>
  </sheetData>
  <mergeCells count="4">
    <mergeCell ref="G40:G43"/>
    <mergeCell ref="G44:G47"/>
    <mergeCell ref="G48:G51"/>
    <mergeCell ref="G52:G56"/>
  </mergeCells>
  <phoneticPr fontId="17" type="noConversion"/>
  <conditionalFormatting sqref="E1:E1048576">
    <cfRule type="containsText" dxfId="4" priority="5" operator="containsText" text="Cardiovascular">
      <formula>NOT(ISERROR(SEARCH("Cardiovascular",E1)))</formula>
    </cfRule>
  </conditionalFormatting>
  <conditionalFormatting sqref="E1:E1048576">
    <cfRule type="containsText" dxfId="3" priority="1" operator="containsText" text="Injury">
      <formula>NOT(ISERROR(SEARCH("Injury",E1)))</formula>
    </cfRule>
    <cfRule type="containsText" dxfId="2" priority="2" operator="containsText" text="Other Chronic">
      <formula>NOT(ISERROR(SEARCH("Other Chronic",E1)))</formula>
    </cfRule>
    <cfRule type="containsText" dxfId="1" priority="3" operator="containsText" text="Communicable">
      <formula>NOT(ISERROR(SEARCH("Communicable",E1)))</formula>
    </cfRule>
    <cfRule type="containsText" dxfId="0" priority="4" operator="containsText" text="Cancer">
      <formula>NOT(ISERROR(SEARCH("Cancer",E1)))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7"/>
  <sheetViews>
    <sheetView zoomScale="99" zoomScaleNormal="117" workbookViewId="0">
      <selection activeCell="C7" sqref="C7"/>
    </sheetView>
  </sheetViews>
  <sheetFormatPr baseColWidth="10" defaultColWidth="8.83203125" defaultRowHeight="15"/>
  <cols>
    <col min="1" max="1" width="5.1640625" bestFit="1" customWidth="1"/>
    <col min="2" max="4" width="50.83203125" customWidth="1"/>
    <col min="5" max="5" width="15.6640625" bestFit="1" customWidth="1"/>
    <col min="6" max="8" width="50.83203125" customWidth="1"/>
    <col min="10" max="10" width="8.83203125" customWidth="1"/>
  </cols>
  <sheetData>
    <row r="1" spans="1:11" ht="17">
      <c r="A1" s="38" t="s">
        <v>87</v>
      </c>
      <c r="B1" s="38" t="s">
        <v>94</v>
      </c>
      <c r="C1" s="38" t="s">
        <v>96</v>
      </c>
      <c r="D1" s="38" t="s">
        <v>97</v>
      </c>
      <c r="E1" s="38" t="s">
        <v>98</v>
      </c>
      <c r="F1" s="38" t="s">
        <v>372</v>
      </c>
      <c r="G1" s="38" t="s">
        <v>0</v>
      </c>
      <c r="H1" s="38" t="s">
        <v>373</v>
      </c>
    </row>
    <row r="2" spans="1:11" s="19" customFormat="1" ht="68">
      <c r="A2" s="38">
        <v>1900</v>
      </c>
      <c r="B2" s="21" t="s">
        <v>95</v>
      </c>
      <c r="C2" s="22" t="s">
        <v>155</v>
      </c>
      <c r="D2" s="38" t="s">
        <v>931</v>
      </c>
      <c r="E2" s="38" t="s">
        <v>930</v>
      </c>
      <c r="F2" s="38" t="s">
        <v>932</v>
      </c>
      <c r="G2" s="38"/>
      <c r="H2" s="38" t="s">
        <v>933</v>
      </c>
      <c r="J2" s="31"/>
      <c r="K2" s="30"/>
    </row>
    <row r="3" spans="1:11" s="19" customFormat="1" ht="102">
      <c r="A3" s="38">
        <v>1910</v>
      </c>
      <c r="B3" s="21" t="s">
        <v>886</v>
      </c>
      <c r="C3" s="23" t="s">
        <v>887</v>
      </c>
      <c r="D3" s="38" t="s">
        <v>923</v>
      </c>
      <c r="E3" s="38" t="s">
        <v>890</v>
      </c>
      <c r="F3" s="38" t="s">
        <v>924</v>
      </c>
      <c r="G3" s="38" t="s">
        <v>925</v>
      </c>
      <c r="H3" s="38" t="s">
        <v>926</v>
      </c>
    </row>
    <row r="4" spans="1:11" s="19" customFormat="1" ht="68">
      <c r="A4" s="38">
        <v>1917</v>
      </c>
      <c r="B4" s="76" t="s">
        <v>1261</v>
      </c>
      <c r="C4" s="24" t="s">
        <v>1273</v>
      </c>
      <c r="D4" s="71" t="s">
        <v>1263</v>
      </c>
      <c r="E4" s="71" t="s">
        <v>1262</v>
      </c>
      <c r="F4" s="38"/>
      <c r="G4" s="38"/>
      <c r="H4" s="38"/>
    </row>
    <row r="5" spans="1:11" s="19" customFormat="1" ht="68">
      <c r="A5" s="38">
        <v>1918</v>
      </c>
      <c r="B5" s="76" t="s">
        <v>1275</v>
      </c>
      <c r="C5" s="24" t="s">
        <v>1274</v>
      </c>
      <c r="D5" s="75" t="s">
        <v>1277</v>
      </c>
      <c r="E5" s="75" t="s">
        <v>1278</v>
      </c>
      <c r="F5" s="38"/>
      <c r="G5" s="38"/>
      <c r="H5" s="38"/>
    </row>
    <row r="6" spans="1:11" s="19" customFormat="1" ht="68">
      <c r="A6" s="38">
        <v>1920</v>
      </c>
      <c r="B6" s="21" t="s">
        <v>673</v>
      </c>
      <c r="C6" s="24" t="s">
        <v>674</v>
      </c>
      <c r="D6" s="80" t="s">
        <v>676</v>
      </c>
      <c r="E6" s="38" t="s">
        <v>630</v>
      </c>
      <c r="F6" s="38" t="s">
        <v>680</v>
      </c>
      <c r="G6" s="38" t="s">
        <v>679</v>
      </c>
      <c r="H6" s="38" t="s">
        <v>678</v>
      </c>
    </row>
    <row r="7" spans="1:11" s="19" customFormat="1" ht="68">
      <c r="A7" s="38">
        <v>1929</v>
      </c>
      <c r="B7" s="76" t="s">
        <v>1283</v>
      </c>
      <c r="C7" s="24" t="s">
        <v>1392</v>
      </c>
      <c r="D7" s="80" t="s">
        <v>1391</v>
      </c>
      <c r="E7" s="80" t="s">
        <v>1284</v>
      </c>
      <c r="F7" s="80" t="s">
        <v>1393</v>
      </c>
      <c r="G7" s="80" t="s">
        <v>679</v>
      </c>
      <c r="H7" s="38"/>
    </row>
    <row r="8" spans="1:11" s="19" customFormat="1" ht="34">
      <c r="A8" s="38">
        <v>1939</v>
      </c>
      <c r="B8" s="21" t="s">
        <v>1394</v>
      </c>
      <c r="C8" s="121"/>
      <c r="D8" s="80"/>
      <c r="E8" s="122" t="s">
        <v>1395</v>
      </c>
      <c r="F8" s="80"/>
      <c r="G8" s="80"/>
      <c r="H8" s="38"/>
    </row>
    <row r="9" spans="1:11" s="19" customFormat="1" ht="68">
      <c r="A9" s="38">
        <v>1940</v>
      </c>
      <c r="B9" s="21" t="s">
        <v>889</v>
      </c>
      <c r="C9" s="23" t="s">
        <v>888</v>
      </c>
      <c r="D9" s="75" t="s">
        <v>1276</v>
      </c>
      <c r="E9" s="38" t="s">
        <v>941</v>
      </c>
      <c r="F9" s="38"/>
      <c r="G9" s="38"/>
      <c r="H9" s="38" t="s">
        <v>927</v>
      </c>
    </row>
    <row r="10" spans="1:11" s="19" customFormat="1" ht="85">
      <c r="A10" s="38">
        <v>1950</v>
      </c>
      <c r="B10" s="21" t="s">
        <v>153</v>
      </c>
      <c r="C10" s="22" t="s">
        <v>154</v>
      </c>
      <c r="D10" s="38" t="s">
        <v>371</v>
      </c>
      <c r="E10" s="38" t="s">
        <v>156</v>
      </c>
      <c r="F10" s="38" t="s">
        <v>677</v>
      </c>
      <c r="G10" s="38" t="s">
        <v>681</v>
      </c>
      <c r="H10" s="38" t="s">
        <v>494</v>
      </c>
    </row>
    <row r="11" spans="1:11" s="19" customFormat="1" ht="34">
      <c r="A11" s="38">
        <v>1960</v>
      </c>
      <c r="B11" s="21" t="s">
        <v>884</v>
      </c>
      <c r="C11" s="24" t="s">
        <v>885</v>
      </c>
      <c r="D11" s="38" t="s">
        <v>952</v>
      </c>
      <c r="E11" s="38" t="s">
        <v>953</v>
      </c>
      <c r="F11" s="38"/>
      <c r="G11" s="38"/>
      <c r="H11" s="38"/>
    </row>
    <row r="12" spans="1:11" s="19" customFormat="1" ht="85">
      <c r="A12" s="38">
        <v>1970</v>
      </c>
      <c r="B12" s="21" t="s">
        <v>949</v>
      </c>
      <c r="C12" s="24" t="s">
        <v>685</v>
      </c>
      <c r="D12" s="38" t="s">
        <v>682</v>
      </c>
      <c r="E12" s="38" t="s">
        <v>693</v>
      </c>
      <c r="F12" s="38" t="s">
        <v>928</v>
      </c>
      <c r="G12" s="38"/>
      <c r="H12" s="38" t="s">
        <v>929</v>
      </c>
    </row>
    <row r="13" spans="1:11" s="19" customFormat="1" ht="34">
      <c r="A13" s="38">
        <v>1980</v>
      </c>
      <c r="B13" s="21" t="s">
        <v>882</v>
      </c>
      <c r="C13" s="24" t="s">
        <v>883</v>
      </c>
      <c r="D13" s="70" t="s">
        <v>1238</v>
      </c>
      <c r="E13" s="38" t="s">
        <v>1228</v>
      </c>
      <c r="F13" s="38"/>
      <c r="G13" s="38"/>
      <c r="H13" s="38"/>
    </row>
    <row r="14" spans="1:11" s="19" customFormat="1" ht="34">
      <c r="A14" s="38">
        <v>1990</v>
      </c>
      <c r="B14" s="21" t="s">
        <v>1035</v>
      </c>
      <c r="C14" s="32" t="s">
        <v>1036</v>
      </c>
      <c r="D14" s="38" t="s">
        <v>1037</v>
      </c>
      <c r="E14" s="38" t="s">
        <v>1038</v>
      </c>
      <c r="F14" s="38"/>
      <c r="G14" s="38"/>
      <c r="H14" s="38"/>
    </row>
    <row r="15" spans="1:11" s="19" customFormat="1" ht="85">
      <c r="A15" s="38">
        <v>2000</v>
      </c>
      <c r="B15" s="21" t="s">
        <v>1235</v>
      </c>
      <c r="C15" s="38" t="s">
        <v>375</v>
      </c>
      <c r="D15" s="38" t="s">
        <v>376</v>
      </c>
      <c r="E15" s="38" t="s">
        <v>375</v>
      </c>
      <c r="F15" s="38" t="s">
        <v>493</v>
      </c>
      <c r="G15" s="38" t="s">
        <v>675</v>
      </c>
      <c r="H15" s="38" t="s">
        <v>374</v>
      </c>
    </row>
    <row r="16" spans="1:11" ht="68">
      <c r="A16" s="69">
        <v>2010</v>
      </c>
      <c r="B16" s="21" t="s">
        <v>1235</v>
      </c>
      <c r="C16" s="38" t="s">
        <v>375</v>
      </c>
      <c r="D16" s="38" t="s">
        <v>376</v>
      </c>
      <c r="E16" s="38" t="s">
        <v>375</v>
      </c>
      <c r="F16" s="38" t="s">
        <v>493</v>
      </c>
      <c r="G16" s="38" t="s">
        <v>1236</v>
      </c>
      <c r="H16" s="38"/>
    </row>
    <row r="17" spans="1:8" ht="68">
      <c r="A17" s="69">
        <v>2018</v>
      </c>
      <c r="B17" s="21" t="s">
        <v>1235</v>
      </c>
      <c r="C17" s="38" t="s">
        <v>375</v>
      </c>
      <c r="D17" s="38" t="s">
        <v>376</v>
      </c>
      <c r="E17" s="38" t="s">
        <v>375</v>
      </c>
      <c r="F17" s="38" t="s">
        <v>493</v>
      </c>
      <c r="G17" s="38" t="s">
        <v>1237</v>
      </c>
      <c r="H17" s="38"/>
    </row>
  </sheetData>
  <hyperlinks>
    <hyperlink ref="B10" r:id="rId1" xr:uid="{65ED7F53-C584-7A4E-90DF-12AE7393102F}"/>
    <hyperlink ref="B2" r:id="rId2" xr:uid="{BC326352-3CD0-FD4D-AE62-C10F0F9FBF66}"/>
    <hyperlink ref="B6" r:id="rId3" xr:uid="{25F218A1-DA17-5842-BA5A-F9F29C7CE542}"/>
    <hyperlink ref="B3" r:id="rId4" xr:uid="{44180716-ACBE-3443-A41F-761076770C1A}"/>
    <hyperlink ref="B9" r:id="rId5" xr:uid="{51CB97C2-473B-4641-8C9C-CC7038DC216A}"/>
    <hyperlink ref="B11" r:id="rId6" xr:uid="{177DBDBC-CCDD-B64D-B16B-563CC59209CE}"/>
    <hyperlink ref="B13" r:id="rId7" xr:uid="{22990C9A-925C-4544-B140-B423264E6B9F}"/>
    <hyperlink ref="B16" r:id="rId8" xr:uid="{D8E59D4B-F945-334B-80D5-40B91BA28451}"/>
    <hyperlink ref="B17" r:id="rId9" xr:uid="{F302548C-F198-C541-B864-00E656792DC5}"/>
    <hyperlink ref="B5" r:id="rId10" xr:uid="{35CB9550-3859-9545-9E4F-72427E6F28B6}"/>
    <hyperlink ref="B4" r:id="rId11" xr:uid="{2F92CB98-9E0A-9C46-B192-0C915310CA66}"/>
    <hyperlink ref="B7" r:id="rId12" xr:uid="{2F8974C6-A6EA-9340-96ED-C81BA8BCC36E}"/>
  </hyperlinks>
  <pageMargins left="0.7" right="0.7" top="0.75" bottom="0.75" header="0.3" footer="0.3"/>
  <pageSetup orientation="portrait" r:id="rId1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D8E4F-C701-3B49-B1D9-F27C1E95C947}">
  <dimension ref="B1:AS54"/>
  <sheetViews>
    <sheetView workbookViewId="0">
      <selection activeCell="AT17" sqref="AT17"/>
    </sheetView>
  </sheetViews>
  <sheetFormatPr baseColWidth="10" defaultRowHeight="15"/>
  <cols>
    <col min="2" max="2" width="20.83203125" bestFit="1" customWidth="1"/>
    <col min="3" max="3" width="13" bestFit="1" customWidth="1"/>
    <col min="4" max="4" width="16.83203125" bestFit="1" customWidth="1"/>
    <col min="5" max="5" width="25.83203125" bestFit="1" customWidth="1"/>
    <col min="6" max="7" width="13" bestFit="1" customWidth="1"/>
    <col min="8" max="8" width="25.83203125" bestFit="1" customWidth="1"/>
    <col min="9" max="10" width="13" bestFit="1" customWidth="1"/>
    <col min="11" max="11" width="25.83203125" bestFit="1" customWidth="1"/>
    <col min="12" max="13" width="13" bestFit="1" customWidth="1"/>
    <col min="14" max="14" width="25.83203125" bestFit="1" customWidth="1"/>
    <col min="15" max="16" width="13" bestFit="1" customWidth="1"/>
    <col min="17" max="17" width="25.83203125" bestFit="1" customWidth="1"/>
    <col min="18" max="19" width="13" bestFit="1" customWidth="1"/>
    <col min="20" max="20" width="24.83203125" bestFit="1" customWidth="1"/>
    <col min="21" max="22" width="13" bestFit="1" customWidth="1"/>
    <col min="23" max="23" width="22.1640625" bestFit="1" customWidth="1"/>
    <col min="24" max="25" width="13" bestFit="1" customWidth="1"/>
    <col min="26" max="26" width="23.1640625" bestFit="1" customWidth="1"/>
    <col min="27" max="27" width="13" bestFit="1" customWidth="1"/>
    <col min="28" max="28" width="16.83203125" bestFit="1" customWidth="1"/>
    <col min="29" max="29" width="25.83203125" bestFit="1" customWidth="1"/>
    <col min="30" max="31" width="13" bestFit="1" customWidth="1"/>
    <col min="32" max="32" width="25.83203125" bestFit="1" customWidth="1"/>
    <col min="33" max="34" width="13" bestFit="1" customWidth="1"/>
    <col min="35" max="35" width="25.83203125" bestFit="1" customWidth="1"/>
    <col min="36" max="37" width="13" bestFit="1" customWidth="1"/>
    <col min="38" max="38" width="25.83203125" bestFit="1" customWidth="1"/>
    <col min="39" max="40" width="13" bestFit="1" customWidth="1"/>
    <col min="41" max="41" width="25.83203125" bestFit="1" customWidth="1"/>
    <col min="42" max="43" width="13" bestFit="1" customWidth="1"/>
    <col min="44" max="44" width="25.83203125" bestFit="1" customWidth="1"/>
    <col min="45" max="46" width="13" bestFit="1" customWidth="1"/>
  </cols>
  <sheetData>
    <row r="1" spans="2:45">
      <c r="C1">
        <v>1900</v>
      </c>
      <c r="F1">
        <v>1910</v>
      </c>
      <c r="I1">
        <v>1917</v>
      </c>
      <c r="L1">
        <v>1918</v>
      </c>
      <c r="O1">
        <v>1920</v>
      </c>
      <c r="R1">
        <v>1929</v>
      </c>
      <c r="U1">
        <v>1939</v>
      </c>
      <c r="X1">
        <v>1940</v>
      </c>
      <c r="AA1">
        <v>1950</v>
      </c>
      <c r="AD1">
        <v>1960</v>
      </c>
      <c r="AG1">
        <v>1970</v>
      </c>
      <c r="AJ1">
        <v>1990</v>
      </c>
      <c r="AM1">
        <v>2000</v>
      </c>
      <c r="AP1">
        <v>2010</v>
      </c>
      <c r="AS1">
        <v>2018</v>
      </c>
    </row>
    <row r="2" spans="2:45">
      <c r="B2" s="11" t="s">
        <v>78</v>
      </c>
      <c r="C2" t="s">
        <v>80</v>
      </c>
      <c r="E2" s="11" t="s">
        <v>78</v>
      </c>
      <c r="F2" t="s">
        <v>80</v>
      </c>
      <c r="H2" s="11" t="s">
        <v>78</v>
      </c>
      <c r="I2" t="s">
        <v>80</v>
      </c>
      <c r="K2" s="11" t="s">
        <v>78</v>
      </c>
      <c r="L2" t="s">
        <v>80</v>
      </c>
      <c r="N2" s="11" t="s">
        <v>78</v>
      </c>
      <c r="O2" t="s">
        <v>80</v>
      </c>
      <c r="Q2" s="11" t="s">
        <v>78</v>
      </c>
      <c r="R2" t="s">
        <v>80</v>
      </c>
      <c r="T2" s="11" t="s">
        <v>78</v>
      </c>
      <c r="U2" t="s">
        <v>80</v>
      </c>
      <c r="W2" s="11" t="s">
        <v>78</v>
      </c>
      <c r="X2" t="s">
        <v>80</v>
      </c>
      <c r="Z2" s="11" t="s">
        <v>78</v>
      </c>
      <c r="AA2" t="s">
        <v>80</v>
      </c>
      <c r="AC2" s="11" t="s">
        <v>78</v>
      </c>
      <c r="AD2" t="s">
        <v>80</v>
      </c>
      <c r="AF2" s="11" t="s">
        <v>78</v>
      </c>
      <c r="AG2" t="s">
        <v>80</v>
      </c>
      <c r="AI2" s="11" t="s">
        <v>78</v>
      </c>
      <c r="AJ2" t="s">
        <v>80</v>
      </c>
      <c r="AL2" s="11" t="s">
        <v>78</v>
      </c>
      <c r="AM2" t="s">
        <v>80</v>
      </c>
      <c r="AO2" s="11" t="s">
        <v>78</v>
      </c>
      <c r="AP2" t="s">
        <v>80</v>
      </c>
      <c r="AR2" s="11" t="s">
        <v>78</v>
      </c>
      <c r="AS2" t="s">
        <v>80</v>
      </c>
    </row>
    <row r="3" spans="2:45">
      <c r="B3" s="12" t="s">
        <v>24</v>
      </c>
      <c r="C3" s="13">
        <v>77</v>
      </c>
      <c r="E3" s="12" t="s">
        <v>24</v>
      </c>
      <c r="F3" s="13">
        <v>2130</v>
      </c>
      <c r="H3" s="12" t="s">
        <v>24</v>
      </c>
      <c r="I3" s="13">
        <v>3356</v>
      </c>
      <c r="K3" s="12" t="s">
        <v>24</v>
      </c>
      <c r="L3" s="13">
        <v>3446</v>
      </c>
      <c r="N3" s="12" t="s">
        <v>24</v>
      </c>
      <c r="O3" s="13">
        <v>3990</v>
      </c>
      <c r="Q3" s="12" t="s">
        <v>24</v>
      </c>
      <c r="R3" s="13">
        <v>6948</v>
      </c>
      <c r="T3" s="12" t="s">
        <v>24</v>
      </c>
      <c r="U3" s="13">
        <v>10300</v>
      </c>
      <c r="W3" s="12" t="s">
        <v>24</v>
      </c>
      <c r="X3" s="13">
        <v>10003</v>
      </c>
      <c r="Z3" s="12" t="s">
        <v>24</v>
      </c>
      <c r="AA3" s="13">
        <v>15218</v>
      </c>
      <c r="AC3" s="12" t="s">
        <v>24</v>
      </c>
      <c r="AD3" s="13">
        <v>22462</v>
      </c>
      <c r="AF3" s="12" t="s">
        <v>24</v>
      </c>
      <c r="AG3" s="13">
        <v>30697</v>
      </c>
      <c r="AI3" s="12" t="s">
        <v>24</v>
      </c>
      <c r="AJ3" s="13">
        <v>49656</v>
      </c>
      <c r="AL3" s="12" t="s">
        <v>24</v>
      </c>
      <c r="AM3" s="13">
        <v>54333</v>
      </c>
      <c r="AO3" s="12" t="s">
        <v>24</v>
      </c>
      <c r="AP3" s="13">
        <v>57820</v>
      </c>
      <c r="AR3" s="12" t="s">
        <v>24</v>
      </c>
      <c r="AS3" s="13">
        <v>61300</v>
      </c>
    </row>
    <row r="4" spans="2:45">
      <c r="B4" s="146" t="s">
        <v>24</v>
      </c>
      <c r="C4" s="13">
        <v>77</v>
      </c>
      <c r="E4" s="146" t="s">
        <v>944</v>
      </c>
      <c r="F4" s="13">
        <v>47</v>
      </c>
      <c r="H4" s="146" t="s">
        <v>944</v>
      </c>
      <c r="I4" s="13">
        <v>86</v>
      </c>
      <c r="K4" s="146" t="s">
        <v>944</v>
      </c>
      <c r="L4" s="13">
        <v>57</v>
      </c>
      <c r="N4" s="146" t="s">
        <v>944</v>
      </c>
      <c r="O4" s="13">
        <v>86</v>
      </c>
      <c r="Q4" s="146" t="s">
        <v>944</v>
      </c>
      <c r="R4" s="13">
        <v>229</v>
      </c>
      <c r="T4" s="146" t="s">
        <v>944</v>
      </c>
      <c r="U4" s="13">
        <v>272</v>
      </c>
      <c r="W4" s="146" t="s">
        <v>935</v>
      </c>
      <c r="X4" s="13">
        <v>10003</v>
      </c>
      <c r="Z4" s="146" t="s">
        <v>944</v>
      </c>
      <c r="AA4" s="13">
        <v>206</v>
      </c>
      <c r="AC4" s="146" t="s">
        <v>1616</v>
      </c>
      <c r="AD4" s="13">
        <v>215</v>
      </c>
      <c r="AF4" s="146" t="s">
        <v>936</v>
      </c>
      <c r="AG4" s="13">
        <v>994</v>
      </c>
      <c r="AI4" s="146" t="s">
        <v>936</v>
      </c>
      <c r="AJ4" s="13">
        <v>1163</v>
      </c>
      <c r="AL4" s="146" t="s">
        <v>944</v>
      </c>
      <c r="AM4" s="13">
        <v>1180</v>
      </c>
      <c r="AO4" s="146" t="s">
        <v>944</v>
      </c>
      <c r="AP4" s="13">
        <v>1367</v>
      </c>
      <c r="AR4" s="146" t="s">
        <v>944</v>
      </c>
      <c r="AS4" s="13">
        <v>1338</v>
      </c>
    </row>
    <row r="5" spans="2:45">
      <c r="B5" s="12" t="s">
        <v>1612</v>
      </c>
      <c r="C5" s="13">
        <v>9632</v>
      </c>
      <c r="E5" s="146" t="s">
        <v>937</v>
      </c>
      <c r="F5" s="13">
        <v>170</v>
      </c>
      <c r="H5" s="146" t="s">
        <v>937</v>
      </c>
      <c r="I5" s="13">
        <v>293</v>
      </c>
      <c r="K5" s="146" t="s">
        <v>937</v>
      </c>
      <c r="L5" s="13">
        <v>289</v>
      </c>
      <c r="N5" s="146" t="s">
        <v>937</v>
      </c>
      <c r="O5" s="13">
        <v>370</v>
      </c>
      <c r="Q5" s="146" t="s">
        <v>937</v>
      </c>
      <c r="R5" s="13">
        <v>145</v>
      </c>
      <c r="T5" s="146" t="s">
        <v>936</v>
      </c>
      <c r="U5" s="13">
        <v>175</v>
      </c>
      <c r="W5" s="12" t="s">
        <v>67</v>
      </c>
      <c r="X5" s="13">
        <v>24427</v>
      </c>
      <c r="Z5" s="146" t="s">
        <v>936</v>
      </c>
      <c r="AA5" s="13">
        <v>361</v>
      </c>
      <c r="AC5" s="146" t="s">
        <v>936</v>
      </c>
      <c r="AD5" s="13">
        <v>565</v>
      </c>
      <c r="AF5" s="146" t="s">
        <v>937</v>
      </c>
      <c r="AG5" s="13">
        <v>2858</v>
      </c>
      <c r="AI5" s="146" t="s">
        <v>937</v>
      </c>
      <c r="AJ5" s="13">
        <v>4318</v>
      </c>
      <c r="AL5" s="146" t="s">
        <v>936</v>
      </c>
      <c r="AM5" s="13">
        <v>1380</v>
      </c>
      <c r="AO5" s="146" t="s">
        <v>936</v>
      </c>
      <c r="AP5" s="13">
        <v>1528</v>
      </c>
      <c r="AR5" s="146" t="s">
        <v>936</v>
      </c>
      <c r="AS5" s="13">
        <v>1958</v>
      </c>
    </row>
    <row r="6" spans="2:45">
      <c r="B6" s="146" t="s">
        <v>24</v>
      </c>
      <c r="C6" s="13">
        <v>1113</v>
      </c>
      <c r="E6" s="146" t="s">
        <v>1225</v>
      </c>
      <c r="F6" s="13">
        <v>251</v>
      </c>
      <c r="H6" s="146" t="s">
        <v>1225</v>
      </c>
      <c r="I6" s="13">
        <v>407</v>
      </c>
      <c r="K6" s="146" t="s">
        <v>1225</v>
      </c>
      <c r="L6" s="13">
        <v>474</v>
      </c>
      <c r="N6" s="146" t="s">
        <v>1225</v>
      </c>
      <c r="O6" s="13">
        <v>517</v>
      </c>
      <c r="Q6" s="146" t="s">
        <v>1225</v>
      </c>
      <c r="R6" s="13">
        <v>983</v>
      </c>
      <c r="T6" s="146" t="s">
        <v>937</v>
      </c>
      <c r="U6" s="13">
        <v>1061</v>
      </c>
      <c r="W6" s="146" t="s">
        <v>948</v>
      </c>
      <c r="X6" s="13">
        <v>24427</v>
      </c>
      <c r="Z6" s="146" t="s">
        <v>937</v>
      </c>
      <c r="AA6" s="13">
        <v>1532</v>
      </c>
      <c r="AC6" s="146" t="s">
        <v>937</v>
      </c>
      <c r="AD6" s="13">
        <v>2118</v>
      </c>
      <c r="AF6" s="146" t="s">
        <v>1225</v>
      </c>
      <c r="AG6" s="13">
        <v>3950</v>
      </c>
      <c r="AI6" s="146" t="s">
        <v>538</v>
      </c>
      <c r="AJ6" s="13">
        <v>1990</v>
      </c>
      <c r="AL6" s="146" t="s">
        <v>937</v>
      </c>
      <c r="AM6" s="13">
        <v>4283</v>
      </c>
      <c r="AO6" s="146" t="s">
        <v>937</v>
      </c>
      <c r="AP6" s="13">
        <v>4265</v>
      </c>
      <c r="AR6" s="146" t="s">
        <v>937</v>
      </c>
      <c r="AS6" s="13">
        <v>4608</v>
      </c>
    </row>
    <row r="7" spans="2:45">
      <c r="B7" s="146" t="s">
        <v>67</v>
      </c>
      <c r="C7" s="13">
        <v>2492</v>
      </c>
      <c r="E7" s="146" t="s">
        <v>538</v>
      </c>
      <c r="F7" s="13">
        <v>49</v>
      </c>
      <c r="H7" s="146" t="s">
        <v>538</v>
      </c>
      <c r="I7" s="13">
        <v>85</v>
      </c>
      <c r="K7" s="146" t="s">
        <v>538</v>
      </c>
      <c r="L7" s="13">
        <v>72</v>
      </c>
      <c r="N7" s="146" t="s">
        <v>538</v>
      </c>
      <c r="O7" s="13">
        <v>95</v>
      </c>
      <c r="Q7" s="146" t="s">
        <v>538</v>
      </c>
      <c r="R7" s="13">
        <v>146</v>
      </c>
      <c r="T7" s="146" t="s">
        <v>538</v>
      </c>
      <c r="U7" s="13">
        <v>308</v>
      </c>
      <c r="W7" s="12" t="s">
        <v>88</v>
      </c>
      <c r="X7" s="13">
        <v>11211</v>
      </c>
      <c r="Z7" s="146" t="s">
        <v>1615</v>
      </c>
      <c r="AA7" s="13">
        <v>2169</v>
      </c>
      <c r="AC7" s="146" t="s">
        <v>1225</v>
      </c>
      <c r="AD7" s="13">
        <v>3076</v>
      </c>
      <c r="AF7" s="146" t="s">
        <v>538</v>
      </c>
      <c r="AG7" s="13">
        <v>1372</v>
      </c>
      <c r="AI7" s="146" t="s">
        <v>1032</v>
      </c>
      <c r="AJ7" s="13">
        <v>13758</v>
      </c>
      <c r="AL7" s="146" t="s">
        <v>1225</v>
      </c>
      <c r="AM7" s="13">
        <v>5245</v>
      </c>
      <c r="AO7" s="146" t="s">
        <v>1225</v>
      </c>
      <c r="AP7" s="13">
        <v>5243</v>
      </c>
      <c r="AR7" s="146" t="s">
        <v>1225</v>
      </c>
      <c r="AS7" s="13">
        <v>5468</v>
      </c>
    </row>
    <row r="8" spans="2:45">
      <c r="B8" s="146" t="s">
        <v>84</v>
      </c>
      <c r="C8" s="13">
        <v>843</v>
      </c>
      <c r="E8" s="146" t="s">
        <v>935</v>
      </c>
      <c r="F8" s="13">
        <v>792</v>
      </c>
      <c r="H8" s="146" t="s">
        <v>935</v>
      </c>
      <c r="I8" s="13">
        <v>1268</v>
      </c>
      <c r="K8" s="146" t="s">
        <v>935</v>
      </c>
      <c r="L8" s="13">
        <v>1299</v>
      </c>
      <c r="N8" s="146" t="s">
        <v>935</v>
      </c>
      <c r="O8" s="13">
        <v>1498</v>
      </c>
      <c r="Q8" s="146" t="s">
        <v>935</v>
      </c>
      <c r="R8" s="13">
        <v>3286</v>
      </c>
      <c r="T8" s="146" t="s">
        <v>1032</v>
      </c>
      <c r="U8" s="13">
        <v>596</v>
      </c>
      <c r="W8" s="146" t="s">
        <v>30</v>
      </c>
      <c r="X8" s="13">
        <v>17</v>
      </c>
      <c r="Z8" s="146" t="s">
        <v>538</v>
      </c>
      <c r="AA8" s="13">
        <v>657</v>
      </c>
      <c r="AC8" s="146" t="s">
        <v>538</v>
      </c>
      <c r="AD8" s="13">
        <v>1076</v>
      </c>
      <c r="AF8" s="146" t="s">
        <v>1032</v>
      </c>
      <c r="AG8" s="13">
        <v>6529</v>
      </c>
      <c r="AI8" s="146" t="s">
        <v>83</v>
      </c>
      <c r="AJ8" s="13">
        <v>141</v>
      </c>
      <c r="AL8" s="146" t="s">
        <v>538</v>
      </c>
      <c r="AM8" s="13">
        <v>2123</v>
      </c>
      <c r="AO8" s="146" t="s">
        <v>538</v>
      </c>
      <c r="AP8" s="13">
        <v>2359</v>
      </c>
      <c r="AR8" s="146" t="s">
        <v>538</v>
      </c>
      <c r="AS8" s="13">
        <v>2403</v>
      </c>
    </row>
    <row r="9" spans="2:45">
      <c r="B9" s="146" t="s">
        <v>14</v>
      </c>
      <c r="C9" s="13">
        <v>4353</v>
      </c>
      <c r="E9" s="146" t="s">
        <v>1224</v>
      </c>
      <c r="F9" s="13">
        <v>819</v>
      </c>
      <c r="H9" s="146" t="s">
        <v>1224</v>
      </c>
      <c r="I9" s="13">
        <v>1216</v>
      </c>
      <c r="K9" s="146" t="s">
        <v>1224</v>
      </c>
      <c r="L9" s="13">
        <v>1252</v>
      </c>
      <c r="N9" s="146" t="s">
        <v>1224</v>
      </c>
      <c r="O9" s="13">
        <v>1424</v>
      </c>
      <c r="Q9" s="146" t="s">
        <v>1224</v>
      </c>
      <c r="R9" s="13">
        <v>2158</v>
      </c>
      <c r="T9" s="146" t="s">
        <v>935</v>
      </c>
      <c r="U9" s="13">
        <v>5344</v>
      </c>
      <c r="W9" s="146" t="s">
        <v>86</v>
      </c>
      <c r="X9" s="13">
        <v>282</v>
      </c>
      <c r="Z9" s="146" t="s">
        <v>1032</v>
      </c>
      <c r="AA9" s="13">
        <v>1385</v>
      </c>
      <c r="AC9" s="146" t="s">
        <v>1032</v>
      </c>
      <c r="AD9" s="13">
        <v>3227</v>
      </c>
      <c r="AF9" s="146" t="s">
        <v>935</v>
      </c>
      <c r="AG9" s="13">
        <v>10034</v>
      </c>
      <c r="AI9" s="146" t="s">
        <v>935</v>
      </c>
      <c r="AJ9" s="13">
        <v>14721</v>
      </c>
      <c r="AL9" s="146" t="s">
        <v>1032</v>
      </c>
      <c r="AM9" s="13">
        <v>13982</v>
      </c>
      <c r="AO9" s="146" t="s">
        <v>1032</v>
      </c>
      <c r="AP9" s="13">
        <v>13267</v>
      </c>
      <c r="AR9" s="146" t="s">
        <v>1032</v>
      </c>
      <c r="AS9" s="13">
        <v>11365</v>
      </c>
    </row>
    <row r="10" spans="2:45">
      <c r="B10" s="146" t="s">
        <v>29</v>
      </c>
      <c r="C10" s="13">
        <v>766</v>
      </c>
      <c r="E10" s="146" t="s">
        <v>1282</v>
      </c>
      <c r="F10" s="13">
        <v>2</v>
      </c>
      <c r="H10" s="146" t="s">
        <v>1282</v>
      </c>
      <c r="I10" s="13">
        <v>1</v>
      </c>
      <c r="K10" s="146" t="s">
        <v>1282</v>
      </c>
      <c r="L10" s="13">
        <v>3</v>
      </c>
      <c r="N10" s="12" t="s">
        <v>67</v>
      </c>
      <c r="O10" s="13">
        <v>11493</v>
      </c>
      <c r="Q10" s="146" t="s">
        <v>1282</v>
      </c>
      <c r="R10" s="13">
        <v>1</v>
      </c>
      <c r="T10" s="146" t="s">
        <v>1221</v>
      </c>
      <c r="U10" s="13">
        <v>375</v>
      </c>
      <c r="W10" s="146" t="s">
        <v>82</v>
      </c>
      <c r="X10" s="13">
        <v>4043</v>
      </c>
      <c r="Z10" s="146" t="s">
        <v>935</v>
      </c>
      <c r="AA10" s="13">
        <v>5363</v>
      </c>
      <c r="AC10" s="146" t="s">
        <v>935</v>
      </c>
      <c r="AD10" s="13">
        <v>7636</v>
      </c>
      <c r="AF10" s="146" t="s">
        <v>1221</v>
      </c>
      <c r="AG10" s="13">
        <v>1666</v>
      </c>
      <c r="AI10" s="146" t="s">
        <v>1221</v>
      </c>
      <c r="AJ10" s="13">
        <v>2537</v>
      </c>
      <c r="AL10" s="146" t="s">
        <v>935</v>
      </c>
      <c r="AM10" s="13">
        <v>16938</v>
      </c>
      <c r="AO10" s="146" t="s">
        <v>935</v>
      </c>
      <c r="AP10" s="13">
        <v>18607</v>
      </c>
      <c r="AR10" s="146" t="s">
        <v>935</v>
      </c>
      <c r="AS10" s="13">
        <v>20702</v>
      </c>
    </row>
    <row r="11" spans="2:45">
      <c r="B11" s="146" t="s">
        <v>497</v>
      </c>
      <c r="C11" s="13">
        <v>65</v>
      </c>
      <c r="E11" s="12" t="s">
        <v>67</v>
      </c>
      <c r="F11" s="13">
        <v>6544</v>
      </c>
      <c r="H11" s="12" t="s">
        <v>67</v>
      </c>
      <c r="I11" s="13">
        <v>9963</v>
      </c>
      <c r="K11" s="12" t="s">
        <v>67</v>
      </c>
      <c r="L11" s="13">
        <v>10695</v>
      </c>
      <c r="N11" s="146" t="s">
        <v>1231</v>
      </c>
      <c r="O11" s="13">
        <v>397</v>
      </c>
      <c r="Q11" s="12" t="s">
        <v>67</v>
      </c>
      <c r="R11" s="13">
        <v>20018</v>
      </c>
      <c r="T11" s="146" t="s">
        <v>1224</v>
      </c>
      <c r="U11" s="13">
        <v>2169</v>
      </c>
      <c r="W11" s="146" t="s">
        <v>940</v>
      </c>
      <c r="X11" s="13">
        <v>1747</v>
      </c>
      <c r="Z11" s="146" t="s">
        <v>1221</v>
      </c>
      <c r="AA11" s="13">
        <v>686</v>
      </c>
      <c r="AC11" s="146" t="s">
        <v>1221</v>
      </c>
      <c r="AD11" s="13">
        <v>1159</v>
      </c>
      <c r="AF11" s="146" t="s">
        <v>1033</v>
      </c>
      <c r="AG11" s="13">
        <v>1449</v>
      </c>
      <c r="AI11" s="146" t="s">
        <v>1033</v>
      </c>
      <c r="AJ11" s="13">
        <v>3002</v>
      </c>
      <c r="AL11" s="146" t="s">
        <v>1221</v>
      </c>
      <c r="AM11" s="13">
        <v>2884</v>
      </c>
      <c r="AO11" s="146" t="s">
        <v>1221</v>
      </c>
      <c r="AP11" s="13">
        <v>3818</v>
      </c>
      <c r="AR11" s="146" t="s">
        <v>1221</v>
      </c>
      <c r="AS11" s="13">
        <v>4546</v>
      </c>
    </row>
    <row r="12" spans="2:45">
      <c r="B12" s="12" t="s">
        <v>88</v>
      </c>
      <c r="C12" s="13">
        <v>9041</v>
      </c>
      <c r="E12" s="146" t="s">
        <v>1231</v>
      </c>
      <c r="F12" s="13">
        <v>185</v>
      </c>
      <c r="H12" s="146" t="s">
        <v>1231</v>
      </c>
      <c r="I12" s="13">
        <v>284</v>
      </c>
      <c r="K12" s="146" t="s">
        <v>1231</v>
      </c>
      <c r="L12" s="13">
        <v>303</v>
      </c>
      <c r="N12" s="146" t="s">
        <v>948</v>
      </c>
      <c r="O12" s="13">
        <v>7915</v>
      </c>
      <c r="Q12" s="146" t="s">
        <v>1231</v>
      </c>
      <c r="R12" s="13">
        <v>1190</v>
      </c>
      <c r="T12" s="12" t="s">
        <v>67</v>
      </c>
      <c r="U12" s="13">
        <v>30850</v>
      </c>
      <c r="W12" s="146" t="s">
        <v>497</v>
      </c>
      <c r="X12" s="13">
        <v>1243</v>
      </c>
      <c r="Z12" s="146" t="s">
        <v>1033</v>
      </c>
      <c r="AA12" s="13">
        <v>728</v>
      </c>
      <c r="AC12" s="146" t="s">
        <v>1033</v>
      </c>
      <c r="AD12" s="13">
        <v>1055</v>
      </c>
      <c r="AF12" s="146" t="s">
        <v>1224</v>
      </c>
      <c r="AG12" s="13">
        <v>1650</v>
      </c>
      <c r="AI12" s="146" t="s">
        <v>1224</v>
      </c>
      <c r="AJ12" s="13">
        <v>2581</v>
      </c>
      <c r="AL12" s="146" t="s">
        <v>1033</v>
      </c>
      <c r="AM12" s="13">
        <v>3013</v>
      </c>
      <c r="AO12" s="146" t="s">
        <v>1033</v>
      </c>
      <c r="AP12" s="13">
        <v>3065</v>
      </c>
      <c r="AR12" s="146" t="s">
        <v>1033</v>
      </c>
      <c r="AS12" s="13">
        <v>3723</v>
      </c>
    </row>
    <row r="13" spans="2:45">
      <c r="B13" s="146" t="s">
        <v>86</v>
      </c>
      <c r="C13" s="13">
        <v>2944</v>
      </c>
      <c r="E13" s="146" t="s">
        <v>948</v>
      </c>
      <c r="F13" s="13">
        <v>4830</v>
      </c>
      <c r="H13" s="146" t="s">
        <v>948</v>
      </c>
      <c r="I13" s="13">
        <v>7114</v>
      </c>
      <c r="K13" s="146" t="s">
        <v>948</v>
      </c>
      <c r="L13" s="13">
        <v>7621</v>
      </c>
      <c r="N13" s="146" t="s">
        <v>29</v>
      </c>
      <c r="O13" s="13">
        <v>3181</v>
      </c>
      <c r="Q13" s="146" t="s">
        <v>948</v>
      </c>
      <c r="R13" s="13">
        <v>14407</v>
      </c>
      <c r="T13" s="146" t="s">
        <v>1232</v>
      </c>
      <c r="U13" s="13">
        <v>1935</v>
      </c>
      <c r="W13" s="146" t="s">
        <v>64</v>
      </c>
      <c r="X13" s="13">
        <v>3879</v>
      </c>
      <c r="Z13" s="146" t="s">
        <v>1224</v>
      </c>
      <c r="AA13" s="13">
        <v>2131</v>
      </c>
      <c r="AC13" s="146" t="s">
        <v>1224</v>
      </c>
      <c r="AD13" s="13">
        <v>2335</v>
      </c>
      <c r="AF13" s="146" t="s">
        <v>944</v>
      </c>
      <c r="AG13" s="13">
        <v>195</v>
      </c>
      <c r="AI13" s="146" t="s">
        <v>1225</v>
      </c>
      <c r="AJ13" s="13">
        <v>5267</v>
      </c>
      <c r="AL13" s="146" t="s">
        <v>1224</v>
      </c>
      <c r="AM13" s="13">
        <v>3305</v>
      </c>
      <c r="AO13" s="146" t="s">
        <v>1224</v>
      </c>
      <c r="AP13" s="13">
        <v>4301</v>
      </c>
      <c r="AR13" s="146" t="s">
        <v>1224</v>
      </c>
      <c r="AS13" s="13">
        <v>5189</v>
      </c>
    </row>
    <row r="14" spans="2:45">
      <c r="B14" s="146" t="s">
        <v>82</v>
      </c>
      <c r="C14" s="13">
        <v>2513</v>
      </c>
      <c r="E14" s="146" t="s">
        <v>29</v>
      </c>
      <c r="F14" s="13">
        <v>1529</v>
      </c>
      <c r="H14" s="146" t="s">
        <v>29</v>
      </c>
      <c r="I14" s="13">
        <v>2565</v>
      </c>
      <c r="K14" s="146" t="s">
        <v>29</v>
      </c>
      <c r="L14" s="13">
        <v>2771</v>
      </c>
      <c r="N14" s="12" t="s">
        <v>88</v>
      </c>
      <c r="O14" s="13">
        <v>12364</v>
      </c>
      <c r="Q14" s="146" t="s">
        <v>29</v>
      </c>
      <c r="R14" s="13">
        <v>4421</v>
      </c>
      <c r="T14" s="146" t="s">
        <v>1231</v>
      </c>
      <c r="U14" s="13">
        <v>5973</v>
      </c>
      <c r="W14" s="12" t="s">
        <v>85</v>
      </c>
      <c r="X14" s="13">
        <v>8415</v>
      </c>
      <c r="Z14" s="12" t="s">
        <v>1612</v>
      </c>
      <c r="AA14" s="13">
        <v>27636</v>
      </c>
      <c r="AC14" s="12" t="s">
        <v>1612</v>
      </c>
      <c r="AD14" s="13">
        <v>35866</v>
      </c>
      <c r="AF14" s="12" t="s">
        <v>67</v>
      </c>
      <c r="AG14" s="13">
        <v>85658</v>
      </c>
      <c r="AI14" s="146" t="s">
        <v>944</v>
      </c>
      <c r="AJ14" s="13">
        <v>178</v>
      </c>
      <c r="AL14" s="12" t="s">
        <v>67</v>
      </c>
      <c r="AM14" s="13">
        <v>92982</v>
      </c>
      <c r="AO14" s="12" t="s">
        <v>67</v>
      </c>
      <c r="AP14" s="13">
        <v>78960</v>
      </c>
      <c r="AR14" s="12" t="s">
        <v>67</v>
      </c>
      <c r="AS14" s="13">
        <v>87282</v>
      </c>
    </row>
    <row r="15" spans="2:45">
      <c r="B15" s="146" t="s">
        <v>64</v>
      </c>
      <c r="C15" s="13">
        <v>3584</v>
      </c>
      <c r="E15" s="12" t="s">
        <v>88</v>
      </c>
      <c r="F15" s="13">
        <v>8927</v>
      </c>
      <c r="H15" s="12" t="s">
        <v>88</v>
      </c>
      <c r="I15" s="13">
        <v>9658</v>
      </c>
      <c r="K15" s="12" t="s">
        <v>88</v>
      </c>
      <c r="L15" s="13">
        <v>19833</v>
      </c>
      <c r="N15" s="146" t="s">
        <v>30</v>
      </c>
      <c r="O15" s="13">
        <v>236</v>
      </c>
      <c r="Q15" s="12" t="s">
        <v>88</v>
      </c>
      <c r="R15" s="13">
        <v>11116</v>
      </c>
      <c r="T15" s="146" t="s">
        <v>948</v>
      </c>
      <c r="U15" s="13">
        <v>17179</v>
      </c>
      <c r="W15" s="146" t="s">
        <v>54</v>
      </c>
      <c r="X15" s="13">
        <v>335</v>
      </c>
      <c r="Z15" s="146" t="s">
        <v>5</v>
      </c>
      <c r="AA15" s="13">
        <v>929</v>
      </c>
      <c r="AC15" s="146" t="s">
        <v>5</v>
      </c>
      <c r="AD15" s="13">
        <v>1732</v>
      </c>
      <c r="AF15" s="146" t="s">
        <v>948</v>
      </c>
      <c r="AG15" s="13">
        <v>16021</v>
      </c>
      <c r="AI15" s="12" t="s">
        <v>88</v>
      </c>
      <c r="AJ15" s="13">
        <v>17184</v>
      </c>
      <c r="AL15" s="146" t="s">
        <v>1232</v>
      </c>
      <c r="AM15" s="13">
        <v>16025</v>
      </c>
      <c r="AO15" s="146" t="s">
        <v>1232</v>
      </c>
      <c r="AP15" s="13">
        <v>15678</v>
      </c>
      <c r="AR15" s="146" t="s">
        <v>1232</v>
      </c>
      <c r="AS15" s="13">
        <v>19818</v>
      </c>
    </row>
    <row r="16" spans="2:45">
      <c r="B16" s="12" t="s">
        <v>85</v>
      </c>
      <c r="C16" s="13">
        <v>1862</v>
      </c>
      <c r="E16" s="146" t="s">
        <v>30</v>
      </c>
      <c r="F16" s="13">
        <v>353</v>
      </c>
      <c r="H16" s="146" t="s">
        <v>30</v>
      </c>
      <c r="I16" s="13">
        <v>175</v>
      </c>
      <c r="K16" s="146" t="s">
        <v>30</v>
      </c>
      <c r="L16" s="13">
        <v>252</v>
      </c>
      <c r="N16" s="146" t="s">
        <v>84</v>
      </c>
      <c r="O16" s="13">
        <v>95</v>
      </c>
      <c r="Q16" s="146" t="s">
        <v>30</v>
      </c>
      <c r="R16" s="13">
        <v>501</v>
      </c>
      <c r="T16" s="146" t="s">
        <v>940</v>
      </c>
      <c r="U16" s="13">
        <v>38</v>
      </c>
      <c r="W16" s="146" t="s">
        <v>85</v>
      </c>
      <c r="X16" s="13">
        <v>3130</v>
      </c>
      <c r="Z16" s="146" t="s">
        <v>21</v>
      </c>
      <c r="AA16" s="13">
        <v>934</v>
      </c>
      <c r="AC16" s="146" t="s">
        <v>21</v>
      </c>
      <c r="AD16" s="13">
        <v>1531</v>
      </c>
      <c r="AF16" s="146" t="s">
        <v>29</v>
      </c>
      <c r="AG16" s="13">
        <v>9281</v>
      </c>
      <c r="AI16" s="146" t="s">
        <v>938</v>
      </c>
      <c r="AJ16" s="13">
        <v>198</v>
      </c>
      <c r="AL16" s="146" t="s">
        <v>1231</v>
      </c>
      <c r="AM16" s="13">
        <v>45017</v>
      </c>
      <c r="AO16" s="146" t="s">
        <v>1231</v>
      </c>
      <c r="AP16" s="13">
        <v>32979</v>
      </c>
      <c r="AR16" s="146" t="s">
        <v>1231</v>
      </c>
      <c r="AS16" s="13">
        <v>30144</v>
      </c>
    </row>
    <row r="17" spans="2:45">
      <c r="B17" s="146" t="s">
        <v>54</v>
      </c>
      <c r="C17" s="13">
        <v>190</v>
      </c>
      <c r="E17" s="146" t="s">
        <v>84</v>
      </c>
      <c r="F17" s="13">
        <v>78</v>
      </c>
      <c r="H17" s="146" t="s">
        <v>84</v>
      </c>
      <c r="I17" s="13">
        <v>83</v>
      </c>
      <c r="K17" s="146" t="s">
        <v>84</v>
      </c>
      <c r="L17" s="13">
        <v>101</v>
      </c>
      <c r="N17" s="146" t="s">
        <v>86</v>
      </c>
      <c r="O17" s="13">
        <v>5508</v>
      </c>
      <c r="Q17" s="146" t="s">
        <v>84</v>
      </c>
      <c r="R17" s="13">
        <v>90</v>
      </c>
      <c r="T17" s="146" t="s">
        <v>29</v>
      </c>
      <c r="U17" s="13">
        <v>5725</v>
      </c>
      <c r="W17" s="146" t="s">
        <v>947</v>
      </c>
      <c r="X17" s="13">
        <v>3081</v>
      </c>
      <c r="Z17" s="146" t="s">
        <v>938</v>
      </c>
      <c r="AA17" s="13">
        <v>1135</v>
      </c>
      <c r="AC17" s="146" t="s">
        <v>938</v>
      </c>
      <c r="AD17" s="13">
        <v>723</v>
      </c>
      <c r="AF17" s="146" t="s">
        <v>1232</v>
      </c>
      <c r="AG17" s="13">
        <v>4162</v>
      </c>
      <c r="AI17" s="146" t="s">
        <v>30</v>
      </c>
      <c r="AJ17" s="13">
        <v>45</v>
      </c>
      <c r="AL17" s="146" t="s">
        <v>948</v>
      </c>
      <c r="AM17" s="13">
        <v>13755</v>
      </c>
      <c r="AO17" s="146" t="s">
        <v>948</v>
      </c>
      <c r="AP17" s="13">
        <v>16641</v>
      </c>
      <c r="AR17" s="146" t="s">
        <v>948</v>
      </c>
      <c r="AS17" s="13">
        <v>20863</v>
      </c>
    </row>
    <row r="18" spans="2:45">
      <c r="B18" s="146" t="s">
        <v>85</v>
      </c>
      <c r="C18" s="13">
        <v>1311</v>
      </c>
      <c r="E18" s="146" t="s">
        <v>86</v>
      </c>
      <c r="F18" s="13">
        <v>3053</v>
      </c>
      <c r="H18" s="146" t="s">
        <v>86</v>
      </c>
      <c r="I18" s="13">
        <v>2934</v>
      </c>
      <c r="K18" s="146" t="s">
        <v>86</v>
      </c>
      <c r="L18" s="13">
        <v>12472</v>
      </c>
      <c r="N18" s="146" t="s">
        <v>951</v>
      </c>
      <c r="O18" s="13">
        <v>47</v>
      </c>
      <c r="Q18" s="146" t="s">
        <v>86</v>
      </c>
      <c r="R18" s="13">
        <v>3457</v>
      </c>
      <c r="T18" s="12" t="s">
        <v>88</v>
      </c>
      <c r="U18" s="13">
        <v>7459</v>
      </c>
      <c r="W18" s="146" t="s">
        <v>63</v>
      </c>
      <c r="X18" s="13">
        <v>1869</v>
      </c>
      <c r="Z18" s="146" t="s">
        <v>84</v>
      </c>
      <c r="AA18" s="13">
        <v>247</v>
      </c>
      <c r="AC18" s="146" t="s">
        <v>1034</v>
      </c>
      <c r="AD18" s="13">
        <v>1775</v>
      </c>
      <c r="AF18" s="146" t="s">
        <v>1231</v>
      </c>
      <c r="AG18" s="13">
        <v>56194</v>
      </c>
      <c r="AI18" s="146" t="s">
        <v>86</v>
      </c>
      <c r="AJ18" s="13">
        <v>7170</v>
      </c>
      <c r="AL18" s="146" t="s">
        <v>29</v>
      </c>
      <c r="AM18" s="13">
        <v>18185</v>
      </c>
      <c r="AO18" s="146" t="s">
        <v>29</v>
      </c>
      <c r="AP18" s="13">
        <v>13662</v>
      </c>
      <c r="AR18" s="146" t="s">
        <v>29</v>
      </c>
      <c r="AS18" s="13">
        <v>16457</v>
      </c>
    </row>
    <row r="19" spans="2:45">
      <c r="B19" s="146" t="s">
        <v>63</v>
      </c>
      <c r="C19" s="13">
        <v>361</v>
      </c>
      <c r="E19" s="146" t="s">
        <v>951</v>
      </c>
      <c r="F19" s="13">
        <v>95</v>
      </c>
      <c r="H19" s="146" t="s">
        <v>951</v>
      </c>
      <c r="I19" s="13">
        <v>42</v>
      </c>
      <c r="K19" s="146" t="s">
        <v>951</v>
      </c>
      <c r="L19" s="13">
        <v>55</v>
      </c>
      <c r="N19" s="146" t="s">
        <v>939</v>
      </c>
      <c r="O19" s="13">
        <v>2</v>
      </c>
      <c r="Q19" s="146" t="s">
        <v>951</v>
      </c>
      <c r="R19" s="13">
        <v>79</v>
      </c>
      <c r="T19" s="146" t="s">
        <v>30</v>
      </c>
      <c r="U19" s="13">
        <v>88</v>
      </c>
      <c r="W19" s="12" t="s">
        <v>83</v>
      </c>
      <c r="X19" s="13">
        <v>21971</v>
      </c>
      <c r="Z19" s="146" t="s">
        <v>948</v>
      </c>
      <c r="AA19" s="13">
        <v>20445</v>
      </c>
      <c r="AC19" s="146" t="s">
        <v>84</v>
      </c>
      <c r="AD19" s="13">
        <v>422</v>
      </c>
      <c r="AF19" s="12" t="s">
        <v>88</v>
      </c>
      <c r="AG19" s="13">
        <v>6368</v>
      </c>
      <c r="AI19" s="146" t="s">
        <v>82</v>
      </c>
      <c r="AJ19" s="13">
        <v>9536</v>
      </c>
      <c r="AL19" s="12" t="s">
        <v>88</v>
      </c>
      <c r="AM19" s="13">
        <v>4700</v>
      </c>
      <c r="AO19" s="12" t="s">
        <v>88</v>
      </c>
      <c r="AP19" s="13">
        <v>6147</v>
      </c>
      <c r="AR19" s="12" t="s">
        <v>88</v>
      </c>
      <c r="AS19" s="13">
        <v>6785</v>
      </c>
    </row>
    <row r="20" spans="2:45">
      <c r="B20" s="12" t="s">
        <v>83</v>
      </c>
      <c r="C20" s="13">
        <v>1894</v>
      </c>
      <c r="E20" s="146" t="s">
        <v>939</v>
      </c>
      <c r="F20" s="13">
        <v>0</v>
      </c>
      <c r="H20" s="146" t="s">
        <v>939</v>
      </c>
      <c r="I20" s="13">
        <v>1</v>
      </c>
      <c r="K20" s="146" t="s">
        <v>939</v>
      </c>
      <c r="L20" s="13">
        <v>4</v>
      </c>
      <c r="N20" s="146" t="s">
        <v>940</v>
      </c>
      <c r="O20" s="13">
        <v>177</v>
      </c>
      <c r="Q20" s="146" t="s">
        <v>939</v>
      </c>
      <c r="R20" s="13">
        <v>8</v>
      </c>
      <c r="T20" s="146" t="s">
        <v>86</v>
      </c>
      <c r="U20" s="13">
        <v>1986</v>
      </c>
      <c r="W20" s="146" t="s">
        <v>938</v>
      </c>
      <c r="X20" s="13">
        <v>4626</v>
      </c>
      <c r="Z20" s="146" t="s">
        <v>14</v>
      </c>
      <c r="AA20" s="13">
        <v>3567</v>
      </c>
      <c r="AC20" s="146" t="s">
        <v>1617</v>
      </c>
      <c r="AD20" s="13">
        <v>25792</v>
      </c>
      <c r="AF20" s="146" t="s">
        <v>938</v>
      </c>
      <c r="AG20" s="13">
        <v>607</v>
      </c>
      <c r="AI20" s="146" t="s">
        <v>497</v>
      </c>
      <c r="AJ20" s="13">
        <v>9</v>
      </c>
      <c r="AL20" s="146" t="s">
        <v>938</v>
      </c>
      <c r="AM20" s="13">
        <v>112</v>
      </c>
      <c r="AO20" s="146" t="s">
        <v>938</v>
      </c>
      <c r="AP20" s="13">
        <v>89</v>
      </c>
      <c r="AR20" s="146" t="s">
        <v>938</v>
      </c>
      <c r="AS20" s="13">
        <v>92</v>
      </c>
    </row>
    <row r="21" spans="2:45">
      <c r="B21" s="146" t="s">
        <v>5</v>
      </c>
      <c r="C21" s="13">
        <v>207</v>
      </c>
      <c r="E21" s="146" t="s">
        <v>940</v>
      </c>
      <c r="F21" s="13">
        <v>107</v>
      </c>
      <c r="H21" s="146" t="s">
        <v>940</v>
      </c>
      <c r="I21" s="13">
        <v>150</v>
      </c>
      <c r="K21" s="146" t="s">
        <v>940</v>
      </c>
      <c r="L21" s="13">
        <v>175</v>
      </c>
      <c r="N21" s="146" t="s">
        <v>497</v>
      </c>
      <c r="O21" s="13">
        <v>744</v>
      </c>
      <c r="Q21" s="146" t="s">
        <v>940</v>
      </c>
      <c r="R21" s="13">
        <v>195</v>
      </c>
      <c r="T21" s="146" t="s">
        <v>951</v>
      </c>
      <c r="U21" s="13">
        <v>45</v>
      </c>
      <c r="W21" s="146" t="s">
        <v>943</v>
      </c>
      <c r="X21" s="13">
        <v>43</v>
      </c>
      <c r="Z21" s="146" t="s">
        <v>939</v>
      </c>
      <c r="AA21" s="13">
        <v>379</v>
      </c>
      <c r="AC21" s="146" t="s">
        <v>14</v>
      </c>
      <c r="AD21" s="13">
        <v>3571</v>
      </c>
      <c r="AF21" s="146" t="s">
        <v>30</v>
      </c>
      <c r="AG21" s="13">
        <v>57</v>
      </c>
      <c r="AI21" s="146" t="s">
        <v>64</v>
      </c>
      <c r="AJ21" s="13">
        <v>226</v>
      </c>
      <c r="AL21" s="146" t="s">
        <v>30</v>
      </c>
      <c r="AM21" s="13">
        <v>133</v>
      </c>
      <c r="AO21" s="146" t="s">
        <v>30</v>
      </c>
      <c r="AP21" s="13">
        <v>76</v>
      </c>
      <c r="AR21" s="146" t="s">
        <v>30</v>
      </c>
      <c r="AS21" s="13">
        <v>72</v>
      </c>
    </row>
    <row r="22" spans="2:45">
      <c r="B22" s="146" t="s">
        <v>30</v>
      </c>
      <c r="C22" s="13">
        <v>396</v>
      </c>
      <c r="E22" s="146" t="s">
        <v>497</v>
      </c>
      <c r="F22" s="13">
        <v>331</v>
      </c>
      <c r="H22" s="146" t="s">
        <v>497</v>
      </c>
      <c r="I22" s="13">
        <v>695</v>
      </c>
      <c r="K22" s="146" t="s">
        <v>497</v>
      </c>
      <c r="L22" s="13">
        <v>728</v>
      </c>
      <c r="N22" s="146" t="s">
        <v>64</v>
      </c>
      <c r="O22" s="13">
        <v>5555</v>
      </c>
      <c r="Q22" s="146" t="s">
        <v>497</v>
      </c>
      <c r="R22" s="13">
        <v>915</v>
      </c>
      <c r="T22" s="146" t="s">
        <v>939</v>
      </c>
      <c r="U22" s="13">
        <v>3</v>
      </c>
      <c r="W22" s="146" t="s">
        <v>83</v>
      </c>
      <c r="X22" s="13">
        <v>14574</v>
      </c>
      <c r="Z22" s="12" t="s">
        <v>88</v>
      </c>
      <c r="AA22" s="13">
        <v>4604</v>
      </c>
      <c r="AC22" s="146" t="s">
        <v>939</v>
      </c>
      <c r="AD22" s="13">
        <v>320</v>
      </c>
      <c r="AF22" s="146" t="s">
        <v>86</v>
      </c>
      <c r="AG22" s="13">
        <v>1059</v>
      </c>
      <c r="AI22" s="12" t="s">
        <v>85</v>
      </c>
      <c r="AJ22" s="13">
        <v>17858</v>
      </c>
      <c r="AL22" s="146" t="s">
        <v>86</v>
      </c>
      <c r="AM22" s="13">
        <v>4132</v>
      </c>
      <c r="AO22" s="146" t="s">
        <v>86</v>
      </c>
      <c r="AP22" s="13">
        <v>4740</v>
      </c>
      <c r="AR22" s="146" t="s">
        <v>86</v>
      </c>
      <c r="AS22" s="13">
        <v>5656</v>
      </c>
    </row>
    <row r="23" spans="2:45">
      <c r="B23" s="146" t="s">
        <v>1613</v>
      </c>
      <c r="C23" s="13">
        <v>229</v>
      </c>
      <c r="E23" s="146" t="s">
        <v>64</v>
      </c>
      <c r="F23" s="13">
        <v>4910</v>
      </c>
      <c r="H23" s="146" t="s">
        <v>64</v>
      </c>
      <c r="I23" s="13">
        <v>5578</v>
      </c>
      <c r="K23" s="146" t="s">
        <v>64</v>
      </c>
      <c r="L23" s="13">
        <v>6046</v>
      </c>
      <c r="N23" s="12" t="s">
        <v>85</v>
      </c>
      <c r="O23" s="13">
        <v>4348</v>
      </c>
      <c r="Q23" s="146" t="s">
        <v>64</v>
      </c>
      <c r="R23" s="13">
        <v>5871</v>
      </c>
      <c r="T23" s="146" t="s">
        <v>940</v>
      </c>
      <c r="U23" s="13">
        <v>108</v>
      </c>
      <c r="W23" s="146" t="s">
        <v>951</v>
      </c>
      <c r="X23" s="13">
        <v>2728</v>
      </c>
      <c r="Z23" s="146" t="s">
        <v>938</v>
      </c>
      <c r="AA23" s="13">
        <v>261</v>
      </c>
      <c r="AC23" s="12" t="s">
        <v>88</v>
      </c>
      <c r="AD23" s="13">
        <v>3055</v>
      </c>
      <c r="AF23" s="146" t="s">
        <v>82</v>
      </c>
      <c r="AG23" s="13">
        <v>4202</v>
      </c>
      <c r="AI23" s="146" t="s">
        <v>54</v>
      </c>
      <c r="AJ23" s="13">
        <v>3759</v>
      </c>
      <c r="AL23" s="146" t="s">
        <v>951</v>
      </c>
      <c r="AM23" s="13">
        <v>186</v>
      </c>
      <c r="AO23" s="146" t="s">
        <v>951</v>
      </c>
      <c r="AP23" s="13">
        <v>1114</v>
      </c>
      <c r="AR23" s="146" t="s">
        <v>951</v>
      </c>
      <c r="AS23" s="13">
        <v>837</v>
      </c>
    </row>
    <row r="24" spans="2:45">
      <c r="B24" s="146" t="s">
        <v>83</v>
      </c>
      <c r="C24" s="13">
        <v>596</v>
      </c>
      <c r="E24" s="12" t="s">
        <v>85</v>
      </c>
      <c r="F24" s="13">
        <v>3403</v>
      </c>
      <c r="H24" s="12" t="s">
        <v>85</v>
      </c>
      <c r="I24" s="13">
        <v>4607</v>
      </c>
      <c r="K24" s="12" t="s">
        <v>85</v>
      </c>
      <c r="L24" s="13">
        <v>4370</v>
      </c>
      <c r="N24" s="146" t="s">
        <v>54</v>
      </c>
      <c r="O24" s="13">
        <v>286</v>
      </c>
      <c r="Q24" s="12" t="s">
        <v>85</v>
      </c>
      <c r="R24" s="13">
        <v>7335</v>
      </c>
      <c r="T24" s="146" t="s">
        <v>497</v>
      </c>
      <c r="U24" s="13">
        <v>1320</v>
      </c>
      <c r="W24" s="12" t="s">
        <v>14</v>
      </c>
      <c r="X24" s="13">
        <v>3715</v>
      </c>
      <c r="Z24" s="146" t="s">
        <v>30</v>
      </c>
      <c r="AA24" s="13">
        <v>140</v>
      </c>
      <c r="AC24" s="146" t="s">
        <v>938</v>
      </c>
      <c r="AD24" s="13">
        <v>624</v>
      </c>
      <c r="AF24" s="146" t="s">
        <v>940</v>
      </c>
      <c r="AG24" s="13">
        <v>16</v>
      </c>
      <c r="AI24" s="146" t="s">
        <v>85</v>
      </c>
      <c r="AJ24" s="13">
        <v>4884</v>
      </c>
      <c r="AL24" s="146" t="s">
        <v>1223</v>
      </c>
      <c r="AM24" s="13">
        <v>33</v>
      </c>
      <c r="AO24" s="146" t="s">
        <v>1223</v>
      </c>
      <c r="AP24" s="13">
        <v>18</v>
      </c>
      <c r="AR24" s="146" t="s">
        <v>1223</v>
      </c>
      <c r="AS24" s="13">
        <v>28</v>
      </c>
    </row>
    <row r="25" spans="2:45">
      <c r="B25" s="146" t="s">
        <v>1614</v>
      </c>
      <c r="C25" s="13">
        <v>466</v>
      </c>
      <c r="E25" s="146" t="s">
        <v>54</v>
      </c>
      <c r="F25" s="13">
        <v>261</v>
      </c>
      <c r="H25" s="146" t="s">
        <v>54</v>
      </c>
      <c r="I25" s="13">
        <v>385</v>
      </c>
      <c r="K25" s="146" t="s">
        <v>54</v>
      </c>
      <c r="L25" s="13">
        <v>300</v>
      </c>
      <c r="N25" s="146" t="s">
        <v>85</v>
      </c>
      <c r="O25" s="13">
        <v>2083</v>
      </c>
      <c r="Q25" s="146" t="s">
        <v>54</v>
      </c>
      <c r="R25" s="13">
        <v>335</v>
      </c>
      <c r="T25" s="146" t="s">
        <v>64</v>
      </c>
      <c r="U25" s="13">
        <v>3909</v>
      </c>
      <c r="W25" s="146" t="s">
        <v>21</v>
      </c>
      <c r="X25" s="13">
        <v>1692</v>
      </c>
      <c r="Z25" s="146" t="s">
        <v>86</v>
      </c>
      <c r="AA25" s="13">
        <v>1078</v>
      </c>
      <c r="AC25" s="146" t="s">
        <v>30</v>
      </c>
      <c r="AD25" s="13">
        <v>239</v>
      </c>
      <c r="AF25" s="146" t="s">
        <v>497</v>
      </c>
      <c r="AG25" s="13">
        <v>61</v>
      </c>
      <c r="AI25" s="146" t="s">
        <v>947</v>
      </c>
      <c r="AJ25" s="13">
        <v>5486</v>
      </c>
      <c r="AL25" s="146" t="s">
        <v>64</v>
      </c>
      <c r="AM25" s="13">
        <v>104</v>
      </c>
      <c r="AO25" s="146" t="s">
        <v>64</v>
      </c>
      <c r="AP25" s="13">
        <v>110</v>
      </c>
      <c r="AR25" s="146" t="s">
        <v>64</v>
      </c>
      <c r="AS25" s="13">
        <v>100</v>
      </c>
    </row>
    <row r="26" spans="2:45">
      <c r="B26" s="12" t="s">
        <v>942</v>
      </c>
      <c r="C26" s="13"/>
      <c r="E26" s="146" t="s">
        <v>85</v>
      </c>
      <c r="F26" s="13">
        <v>1919</v>
      </c>
      <c r="H26" s="146" t="s">
        <v>85</v>
      </c>
      <c r="I26" s="13">
        <v>2237</v>
      </c>
      <c r="K26" s="146" t="s">
        <v>85</v>
      </c>
      <c r="L26" s="13">
        <v>2175</v>
      </c>
      <c r="N26" s="146" t="s">
        <v>947</v>
      </c>
      <c r="O26" s="13">
        <v>977</v>
      </c>
      <c r="Q26" s="146" t="s">
        <v>85</v>
      </c>
      <c r="R26" s="13">
        <v>2911</v>
      </c>
      <c r="T26" s="12" t="s">
        <v>85</v>
      </c>
      <c r="U26" s="13">
        <v>8259</v>
      </c>
      <c r="W26" s="146" t="s">
        <v>1034</v>
      </c>
      <c r="X26" s="13">
        <v>1258</v>
      </c>
      <c r="Z26" s="146" t="s">
        <v>940</v>
      </c>
      <c r="AA26" s="13">
        <v>228</v>
      </c>
      <c r="AC26" s="146" t="s">
        <v>86</v>
      </c>
      <c r="AD26" s="13">
        <v>1116</v>
      </c>
      <c r="AF26" s="146" t="s">
        <v>64</v>
      </c>
      <c r="AG26" s="13">
        <v>366</v>
      </c>
      <c r="AI26" s="146" t="s">
        <v>940</v>
      </c>
      <c r="AJ26" s="13">
        <v>21</v>
      </c>
      <c r="AL26" s="12" t="s">
        <v>85</v>
      </c>
      <c r="AM26" s="13">
        <v>14002</v>
      </c>
      <c r="AO26" s="12" t="s">
        <v>85</v>
      </c>
      <c r="AP26" s="13">
        <v>16855</v>
      </c>
      <c r="AR26" s="12" t="s">
        <v>85</v>
      </c>
      <c r="AS26" s="13">
        <v>21159</v>
      </c>
    </row>
    <row r="27" spans="2:45">
      <c r="B27" s="146" t="s">
        <v>942</v>
      </c>
      <c r="C27" s="13"/>
      <c r="E27" s="146" t="s">
        <v>947</v>
      </c>
      <c r="F27" s="13">
        <v>375</v>
      </c>
      <c r="H27" s="146" t="s">
        <v>947</v>
      </c>
      <c r="I27" s="13">
        <v>860</v>
      </c>
      <c r="K27" s="146" t="s">
        <v>947</v>
      </c>
      <c r="L27" s="13">
        <v>824</v>
      </c>
      <c r="N27" s="146" t="s">
        <v>940</v>
      </c>
      <c r="O27" s="13">
        <v>304</v>
      </c>
      <c r="Q27" s="146" t="s">
        <v>947</v>
      </c>
      <c r="R27" s="13">
        <v>2356</v>
      </c>
      <c r="T27" s="146" t="s">
        <v>54</v>
      </c>
      <c r="U27" s="13">
        <v>304</v>
      </c>
      <c r="W27" s="146" t="s">
        <v>14</v>
      </c>
      <c r="X27" s="13">
        <v>765</v>
      </c>
      <c r="Z27" s="146" t="s">
        <v>497</v>
      </c>
      <c r="AA27" s="13">
        <v>585</v>
      </c>
      <c r="AC27" s="146" t="s">
        <v>940</v>
      </c>
      <c r="AD27" s="13">
        <v>23</v>
      </c>
      <c r="AF27" s="12" t="s">
        <v>85</v>
      </c>
      <c r="AG27" s="13">
        <v>17126</v>
      </c>
      <c r="AI27" s="146" t="s">
        <v>63</v>
      </c>
      <c r="AJ27" s="13">
        <v>3708</v>
      </c>
      <c r="AL27" s="146" t="s">
        <v>54</v>
      </c>
      <c r="AM27" s="13">
        <v>2128</v>
      </c>
      <c r="AO27" s="146" t="s">
        <v>54</v>
      </c>
      <c r="AP27" s="13">
        <v>2022</v>
      </c>
      <c r="AR27" s="146" t="s">
        <v>54</v>
      </c>
      <c r="AS27" s="13">
        <v>1979</v>
      </c>
    </row>
    <row r="28" spans="2:45">
      <c r="B28" s="12" t="s">
        <v>79</v>
      </c>
      <c r="C28" s="13">
        <v>22506</v>
      </c>
      <c r="E28" s="146" t="s">
        <v>940</v>
      </c>
      <c r="F28" s="13">
        <v>152</v>
      </c>
      <c r="H28" s="146" t="s">
        <v>940</v>
      </c>
      <c r="I28" s="13">
        <v>232</v>
      </c>
      <c r="K28" s="146" t="s">
        <v>940</v>
      </c>
      <c r="L28" s="13">
        <v>297</v>
      </c>
      <c r="N28" s="146" t="s">
        <v>63</v>
      </c>
      <c r="O28" s="13">
        <v>698</v>
      </c>
      <c r="Q28" s="146" t="s">
        <v>940</v>
      </c>
      <c r="R28" s="13">
        <v>367</v>
      </c>
      <c r="T28" s="146" t="s">
        <v>85</v>
      </c>
      <c r="U28" s="13">
        <v>6072</v>
      </c>
      <c r="W28" s="12" t="s">
        <v>942</v>
      </c>
      <c r="X28" s="13"/>
      <c r="Z28" s="146" t="s">
        <v>64</v>
      </c>
      <c r="AA28" s="13">
        <v>2312</v>
      </c>
      <c r="AC28" s="146" t="s">
        <v>497</v>
      </c>
      <c r="AD28" s="13">
        <v>265</v>
      </c>
      <c r="AF28" s="146" t="s">
        <v>54</v>
      </c>
      <c r="AG28" s="13">
        <v>1407</v>
      </c>
      <c r="AI28" s="12" t="s">
        <v>83</v>
      </c>
      <c r="AJ28" s="13">
        <v>15468</v>
      </c>
      <c r="AL28" s="146" t="s">
        <v>85</v>
      </c>
      <c r="AM28" s="13">
        <v>4939</v>
      </c>
      <c r="AO28" s="146" t="s">
        <v>85</v>
      </c>
      <c r="AP28" s="13">
        <v>7837</v>
      </c>
      <c r="AR28" s="146" t="s">
        <v>85</v>
      </c>
      <c r="AS28" s="13">
        <v>10370</v>
      </c>
    </row>
    <row r="29" spans="2:45">
      <c r="E29" s="146" t="s">
        <v>63</v>
      </c>
      <c r="F29" s="13">
        <v>696</v>
      </c>
      <c r="H29" s="146" t="s">
        <v>63</v>
      </c>
      <c r="I29" s="13">
        <v>893</v>
      </c>
      <c r="K29" s="146" t="s">
        <v>63</v>
      </c>
      <c r="L29" s="13">
        <v>774</v>
      </c>
      <c r="N29" s="12" t="s">
        <v>83</v>
      </c>
      <c r="O29" s="13">
        <v>9062</v>
      </c>
      <c r="Q29" s="146" t="s">
        <v>63</v>
      </c>
      <c r="R29" s="13">
        <v>1366</v>
      </c>
      <c r="T29" s="146" t="s">
        <v>940</v>
      </c>
      <c r="U29" s="13">
        <v>237</v>
      </c>
      <c r="W29" s="146" t="s">
        <v>942</v>
      </c>
      <c r="X29" s="13"/>
      <c r="Z29" s="12" t="s">
        <v>85</v>
      </c>
      <c r="AA29" s="13">
        <v>9748</v>
      </c>
      <c r="AC29" s="146" t="s">
        <v>64</v>
      </c>
      <c r="AD29" s="13">
        <v>788</v>
      </c>
      <c r="AF29" s="146" t="s">
        <v>85</v>
      </c>
      <c r="AG29" s="13">
        <v>6734</v>
      </c>
      <c r="AI29" s="146" t="s">
        <v>938</v>
      </c>
      <c r="AJ29" s="13">
        <v>1359</v>
      </c>
      <c r="AL29" s="146" t="s">
        <v>947</v>
      </c>
      <c r="AM29" s="13">
        <v>3966</v>
      </c>
      <c r="AO29" s="146" t="s">
        <v>947</v>
      </c>
      <c r="AP29" s="13">
        <v>3083</v>
      </c>
      <c r="AR29" s="146" t="s">
        <v>947</v>
      </c>
      <c r="AS29" s="13">
        <v>4319</v>
      </c>
    </row>
    <row r="30" spans="2:45">
      <c r="E30" s="12" t="s">
        <v>83</v>
      </c>
      <c r="F30" s="13">
        <v>6534</v>
      </c>
      <c r="H30" s="12" t="s">
        <v>83</v>
      </c>
      <c r="I30" s="13">
        <v>8230</v>
      </c>
      <c r="K30" s="12" t="s">
        <v>83</v>
      </c>
      <c r="L30" s="13">
        <v>12384</v>
      </c>
      <c r="N30" s="146" t="s">
        <v>938</v>
      </c>
      <c r="O30" s="13">
        <v>278</v>
      </c>
      <c r="Q30" s="12" t="s">
        <v>83</v>
      </c>
      <c r="R30" s="13">
        <v>11810</v>
      </c>
      <c r="T30" s="146" t="s">
        <v>63</v>
      </c>
      <c r="U30" s="13">
        <v>1646</v>
      </c>
      <c r="W30" s="12" t="s">
        <v>79</v>
      </c>
      <c r="X30" s="13">
        <v>79742</v>
      </c>
      <c r="Z30" s="146" t="s">
        <v>54</v>
      </c>
      <c r="AA30" s="13">
        <v>462</v>
      </c>
      <c r="AC30" s="12" t="s">
        <v>85</v>
      </c>
      <c r="AD30" s="13">
        <v>11557</v>
      </c>
      <c r="AF30" s="146" t="s">
        <v>947</v>
      </c>
      <c r="AG30" s="13">
        <v>5278</v>
      </c>
      <c r="AI30" s="146" t="s">
        <v>30</v>
      </c>
      <c r="AJ30" s="13">
        <v>129</v>
      </c>
      <c r="AL30" s="146" t="s">
        <v>63</v>
      </c>
      <c r="AM30" s="13">
        <v>2969</v>
      </c>
      <c r="AO30" s="146" t="s">
        <v>63</v>
      </c>
      <c r="AP30" s="13">
        <v>3913</v>
      </c>
      <c r="AR30" s="146" t="s">
        <v>63</v>
      </c>
      <c r="AS30" s="13">
        <v>4491</v>
      </c>
    </row>
    <row r="31" spans="2:45">
      <c r="E31" s="146" t="s">
        <v>938</v>
      </c>
      <c r="F31" s="13">
        <v>244</v>
      </c>
      <c r="H31" s="146" t="s">
        <v>938</v>
      </c>
      <c r="I31" s="13">
        <v>284</v>
      </c>
      <c r="K31" s="146" t="s">
        <v>938</v>
      </c>
      <c r="L31" s="13">
        <v>298</v>
      </c>
      <c r="N31" s="146" t="s">
        <v>1034</v>
      </c>
      <c r="O31" s="13">
        <v>169</v>
      </c>
      <c r="Q31" s="146" t="s">
        <v>938</v>
      </c>
      <c r="R31" s="13">
        <v>330</v>
      </c>
      <c r="T31" s="12" t="s">
        <v>83</v>
      </c>
      <c r="U31" s="13">
        <v>10454</v>
      </c>
      <c r="Z31" s="146" t="s">
        <v>85</v>
      </c>
      <c r="AA31" s="13">
        <v>3282</v>
      </c>
      <c r="AC31" s="146" t="s">
        <v>54</v>
      </c>
      <c r="AD31" s="13">
        <v>717</v>
      </c>
      <c r="AF31" s="146" t="s">
        <v>63</v>
      </c>
      <c r="AG31" s="13">
        <v>3707</v>
      </c>
      <c r="AI31" s="146" t="s">
        <v>84</v>
      </c>
      <c r="AJ31" s="13">
        <v>679</v>
      </c>
      <c r="AL31" s="12" t="s">
        <v>83</v>
      </c>
      <c r="AM31" s="13">
        <v>31791</v>
      </c>
      <c r="AO31" s="12" t="s">
        <v>83</v>
      </c>
      <c r="AP31" s="13">
        <v>33808</v>
      </c>
      <c r="AR31" s="12" t="s">
        <v>83</v>
      </c>
      <c r="AS31" s="13">
        <v>41338</v>
      </c>
    </row>
    <row r="32" spans="2:45">
      <c r="E32" s="146" t="s">
        <v>1034</v>
      </c>
      <c r="F32" s="13">
        <v>158</v>
      </c>
      <c r="H32" s="146" t="s">
        <v>1034</v>
      </c>
      <c r="I32" s="13">
        <v>160</v>
      </c>
      <c r="K32" s="146" t="s">
        <v>1034</v>
      </c>
      <c r="L32" s="13">
        <v>157</v>
      </c>
      <c r="N32" s="146" t="s">
        <v>943</v>
      </c>
      <c r="O32" s="13">
        <v>27</v>
      </c>
      <c r="Q32" s="146" t="s">
        <v>1034</v>
      </c>
      <c r="R32" s="13">
        <v>284</v>
      </c>
      <c r="T32" s="146" t="s">
        <v>938</v>
      </c>
      <c r="U32" s="13">
        <v>210</v>
      </c>
      <c r="Z32" s="146" t="s">
        <v>947</v>
      </c>
      <c r="AA32" s="13">
        <v>3205</v>
      </c>
      <c r="AC32" s="146" t="s">
        <v>85</v>
      </c>
      <c r="AD32" s="13">
        <v>4371</v>
      </c>
      <c r="AF32" s="12" t="s">
        <v>83</v>
      </c>
      <c r="AG32" s="13">
        <v>11559</v>
      </c>
      <c r="AI32" s="146" t="s">
        <v>943</v>
      </c>
      <c r="AJ32" s="13">
        <v>150</v>
      </c>
      <c r="AL32" s="146" t="s">
        <v>938</v>
      </c>
      <c r="AM32" s="13">
        <v>1693</v>
      </c>
      <c r="AO32" s="146" t="s">
        <v>938</v>
      </c>
      <c r="AP32" s="13">
        <v>2451</v>
      </c>
      <c r="AR32" s="146" t="s">
        <v>938</v>
      </c>
      <c r="AS32" s="13">
        <v>3896</v>
      </c>
    </row>
    <row r="33" spans="5:45">
      <c r="E33" s="146" t="s">
        <v>943</v>
      </c>
      <c r="F33" s="13">
        <v>25</v>
      </c>
      <c r="H33" s="146" t="s">
        <v>943</v>
      </c>
      <c r="I33" s="13">
        <v>46</v>
      </c>
      <c r="K33" s="146" t="s">
        <v>943</v>
      </c>
      <c r="L33" s="13">
        <v>35</v>
      </c>
      <c r="N33" s="146" t="s">
        <v>83</v>
      </c>
      <c r="O33" s="13">
        <v>865</v>
      </c>
      <c r="Q33" s="146" t="s">
        <v>943</v>
      </c>
      <c r="R33" s="13">
        <v>60</v>
      </c>
      <c r="T33" s="146" t="s">
        <v>1034</v>
      </c>
      <c r="U33" s="13">
        <v>147</v>
      </c>
      <c r="Z33" s="146" t="s">
        <v>940</v>
      </c>
      <c r="AA33" s="13">
        <v>890</v>
      </c>
      <c r="AC33" s="146" t="s">
        <v>947</v>
      </c>
      <c r="AD33" s="13">
        <v>3959</v>
      </c>
      <c r="AF33" s="146" t="s">
        <v>938</v>
      </c>
      <c r="AG33" s="13">
        <v>51</v>
      </c>
      <c r="AI33" s="146" t="s">
        <v>83</v>
      </c>
      <c r="AJ33" s="13">
        <v>3479</v>
      </c>
      <c r="AL33" s="146" t="s">
        <v>943</v>
      </c>
      <c r="AM33" s="13">
        <v>192</v>
      </c>
      <c r="AO33" s="146" t="s">
        <v>943</v>
      </c>
      <c r="AP33" s="13">
        <v>214</v>
      </c>
      <c r="AR33" s="146" t="s">
        <v>943</v>
      </c>
      <c r="AS33" s="13">
        <v>660</v>
      </c>
    </row>
    <row r="34" spans="5:45">
      <c r="E34" s="146" t="s">
        <v>83</v>
      </c>
      <c r="F34" s="13">
        <v>793</v>
      </c>
      <c r="H34" s="146" t="s">
        <v>83</v>
      </c>
      <c r="I34" s="13">
        <v>757</v>
      </c>
      <c r="K34" s="146" t="s">
        <v>83</v>
      </c>
      <c r="L34" s="13">
        <v>753</v>
      </c>
      <c r="N34" s="146" t="s">
        <v>951</v>
      </c>
      <c r="O34" s="13">
        <v>1517</v>
      </c>
      <c r="Q34" s="146" t="s">
        <v>83</v>
      </c>
      <c r="R34" s="13">
        <v>1242</v>
      </c>
      <c r="T34" s="146" t="s">
        <v>943</v>
      </c>
      <c r="U34" s="13">
        <v>60</v>
      </c>
      <c r="Z34" s="146" t="s">
        <v>63</v>
      </c>
      <c r="AA34" s="13">
        <v>1909</v>
      </c>
      <c r="AC34" s="146" t="s">
        <v>63</v>
      </c>
      <c r="AD34" s="13">
        <v>2510</v>
      </c>
      <c r="AF34" s="146" t="s">
        <v>30</v>
      </c>
      <c r="AG34" s="13">
        <v>137</v>
      </c>
      <c r="AI34" s="146" t="s">
        <v>951</v>
      </c>
      <c r="AJ34" s="13">
        <v>3719</v>
      </c>
      <c r="AL34" s="146" t="s">
        <v>83</v>
      </c>
      <c r="AM34" s="13">
        <v>17882</v>
      </c>
      <c r="AO34" s="146" t="s">
        <v>83</v>
      </c>
      <c r="AP34" s="13">
        <v>21100</v>
      </c>
      <c r="AR34" s="146" t="s">
        <v>83</v>
      </c>
      <c r="AS34" s="13">
        <v>25670</v>
      </c>
    </row>
    <row r="35" spans="5:45">
      <c r="E35" s="146" t="s">
        <v>951</v>
      </c>
      <c r="F35" s="13">
        <v>1103</v>
      </c>
      <c r="H35" s="146" t="s">
        <v>951</v>
      </c>
      <c r="I35" s="13">
        <v>1406</v>
      </c>
      <c r="K35" s="146" t="s">
        <v>951</v>
      </c>
      <c r="L35" s="13">
        <v>1510</v>
      </c>
      <c r="N35" s="146" t="s">
        <v>939</v>
      </c>
      <c r="O35" s="13">
        <v>384</v>
      </c>
      <c r="Q35" s="146" t="s">
        <v>951</v>
      </c>
      <c r="R35" s="13">
        <v>2586</v>
      </c>
      <c r="T35" s="146" t="s">
        <v>83</v>
      </c>
      <c r="U35" s="13">
        <v>863</v>
      </c>
      <c r="Z35" s="12" t="s">
        <v>83</v>
      </c>
      <c r="AA35" s="13">
        <v>41554</v>
      </c>
      <c r="AC35" s="12" t="s">
        <v>83</v>
      </c>
      <c r="AD35" s="13">
        <v>61543</v>
      </c>
      <c r="AF35" s="146" t="s">
        <v>84</v>
      </c>
      <c r="AG35" s="13">
        <v>758</v>
      </c>
      <c r="AI35" s="146" t="s">
        <v>939</v>
      </c>
      <c r="AJ35" s="13">
        <v>1686</v>
      </c>
      <c r="AL35" s="146" t="s">
        <v>951</v>
      </c>
      <c r="AM35" s="13">
        <v>923</v>
      </c>
      <c r="AO35" s="146" t="s">
        <v>951</v>
      </c>
      <c r="AP35" s="13">
        <v>672</v>
      </c>
      <c r="AR35" s="146" t="s">
        <v>951</v>
      </c>
      <c r="AS35" s="13">
        <v>766</v>
      </c>
    </row>
    <row r="36" spans="5:45">
      <c r="E36" s="146" t="s">
        <v>939</v>
      </c>
      <c r="F36" s="13">
        <v>328</v>
      </c>
      <c r="H36" s="146" t="s">
        <v>939</v>
      </c>
      <c r="I36" s="13">
        <v>371</v>
      </c>
      <c r="K36" s="146" t="s">
        <v>939</v>
      </c>
      <c r="L36" s="13">
        <v>400</v>
      </c>
      <c r="N36" s="146" t="s">
        <v>1223</v>
      </c>
      <c r="O36" s="13">
        <v>444</v>
      </c>
      <c r="Q36" s="146" t="s">
        <v>939</v>
      </c>
      <c r="R36" s="13">
        <v>573</v>
      </c>
      <c r="T36" s="146" t="s">
        <v>951</v>
      </c>
      <c r="U36" s="13">
        <v>2364</v>
      </c>
      <c r="Z36" s="146" t="s">
        <v>938</v>
      </c>
      <c r="AA36" s="13">
        <v>147</v>
      </c>
      <c r="AC36" s="146" t="s">
        <v>938</v>
      </c>
      <c r="AD36" s="13">
        <v>142</v>
      </c>
      <c r="AF36" s="146" t="s">
        <v>943</v>
      </c>
      <c r="AG36" s="13">
        <v>279</v>
      </c>
      <c r="AI36" s="146" t="s">
        <v>1223</v>
      </c>
      <c r="AJ36" s="13">
        <v>1680</v>
      </c>
      <c r="AL36" s="146" t="s">
        <v>939</v>
      </c>
      <c r="AM36" s="13">
        <v>12</v>
      </c>
      <c r="AO36" s="146" t="s">
        <v>1223</v>
      </c>
      <c r="AP36" s="13">
        <v>2272</v>
      </c>
      <c r="AR36" s="146" t="s">
        <v>939</v>
      </c>
      <c r="AS36" s="13">
        <v>14</v>
      </c>
    </row>
    <row r="37" spans="5:45">
      <c r="E37" s="146" t="s">
        <v>1223</v>
      </c>
      <c r="F37" s="13">
        <v>419</v>
      </c>
      <c r="H37" s="146" t="s">
        <v>1223</v>
      </c>
      <c r="I37" s="13">
        <v>421</v>
      </c>
      <c r="K37" s="146" t="s">
        <v>1223</v>
      </c>
      <c r="L37" s="13">
        <v>426</v>
      </c>
      <c r="N37" s="146" t="s">
        <v>82</v>
      </c>
      <c r="O37" s="13">
        <v>3540</v>
      </c>
      <c r="Q37" s="146" t="s">
        <v>1223</v>
      </c>
      <c r="R37" s="13">
        <v>540</v>
      </c>
      <c r="T37" s="146" t="s">
        <v>939</v>
      </c>
      <c r="U37" s="13">
        <v>817</v>
      </c>
      <c r="Z37" s="146" t="s">
        <v>84</v>
      </c>
      <c r="AA37" s="13">
        <v>389</v>
      </c>
      <c r="AC37" s="146" t="s">
        <v>84</v>
      </c>
      <c r="AD37" s="13">
        <v>492</v>
      </c>
      <c r="AF37" s="146" t="s">
        <v>83</v>
      </c>
      <c r="AG37" s="13">
        <v>1313</v>
      </c>
      <c r="AI37" s="146" t="s">
        <v>82</v>
      </c>
      <c r="AJ37" s="13">
        <v>482</v>
      </c>
      <c r="AL37" s="146" t="s">
        <v>1223</v>
      </c>
      <c r="AM37" s="13">
        <v>1928</v>
      </c>
      <c r="AO37" s="146" t="s">
        <v>82</v>
      </c>
      <c r="AP37" s="13">
        <v>7017</v>
      </c>
      <c r="AR37" s="146" t="s">
        <v>1223</v>
      </c>
      <c r="AS37" s="13">
        <v>2952</v>
      </c>
    </row>
    <row r="38" spans="5:45">
      <c r="E38" s="146" t="s">
        <v>82</v>
      </c>
      <c r="F38" s="13">
        <v>2314</v>
      </c>
      <c r="H38" s="146" t="s">
        <v>82</v>
      </c>
      <c r="I38" s="13">
        <v>3339</v>
      </c>
      <c r="K38" s="146" t="s">
        <v>82</v>
      </c>
      <c r="L38" s="13">
        <v>7098</v>
      </c>
      <c r="N38" s="146" t="s">
        <v>940</v>
      </c>
      <c r="O38" s="13">
        <v>1838</v>
      </c>
      <c r="Q38" s="146" t="s">
        <v>82</v>
      </c>
      <c r="R38" s="13">
        <v>4219</v>
      </c>
      <c r="T38" s="146" t="s">
        <v>1223</v>
      </c>
      <c r="U38" s="13">
        <v>437</v>
      </c>
      <c r="Z38" s="146" t="s">
        <v>943</v>
      </c>
      <c r="AA38" s="13">
        <v>40</v>
      </c>
      <c r="AC38" s="146" t="s">
        <v>943</v>
      </c>
      <c r="AD38" s="13">
        <v>164</v>
      </c>
      <c r="AF38" s="146" t="s">
        <v>951</v>
      </c>
      <c r="AG38" s="13">
        <v>2952</v>
      </c>
      <c r="AI38" s="146" t="s">
        <v>940</v>
      </c>
      <c r="AJ38" s="13">
        <v>2105</v>
      </c>
      <c r="AL38" s="146" t="s">
        <v>82</v>
      </c>
      <c r="AM38" s="13">
        <v>9105</v>
      </c>
      <c r="AO38" s="146" t="s">
        <v>940</v>
      </c>
      <c r="AP38" s="13">
        <v>82</v>
      </c>
      <c r="AR38" s="146" t="s">
        <v>82</v>
      </c>
      <c r="AS38" s="13">
        <v>7299</v>
      </c>
    </row>
    <row r="39" spans="5:45">
      <c r="E39" s="146" t="s">
        <v>940</v>
      </c>
      <c r="F39" s="13">
        <v>1150</v>
      </c>
      <c r="H39" s="146" t="s">
        <v>940</v>
      </c>
      <c r="I39" s="13">
        <v>1446</v>
      </c>
      <c r="K39" s="146" t="s">
        <v>940</v>
      </c>
      <c r="L39" s="13">
        <v>1707</v>
      </c>
      <c r="N39" s="12" t="s">
        <v>14</v>
      </c>
      <c r="O39" s="13">
        <v>5930</v>
      </c>
      <c r="Q39" s="146" t="s">
        <v>940</v>
      </c>
      <c r="R39" s="13">
        <v>1976</v>
      </c>
      <c r="T39" s="146" t="s">
        <v>82</v>
      </c>
      <c r="U39" s="13">
        <v>3441</v>
      </c>
      <c r="Z39" s="146" t="s">
        <v>83</v>
      </c>
      <c r="AA39" s="13">
        <v>1898</v>
      </c>
      <c r="AC39" s="146" t="s">
        <v>83</v>
      </c>
      <c r="AD39" s="13">
        <v>2182</v>
      </c>
      <c r="AF39" s="146" t="s">
        <v>939</v>
      </c>
      <c r="AG39" s="13">
        <v>849</v>
      </c>
      <c r="AI39" s="12" t="s">
        <v>942</v>
      </c>
      <c r="AJ39" s="13"/>
      <c r="AL39" s="146" t="s">
        <v>940</v>
      </c>
      <c r="AM39" s="13">
        <v>56</v>
      </c>
      <c r="AO39" s="12" t="s">
        <v>14</v>
      </c>
      <c r="AP39" s="13">
        <v>41250</v>
      </c>
      <c r="AR39" s="146" t="s">
        <v>940</v>
      </c>
      <c r="AS39" s="13">
        <v>81</v>
      </c>
    </row>
    <row r="40" spans="5:45">
      <c r="E40" s="12" t="s">
        <v>14</v>
      </c>
      <c r="F40" s="13">
        <v>4862</v>
      </c>
      <c r="H40" s="12" t="s">
        <v>14</v>
      </c>
      <c r="I40" s="13">
        <v>5995</v>
      </c>
      <c r="K40" s="12" t="s">
        <v>14</v>
      </c>
      <c r="L40" s="13">
        <v>5760</v>
      </c>
      <c r="N40" s="146" t="s">
        <v>5</v>
      </c>
      <c r="O40" s="13">
        <v>35</v>
      </c>
      <c r="Q40" s="12" t="s">
        <v>14</v>
      </c>
      <c r="R40" s="13">
        <v>8223</v>
      </c>
      <c r="T40" s="146" t="s">
        <v>940</v>
      </c>
      <c r="U40" s="13">
        <v>2115</v>
      </c>
      <c r="Z40" s="146" t="s">
        <v>948</v>
      </c>
      <c r="AA40" s="13">
        <v>21618</v>
      </c>
      <c r="AC40" s="146" t="s">
        <v>1617</v>
      </c>
      <c r="AD40" s="13">
        <v>30179</v>
      </c>
      <c r="AF40" s="146" t="s">
        <v>1223</v>
      </c>
      <c r="AG40" s="13">
        <v>1181</v>
      </c>
      <c r="AI40" s="146" t="s">
        <v>942</v>
      </c>
      <c r="AJ40" s="13"/>
      <c r="AL40" s="12" t="s">
        <v>14</v>
      </c>
      <c r="AM40" s="13">
        <v>31889</v>
      </c>
      <c r="AO40" s="146" t="s">
        <v>5</v>
      </c>
      <c r="AP40" s="13">
        <v>3122</v>
      </c>
      <c r="AR40" s="12" t="s">
        <v>14</v>
      </c>
      <c r="AS40" s="13">
        <v>51553</v>
      </c>
    </row>
    <row r="41" spans="5:45">
      <c r="E41" s="146" t="s">
        <v>5</v>
      </c>
      <c r="F41" s="13">
        <v>208</v>
      </c>
      <c r="H41" s="146" t="s">
        <v>5</v>
      </c>
      <c r="I41" s="13">
        <v>205</v>
      </c>
      <c r="K41" s="146" t="s">
        <v>5</v>
      </c>
      <c r="L41" s="13">
        <v>139</v>
      </c>
      <c r="N41" s="146" t="s">
        <v>21</v>
      </c>
      <c r="O41" s="13">
        <v>596</v>
      </c>
      <c r="Q41" s="146" t="s">
        <v>5</v>
      </c>
      <c r="R41" s="13">
        <v>182</v>
      </c>
      <c r="T41" s="12" t="s">
        <v>14</v>
      </c>
      <c r="U41" s="13">
        <v>9808</v>
      </c>
      <c r="Z41" s="146" t="s">
        <v>951</v>
      </c>
      <c r="AA41" s="13">
        <v>1915</v>
      </c>
      <c r="AC41" s="146" t="s">
        <v>951</v>
      </c>
      <c r="AD41" s="13">
        <v>3059</v>
      </c>
      <c r="AF41" s="146" t="s">
        <v>82</v>
      </c>
      <c r="AG41" s="13">
        <v>493</v>
      </c>
      <c r="AI41" s="12" t="s">
        <v>14</v>
      </c>
      <c r="AJ41" s="13">
        <v>25497</v>
      </c>
      <c r="AL41" s="146" t="s">
        <v>5</v>
      </c>
      <c r="AM41" s="13">
        <v>2474</v>
      </c>
      <c r="AO41" s="146" t="s">
        <v>21</v>
      </c>
      <c r="AP41" s="13">
        <v>7061</v>
      </c>
      <c r="AR41" s="146" t="s">
        <v>5</v>
      </c>
      <c r="AS41" s="13">
        <v>3842</v>
      </c>
    </row>
    <row r="42" spans="5:45">
      <c r="E42" s="146" t="s">
        <v>21</v>
      </c>
      <c r="F42" s="13">
        <v>378</v>
      </c>
      <c r="H42" s="146" t="s">
        <v>21</v>
      </c>
      <c r="I42" s="13">
        <v>596</v>
      </c>
      <c r="K42" s="146" t="s">
        <v>21</v>
      </c>
      <c r="L42" s="13">
        <v>535</v>
      </c>
      <c r="N42" s="146" t="s">
        <v>938</v>
      </c>
      <c r="O42" s="13">
        <v>3106</v>
      </c>
      <c r="Q42" s="146" t="s">
        <v>21</v>
      </c>
      <c r="R42" s="13">
        <v>1023</v>
      </c>
      <c r="T42" s="146" t="s">
        <v>5</v>
      </c>
      <c r="U42" s="13">
        <v>380</v>
      </c>
      <c r="Z42" s="146" t="s">
        <v>939</v>
      </c>
      <c r="AA42" s="13">
        <v>183</v>
      </c>
      <c r="AC42" s="146" t="s">
        <v>939</v>
      </c>
      <c r="AD42" s="13">
        <v>252</v>
      </c>
      <c r="AF42" s="146" t="s">
        <v>940</v>
      </c>
      <c r="AG42" s="13">
        <v>3546</v>
      </c>
      <c r="AI42" s="146" t="s">
        <v>5</v>
      </c>
      <c r="AJ42" s="13">
        <v>2933</v>
      </c>
      <c r="AL42" s="146" t="s">
        <v>21</v>
      </c>
      <c r="AM42" s="13">
        <v>6190</v>
      </c>
      <c r="AO42" s="146" t="s">
        <v>938</v>
      </c>
      <c r="AP42" s="13">
        <v>661</v>
      </c>
      <c r="AR42" s="146" t="s">
        <v>21</v>
      </c>
      <c r="AS42" s="13">
        <v>9506</v>
      </c>
    </row>
    <row r="43" spans="5:45">
      <c r="E43" s="146" t="s">
        <v>938</v>
      </c>
      <c r="F43" s="13">
        <v>1898</v>
      </c>
      <c r="H43" s="146" t="s">
        <v>938</v>
      </c>
      <c r="I43" s="13">
        <v>3025</v>
      </c>
      <c r="K43" s="146" t="s">
        <v>938</v>
      </c>
      <c r="L43" s="13">
        <v>2884</v>
      </c>
      <c r="N43" s="146" t="s">
        <v>1034</v>
      </c>
      <c r="O43" s="13">
        <v>450</v>
      </c>
      <c r="Q43" s="146" t="s">
        <v>938</v>
      </c>
      <c r="R43" s="13">
        <v>4501</v>
      </c>
      <c r="T43" s="146" t="s">
        <v>21</v>
      </c>
      <c r="U43" s="13">
        <v>1622</v>
      </c>
      <c r="Z43" s="146" t="s">
        <v>1223</v>
      </c>
      <c r="AA43" s="13">
        <v>879</v>
      </c>
      <c r="AC43" s="146" t="s">
        <v>1223</v>
      </c>
      <c r="AD43" s="13">
        <v>1408</v>
      </c>
      <c r="AF43" s="12" t="s">
        <v>14</v>
      </c>
      <c r="AG43" s="13">
        <v>14930</v>
      </c>
      <c r="AI43" s="146" t="s">
        <v>21</v>
      </c>
      <c r="AJ43" s="13">
        <v>3376</v>
      </c>
      <c r="AL43" s="146" t="s">
        <v>938</v>
      </c>
      <c r="AM43" s="13">
        <v>92</v>
      </c>
      <c r="AO43" s="146" t="s">
        <v>1034</v>
      </c>
      <c r="AP43" s="13">
        <v>1165</v>
      </c>
      <c r="AR43" s="146" t="s">
        <v>938</v>
      </c>
      <c r="AS43" s="13">
        <v>21</v>
      </c>
    </row>
    <row r="44" spans="5:45">
      <c r="E44" s="146" t="s">
        <v>1034</v>
      </c>
      <c r="F44" s="13">
        <v>493</v>
      </c>
      <c r="H44" s="146" t="s">
        <v>1034</v>
      </c>
      <c r="I44" s="13">
        <v>562</v>
      </c>
      <c r="K44" s="146" t="s">
        <v>1034</v>
      </c>
      <c r="L44" s="13">
        <v>536</v>
      </c>
      <c r="N44" s="146" t="s">
        <v>84</v>
      </c>
      <c r="O44" s="13">
        <v>401</v>
      </c>
      <c r="Q44" s="146" t="s">
        <v>1034</v>
      </c>
      <c r="R44" s="13">
        <v>764</v>
      </c>
      <c r="T44" s="146" t="s">
        <v>938</v>
      </c>
      <c r="U44" s="13">
        <v>4821</v>
      </c>
      <c r="Z44" s="146" t="s">
        <v>82</v>
      </c>
      <c r="AA44" s="13">
        <v>2577</v>
      </c>
      <c r="AC44" s="146" t="s">
        <v>82</v>
      </c>
      <c r="AD44" s="13">
        <v>4829</v>
      </c>
      <c r="AF44" s="146" t="s">
        <v>5</v>
      </c>
      <c r="AG44" s="13">
        <v>2427</v>
      </c>
      <c r="AI44" s="146" t="s">
        <v>938</v>
      </c>
      <c r="AJ44" s="13">
        <v>163</v>
      </c>
      <c r="AL44" s="146" t="s">
        <v>1034</v>
      </c>
      <c r="AM44" s="13">
        <v>1192</v>
      </c>
      <c r="AO44" s="146" t="s">
        <v>84</v>
      </c>
      <c r="AP44" s="13">
        <v>13094</v>
      </c>
      <c r="AR44" s="146" t="s">
        <v>1034</v>
      </c>
      <c r="AS44" s="13">
        <v>1548</v>
      </c>
    </row>
    <row r="45" spans="5:45">
      <c r="E45" s="146" t="s">
        <v>84</v>
      </c>
      <c r="F45" s="13">
        <v>624</v>
      </c>
      <c r="H45" s="146" t="s">
        <v>84</v>
      </c>
      <c r="I45" s="13">
        <v>395</v>
      </c>
      <c r="K45" s="146" t="s">
        <v>84</v>
      </c>
      <c r="L45" s="13">
        <v>436</v>
      </c>
      <c r="N45" s="146" t="s">
        <v>14</v>
      </c>
      <c r="O45" s="13">
        <v>1342</v>
      </c>
      <c r="Q45" s="146" t="s">
        <v>84</v>
      </c>
      <c r="R45" s="13">
        <v>418</v>
      </c>
      <c r="T45" s="146" t="s">
        <v>1034</v>
      </c>
      <c r="U45" s="13">
        <v>1383</v>
      </c>
      <c r="Z45" s="146" t="s">
        <v>940</v>
      </c>
      <c r="AA45" s="13">
        <v>2845</v>
      </c>
      <c r="AC45" s="146" t="s">
        <v>940</v>
      </c>
      <c r="AD45" s="13">
        <v>5463</v>
      </c>
      <c r="AF45" s="146" t="s">
        <v>21</v>
      </c>
      <c r="AG45" s="13">
        <v>2554</v>
      </c>
      <c r="AI45" s="146" t="s">
        <v>1034</v>
      </c>
      <c r="AJ45" s="13">
        <v>1616</v>
      </c>
      <c r="AL45" s="146" t="s">
        <v>84</v>
      </c>
      <c r="AM45" s="13">
        <v>5903</v>
      </c>
      <c r="AO45" s="146" t="s">
        <v>14</v>
      </c>
      <c r="AP45" s="13">
        <v>14808</v>
      </c>
      <c r="AR45" s="146" t="s">
        <v>84</v>
      </c>
      <c r="AS45" s="13">
        <v>20146</v>
      </c>
    </row>
    <row r="46" spans="5:45">
      <c r="E46" s="146" t="s">
        <v>14</v>
      </c>
      <c r="F46" s="13">
        <v>1261</v>
      </c>
      <c r="H46" s="146" t="s">
        <v>14</v>
      </c>
      <c r="I46" s="13">
        <v>1212</v>
      </c>
      <c r="K46" s="146" t="s">
        <v>14</v>
      </c>
      <c r="L46" s="13">
        <v>1230</v>
      </c>
      <c r="N46" s="12" t="s">
        <v>942</v>
      </c>
      <c r="O46" s="13"/>
      <c r="Q46" s="146" t="s">
        <v>14</v>
      </c>
      <c r="R46" s="13">
        <v>1335</v>
      </c>
      <c r="T46" s="146" t="s">
        <v>84</v>
      </c>
      <c r="U46" s="13">
        <v>296</v>
      </c>
      <c r="Z46" s="146" t="s">
        <v>29</v>
      </c>
      <c r="AA46" s="13">
        <v>9063</v>
      </c>
      <c r="AC46" s="146" t="s">
        <v>29</v>
      </c>
      <c r="AD46" s="13">
        <v>13373</v>
      </c>
      <c r="AF46" s="146" t="s">
        <v>938</v>
      </c>
      <c r="AG46" s="13">
        <v>513</v>
      </c>
      <c r="AI46" s="146" t="s">
        <v>84</v>
      </c>
      <c r="AJ46" s="13">
        <v>2812</v>
      </c>
      <c r="AL46" s="146" t="s">
        <v>14</v>
      </c>
      <c r="AM46" s="13">
        <v>14592</v>
      </c>
      <c r="AO46" s="146" t="s">
        <v>939</v>
      </c>
      <c r="AP46" s="13">
        <v>104</v>
      </c>
      <c r="AR46" s="146" t="s">
        <v>14</v>
      </c>
      <c r="AS46" s="13">
        <v>15400</v>
      </c>
    </row>
    <row r="47" spans="5:45">
      <c r="E47" s="12" t="s">
        <v>942</v>
      </c>
      <c r="F47" s="13"/>
      <c r="H47" s="12" t="s">
        <v>942</v>
      </c>
      <c r="I47" s="13"/>
      <c r="K47" s="12" t="s">
        <v>942</v>
      </c>
      <c r="L47" s="13"/>
      <c r="N47" s="146" t="s">
        <v>942</v>
      </c>
      <c r="O47" s="13"/>
      <c r="Q47" s="12" t="s">
        <v>942</v>
      </c>
      <c r="R47" s="13"/>
      <c r="T47" s="146" t="s">
        <v>14</v>
      </c>
      <c r="U47" s="13">
        <v>1306</v>
      </c>
      <c r="Z47" s="12" t="s">
        <v>942</v>
      </c>
      <c r="AA47" s="13"/>
      <c r="AC47" s="12" t="s">
        <v>14</v>
      </c>
      <c r="AD47" s="13">
        <v>1025</v>
      </c>
      <c r="AF47" s="146" t="s">
        <v>1034</v>
      </c>
      <c r="AG47" s="13">
        <v>2767</v>
      </c>
      <c r="AI47" s="146" t="s">
        <v>14</v>
      </c>
      <c r="AJ47" s="13">
        <v>14531</v>
      </c>
      <c r="AL47" s="146" t="s">
        <v>939</v>
      </c>
      <c r="AM47" s="13">
        <v>83</v>
      </c>
      <c r="AO47" s="146" t="s">
        <v>940</v>
      </c>
      <c r="AP47" s="13">
        <v>1235</v>
      </c>
      <c r="AR47" s="146" t="s">
        <v>939</v>
      </c>
      <c r="AS47" s="13">
        <v>92</v>
      </c>
    </row>
    <row r="48" spans="5:45">
      <c r="E48" s="146" t="s">
        <v>942</v>
      </c>
      <c r="F48" s="13"/>
      <c r="H48" s="146" t="s">
        <v>942</v>
      </c>
      <c r="I48" s="13"/>
      <c r="K48" s="146" t="s">
        <v>942</v>
      </c>
      <c r="L48" s="13"/>
      <c r="N48" s="12" t="s">
        <v>79</v>
      </c>
      <c r="O48" s="13">
        <v>47187</v>
      </c>
      <c r="Q48" s="146" t="s">
        <v>942</v>
      </c>
      <c r="R48" s="13"/>
      <c r="T48" s="12" t="s">
        <v>942</v>
      </c>
      <c r="U48" s="13"/>
      <c r="Z48" s="146" t="s">
        <v>942</v>
      </c>
      <c r="AA48" s="13"/>
      <c r="AC48" s="146" t="s">
        <v>14</v>
      </c>
      <c r="AD48" s="13">
        <v>1025</v>
      </c>
      <c r="AF48" s="146" t="s">
        <v>84</v>
      </c>
      <c r="AG48" s="13">
        <v>620</v>
      </c>
      <c r="AI48" s="146" t="s">
        <v>939</v>
      </c>
      <c r="AJ48" s="13">
        <v>66</v>
      </c>
      <c r="AL48" s="146" t="s">
        <v>940</v>
      </c>
      <c r="AM48" s="13">
        <v>1363</v>
      </c>
      <c r="AO48" s="12" t="s">
        <v>942</v>
      </c>
      <c r="AP48" s="13"/>
      <c r="AR48" s="146" t="s">
        <v>940</v>
      </c>
      <c r="AS48" s="13">
        <v>998</v>
      </c>
    </row>
    <row r="49" spans="5:45">
      <c r="E49" s="12" t="s">
        <v>79</v>
      </c>
      <c r="F49" s="13">
        <v>32400</v>
      </c>
      <c r="H49" s="12" t="s">
        <v>79</v>
      </c>
      <c r="I49" s="13">
        <v>41809</v>
      </c>
      <c r="K49" s="12" t="s">
        <v>79</v>
      </c>
      <c r="L49" s="13">
        <v>56488</v>
      </c>
      <c r="Q49" s="12" t="s">
        <v>79</v>
      </c>
      <c r="R49" s="13">
        <v>65450</v>
      </c>
      <c r="T49" s="146" t="s">
        <v>942</v>
      </c>
      <c r="U49" s="13"/>
      <c r="Z49" s="12" t="s">
        <v>79</v>
      </c>
      <c r="AA49" s="13">
        <v>98760</v>
      </c>
      <c r="AC49" s="12" t="s">
        <v>942</v>
      </c>
      <c r="AD49" s="13"/>
      <c r="AF49" s="146" t="s">
        <v>14</v>
      </c>
      <c r="AG49" s="13">
        <v>6049</v>
      </c>
      <c r="AI49" s="12" t="s">
        <v>67</v>
      </c>
      <c r="AJ49" s="13">
        <v>88706</v>
      </c>
      <c r="AL49" s="12" t="s">
        <v>942</v>
      </c>
      <c r="AM49" s="13"/>
      <c r="AO49" s="146" t="s">
        <v>942</v>
      </c>
      <c r="AP49" s="13"/>
      <c r="AR49" s="12" t="s">
        <v>942</v>
      </c>
      <c r="AS49" s="13"/>
    </row>
    <row r="50" spans="5:45">
      <c r="T50" s="12" t="s">
        <v>79</v>
      </c>
      <c r="U50" s="13">
        <v>77130</v>
      </c>
      <c r="AC50" s="146" t="s">
        <v>942</v>
      </c>
      <c r="AD50" s="13"/>
      <c r="AF50" s="12" t="s">
        <v>942</v>
      </c>
      <c r="AG50" s="13"/>
      <c r="AI50" s="146" t="s">
        <v>948</v>
      </c>
      <c r="AJ50" s="13">
        <v>31427</v>
      </c>
      <c r="AL50" s="146" t="s">
        <v>942</v>
      </c>
      <c r="AM50" s="13"/>
      <c r="AO50" s="12" t="s">
        <v>79</v>
      </c>
      <c r="AP50" s="13">
        <v>234840</v>
      </c>
      <c r="AR50" s="146" t="s">
        <v>942</v>
      </c>
      <c r="AS50" s="13"/>
    </row>
    <row r="51" spans="5:45">
      <c r="AC51" s="12" t="s">
        <v>79</v>
      </c>
      <c r="AD51" s="13">
        <v>135508</v>
      </c>
      <c r="AF51" s="146" t="s">
        <v>942</v>
      </c>
      <c r="AG51" s="13"/>
      <c r="AI51" s="146" t="s">
        <v>29</v>
      </c>
      <c r="AJ51" s="13">
        <v>5171</v>
      </c>
      <c r="AL51" s="12" t="s">
        <v>79</v>
      </c>
      <c r="AM51" s="13">
        <v>229697</v>
      </c>
      <c r="AR51" s="12" t="s">
        <v>79</v>
      </c>
      <c r="AS51" s="13">
        <v>269417</v>
      </c>
    </row>
    <row r="52" spans="5:45">
      <c r="AF52" s="12" t="s">
        <v>79</v>
      </c>
      <c r="AG52" s="13">
        <v>166338</v>
      </c>
      <c r="AI52" s="146" t="s">
        <v>1232</v>
      </c>
      <c r="AJ52" s="13">
        <v>5727</v>
      </c>
    </row>
    <row r="53" spans="5:45">
      <c r="AI53" s="146" t="s">
        <v>1231</v>
      </c>
      <c r="AJ53" s="13">
        <v>46381</v>
      </c>
    </row>
    <row r="54" spans="5:45">
      <c r="AI54" s="12" t="s">
        <v>79</v>
      </c>
      <c r="AJ54" s="13">
        <v>214369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8356-EAF0-3047-99CA-B8AF6FB8D417}">
  <dimension ref="A1:E17"/>
  <sheetViews>
    <sheetView tabSelected="1" zoomScale="179" workbookViewId="0">
      <selection activeCell="B1" sqref="B1"/>
    </sheetView>
  </sheetViews>
  <sheetFormatPr baseColWidth="10" defaultRowHeight="15"/>
  <cols>
    <col min="2" max="2" width="10.5" bestFit="1" customWidth="1"/>
    <col min="3" max="3" width="18.6640625" bestFit="1" customWidth="1"/>
    <col min="4" max="4" width="18.6640625" customWidth="1"/>
    <col min="5" max="5" width="41.6640625" bestFit="1" customWidth="1"/>
  </cols>
  <sheetData>
    <row r="1" spans="1:5" s="20" customFormat="1" ht="32">
      <c r="A1" s="20" t="s">
        <v>1619</v>
      </c>
      <c r="B1" s="20" t="s">
        <v>1621</v>
      </c>
      <c r="C1" s="20" t="s">
        <v>1620</v>
      </c>
      <c r="D1" s="20" t="s">
        <v>1610</v>
      </c>
      <c r="E1" s="20" t="s">
        <v>1226</v>
      </c>
    </row>
    <row r="2" spans="1:5">
      <c r="A2">
        <v>1900</v>
      </c>
      <c r="B2" s="126">
        <v>22506</v>
      </c>
      <c r="C2" s="126">
        <v>1485053</v>
      </c>
      <c r="D2" s="126">
        <f>(B2/C2)*100000</f>
        <v>1515.5014669510113</v>
      </c>
    </row>
    <row r="3" spans="1:5">
      <c r="A3">
        <v>1910</v>
      </c>
      <c r="B3" s="126">
        <v>32400</v>
      </c>
      <c r="C3" s="126">
        <v>2377549</v>
      </c>
      <c r="D3" s="126">
        <f t="shared" ref="D3:D17" si="0">(B3/C3)*100000</f>
        <v>1362.7479391591928</v>
      </c>
    </row>
    <row r="4" spans="1:5">
      <c r="A4">
        <v>1917</v>
      </c>
      <c r="B4" s="126">
        <v>41809</v>
      </c>
      <c r="C4" s="126">
        <v>3029032</v>
      </c>
      <c r="D4" s="126">
        <f t="shared" si="0"/>
        <v>1380.2759429415073</v>
      </c>
      <c r="E4" t="s">
        <v>1261</v>
      </c>
    </row>
    <row r="5" spans="1:5">
      <c r="A5">
        <v>1918</v>
      </c>
      <c r="B5" s="126">
        <v>56488</v>
      </c>
      <c r="C5" s="126">
        <v>3262000</v>
      </c>
      <c r="D5" s="126">
        <f t="shared" si="0"/>
        <v>1731.6983445738811</v>
      </c>
    </row>
    <row r="6" spans="1:5">
      <c r="A6">
        <v>1920</v>
      </c>
      <c r="B6" s="126">
        <v>47196</v>
      </c>
      <c r="C6" s="126">
        <v>3426861</v>
      </c>
      <c r="D6" s="126">
        <f t="shared" si="0"/>
        <v>1377.2370691428687</v>
      </c>
    </row>
    <row r="7" spans="1:5">
      <c r="A7">
        <v>1929</v>
      </c>
      <c r="B7" s="126">
        <v>65450</v>
      </c>
      <c r="C7" s="126">
        <v>5512588</v>
      </c>
      <c r="D7" s="126">
        <f t="shared" si="0"/>
        <v>1187.2826338554596</v>
      </c>
    </row>
    <row r="8" spans="1:5">
      <c r="A8">
        <v>1939</v>
      </c>
      <c r="B8" s="126">
        <v>77130</v>
      </c>
      <c r="C8" s="126">
        <v>6783955</v>
      </c>
      <c r="D8" s="126">
        <f t="shared" si="0"/>
        <v>1136.947400152271</v>
      </c>
    </row>
    <row r="9" spans="1:5">
      <c r="A9">
        <v>1940</v>
      </c>
      <c r="B9" s="126">
        <v>79742</v>
      </c>
      <c r="C9" s="126">
        <v>6907387</v>
      </c>
      <c r="D9" s="126">
        <f t="shared" si="0"/>
        <v>1154.4452337765351</v>
      </c>
      <c r="E9" t="s">
        <v>1227</v>
      </c>
    </row>
    <row r="10" spans="1:5">
      <c r="A10">
        <v>1950</v>
      </c>
      <c r="B10" s="126">
        <v>98760</v>
      </c>
      <c r="C10" s="126">
        <v>10586223</v>
      </c>
      <c r="D10" s="126">
        <f t="shared" si="0"/>
        <v>932.91063299913492</v>
      </c>
      <c r="E10" t="s">
        <v>1227</v>
      </c>
    </row>
    <row r="11" spans="1:5">
      <c r="A11">
        <v>1960</v>
      </c>
      <c r="B11" s="126">
        <v>135508</v>
      </c>
      <c r="C11" s="126">
        <v>15717204</v>
      </c>
      <c r="D11" s="126">
        <f t="shared" si="0"/>
        <v>862.16352475923827</v>
      </c>
      <c r="E11" t="s">
        <v>1227</v>
      </c>
    </row>
    <row r="12" spans="1:5">
      <c r="A12">
        <v>1970</v>
      </c>
      <c r="B12" s="126">
        <v>166338</v>
      </c>
      <c r="C12" s="126">
        <v>19953134</v>
      </c>
      <c r="D12" s="126">
        <f t="shared" si="0"/>
        <v>833.64347675908959</v>
      </c>
      <c r="E12" t="s">
        <v>1227</v>
      </c>
    </row>
    <row r="13" spans="1:5">
      <c r="A13">
        <v>1980</v>
      </c>
      <c r="B13" s="126">
        <v>186624</v>
      </c>
      <c r="C13" s="126">
        <v>23667902</v>
      </c>
      <c r="D13" s="126">
        <f t="shared" si="0"/>
        <v>788.51095462538251</v>
      </c>
      <c r="E13" t="s">
        <v>1227</v>
      </c>
    </row>
    <row r="14" spans="1:5">
      <c r="A14">
        <v>1990</v>
      </c>
      <c r="B14" s="126">
        <v>214369</v>
      </c>
      <c r="C14" s="126">
        <v>29760021</v>
      </c>
      <c r="D14" s="126">
        <f t="shared" si="0"/>
        <v>720.32543256605902</v>
      </c>
      <c r="E14" t="s">
        <v>1227</v>
      </c>
    </row>
    <row r="15" spans="1:5">
      <c r="A15">
        <v>2000</v>
      </c>
      <c r="B15" s="126">
        <v>229697</v>
      </c>
      <c r="C15" s="126">
        <v>33871648</v>
      </c>
      <c r="D15" s="126">
        <f t="shared" si="0"/>
        <v>678.1394279959452</v>
      </c>
      <c r="E15" t="s">
        <v>1227</v>
      </c>
    </row>
    <row r="16" spans="1:5">
      <c r="A16">
        <v>2010</v>
      </c>
      <c r="B16" s="126">
        <v>234840</v>
      </c>
      <c r="C16" s="126">
        <v>37349363</v>
      </c>
      <c r="D16" s="126">
        <f t="shared" si="0"/>
        <v>628.76574360853226</v>
      </c>
      <c r="E16" t="s">
        <v>1611</v>
      </c>
    </row>
    <row r="17" spans="1:5">
      <c r="A17">
        <v>2018</v>
      </c>
      <c r="B17" s="126">
        <v>269417</v>
      </c>
      <c r="C17" s="126">
        <v>39557045</v>
      </c>
      <c r="D17" s="126">
        <f t="shared" si="0"/>
        <v>681.08474735663401</v>
      </c>
      <c r="E17" t="s">
        <v>1611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y1900</vt:lpstr>
      <vt:lpstr>y1910</vt:lpstr>
      <vt:lpstr>y1917</vt:lpstr>
      <vt:lpstr>y1918</vt:lpstr>
      <vt:lpstr>y1920</vt:lpstr>
      <vt:lpstr>y1929</vt:lpstr>
      <vt:lpstr>y1939</vt:lpstr>
      <vt:lpstr>y1940</vt:lpstr>
      <vt:lpstr>y1950</vt:lpstr>
      <vt:lpstr>y1960</vt:lpstr>
      <vt:lpstr>y1970</vt:lpstr>
      <vt:lpstr>y1980i</vt:lpstr>
      <vt:lpstr>y1990</vt:lpstr>
      <vt:lpstr>y2000</vt:lpstr>
      <vt:lpstr>y2010</vt:lpstr>
      <vt:lpstr>y2018</vt:lpstr>
      <vt:lpstr>metaData</vt:lpstr>
      <vt:lpstr>Cause Count</vt:lpstr>
      <vt:lpstr>Deaths and Popu.</vt:lpstr>
      <vt:lpstr>'y2010'!Notes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SamFam</dc:creator>
  <cp:lastModifiedBy>Microsoft Office User</cp:lastModifiedBy>
  <dcterms:created xsi:type="dcterms:W3CDTF">2020-02-21T05:38:30Z</dcterms:created>
  <dcterms:modified xsi:type="dcterms:W3CDTF">2021-07-12T23:08:47Z</dcterms:modified>
</cp:coreProperties>
</file>