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ck_001\Downloads\"/>
    </mc:Choice>
  </mc:AlternateContent>
  <xr:revisionPtr revIDLastSave="0" documentId="13_ncr:20001_{A5278CEE-AE8C-4D97-AF70-18D2B841D2F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ain" sheetId="1" r:id="rId1"/>
    <sheet name="Members leftjoined" sheetId="2" state="hidden" r:id="rId2"/>
    <sheet name="higher Ups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" l="1"/>
  <c r="I407" i="2"/>
  <c r="I406" i="2"/>
  <c r="I364" i="2"/>
  <c r="I228" i="2"/>
  <c r="I227" i="2"/>
  <c r="I226" i="2"/>
  <c r="I224" i="2"/>
  <c r="I223" i="2"/>
  <c r="I217" i="2"/>
  <c r="I212" i="2"/>
  <c r="I211" i="2"/>
  <c r="I201" i="2"/>
  <c r="I196" i="2"/>
  <c r="I194" i="2"/>
  <c r="I193" i="2"/>
  <c r="I190" i="2"/>
  <c r="I184" i="2"/>
  <c r="I180" i="2"/>
  <c r="I166" i="2"/>
  <c r="I164" i="2"/>
  <c r="I137" i="2"/>
  <c r="I136" i="2"/>
  <c r="I135" i="2"/>
  <c r="I132" i="2"/>
  <c r="I129" i="2"/>
  <c r="I128" i="2"/>
  <c r="I127" i="2"/>
  <c r="I126" i="2"/>
  <c r="I125" i="2"/>
  <c r="I124" i="2"/>
  <c r="I123" i="2"/>
  <c r="I122" i="2"/>
  <c r="I119" i="2"/>
  <c r="I118" i="2"/>
  <c r="I117" i="2"/>
  <c r="I116" i="2"/>
  <c r="I115" i="2"/>
  <c r="I114" i="2"/>
  <c r="I113" i="2"/>
  <c r="I112" i="2"/>
  <c r="I110" i="2"/>
  <c r="I109" i="2"/>
  <c r="I108" i="2"/>
  <c r="I105" i="2"/>
  <c r="I104" i="2"/>
  <c r="I103" i="2"/>
  <c r="I102" i="2"/>
  <c r="I99" i="2"/>
  <c r="I98" i="2"/>
  <c r="I97" i="2"/>
  <c r="I96" i="2"/>
  <c r="I95" i="2"/>
  <c r="I94" i="2"/>
  <c r="I93" i="2"/>
  <c r="I91" i="2"/>
  <c r="I90" i="2"/>
  <c r="I89" i="2"/>
  <c r="I88" i="2"/>
  <c r="I87" i="2"/>
  <c r="I86" i="2"/>
  <c r="I85" i="2"/>
  <c r="I84" i="2"/>
  <c r="I83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1" i="2"/>
  <c r="I57" i="2"/>
  <c r="I56" i="2"/>
  <c r="I54" i="2"/>
  <c r="I53" i="2"/>
  <c r="I51" i="2"/>
  <c r="I50" i="2"/>
  <c r="I49" i="2"/>
  <c r="I46" i="2"/>
  <c r="I45" i="2"/>
  <c r="I44" i="2"/>
  <c r="I42" i="2"/>
  <c r="I41" i="2"/>
  <c r="I40" i="2"/>
  <c r="I39" i="2"/>
  <c r="I37" i="2"/>
  <c r="I36" i="2"/>
  <c r="I35" i="2"/>
  <c r="I34" i="2"/>
  <c r="I33" i="2"/>
  <c r="I32" i="2"/>
  <c r="I31" i="2"/>
  <c r="I30" i="2"/>
  <c r="I29" i="2"/>
  <c r="I28" i="2"/>
  <c r="I25" i="2"/>
  <c r="I24" i="2"/>
  <c r="I23" i="2"/>
  <c r="I22" i="2"/>
  <c r="I21" i="2"/>
  <c r="I20" i="2"/>
  <c r="I19" i="2"/>
  <c r="I18" i="2"/>
  <c r="I17" i="2"/>
  <c r="I13" i="2"/>
  <c r="I11" i="2"/>
  <c r="I10" i="2"/>
  <c r="I11" i="1"/>
</calcChain>
</file>

<file path=xl/sharedStrings.xml><?xml version="1.0" encoding="utf-8"?>
<sst xmlns="http://schemas.openxmlformats.org/spreadsheetml/2006/main" count="5476" uniqueCount="2497">
  <si>
    <t>Name</t>
  </si>
  <si>
    <t>First Name</t>
  </si>
  <si>
    <t>Last Name</t>
  </si>
  <si>
    <t>Street</t>
  </si>
  <si>
    <t>City</t>
  </si>
  <si>
    <t>State</t>
  </si>
  <si>
    <t>Zip</t>
  </si>
  <si>
    <t>Phone #</t>
  </si>
  <si>
    <t>E-mail</t>
  </si>
  <si>
    <t>Join Date</t>
  </si>
  <si>
    <t>Home #</t>
  </si>
  <si>
    <t>Birthday</t>
  </si>
  <si>
    <t>Significant Other</t>
  </si>
  <si>
    <t>Wedding Anniversary</t>
  </si>
  <si>
    <t>Child(ren)</t>
  </si>
  <si>
    <t>Child1</t>
  </si>
  <si>
    <t>Mo1</t>
  </si>
  <si>
    <t>Day1</t>
  </si>
  <si>
    <t>Yr-1</t>
  </si>
  <si>
    <t>Child2</t>
  </si>
  <si>
    <t>Mo2</t>
  </si>
  <si>
    <t>Day2</t>
  </si>
  <si>
    <t>Yr-2</t>
  </si>
  <si>
    <t>Child3</t>
  </si>
  <si>
    <t>Mo3</t>
  </si>
  <si>
    <t>Day3</t>
  </si>
  <si>
    <t>Yr-3</t>
  </si>
  <si>
    <t>Child4</t>
  </si>
  <si>
    <t>Mo4</t>
  </si>
  <si>
    <t>Day4</t>
  </si>
  <si>
    <t>Yr-4</t>
  </si>
  <si>
    <t>Child5</t>
  </si>
  <si>
    <t>Mo5</t>
  </si>
  <si>
    <t>Day5</t>
  </si>
  <si>
    <t>Yr-5</t>
  </si>
  <si>
    <t>Child6</t>
  </si>
  <si>
    <t>Mo6</t>
  </si>
  <si>
    <t>Day6</t>
  </si>
  <si>
    <t>Yr-6</t>
  </si>
  <si>
    <t>Coordinator</t>
  </si>
  <si>
    <t>Newsltr</t>
  </si>
  <si>
    <t>Balkir, Zeynep</t>
  </si>
  <si>
    <t>m/y left/joined</t>
  </si>
  <si>
    <t>Contact People</t>
  </si>
  <si>
    <t>Full Name</t>
  </si>
  <si>
    <t>Lname</t>
  </si>
  <si>
    <t>Fname</t>
  </si>
  <si>
    <t>Month Joined</t>
  </si>
  <si>
    <t>Year</t>
  </si>
  <si>
    <t>Phone#</t>
  </si>
  <si>
    <t>Address</t>
  </si>
  <si>
    <t>City,State</t>
  </si>
  <si>
    <t>Zeynep</t>
  </si>
  <si>
    <t>Balkir</t>
  </si>
  <si>
    <t>6331 Oakridge Dr</t>
  </si>
  <si>
    <t>Phone</t>
  </si>
  <si>
    <t>Lincoln</t>
  </si>
  <si>
    <t>NE</t>
  </si>
  <si>
    <t>402-730-9629</t>
  </si>
  <si>
    <t>zbalkir@gmail.com</t>
  </si>
  <si>
    <t>Email</t>
  </si>
  <si>
    <t>402-484-6876</t>
  </si>
  <si>
    <t>Assistant Regional Coordinator</t>
  </si>
  <si>
    <t>Sina</t>
  </si>
  <si>
    <t>Jennier Schwisow</t>
  </si>
  <si>
    <t>Ayda, Tolga</t>
  </si>
  <si>
    <t>Ayda</t>
  </si>
  <si>
    <t>June</t>
  </si>
  <si>
    <t>Tolga</t>
  </si>
  <si>
    <t>May</t>
  </si>
  <si>
    <t>913-839-2550</t>
  </si>
  <si>
    <t>jenschwisow@yahoo.com</t>
  </si>
  <si>
    <t>Bennett, Ashley</t>
  </si>
  <si>
    <t xml:space="preserve">Ashley </t>
  </si>
  <si>
    <t xml:space="preserve">Bennett </t>
  </si>
  <si>
    <t>7640 Greycliff Dr</t>
  </si>
  <si>
    <t>Members who Left July 2005 - June 2006</t>
  </si>
  <si>
    <t>503-853-0287</t>
  </si>
  <si>
    <t>agottula72@gmail.com</t>
  </si>
  <si>
    <t xml:space="preserve">Gregory </t>
  </si>
  <si>
    <t>Finn</t>
  </si>
  <si>
    <t xml:space="preserve">September </t>
  </si>
  <si>
    <t>Berry, Corrie</t>
  </si>
  <si>
    <t>Corrie</t>
  </si>
  <si>
    <t>Berry</t>
  </si>
  <si>
    <t>4300 Duxhall Dr</t>
  </si>
  <si>
    <t>402-802-8212</t>
  </si>
  <si>
    <t>corrieannberry@yahoo.com</t>
  </si>
  <si>
    <t>Ben</t>
  </si>
  <si>
    <t>Collins</t>
  </si>
  <si>
    <t>September</t>
  </si>
  <si>
    <t>Morris, Jamie</t>
  </si>
  <si>
    <t>Secretary</t>
  </si>
  <si>
    <t>Morris</t>
  </si>
  <si>
    <t>Blum, Lori</t>
  </si>
  <si>
    <t>Jamie</t>
  </si>
  <si>
    <t>Lori</t>
  </si>
  <si>
    <t>April</t>
  </si>
  <si>
    <t>Blum</t>
  </si>
  <si>
    <t>1530 N 87th St</t>
  </si>
  <si>
    <t>402-803-4205</t>
  </si>
  <si>
    <t>loriblum@me.com</t>
  </si>
  <si>
    <t>402-904-6672</t>
  </si>
  <si>
    <t>Chris</t>
  </si>
  <si>
    <t>Caelan</t>
  </si>
  <si>
    <t>March</t>
  </si>
  <si>
    <t>435-4251</t>
  </si>
  <si>
    <t>morrisjnj@hotmail.com</t>
  </si>
  <si>
    <t>(Jered)</t>
  </si>
  <si>
    <t>1808 SW 17th St (22)</t>
  </si>
  <si>
    <t>Emily (4) Brianna (3) Tyler (5-8-05)</t>
  </si>
  <si>
    <t xml:space="preserve">President </t>
  </si>
  <si>
    <t>Emily</t>
  </si>
  <si>
    <t>Brenner, Cassandra</t>
  </si>
  <si>
    <t>Brianna</t>
  </si>
  <si>
    <t>Cassandra</t>
  </si>
  <si>
    <t>Brenner</t>
  </si>
  <si>
    <t>1501 Old Farm Rd, Apt 88</t>
  </si>
  <si>
    <t>Tyler</t>
  </si>
  <si>
    <t>832-621-9834</t>
  </si>
  <si>
    <t>tree-crazy@hotmail.com</t>
  </si>
  <si>
    <t>2018 Sept</t>
  </si>
  <si>
    <t>Jarrett</t>
  </si>
  <si>
    <t>Amber, Arlo</t>
  </si>
  <si>
    <t>Amber</t>
  </si>
  <si>
    <t>Primary State Coordinator</t>
  </si>
  <si>
    <t>July</t>
  </si>
  <si>
    <t>Jennifer Kubiak</t>
  </si>
  <si>
    <t>Arlo</t>
  </si>
  <si>
    <t>708-308-3752</t>
  </si>
  <si>
    <t>Horne, Julie</t>
  </si>
  <si>
    <t>Horne</t>
  </si>
  <si>
    <t>Julie</t>
  </si>
  <si>
    <t>Brown, Kelli</t>
  </si>
  <si>
    <t>November</t>
  </si>
  <si>
    <t>Kelli</t>
  </si>
  <si>
    <t>Brown</t>
  </si>
  <si>
    <t>8340 Water Tower Ct</t>
  </si>
  <si>
    <t>328-0528</t>
  </si>
  <si>
    <t>801-404-4377</t>
  </si>
  <si>
    <t xml:space="preserve">juliehorne@earthlink.net </t>
  </si>
  <si>
    <t>kelli.anne.brown@gmail.com</t>
  </si>
  <si>
    <t>(Kevin)</t>
  </si>
  <si>
    <t>2845 Katelyn Circle (16)</t>
  </si>
  <si>
    <t>Drew</t>
  </si>
  <si>
    <t>Kylie, Benjamin, Anna, Maggie</t>
  </si>
  <si>
    <t>Kylie</t>
  </si>
  <si>
    <t>Lucy (7) Natalie (6)</t>
  </si>
  <si>
    <t>Lucy</t>
  </si>
  <si>
    <t>Jan</t>
  </si>
  <si>
    <t>Benjamin</t>
  </si>
  <si>
    <t>Natalie</t>
  </si>
  <si>
    <t>Anna</t>
  </si>
  <si>
    <t>December</t>
  </si>
  <si>
    <t>Maggie</t>
  </si>
  <si>
    <t>Bush, Alyssa</t>
  </si>
  <si>
    <t>Alyssa</t>
  </si>
  <si>
    <t>Bush</t>
  </si>
  <si>
    <t>2109 W Kostal Ct</t>
  </si>
  <si>
    <t>330-931-7619</t>
  </si>
  <si>
    <t>ambu807@icloud.com</t>
  </si>
  <si>
    <t>Richard</t>
  </si>
  <si>
    <t>Connor</t>
  </si>
  <si>
    <t>Doan, Nga</t>
  </si>
  <si>
    <t>Nga</t>
  </si>
  <si>
    <t>Doan</t>
  </si>
  <si>
    <t>6319 Cavvy Rd</t>
  </si>
  <si>
    <t>402-770-8886</t>
  </si>
  <si>
    <t>natadoan@hotmail.com</t>
  </si>
  <si>
    <t>Sang Nguyen</t>
  </si>
  <si>
    <t>Adalie, Amelia</t>
  </si>
  <si>
    <t>Adalie</t>
  </si>
  <si>
    <t>Amelia</t>
  </si>
  <si>
    <t>Sattar, Nisho</t>
  </si>
  <si>
    <t>Eisenbarth, Melissa</t>
  </si>
  <si>
    <t>Sattar</t>
  </si>
  <si>
    <t>Melissa</t>
  </si>
  <si>
    <t>Eisenbarth</t>
  </si>
  <si>
    <t>Nishu</t>
  </si>
  <si>
    <t>7630 S 77th St</t>
  </si>
  <si>
    <t>402-770-4829</t>
  </si>
  <si>
    <t>328-8207</t>
  </si>
  <si>
    <t>m.eisenbarth425@gmail.com</t>
  </si>
  <si>
    <t>nisho1007@alltel.net</t>
  </si>
  <si>
    <t>(Arif)</t>
  </si>
  <si>
    <t>Dustin</t>
  </si>
  <si>
    <t>2935 Katelyn Ln. (16)</t>
  </si>
  <si>
    <t>Arisha (7) Ramisha (5) Maahum (2)</t>
  </si>
  <si>
    <t>Kinley, Ella</t>
  </si>
  <si>
    <t>Kinley</t>
  </si>
  <si>
    <t>Arisha</t>
  </si>
  <si>
    <t>Ella</t>
  </si>
  <si>
    <t>Ramisha</t>
  </si>
  <si>
    <t>Sept</t>
  </si>
  <si>
    <t>Maahum</t>
  </si>
  <si>
    <t>Felton, Jenni</t>
  </si>
  <si>
    <t>Jenni</t>
  </si>
  <si>
    <t>Felton</t>
  </si>
  <si>
    <t>1851 Monterey Dr</t>
  </si>
  <si>
    <t>Stolz, Tammie</t>
  </si>
  <si>
    <t>Stolz</t>
  </si>
  <si>
    <t>Tammie</t>
  </si>
  <si>
    <t>420-2707</t>
  </si>
  <si>
    <t>tammienlarry@prodigy.net</t>
  </si>
  <si>
    <t>(Larry)</t>
  </si>
  <si>
    <t>2500 N. Jameson Street (16)</t>
  </si>
  <si>
    <t>Holly 12,Megan 9, Cassie 8, Tessa 5, Simon 3</t>
  </si>
  <si>
    <t>Holly</t>
  </si>
  <si>
    <t>Megan</t>
  </si>
  <si>
    <t>Tessa</t>
  </si>
  <si>
    <t>Dec</t>
  </si>
  <si>
    <t>402-672-2057</t>
  </si>
  <si>
    <t>Schuller, Melanie</t>
  </si>
  <si>
    <t>State Coordinator (Secondary)</t>
  </si>
  <si>
    <t>Schuller</t>
  </si>
  <si>
    <t>Sara Berry</t>
  </si>
  <si>
    <t>Melanie</t>
  </si>
  <si>
    <t>815-836-8054</t>
  </si>
  <si>
    <t>slbarry8@comcast.net</t>
  </si>
  <si>
    <t>438-7300</t>
  </si>
  <si>
    <t>melanieschuller@yahoo.com</t>
  </si>
  <si>
    <t>(Alan)</t>
  </si>
  <si>
    <t>1560 Prairie Lane (21)</t>
  </si>
  <si>
    <t>Evan (1)</t>
  </si>
  <si>
    <t>Evan</t>
  </si>
  <si>
    <t>Herbin, Wendi</t>
  </si>
  <si>
    <t>Herbin</t>
  </si>
  <si>
    <t>402-570-5452</t>
  </si>
  <si>
    <t>Wendi</t>
  </si>
  <si>
    <t>Seth</t>
  </si>
  <si>
    <t>January</t>
  </si>
  <si>
    <t>438-5201</t>
  </si>
  <si>
    <t xml:space="preserve">Cora </t>
  </si>
  <si>
    <t>wherbin@southeast.edu</t>
  </si>
  <si>
    <t>Cora</t>
  </si>
  <si>
    <t>(Brian)</t>
  </si>
  <si>
    <t>850 S. 35th (10)</t>
  </si>
  <si>
    <t>Elizabeth (2) Nicholas (1)</t>
  </si>
  <si>
    <t>Elizabeth</t>
  </si>
  <si>
    <t>Oct</t>
  </si>
  <si>
    <t>Nicholas</t>
  </si>
  <si>
    <t>Florea, Angie </t>
  </si>
  <si>
    <t>Angie</t>
  </si>
  <si>
    <t>Florea</t>
  </si>
  <si>
    <t>840 N 57th St</t>
  </si>
  <si>
    <t>402-937-3352</t>
  </si>
  <si>
    <t xml:space="preserve">aschuerman98@gmail.com </t>
  </si>
  <si>
    <t>Moravec, Erica</t>
  </si>
  <si>
    <t>Josh</t>
  </si>
  <si>
    <t>Moravec</t>
  </si>
  <si>
    <t>Emma, Gretchen, Samuel</t>
  </si>
  <si>
    <t>Erica</t>
  </si>
  <si>
    <t>Emma</t>
  </si>
  <si>
    <t>February</t>
  </si>
  <si>
    <t>Gretchen</t>
  </si>
  <si>
    <t>901-756-0538</t>
  </si>
  <si>
    <t>moravec2u@hotmail.com</t>
  </si>
  <si>
    <t>(Tony)</t>
  </si>
  <si>
    <t>Samuel</t>
  </si>
  <si>
    <t>1565 German Medow CT</t>
  </si>
  <si>
    <t>August</t>
  </si>
  <si>
    <t>Wyatt (4) Macy (2) Quinn (3-13-05)</t>
  </si>
  <si>
    <t>Wyatt</t>
  </si>
  <si>
    <t>AVP</t>
  </si>
  <si>
    <t>Macy</t>
  </si>
  <si>
    <t>Quinn</t>
  </si>
  <si>
    <t>Florell, Kerry</t>
  </si>
  <si>
    <t>Kerry</t>
  </si>
  <si>
    <t>Florell</t>
  </si>
  <si>
    <t>531 Hazelwood</t>
  </si>
  <si>
    <t>402-450-9864</t>
  </si>
  <si>
    <t>kerryflorell@yahoo.com</t>
  </si>
  <si>
    <t>402-435-6191</t>
  </si>
  <si>
    <t>David</t>
  </si>
  <si>
    <t xml:space="preserve">Ryan, Tyler, Brandon </t>
  </si>
  <si>
    <t>Ryan</t>
  </si>
  <si>
    <t>Burge, Kyttra</t>
  </si>
  <si>
    <t>Brandon</t>
  </si>
  <si>
    <t>Burge</t>
  </si>
  <si>
    <t>Kyttra</t>
  </si>
  <si>
    <t>438-9861</t>
  </si>
  <si>
    <t>Gabelhouse, Diane</t>
  </si>
  <si>
    <t>Diane</t>
  </si>
  <si>
    <t>Gabelhouse</t>
  </si>
  <si>
    <t>7524 Karl Dr</t>
  </si>
  <si>
    <t>402-525-0507</t>
  </si>
  <si>
    <t>dgabelhouse@yahoo.com</t>
  </si>
  <si>
    <t>Zach</t>
  </si>
  <si>
    <t>Tyson, Atley</t>
  </si>
  <si>
    <t>Tyson</t>
  </si>
  <si>
    <t>Atley</t>
  </si>
  <si>
    <t>MVP</t>
  </si>
  <si>
    <t>Garza, Jennifer</t>
  </si>
  <si>
    <t>Jennifer</t>
  </si>
  <si>
    <t>Garza</t>
  </si>
  <si>
    <t xml:space="preserve">6801 Deerwood Dr </t>
  </si>
  <si>
    <t>402-261-3874</t>
  </si>
  <si>
    <t>jenniferwynotgarza@yahoo.com</t>
  </si>
  <si>
    <t>James</t>
  </si>
  <si>
    <t xml:space="preserve">Katherine, Deborah </t>
  </si>
  <si>
    <t>Katherine</t>
  </si>
  <si>
    <t>Deborah</t>
  </si>
  <si>
    <t>Ghormley, Rebekah</t>
  </si>
  <si>
    <t>(David)</t>
  </si>
  <si>
    <t>724 W. Cuming St. (21)</t>
  </si>
  <si>
    <t>Darby (3) Fletcher (5-4-05)</t>
  </si>
  <si>
    <t>Darby</t>
  </si>
  <si>
    <t>Rebekah</t>
  </si>
  <si>
    <t>Fletcher</t>
  </si>
  <si>
    <t>Ghormley</t>
  </si>
  <si>
    <t>2930 S 57th St</t>
  </si>
  <si>
    <t>Harris, Heidi</t>
  </si>
  <si>
    <t>Harris</t>
  </si>
  <si>
    <t>Heidi</t>
  </si>
  <si>
    <t>(Sept)</t>
  </si>
  <si>
    <t>(563) 514-2004</t>
  </si>
  <si>
    <t>(Steve Thomas)</t>
  </si>
  <si>
    <t>5727 Joshua Str.</t>
  </si>
  <si>
    <t>Sarah (4)</t>
  </si>
  <si>
    <t>402-975-0617</t>
  </si>
  <si>
    <t>Sarah</t>
  </si>
  <si>
    <t>rmurfie@hotmail.com</t>
  </si>
  <si>
    <t>Jackson, Stacy</t>
  </si>
  <si>
    <t>Jackson</t>
  </si>
  <si>
    <t>Stacy</t>
  </si>
  <si>
    <t>(Feb)</t>
  </si>
  <si>
    <t>489-0124</t>
  </si>
  <si>
    <t>kekiku@aol.com</t>
  </si>
  <si>
    <t>(Mike)</t>
  </si>
  <si>
    <t>5949 S. 78th (16)</t>
  </si>
  <si>
    <t>Arabelle (6) Aidan (2)</t>
  </si>
  <si>
    <t>Arabelle</t>
  </si>
  <si>
    <t>Aidan</t>
  </si>
  <si>
    <t>Riffle, Jennifer</t>
  </si>
  <si>
    <t>Riffle</t>
  </si>
  <si>
    <t>202-3701</t>
  </si>
  <si>
    <t>(Chris)</t>
  </si>
  <si>
    <t>2009 Harrison Ave. (02)</t>
  </si>
  <si>
    <t>Emma (3), Owen (8-30-05)</t>
  </si>
  <si>
    <t>Owen</t>
  </si>
  <si>
    <t>Aug</t>
  </si>
  <si>
    <t>Members who Joined July 2005 - June 2006</t>
  </si>
  <si>
    <t>Chaffin, Ann</t>
  </si>
  <si>
    <t>Chaffin</t>
  </si>
  <si>
    <t>Ann</t>
  </si>
  <si>
    <t>(Aug)</t>
  </si>
  <si>
    <t>420-1764</t>
  </si>
  <si>
    <t>Sam</t>
  </si>
  <si>
    <t>Julius, Arla</t>
  </si>
  <si>
    <t>Julius</t>
  </si>
  <si>
    <t>(Lash)</t>
  </si>
  <si>
    <t>3725 Pace Blvd. (02)</t>
  </si>
  <si>
    <t>Arla</t>
  </si>
  <si>
    <t>Feb</t>
  </si>
  <si>
    <t>Owen (1)</t>
  </si>
  <si>
    <t>Goeke, Kelsey (Aunt)</t>
  </si>
  <si>
    <t>Kelsey</t>
  </si>
  <si>
    <t>Goeke</t>
  </si>
  <si>
    <t>6717 S 42nd St</t>
  </si>
  <si>
    <t>505-681-6867</t>
  </si>
  <si>
    <t>Black, Tammy</t>
  </si>
  <si>
    <t>kj.goeke@gmail.com</t>
  </si>
  <si>
    <t>Black</t>
  </si>
  <si>
    <t>Tammy</t>
  </si>
  <si>
    <t>805-4767</t>
  </si>
  <si>
    <t>MacKenna Gayer, Preston Gayer</t>
  </si>
  <si>
    <t>MacKenna</t>
  </si>
  <si>
    <t>Preston</t>
  </si>
  <si>
    <t>Grone,Stephanie</t>
  </si>
  <si>
    <t>Stephanie</t>
  </si>
  <si>
    <t>Grone</t>
  </si>
  <si>
    <t>3401 West Plum St</t>
  </si>
  <si>
    <t>(Michael)</t>
  </si>
  <si>
    <t>5704 Madison Ave (07)</t>
  </si>
  <si>
    <t>402-840-5102</t>
  </si>
  <si>
    <t>Stephanie.grone@gmail.com</t>
  </si>
  <si>
    <t>Sylvia (1) (due in July)</t>
  </si>
  <si>
    <t>Lane</t>
  </si>
  <si>
    <t>Sylvia</t>
  </si>
  <si>
    <t>Cayson, Adalyn</t>
  </si>
  <si>
    <t>Cayson</t>
  </si>
  <si>
    <t>Adalyn</t>
  </si>
  <si>
    <t>Garcia, Lisa</t>
  </si>
  <si>
    <t>Hedges, Kristen</t>
  </si>
  <si>
    <t>Garcia</t>
  </si>
  <si>
    <t>Kristen</t>
  </si>
  <si>
    <t>Hedges</t>
  </si>
  <si>
    <t>4657 Eagle Ridge Rd</t>
  </si>
  <si>
    <t>Lisa</t>
  </si>
  <si>
    <t>(April)</t>
  </si>
  <si>
    <t>918-527-5246</t>
  </si>
  <si>
    <t>kchedges15@gmail.com</t>
  </si>
  <si>
    <t>435-9728</t>
  </si>
  <si>
    <t>Wesley</t>
  </si>
  <si>
    <t>James, Mark</t>
  </si>
  <si>
    <t xml:space="preserve">February </t>
  </si>
  <si>
    <t>Mark</t>
  </si>
  <si>
    <t>Hernandez, Ashley</t>
  </si>
  <si>
    <t>1101 SW 10th Cr (22)</t>
  </si>
  <si>
    <t>Ashley</t>
  </si>
  <si>
    <t>Blake (1)</t>
  </si>
  <si>
    <t>Hernandez</t>
  </si>
  <si>
    <t>Blake</t>
  </si>
  <si>
    <t>8108 S. 58th St</t>
  </si>
  <si>
    <t>520-235-4532</t>
  </si>
  <si>
    <t>a_gilmore23@hotmail.com</t>
  </si>
  <si>
    <t>Jorge</t>
  </si>
  <si>
    <t>Bryson, Mia</t>
  </si>
  <si>
    <t>Bryson</t>
  </si>
  <si>
    <t>Mia</t>
  </si>
  <si>
    <t>Nov</t>
  </si>
  <si>
    <t>Hicks, Lora</t>
  </si>
  <si>
    <t>Hicks</t>
  </si>
  <si>
    <t>Lora</t>
  </si>
  <si>
    <t>484-8367</t>
  </si>
  <si>
    <t>Jaquez, Andrea</t>
  </si>
  <si>
    <t>Andrea</t>
  </si>
  <si>
    <t>Jaquez</t>
  </si>
  <si>
    <t>574 Maple St</t>
  </si>
  <si>
    <t>Burr</t>
  </si>
  <si>
    <t>402-525-7185</t>
  </si>
  <si>
    <t>ajaquez10@gmail.com</t>
  </si>
  <si>
    <t>Scott</t>
  </si>
  <si>
    <t>Robin</t>
  </si>
  <si>
    <t>Jenkins, Heather</t>
  </si>
  <si>
    <t>Heather</t>
  </si>
  <si>
    <t>(Ken)</t>
  </si>
  <si>
    <t>Jenkins</t>
  </si>
  <si>
    <t>5324 NW 7th st</t>
  </si>
  <si>
    <t>3830 S. 54th (06)</t>
  </si>
  <si>
    <t>402-937-5159</t>
  </si>
  <si>
    <t>Shannon (7) Jacob (1)</t>
  </si>
  <si>
    <t>heatherjenkins612@gmail.com</t>
  </si>
  <si>
    <t>Shannon</t>
  </si>
  <si>
    <t>Andy</t>
  </si>
  <si>
    <t>Meredith, Alaina</t>
  </si>
  <si>
    <t>Jacob</t>
  </si>
  <si>
    <t>Meredith</t>
  </si>
  <si>
    <t>Alaina</t>
  </si>
  <si>
    <t>Jensen, Tara</t>
  </si>
  <si>
    <t>Tara</t>
  </si>
  <si>
    <t>Jensen</t>
  </si>
  <si>
    <t>4540 Oakridge Circle</t>
  </si>
  <si>
    <t>Hill, Stephanie</t>
  </si>
  <si>
    <t>618-972-1230</t>
  </si>
  <si>
    <t>tmjensen12@gmail.com</t>
  </si>
  <si>
    <t>Hill</t>
  </si>
  <si>
    <t>Brian McGuire</t>
  </si>
  <si>
    <t>Garrett</t>
  </si>
  <si>
    <t>328-9888</t>
  </si>
  <si>
    <t>Johnson, Karla</t>
  </si>
  <si>
    <t>Karla</t>
  </si>
  <si>
    <t>Johnson</t>
  </si>
  <si>
    <t>4445 So. 45th St</t>
  </si>
  <si>
    <t>402-310-0869</t>
  </si>
  <si>
    <t>luv2bjohnson@msn.com</t>
  </si>
  <si>
    <t>402-483-4331</t>
  </si>
  <si>
    <t>Brian</t>
  </si>
  <si>
    <t xml:space="preserve">Tyler, Alyssa, Nathan </t>
  </si>
  <si>
    <t>Nathan</t>
  </si>
  <si>
    <t>(Timothy)</t>
  </si>
  <si>
    <t>2506 Marilynn Ave (02)</t>
  </si>
  <si>
    <t>Keierleber, Denise</t>
  </si>
  <si>
    <t>Denise</t>
  </si>
  <si>
    <t>Keierleber</t>
  </si>
  <si>
    <t>Xander (7/6/05)</t>
  </si>
  <si>
    <t>4901 S 76th St</t>
  </si>
  <si>
    <t>Xander</t>
  </si>
  <si>
    <t>402-770-1709</t>
  </si>
  <si>
    <t>deniseLK1@gmail.com</t>
  </si>
  <si>
    <t>402-328-8625</t>
  </si>
  <si>
    <t>Colin</t>
  </si>
  <si>
    <t>Krynne, Sariah, Aiden, Emmett, Otis</t>
  </si>
  <si>
    <t>Krynne Knopik</t>
  </si>
  <si>
    <t>Sariah Knopik</t>
  </si>
  <si>
    <t xml:space="preserve"> July</t>
  </si>
  <si>
    <t>Aiden Knopik</t>
  </si>
  <si>
    <t>Emmett</t>
  </si>
  <si>
    <t>Otis</t>
  </si>
  <si>
    <t>Imami, Ayesha</t>
  </si>
  <si>
    <t>Lamberson, Caitlin</t>
  </si>
  <si>
    <t>Imami</t>
  </si>
  <si>
    <t>Ayesha</t>
  </si>
  <si>
    <t>304-9310</t>
  </si>
  <si>
    <t>Caitlin</t>
  </si>
  <si>
    <t>Lamberson</t>
  </si>
  <si>
    <t>746 West E St #105</t>
  </si>
  <si>
    <t>(Irfan)</t>
  </si>
  <si>
    <t>402-419-6919</t>
  </si>
  <si>
    <t>7431 S. 50th St (16)</t>
  </si>
  <si>
    <t>caitlinmarie59@gmail.com</t>
  </si>
  <si>
    <t>Ahmed (2)</t>
  </si>
  <si>
    <t>Ahmed</t>
  </si>
  <si>
    <t>Matthew Merchen</t>
  </si>
  <si>
    <t>Emma (2) &amp; Owen (8-30-05)</t>
  </si>
  <si>
    <t>Madelyn</t>
  </si>
  <si>
    <t>Wegman, Lori</t>
  </si>
  <si>
    <t>LeMaistre, Sarah</t>
  </si>
  <si>
    <t>Wegman</t>
  </si>
  <si>
    <t>(Oct)</t>
  </si>
  <si>
    <t>805-4727</t>
  </si>
  <si>
    <t>LeMaistre</t>
  </si>
  <si>
    <t>6121 S 81st St</t>
  </si>
  <si>
    <t>402-659-0781</t>
  </si>
  <si>
    <t xml:space="preserve">srobins7@gmail.com </t>
  </si>
  <si>
    <t>Dan</t>
  </si>
  <si>
    <t>Riley, Emma</t>
  </si>
  <si>
    <t>Riley</t>
  </si>
  <si>
    <t>(Jason)</t>
  </si>
  <si>
    <t>9639 Saint Matthew Drive (26)</t>
  </si>
  <si>
    <t>Liebig, Katie</t>
  </si>
  <si>
    <t>Katie</t>
  </si>
  <si>
    <t>Jack (2) Carter (4-6-06)</t>
  </si>
  <si>
    <t>Liebig</t>
  </si>
  <si>
    <t>Jack</t>
  </si>
  <si>
    <t>3500 Calvert St</t>
  </si>
  <si>
    <t>Carter</t>
  </si>
  <si>
    <t>402-910-3764</t>
  </si>
  <si>
    <t>Katie.liebig@gmail.com</t>
  </si>
  <si>
    <t>Kyle</t>
  </si>
  <si>
    <t>Harper, Henry</t>
  </si>
  <si>
    <t>Harper</t>
  </si>
  <si>
    <t>October</t>
  </si>
  <si>
    <t>Henry</t>
  </si>
  <si>
    <t>Perkins, Heather</t>
  </si>
  <si>
    <t>Perkins</t>
  </si>
  <si>
    <t>(May)</t>
  </si>
  <si>
    <t>Lopez, Michelle</t>
  </si>
  <si>
    <t>Michelle</t>
  </si>
  <si>
    <t>Lopez</t>
  </si>
  <si>
    <t>4610 Duxhall Dr</t>
  </si>
  <si>
    <t>308-440-2595</t>
  </si>
  <si>
    <t>ma.lopez0530@gmail.com</t>
  </si>
  <si>
    <t>Carlos</t>
  </si>
  <si>
    <t>(Rick)</t>
  </si>
  <si>
    <t>7201 N. 16th (21)</t>
  </si>
  <si>
    <t>Dylan (1)</t>
  </si>
  <si>
    <t>Dylan</t>
  </si>
  <si>
    <t>Hazel</t>
  </si>
  <si>
    <t>Mayo, Karen</t>
  </si>
  <si>
    <t>Karen</t>
  </si>
  <si>
    <t>Mayo</t>
  </si>
  <si>
    <t>4919 W. Rock Creek Rd</t>
  </si>
  <si>
    <t>Raymond</t>
  </si>
  <si>
    <t>402-641-5247</t>
  </si>
  <si>
    <t>klhain@gmail.com</t>
  </si>
  <si>
    <t>Jason</t>
  </si>
  <si>
    <t>Tommy, Tanner</t>
  </si>
  <si>
    <t>Tommy</t>
  </si>
  <si>
    <t>Tanner</t>
  </si>
  <si>
    <t>McKillip, Jill</t>
  </si>
  <si>
    <t>Jill</t>
  </si>
  <si>
    <t>McKillip</t>
  </si>
  <si>
    <t>6231 Deerwood Dr</t>
  </si>
  <si>
    <t>402-219-4300</t>
  </si>
  <si>
    <t>jillmckillip@yahoo.com</t>
  </si>
  <si>
    <t>Connor, Kayla</t>
  </si>
  <si>
    <t>Kayla</t>
  </si>
  <si>
    <t>Members who Joined July 2006 - June 2007</t>
  </si>
  <si>
    <t>Meyer, Tina</t>
  </si>
  <si>
    <t>Tina</t>
  </si>
  <si>
    <t>Meyer</t>
  </si>
  <si>
    <t>2712 South 40th</t>
  </si>
  <si>
    <t>303-514-5027</t>
  </si>
  <si>
    <t>tmeyer5280@gmail.com</t>
  </si>
  <si>
    <t>Marc</t>
  </si>
  <si>
    <t xml:space="preserve">Kat </t>
  </si>
  <si>
    <t>Katharine</t>
  </si>
  <si>
    <t>Hurtado-Peters, Sandi</t>
  </si>
  <si>
    <t>Hurtado-Peters</t>
  </si>
  <si>
    <t>Sandi</t>
  </si>
  <si>
    <t>(July)</t>
  </si>
  <si>
    <t>328-0259</t>
  </si>
  <si>
    <t>Moore, Rachel</t>
  </si>
  <si>
    <t>Rachel</t>
  </si>
  <si>
    <t>Moore</t>
  </si>
  <si>
    <t>8750 Garland St</t>
  </si>
  <si>
    <t>402-470-1063</t>
  </si>
  <si>
    <t>rachlmoore@hotmail.com</t>
  </si>
  <si>
    <t>Wesley, Soren</t>
  </si>
  <si>
    <t>Soren</t>
  </si>
  <si>
    <t xml:space="preserve">March </t>
  </si>
  <si>
    <t>(Dave)</t>
  </si>
  <si>
    <t>7030 Woody Creek Cr. (16)</t>
  </si>
  <si>
    <t>Karsten (2)</t>
  </si>
  <si>
    <t>Nickel, Laura</t>
  </si>
  <si>
    <t>Karsten</t>
  </si>
  <si>
    <t>Laura</t>
  </si>
  <si>
    <t>Nickel</t>
  </si>
  <si>
    <t>3540 J St</t>
  </si>
  <si>
    <t>919-604-5492</t>
  </si>
  <si>
    <t>lrgraber@yahoo.com</t>
  </si>
  <si>
    <t>Dave</t>
  </si>
  <si>
    <t>Sofiya, Jude</t>
  </si>
  <si>
    <t>Sofiya</t>
  </si>
  <si>
    <t>Jude</t>
  </si>
  <si>
    <t>Palmisano, Kalynn</t>
  </si>
  <si>
    <t>Kalynn</t>
  </si>
  <si>
    <t>Palmisano</t>
  </si>
  <si>
    <t>10000 Black Rapids Rd</t>
  </si>
  <si>
    <t>435-6191</t>
  </si>
  <si>
    <t>623-208-0275</t>
  </si>
  <si>
    <t>kay_2258@yahoo.com</t>
  </si>
  <si>
    <t>Tyler Newton</t>
  </si>
  <si>
    <t>Saleen, Raiden, Aubrey, Avery</t>
  </si>
  <si>
    <t>Saleen</t>
  </si>
  <si>
    <t>600 Lakeshore Dr.  (28)</t>
  </si>
  <si>
    <t>Raiden</t>
  </si>
  <si>
    <t>Ryan (1)</t>
  </si>
  <si>
    <t>Aubrey</t>
  </si>
  <si>
    <t>Avery</t>
  </si>
  <si>
    <t>Pena, Teresa</t>
  </si>
  <si>
    <t>Teresa</t>
  </si>
  <si>
    <t>Pena</t>
  </si>
  <si>
    <t>2816 William St</t>
  </si>
  <si>
    <t>718-614-0534</t>
  </si>
  <si>
    <t>Prindle, Jen</t>
  </si>
  <si>
    <t>tpena1@gmail.com</t>
  </si>
  <si>
    <t>Prindle</t>
  </si>
  <si>
    <t>Joshua</t>
  </si>
  <si>
    <t xml:space="preserve">Jen </t>
  </si>
  <si>
    <t>488-2252</t>
  </si>
  <si>
    <t>Esmerelda, Emilio Lupher</t>
  </si>
  <si>
    <t>Esmerelda</t>
  </si>
  <si>
    <t>Emilio</t>
  </si>
  <si>
    <t>(Brad)</t>
  </si>
  <si>
    <t>6920 Starr St (05)</t>
  </si>
  <si>
    <t>Peters, Liz</t>
  </si>
  <si>
    <t>Liz</t>
  </si>
  <si>
    <t>Autumn (1) Colton (6-5-06)</t>
  </si>
  <si>
    <t>Peters</t>
  </si>
  <si>
    <t>Autumn</t>
  </si>
  <si>
    <t>3800 S. 83rd Pl</t>
  </si>
  <si>
    <t>402-770-9465</t>
  </si>
  <si>
    <t>lizpeters@live.com</t>
  </si>
  <si>
    <t>Colton</t>
  </si>
  <si>
    <t>402-328-8445</t>
  </si>
  <si>
    <t xml:space="preserve">Chad </t>
  </si>
  <si>
    <t>Ella, Claire</t>
  </si>
  <si>
    <t>Claire</t>
  </si>
  <si>
    <t>Peterson, Julia</t>
  </si>
  <si>
    <t>Dabbs, Amanda</t>
  </si>
  <si>
    <t>Julia</t>
  </si>
  <si>
    <t>Dabbs</t>
  </si>
  <si>
    <t>Peterson</t>
  </si>
  <si>
    <t>6540 Crooked Creek Dr</t>
  </si>
  <si>
    <t>Amanda</t>
  </si>
  <si>
    <t>402-904-0984</t>
  </si>
  <si>
    <t>Julia.peterson@prglincoln.com</t>
  </si>
  <si>
    <t>202-3086</t>
  </si>
  <si>
    <t>Boomer (Tyler)</t>
  </si>
  <si>
    <t>Austen, Rhett, Graham</t>
  </si>
  <si>
    <t>Austen</t>
  </si>
  <si>
    <t>Rhett</t>
  </si>
  <si>
    <t>Graham</t>
  </si>
  <si>
    <t>Roth, Shelley</t>
  </si>
  <si>
    <t>Shelley</t>
  </si>
  <si>
    <t>Roth</t>
  </si>
  <si>
    <t>5911 S 32nd Street</t>
  </si>
  <si>
    <t>402-362-7905</t>
  </si>
  <si>
    <t>shel.roth24@gmail.com</t>
  </si>
  <si>
    <t>(Garrick)</t>
  </si>
  <si>
    <t xml:space="preserve">Jerry </t>
  </si>
  <si>
    <t>2042 Pepper Ave (02)</t>
  </si>
  <si>
    <t>Brianna, Henry</t>
  </si>
  <si>
    <t>Chandler (1) India (4-26-06)</t>
  </si>
  <si>
    <t>Chandler</t>
  </si>
  <si>
    <t>India</t>
  </si>
  <si>
    <t>Sanley, Jill</t>
  </si>
  <si>
    <t>Sanley</t>
  </si>
  <si>
    <t>7254 Helen Witt Dr</t>
  </si>
  <si>
    <t>402-517-0566</t>
  </si>
  <si>
    <t>Jill.Sanley@gmail.com</t>
  </si>
  <si>
    <t>Austin, Claire</t>
  </si>
  <si>
    <t>Austin</t>
  </si>
  <si>
    <t>Mar</t>
  </si>
  <si>
    <t>Schaible, Hollie</t>
  </si>
  <si>
    <t>Schaible</t>
  </si>
  <si>
    <t>Hollie</t>
  </si>
  <si>
    <t>Treasurer</t>
  </si>
  <si>
    <t>742-4748</t>
  </si>
  <si>
    <t>Schepers, Kari</t>
  </si>
  <si>
    <t>Kari</t>
  </si>
  <si>
    <t xml:space="preserve">Schepers </t>
  </si>
  <si>
    <t>17701 Prairie Vista Drive</t>
  </si>
  <si>
    <t>Roca</t>
  </si>
  <si>
    <t>308-882-8262</t>
  </si>
  <si>
    <t>kari700@hotmail.com</t>
  </si>
  <si>
    <t>Aaron</t>
  </si>
  <si>
    <t>Paige,  Collin, Ava</t>
  </si>
  <si>
    <t>Paige</t>
  </si>
  <si>
    <t>Collin</t>
  </si>
  <si>
    <t>Ava</t>
  </si>
  <si>
    <t>(Joel)</t>
  </si>
  <si>
    <t>2911 Fletcher Ave #122 (04)</t>
  </si>
  <si>
    <t>Schweitzer, Shelbie</t>
  </si>
  <si>
    <t>Shelbie</t>
  </si>
  <si>
    <t>Emma (6) Ethan (3)</t>
  </si>
  <si>
    <t>Schweitzer</t>
  </si>
  <si>
    <t>339 Fletcher Ave, Apt 10</t>
  </si>
  <si>
    <t>Ethan</t>
  </si>
  <si>
    <t>402-217-0351</t>
  </si>
  <si>
    <t>shelbiesimpson@aol.com</t>
  </si>
  <si>
    <t>John</t>
  </si>
  <si>
    <t>Harlie, Reegan</t>
  </si>
  <si>
    <t>Harlie</t>
  </si>
  <si>
    <t>Reegan</t>
  </si>
  <si>
    <t>Snyder, Bonnie</t>
  </si>
  <si>
    <t>Bonnie</t>
  </si>
  <si>
    <t>Snyder</t>
  </si>
  <si>
    <t>210 W 9th St</t>
  </si>
  <si>
    <t>Courtland</t>
  </si>
  <si>
    <t>636-542-2360</t>
  </si>
  <si>
    <t>bonniesnyder100@gmail.com</t>
  </si>
  <si>
    <t>Trevor Sindelar</t>
  </si>
  <si>
    <t>Savannah</t>
  </si>
  <si>
    <t>Stockdale, Nicole</t>
  </si>
  <si>
    <t>Nicole</t>
  </si>
  <si>
    <t>Stockdale</t>
  </si>
  <si>
    <t>Smith, Jennifer</t>
  </si>
  <si>
    <t>5631 Abbey Ct, Apt 23</t>
  </si>
  <si>
    <t>Smith</t>
  </si>
  <si>
    <t>515-320-0421</t>
  </si>
  <si>
    <t>nicolegearhart1992@gmail.com</t>
  </si>
  <si>
    <t>Taylor</t>
  </si>
  <si>
    <t>432-2088</t>
  </si>
  <si>
    <t>Harlow</t>
  </si>
  <si>
    <t>Sullivan, Amanda </t>
  </si>
  <si>
    <t>Sullivan</t>
  </si>
  <si>
    <t>3121 N. 74th St</t>
  </si>
  <si>
    <t>308-850-6675</t>
  </si>
  <si>
    <t>schoensteinm@hotmail.com</t>
  </si>
  <si>
    <t>Roy</t>
  </si>
  <si>
    <t>Amelia, Gavin</t>
  </si>
  <si>
    <t>Gavin</t>
  </si>
  <si>
    <t>(Tom)</t>
  </si>
  <si>
    <t>1421 Hartley St. (21)</t>
  </si>
  <si>
    <t>Tabor, Kati</t>
  </si>
  <si>
    <t>Heather (1)</t>
  </si>
  <si>
    <t>Tabor</t>
  </si>
  <si>
    <t>9105 S 31st St</t>
  </si>
  <si>
    <t>573-268-6973</t>
  </si>
  <si>
    <t>Kathryn.tabor@gmail.com</t>
  </si>
  <si>
    <t>Calvin, Miles</t>
  </si>
  <si>
    <t>Calvin</t>
  </si>
  <si>
    <t>Miles</t>
  </si>
  <si>
    <t>Steinbrook, Jessica</t>
  </si>
  <si>
    <t>Steinbrook</t>
  </si>
  <si>
    <t>Jessica</t>
  </si>
  <si>
    <t>480-1629</t>
  </si>
  <si>
    <t>Toffolet, Barbara</t>
  </si>
  <si>
    <t>Barbara</t>
  </si>
  <si>
    <t>Toffolet</t>
  </si>
  <si>
    <t>3050 S 72nd St Apt 114</t>
  </si>
  <si>
    <t>402-770-6783</t>
  </si>
  <si>
    <t>barbara.toffolet@gmail.com</t>
  </si>
  <si>
    <t>(Lee)</t>
  </si>
  <si>
    <t>1521 SW 14th St (22)</t>
  </si>
  <si>
    <t>Ondrej</t>
  </si>
  <si>
    <t>Jada (1)</t>
  </si>
  <si>
    <t>Jada</t>
  </si>
  <si>
    <t xml:space="preserve">May </t>
  </si>
  <si>
    <t>Williams, Anita</t>
  </si>
  <si>
    <t>Anita</t>
  </si>
  <si>
    <t>Williams</t>
  </si>
  <si>
    <t>3245 Prarieview Dr</t>
  </si>
  <si>
    <t>402-770-7959</t>
  </si>
  <si>
    <t>anitarocchio@gmail.com</t>
  </si>
  <si>
    <t>Victor</t>
  </si>
  <si>
    <t>Sowell, Chrissy</t>
  </si>
  <si>
    <t>Jax, Sonja, Victoria</t>
  </si>
  <si>
    <t>Sowell</t>
  </si>
  <si>
    <t>Jax</t>
  </si>
  <si>
    <t>Chrissy</t>
  </si>
  <si>
    <t>Sonja</t>
  </si>
  <si>
    <t>Victoria</t>
  </si>
  <si>
    <t>466-9117</t>
  </si>
  <si>
    <t>Williams, Cherisse</t>
  </si>
  <si>
    <t>Cherisse</t>
  </si>
  <si>
    <t>4411 S 37th St</t>
  </si>
  <si>
    <t>719-648-9934</t>
  </si>
  <si>
    <t>cc.martin022@gmail.com</t>
  </si>
  <si>
    <t>(Kenny)</t>
  </si>
  <si>
    <t>7135 Dudley (05)</t>
  </si>
  <si>
    <t>Scout (1)</t>
  </si>
  <si>
    <t>Scout</t>
  </si>
  <si>
    <t>Sipp, Stacey</t>
  </si>
  <si>
    <t>Sipp</t>
  </si>
  <si>
    <t>Stacey</t>
  </si>
  <si>
    <t>328-8655</t>
  </si>
  <si>
    <t>Porter, Reid</t>
  </si>
  <si>
    <t>Porter</t>
  </si>
  <si>
    <t>Reid</t>
  </si>
  <si>
    <t>(Bradley)</t>
  </si>
  <si>
    <t>2441 Bertigne Dr (12)</t>
  </si>
  <si>
    <t>Henry (  )  Madeline (  ) Esme ( )</t>
  </si>
  <si>
    <t>Wirtz, Ella</t>
  </si>
  <si>
    <t>Wirtz</t>
  </si>
  <si>
    <t>140 S Canopy St #A505</t>
  </si>
  <si>
    <t>Madeline</t>
  </si>
  <si>
    <t>402-304-1003</t>
  </si>
  <si>
    <t>eareeves@gmail.com</t>
  </si>
  <si>
    <t>Esme</t>
  </si>
  <si>
    <t>Cox, Polly</t>
  </si>
  <si>
    <t>Cox</t>
  </si>
  <si>
    <t>Henrietta</t>
  </si>
  <si>
    <t>Polly</t>
  </si>
  <si>
    <t>(Nov)</t>
  </si>
  <si>
    <t>310-5643</t>
  </si>
  <si>
    <t>(Oliver)</t>
  </si>
  <si>
    <t>3721 NW 52nd (24)</t>
  </si>
  <si>
    <t>Levi (1)</t>
  </si>
  <si>
    <t>Levi</t>
  </si>
  <si>
    <t>Nonte, Heather</t>
  </si>
  <si>
    <t>Nonte</t>
  </si>
  <si>
    <t>261-8232</t>
  </si>
  <si>
    <t>heathernonte@yahoo.com</t>
  </si>
  <si>
    <t>(Jesse)</t>
  </si>
  <si>
    <t>6760 Glass Ridge Dr. (16)</t>
  </si>
  <si>
    <t>Audrey (2)</t>
  </si>
  <si>
    <t>Audrey</t>
  </si>
  <si>
    <t xml:space="preserve">"MOMS Club material is not to be </t>
  </si>
  <si>
    <t>Mattingly, Jackie</t>
  </si>
  <si>
    <t>Mattingly</t>
  </si>
  <si>
    <t>Jackie</t>
  </si>
  <si>
    <t>805-4302</t>
  </si>
  <si>
    <t>distributed to anyone outside of the</t>
  </si>
  <si>
    <t>club.  The directory, roster and other</t>
  </si>
  <si>
    <t>3030 Agate Ct (16)</t>
  </si>
  <si>
    <t xml:space="preserve">related material are property of the </t>
  </si>
  <si>
    <t>Paxton (3) Hanna (6-6-06)</t>
  </si>
  <si>
    <t>Paxton</t>
  </si>
  <si>
    <t>Hanna</t>
  </si>
  <si>
    <t>MOMS Club and may not be used</t>
  </si>
  <si>
    <t>Roberts, Carrie</t>
  </si>
  <si>
    <t>Roberts</t>
  </si>
  <si>
    <t>Carrie</t>
  </si>
  <si>
    <t>(March)</t>
  </si>
  <si>
    <t>465-0212</t>
  </si>
  <si>
    <t>for commercial purposes."</t>
  </si>
  <si>
    <t>(Darrin)</t>
  </si>
  <si>
    <t>3921 Baldwin Ave #85 (04)</t>
  </si>
  <si>
    <t>Tate (2) Rylan (7-17-06)</t>
  </si>
  <si>
    <t>Tate</t>
  </si>
  <si>
    <t>Rylan</t>
  </si>
  <si>
    <t>Johnson, Christine</t>
  </si>
  <si>
    <t>Christine</t>
  </si>
  <si>
    <t>613-2981</t>
  </si>
  <si>
    <t>(Collin)</t>
  </si>
  <si>
    <t>5830 S. 43rd St. Ct (16)</t>
  </si>
  <si>
    <t>Zachary (3), Carter Michael (2-26-06)</t>
  </si>
  <si>
    <t>Zachary</t>
  </si>
  <si>
    <t>Carter Michael</t>
  </si>
  <si>
    <t>Van Collie, Bettina</t>
  </si>
  <si>
    <t>Van Collie</t>
  </si>
  <si>
    <t>Bettina</t>
  </si>
  <si>
    <t>420-9834</t>
  </si>
  <si>
    <t>(Bryan)</t>
  </si>
  <si>
    <t>2245 Jenna Ln (12)</t>
  </si>
  <si>
    <t>Nicholas (6) Jenna (1)</t>
  </si>
  <si>
    <t>Jenna</t>
  </si>
  <si>
    <t>Schwartz, Tara</t>
  </si>
  <si>
    <t>Schwartz</t>
  </si>
  <si>
    <t>363-2107</t>
  </si>
  <si>
    <t>no e-mail</t>
  </si>
  <si>
    <t>(Dean)</t>
  </si>
  <si>
    <t>1765 NW Flader Ct (28)</t>
  </si>
  <si>
    <t>Reece (9-27-06)</t>
  </si>
  <si>
    <t>Reece</t>
  </si>
  <si>
    <t>Filbert, Aja</t>
  </si>
  <si>
    <t>Filbert</t>
  </si>
  <si>
    <t>Aja</t>
  </si>
  <si>
    <t>477-5428</t>
  </si>
  <si>
    <t>1942 Euclid Ave (02)</t>
  </si>
  <si>
    <t>Lily (5) Cole (3) Jace (10 months)</t>
  </si>
  <si>
    <t>Lily</t>
  </si>
  <si>
    <t>Cole</t>
  </si>
  <si>
    <t>Jace</t>
  </si>
  <si>
    <t>Carnes, Amy</t>
  </si>
  <si>
    <t>Carnes</t>
  </si>
  <si>
    <t>Amy</t>
  </si>
  <si>
    <t>423-9751</t>
  </si>
  <si>
    <t>Jason)</t>
  </si>
  <si>
    <t>4424 Browning Pl (16)</t>
  </si>
  <si>
    <t>Jacob (8) Madison (5) Mallory (2)</t>
  </si>
  <si>
    <t>Jacon</t>
  </si>
  <si>
    <t>Madison</t>
  </si>
  <si>
    <t>Mallory</t>
  </si>
  <si>
    <t>Dawson, Sherri</t>
  </si>
  <si>
    <t>Dawson</t>
  </si>
  <si>
    <t>Sherri</t>
  </si>
  <si>
    <t>(June)</t>
  </si>
  <si>
    <t>327-2303</t>
  </si>
  <si>
    <t>(William)</t>
  </si>
  <si>
    <t>6101 Glass Ridge Dr (26)</t>
  </si>
  <si>
    <t>Liam (7) McKinley(6) Fiona &amp; Collin (2)</t>
  </si>
  <si>
    <t>Liam</t>
  </si>
  <si>
    <t>McKinley</t>
  </si>
  <si>
    <t>Fiona</t>
  </si>
  <si>
    <t>Members who left July 2006 - June 2007</t>
  </si>
  <si>
    <t>Platz, Monique</t>
  </si>
  <si>
    <t>Platz</t>
  </si>
  <si>
    <t>Monique</t>
  </si>
  <si>
    <t>408-6563</t>
  </si>
  <si>
    <t>Moved to KC</t>
  </si>
  <si>
    <t>Daniel (6) Marissa (1)</t>
  </si>
  <si>
    <t>Daniel</t>
  </si>
  <si>
    <t>Marissa</t>
  </si>
  <si>
    <t>Bierbower, Terri</t>
  </si>
  <si>
    <t>Bierbower</t>
  </si>
  <si>
    <t>Terri</t>
  </si>
  <si>
    <t>464-3705</t>
  </si>
  <si>
    <t>7611 Leighton Ave. (07)</t>
  </si>
  <si>
    <t>Jill (5) Joel (4)</t>
  </si>
  <si>
    <t>Joel</t>
  </si>
  <si>
    <t>Kent, Nickole</t>
  </si>
  <si>
    <t>Kent</t>
  </si>
  <si>
    <t>Nickole</t>
  </si>
  <si>
    <t>466-5940</t>
  </si>
  <si>
    <t>(Dennis)</t>
  </si>
  <si>
    <t>5311 Wilshire Blvd. (04)</t>
  </si>
  <si>
    <t>Hayli (7) Rayegan (5)</t>
  </si>
  <si>
    <t>Hayli</t>
  </si>
  <si>
    <t>Rayegan</t>
  </si>
  <si>
    <t>DeRusha, Michelle</t>
  </si>
  <si>
    <t>DeRusha</t>
  </si>
  <si>
    <t>484-5865</t>
  </si>
  <si>
    <t>michellebrad@alltel.net</t>
  </si>
  <si>
    <t>(Brad Johnson)</t>
  </si>
  <si>
    <t>3448 Franklin (06)</t>
  </si>
  <si>
    <t>Noah (5) Rowan (1)</t>
  </si>
  <si>
    <t>Noah</t>
  </si>
  <si>
    <t>Rowan</t>
  </si>
  <si>
    <t>Moved to Florida</t>
  </si>
  <si>
    <t>Fichter, Amanda</t>
  </si>
  <si>
    <t>Fichter</t>
  </si>
  <si>
    <t>470-2893</t>
  </si>
  <si>
    <t>(Rob)</t>
  </si>
  <si>
    <t>Moved to Colorado</t>
  </si>
  <si>
    <t xml:space="preserve">Elizabeth (3)  </t>
  </si>
  <si>
    <t>Moved to China for 1 Year January 2007</t>
  </si>
  <si>
    <t>Kosmicki, Thena</t>
  </si>
  <si>
    <t>Kosmicki</t>
  </si>
  <si>
    <t>Thena</t>
  </si>
  <si>
    <t>438-8539</t>
  </si>
  <si>
    <t>thenakosmo@alltel.net</t>
  </si>
  <si>
    <t>(Adam)</t>
  </si>
  <si>
    <t>Moved to China for 1 Year</t>
  </si>
  <si>
    <t>Alexandra (3) Noah (1)</t>
  </si>
  <si>
    <t>Alexandra</t>
  </si>
  <si>
    <t>Minor, Kathleen</t>
  </si>
  <si>
    <t>Minor</t>
  </si>
  <si>
    <t>Kathleen</t>
  </si>
  <si>
    <t>489-2050</t>
  </si>
  <si>
    <t>3640 S. 76th (06)</t>
  </si>
  <si>
    <t>Hannah (7) Rachel (5)</t>
  </si>
  <si>
    <t>Hannah</t>
  </si>
  <si>
    <t>Nolan, Melinda</t>
  </si>
  <si>
    <t>Nolan</t>
  </si>
  <si>
    <t>Melinda</t>
  </si>
  <si>
    <t>467-1472</t>
  </si>
  <si>
    <t>2211 Cold Water Bay (05)</t>
  </si>
  <si>
    <t>Cade (9) Mya (5)</t>
  </si>
  <si>
    <t>Cade</t>
  </si>
  <si>
    <t>Mya</t>
  </si>
  <si>
    <t>English, April</t>
  </si>
  <si>
    <t>English</t>
  </si>
  <si>
    <t>477-2275</t>
  </si>
  <si>
    <t>april_luvs_cocacola13@yahoo.com</t>
  </si>
  <si>
    <t>(Marcel)</t>
  </si>
  <si>
    <t>841 W. Garfield (22)</t>
  </si>
  <si>
    <t>Jacob (3)</t>
  </si>
  <si>
    <t>Bauereis, Jennifer</t>
  </si>
  <si>
    <t>Bauereis</t>
  </si>
  <si>
    <t>430-2771</t>
  </si>
  <si>
    <t>jenn_klb@yahoo.com</t>
  </si>
  <si>
    <t>2600 SW 19th (22)</t>
  </si>
  <si>
    <t xml:space="preserve">Madee (6) Noah (5) Avery (2) </t>
  </si>
  <si>
    <t>Madee</t>
  </si>
  <si>
    <t>Smith, Wendy</t>
  </si>
  <si>
    <t>Wendy</t>
  </si>
  <si>
    <t>327-7117</t>
  </si>
  <si>
    <t>wsmith28@gmail.com</t>
  </si>
  <si>
    <t>(Eric)</t>
  </si>
  <si>
    <t>3300 Neerpark Dr. (06)</t>
  </si>
  <si>
    <t>Brian (3) Jenna (9-14-06)</t>
  </si>
  <si>
    <t>Jack (3) Carter (1)</t>
  </si>
  <si>
    <t>Members who joined July 2007 - June 2008</t>
  </si>
  <si>
    <t>Baughman, Julie</t>
  </si>
  <si>
    <t>Baughman</t>
  </si>
  <si>
    <t>328-9234</t>
  </si>
  <si>
    <t>Dirk</t>
  </si>
  <si>
    <t xml:space="preserve">7350 S 34th Ct.  </t>
  </si>
  <si>
    <t>Mitchell (4) Mark (1)</t>
  </si>
  <si>
    <t>Mitchell</t>
  </si>
  <si>
    <t>Wrich, Julie</t>
  </si>
  <si>
    <t>Wrich</t>
  </si>
  <si>
    <t>676-6554</t>
  </si>
  <si>
    <t>(Jim)</t>
  </si>
  <si>
    <t>PO Box 258 6 Ash St.(Greenwood 68366)</t>
  </si>
  <si>
    <t>Colton (1) Cayden (5-11-07)</t>
  </si>
  <si>
    <t>Cayden</t>
  </si>
  <si>
    <t>Lester, Pamela</t>
  </si>
  <si>
    <t>Lester</t>
  </si>
  <si>
    <t>Pamela</t>
  </si>
  <si>
    <t>327-0518</t>
  </si>
  <si>
    <t>6901 Laurent Circle</t>
  </si>
  <si>
    <t>Watts, Erin</t>
  </si>
  <si>
    <t>Watts</t>
  </si>
  <si>
    <t>Erin</t>
  </si>
  <si>
    <t>(August)</t>
  </si>
  <si>
    <t>308-238-4070</t>
  </si>
  <si>
    <t>(Jon)</t>
  </si>
  <si>
    <t>7340 N. 18th St</t>
  </si>
  <si>
    <t>Bushard, Erica</t>
  </si>
  <si>
    <t>Bushard</t>
  </si>
  <si>
    <t>251-3588</t>
  </si>
  <si>
    <t>7420 S 18th St</t>
  </si>
  <si>
    <t>Zachary (4) Nicholas (1)</t>
  </si>
  <si>
    <t>Zackary</t>
  </si>
  <si>
    <t>Van Buskirk, Heather</t>
  </si>
  <si>
    <t>Van Buskirk</t>
  </si>
  <si>
    <t>465-4317</t>
  </si>
  <si>
    <t>(Scott)</t>
  </si>
  <si>
    <t>1210 Wells Court #9</t>
  </si>
  <si>
    <t>Malcolm (5-30-2007</t>
  </si>
  <si>
    <t>Malcolm</t>
  </si>
  <si>
    <t>Hahn, Esther</t>
  </si>
  <si>
    <t>Hahn</t>
  </si>
  <si>
    <t>Esther</t>
  </si>
  <si>
    <t>328-2419</t>
  </si>
  <si>
    <t>(James)</t>
  </si>
  <si>
    <t>7321 Whitetail Circle</t>
  </si>
  <si>
    <t>Jas(11), Jackson (9), Jake (4), Grace (1)</t>
  </si>
  <si>
    <t>Jas</t>
  </si>
  <si>
    <t>Jake</t>
  </si>
  <si>
    <t>Grace</t>
  </si>
  <si>
    <t>Dabbert, Lindsey</t>
  </si>
  <si>
    <t>Dabbert</t>
  </si>
  <si>
    <t>Lindsey</t>
  </si>
  <si>
    <t>440-9295</t>
  </si>
  <si>
    <t>(Will)</t>
  </si>
  <si>
    <t>5415 N Street</t>
  </si>
  <si>
    <t>Carter (2-21-2007)</t>
  </si>
  <si>
    <t>Erdley, Danielle</t>
  </si>
  <si>
    <t>Erdley</t>
  </si>
  <si>
    <t>Danielle</t>
  </si>
  <si>
    <t>261-0442</t>
  </si>
  <si>
    <t>(Aaron)</t>
  </si>
  <si>
    <t>5511 S 72nd St</t>
  </si>
  <si>
    <t>Elena (3)</t>
  </si>
  <si>
    <t>Elena</t>
  </si>
  <si>
    <t>Freudenberg, Connie</t>
  </si>
  <si>
    <t>Freudenberg</t>
  </si>
  <si>
    <t>Connie</t>
  </si>
  <si>
    <t>420-4986</t>
  </si>
  <si>
    <t>(John)</t>
  </si>
  <si>
    <t>7000 Woody Creek Circle</t>
  </si>
  <si>
    <t>Sean () Kaitlyn ()</t>
  </si>
  <si>
    <t>Sean</t>
  </si>
  <si>
    <t>Kaitlyn</t>
  </si>
  <si>
    <t>Reavis, Rochelle</t>
  </si>
  <si>
    <t>Reavis</t>
  </si>
  <si>
    <t>Rochelle</t>
  </si>
  <si>
    <t>(Dec)</t>
  </si>
  <si>
    <t>421-7226</t>
  </si>
  <si>
    <t>(Jeremy)</t>
  </si>
  <si>
    <t>3954 Woods Blvd</t>
  </si>
  <si>
    <t>Jake (1)</t>
  </si>
  <si>
    <t>VanCleave, Gwen</t>
  </si>
  <si>
    <t>VanCleave</t>
  </si>
  <si>
    <t>Gwen</t>
  </si>
  <si>
    <t>(Jan)</t>
  </si>
  <si>
    <t>802-3359</t>
  </si>
  <si>
    <t>(Haven)</t>
  </si>
  <si>
    <t xml:space="preserve">537 S 39th </t>
  </si>
  <si>
    <t>Lillyan (7), Tryston (3)</t>
  </si>
  <si>
    <t>Lillyan</t>
  </si>
  <si>
    <t>Tryston</t>
  </si>
  <si>
    <t>Dorio, Erika</t>
  </si>
  <si>
    <t>Dorio</t>
  </si>
  <si>
    <t>Erika</t>
  </si>
  <si>
    <t>261-6928</t>
  </si>
  <si>
    <t>(Jay)</t>
  </si>
  <si>
    <t>3500 S. 79th St.</t>
  </si>
  <si>
    <t>Lily(2)</t>
  </si>
  <si>
    <t>Hibbs, Heather</t>
  </si>
  <si>
    <t>Hibbs</t>
  </si>
  <si>
    <t>617-0024</t>
  </si>
  <si>
    <t>6221 Jacobs Ct.</t>
  </si>
  <si>
    <t>Sam(1)</t>
  </si>
  <si>
    <t>Members who left July 2007 - June 2008</t>
  </si>
  <si>
    <t>Barrett, Kathleen</t>
  </si>
  <si>
    <t>Barrett</t>
  </si>
  <si>
    <t>477-7571</t>
  </si>
  <si>
    <t>k8barrtt@yahoo.com</t>
  </si>
  <si>
    <t>(Jerome Reimer)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</si>
  <si>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</si>
  <si>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Henry (7) Lewis (4)</t>
  </si>
  <si>
    <t>Lewis</t>
  </si>
  <si>
    <t>Benal, Angie</t>
  </si>
  <si>
    <t>Benal</t>
  </si>
  <si>
    <t xml:space="preserve">Angie </t>
  </si>
  <si>
    <t>486-4519</t>
  </si>
  <si>
    <t>keepdays@gmail.com</t>
  </si>
  <si>
    <t>5715 Van Dorn St. (06)</t>
  </si>
  <si>
    <t>Sarah (13) Katherine (10) Erin (7)</t>
  </si>
  <si>
    <t>Moved to Mississippi</t>
  </si>
  <si>
    <t>Scout (2)</t>
  </si>
  <si>
    <t>Dresbach, Lisa</t>
  </si>
  <si>
    <t>Dresbach</t>
  </si>
  <si>
    <t>486-0725</t>
  </si>
  <si>
    <t>2209 S. 62nd St. (06)</t>
  </si>
  <si>
    <t>Emily (7)</t>
  </si>
  <si>
    <t>5830 s. 43RD St. Ct (16)</t>
  </si>
  <si>
    <t>Zachary (3), Carter Michael (1)</t>
  </si>
  <si>
    <t>Chandler (2) India (1)</t>
  </si>
  <si>
    <t>Jada (2) Mackenzie (8/14/2007)</t>
  </si>
  <si>
    <t>Mackenzie</t>
  </si>
  <si>
    <t>Henry (12) Madeline (10) Esme (4)</t>
  </si>
  <si>
    <t>Banta, Kate</t>
  </si>
  <si>
    <t>Banta</t>
  </si>
  <si>
    <t>Kate</t>
  </si>
  <si>
    <t>261-5008</t>
  </si>
  <si>
    <t>5309 S. 62nd St. (16)</t>
  </si>
  <si>
    <t>Emma-6 Simon-5 Max-2 Gus(11-16-06)</t>
  </si>
  <si>
    <t>Simon</t>
  </si>
  <si>
    <t>Max</t>
  </si>
  <si>
    <t>Gus</t>
  </si>
  <si>
    <t>Lockhart, Katie</t>
  </si>
  <si>
    <t>Lockhart</t>
  </si>
  <si>
    <t>488-1990</t>
  </si>
  <si>
    <t>7440 Red Oak Rd. (16)</t>
  </si>
  <si>
    <t>Erin (10) Ali (6)</t>
  </si>
  <si>
    <t>Alison</t>
  </si>
  <si>
    <t>Morales, Viviana</t>
  </si>
  <si>
    <t>Morales</t>
  </si>
  <si>
    <t>Viviana</t>
  </si>
  <si>
    <t>423-9268</t>
  </si>
  <si>
    <t>(Pablo)</t>
  </si>
  <si>
    <t>6300 Rolling Hills Blvd. (12)</t>
  </si>
  <si>
    <t>Sam (8) Benjamin (6) Eli (3)</t>
  </si>
  <si>
    <t>Eli</t>
  </si>
  <si>
    <t>Peterson, Sharon</t>
  </si>
  <si>
    <t>Sharon</t>
  </si>
  <si>
    <t>421-6700</t>
  </si>
  <si>
    <t>skpeterson3@neb.rr.com</t>
  </si>
  <si>
    <t>(Trev)</t>
  </si>
  <si>
    <t>6040 The Knolls (12)</t>
  </si>
  <si>
    <t>Elizabeth (11) Andrew (7)</t>
  </si>
  <si>
    <t>Andrew</t>
  </si>
  <si>
    <t>796-2002</t>
  </si>
  <si>
    <t>7800 W. Waverly Rd (Malcolm 68402)</t>
  </si>
  <si>
    <t>Haley (11) Autumn (2) Colton (1)</t>
  </si>
  <si>
    <t>Haley</t>
  </si>
  <si>
    <t>Van Brocklin,Shelley</t>
  </si>
  <si>
    <t>Van Brocklin</t>
  </si>
  <si>
    <t>791-2054</t>
  </si>
  <si>
    <t>1222 S. 96th Rd. (Firth 68358)</t>
  </si>
  <si>
    <t>Aaron (8) Carissa (7) Noah (5)</t>
  </si>
  <si>
    <t>Carissa</t>
  </si>
  <si>
    <t>Powell, Nikki</t>
  </si>
  <si>
    <t>Powell</t>
  </si>
  <si>
    <t>Nikki</t>
  </si>
  <si>
    <t>483-4482</t>
  </si>
  <si>
    <t>(BJ)</t>
  </si>
  <si>
    <t>1540 S. 44th (06)</t>
  </si>
  <si>
    <t>Brandon (6) Justin (5) Ryan (3)</t>
  </si>
  <si>
    <t>Justin</t>
  </si>
  <si>
    <t>Levi (2)</t>
  </si>
  <si>
    <t>Wheeler, Michele</t>
  </si>
  <si>
    <t>Wheeler</t>
  </si>
  <si>
    <t>Michele</t>
  </si>
  <si>
    <t>791-5929</t>
  </si>
  <si>
    <t>2800 Ash Ridge Rd. (Firth 68358)</t>
  </si>
  <si>
    <t>Nathan (7) Laurel (4)</t>
  </si>
  <si>
    <t>Laurel</t>
  </si>
  <si>
    <t>Tate (2) Rylan (1)</t>
  </si>
  <si>
    <t>Owen (3) Abel (1)</t>
  </si>
  <si>
    <t>Abel</t>
  </si>
  <si>
    <t>Clegg, Barbara Torrey</t>
  </si>
  <si>
    <t>Clegg</t>
  </si>
  <si>
    <t xml:space="preserve">Barbara Torrey </t>
  </si>
  <si>
    <t>486-4374</t>
  </si>
  <si>
    <t>luckiemommie@gmail.com</t>
  </si>
  <si>
    <t>(Stephen Clegg)</t>
  </si>
  <si>
    <t>4600 Kirkwood Drive (16)</t>
  </si>
  <si>
    <t>Shane (8) Ashley (7)</t>
  </si>
  <si>
    <t>Shane</t>
  </si>
  <si>
    <t>Gordon, Shawna</t>
  </si>
  <si>
    <t>Gordon</t>
  </si>
  <si>
    <t>Shawna</t>
  </si>
  <si>
    <t>261-4999</t>
  </si>
  <si>
    <t>musikandmemories@hotmail.com</t>
  </si>
  <si>
    <t>(Troy)</t>
  </si>
  <si>
    <t>6642 X St. (05)</t>
  </si>
  <si>
    <t>Wyatt (9) Coy (4)</t>
  </si>
  <si>
    <t>Coy</t>
  </si>
  <si>
    <t>Lily (5) Cole (3) Jace (1)</t>
  </si>
  <si>
    <t>805-4089</t>
  </si>
  <si>
    <t>Dylan (2) Austin (1-9-07)</t>
  </si>
  <si>
    <t>Silker, Jamie</t>
  </si>
  <si>
    <t>Silker</t>
  </si>
  <si>
    <t>742-4610</t>
  </si>
  <si>
    <t>(Chad)</t>
  </si>
  <si>
    <t>2015 Booth Circle (21)</t>
  </si>
  <si>
    <t>Stephanie (6) Grant (3)</t>
  </si>
  <si>
    <t>Stephanine</t>
  </si>
  <si>
    <t>Grant</t>
  </si>
  <si>
    <t>Members who joined July 2008 - June 2009</t>
  </si>
  <si>
    <t>McHargue, Jennifer</t>
  </si>
  <si>
    <t>McHargue</t>
  </si>
  <si>
    <t>328-9247</t>
  </si>
  <si>
    <t>2801 Drake St.</t>
  </si>
  <si>
    <t>Morgan(3) Madison(1/18/08)</t>
  </si>
  <si>
    <t>Morgan</t>
  </si>
  <si>
    <t>Aug.</t>
  </si>
  <si>
    <t>Yrkoski, Callie</t>
  </si>
  <si>
    <t>Yrkoski</t>
  </si>
  <si>
    <t>Callie</t>
  </si>
  <si>
    <t>730-8232</t>
  </si>
  <si>
    <t>3505 Woodbine Ave.(06)</t>
  </si>
  <si>
    <t>Joey(4)</t>
  </si>
  <si>
    <t>Joey</t>
  </si>
  <si>
    <t>Sep</t>
  </si>
  <si>
    <t>Kunze, Desiree</t>
  </si>
  <si>
    <t>Kunze</t>
  </si>
  <si>
    <t>Desiree</t>
  </si>
  <si>
    <t>430-8567</t>
  </si>
  <si>
    <t>(Robert)</t>
  </si>
  <si>
    <t>4243 N 1st St. Apt.381</t>
  </si>
  <si>
    <t>Kadence(3) Keira (9-30-08)</t>
  </si>
  <si>
    <t>Kadence</t>
  </si>
  <si>
    <t>Ellwood, Celeste</t>
  </si>
  <si>
    <t>Ellwood</t>
  </si>
  <si>
    <t>Celeste</t>
  </si>
  <si>
    <t>261-9081</t>
  </si>
  <si>
    <t>lilpuddn@ymail.com</t>
  </si>
  <si>
    <t>(Richard)</t>
  </si>
  <si>
    <t>447 Mormon Trail (21)</t>
  </si>
  <si>
    <t>Skyler(11) Rae(10) Genessee(3) Natalie(baby)</t>
  </si>
  <si>
    <t>Skyler</t>
  </si>
  <si>
    <t>Rae</t>
  </si>
  <si>
    <t>Genessee</t>
  </si>
  <si>
    <t>Nietfeld, Kellie</t>
  </si>
  <si>
    <t>Nietfeld</t>
  </si>
  <si>
    <t>Kellie</t>
  </si>
  <si>
    <t>770-4653</t>
  </si>
  <si>
    <t>(Matt)</t>
  </si>
  <si>
    <t>5220 N. 11th St.(21)</t>
  </si>
  <si>
    <t>Claire(3) Ella (1)</t>
  </si>
  <si>
    <t>Hagen, Michele</t>
  </si>
  <si>
    <t>Hagen</t>
  </si>
  <si>
    <t>742-6798</t>
  </si>
  <si>
    <t>2627 W. Garfield St. (22)</t>
  </si>
  <si>
    <t>Becca (3) Alex (7-31-08)</t>
  </si>
  <si>
    <t>Becca</t>
  </si>
  <si>
    <t>Alex</t>
  </si>
  <si>
    <t>Giltner, Karla</t>
  </si>
  <si>
    <t>Giltner</t>
  </si>
  <si>
    <t>261-5378</t>
  </si>
  <si>
    <t>(Brent)</t>
  </si>
  <si>
    <t>9100 Sandhills Ct. (26)</t>
  </si>
  <si>
    <t>Lauren (5/18/08)</t>
  </si>
  <si>
    <t>Lauren</t>
  </si>
  <si>
    <t>Prindle, Jennifer</t>
  </si>
  <si>
    <t>796-2330</t>
  </si>
  <si>
    <t>7800 W. Waverly Rd. Malcom (68402</t>
  </si>
  <si>
    <t>Autumn (4) Colton (2)</t>
  </si>
  <si>
    <t>Cockerill, Nicole</t>
  </si>
  <si>
    <t>Cockerill</t>
  </si>
  <si>
    <t>5/2/</t>
  </si>
  <si>
    <t>483-6959</t>
  </si>
  <si>
    <t>3100 S. 52nd St. (06)</t>
  </si>
  <si>
    <t>Taylor (10) Treyton (6) Tessa (1)</t>
  </si>
  <si>
    <t>Treyton</t>
  </si>
  <si>
    <t>Novotny, Shannon</t>
  </si>
  <si>
    <t>Novotny</t>
  </si>
  <si>
    <t>420-6158</t>
  </si>
  <si>
    <t>(Josh)</t>
  </si>
  <si>
    <t>5808 NW Gary St (21)</t>
  </si>
  <si>
    <t>Jacob (10</t>
  </si>
  <si>
    <t>jacob</t>
  </si>
  <si>
    <t>Dolan, Sandy</t>
  </si>
  <si>
    <t>Dolan</t>
  </si>
  <si>
    <t>Sandy</t>
  </si>
  <si>
    <t>620-2058</t>
  </si>
  <si>
    <t>(Zak)</t>
  </si>
  <si>
    <t>6511 River Dr (04)</t>
  </si>
  <si>
    <t>Caitlin (baby)</t>
  </si>
  <si>
    <t>Nykodym, Angie</t>
  </si>
  <si>
    <t>Nykodym</t>
  </si>
  <si>
    <t>477-8265</t>
  </si>
  <si>
    <t>1551 Bordeaux Rd. (22)</t>
  </si>
  <si>
    <t>Taylor (1/15/09)</t>
  </si>
  <si>
    <t>Members who left July 2008 - June 2009</t>
  </si>
  <si>
    <t>Dyer, Rochelle</t>
  </si>
  <si>
    <t>Dyer</t>
  </si>
  <si>
    <t>484-7095</t>
  </si>
  <si>
    <t>(Trevor)</t>
  </si>
  <si>
    <t>5917 Lee Cr. (06)</t>
  </si>
  <si>
    <t>Ethan (8)</t>
  </si>
  <si>
    <t>639-2494</t>
  </si>
  <si>
    <t>Colton (2) Cayden (1)</t>
  </si>
  <si>
    <t>Wright, Dana</t>
  </si>
  <si>
    <t>Wright</t>
  </si>
  <si>
    <t>Dana</t>
  </si>
  <si>
    <t>423-4262</t>
  </si>
  <si>
    <t>(Theo)</t>
  </si>
  <si>
    <t>7015 Beaver Hollow Cr.(16)</t>
  </si>
  <si>
    <t>Joseph (7) Sarah Kate (3)</t>
  </si>
  <si>
    <t>Joseph</t>
  </si>
  <si>
    <t>Sarah Kate</t>
  </si>
  <si>
    <t>Karsten (4)</t>
  </si>
  <si>
    <t>Nicholas (7) Jenna (2)</t>
  </si>
  <si>
    <t>Carter (1)</t>
  </si>
  <si>
    <t>Jas(13), Jackson (10), Jake (6), Grace (2)</t>
  </si>
  <si>
    <t>Castle, Kathy</t>
  </si>
  <si>
    <t>Castle</t>
  </si>
  <si>
    <t>Kathy</t>
  </si>
  <si>
    <t>420-1069</t>
  </si>
  <si>
    <t>kcastle@neb.rr.com</t>
  </si>
  <si>
    <t>6321 S. 53rd (16)</t>
  </si>
  <si>
    <t>Julia (5) Tyler (4) Ava (2)</t>
  </si>
  <si>
    <t>Findlay, Janine</t>
  </si>
  <si>
    <t>Findlay</t>
  </si>
  <si>
    <t>Janine</t>
  </si>
  <si>
    <t>327-8294</t>
  </si>
  <si>
    <t>jctl@neb.rr.com</t>
  </si>
  <si>
    <t>(Chuck)</t>
  </si>
  <si>
    <t>5820 Caymus Ct. (26)</t>
  </si>
  <si>
    <t>Taylor (7) Logan (5) Addison (1)</t>
  </si>
  <si>
    <t>Logan</t>
  </si>
  <si>
    <t>Addison</t>
  </si>
  <si>
    <t xml:space="preserve">Dec </t>
  </si>
  <si>
    <t>Audrey (4) Lily (1)</t>
  </si>
  <si>
    <t>Hennig, Michelle</t>
  </si>
  <si>
    <t>Hennig</t>
  </si>
  <si>
    <t>328-0103</t>
  </si>
  <si>
    <t>chennig@neb.rr.com</t>
  </si>
  <si>
    <t>(Carey)</t>
  </si>
  <si>
    <t xml:space="preserve">8221 Whitney Ct. (07) </t>
  </si>
  <si>
    <t>Trevor (12) Bryan (10) Evan (6)</t>
  </si>
  <si>
    <t>Trevor</t>
  </si>
  <si>
    <t>Bryan</t>
  </si>
  <si>
    <t>Fintel, Ann</t>
  </si>
  <si>
    <t>Fintel</t>
  </si>
  <si>
    <t>(Apr)</t>
  </si>
  <si>
    <t>488-8992</t>
  </si>
  <si>
    <t>6100 Consentino Ct. (26)</t>
  </si>
  <si>
    <t>Nicole (8) Justin (5)</t>
  </si>
  <si>
    <t>Scaggs, Jamalee</t>
  </si>
  <si>
    <t>Scaggs</t>
  </si>
  <si>
    <t>Jamalee</t>
  </si>
  <si>
    <t>420-2907</t>
  </si>
  <si>
    <t>(Damon)</t>
  </si>
  <si>
    <t>5401 S 61st St Ct (16)</t>
  </si>
  <si>
    <t>Tahlia (7) Julian (6)</t>
  </si>
  <si>
    <t>Tahlia</t>
  </si>
  <si>
    <t>Julian</t>
  </si>
  <si>
    <t>Liam (9) McKinley(8) Fiona &amp; Collin (4)</t>
  </si>
  <si>
    <t>Members who joined July 2009 - June 2010</t>
  </si>
  <si>
    <t>Champion-Wescott, Allison</t>
  </si>
  <si>
    <t>Champion-Wescott</t>
  </si>
  <si>
    <t>Allison</t>
  </si>
  <si>
    <t>Cederberg, Michelle</t>
  </si>
  <si>
    <t>Cederberg</t>
  </si>
  <si>
    <t>Dinslage, Krystal</t>
  </si>
  <si>
    <t>Dinslage</t>
  </si>
  <si>
    <t>Krystal</t>
  </si>
  <si>
    <t>Finch, Megan</t>
  </si>
  <si>
    <t>Finch</t>
  </si>
  <si>
    <t>Michel, Marcy</t>
  </si>
  <si>
    <t>Michel</t>
  </si>
  <si>
    <t>Marcy</t>
  </si>
  <si>
    <t>Stolle, Sarah</t>
  </si>
  <si>
    <t>Stolle</t>
  </si>
  <si>
    <t>Kolbe, Pam</t>
  </si>
  <si>
    <t>Kolbe</t>
  </si>
  <si>
    <t>Pam</t>
  </si>
  <si>
    <t>Woodrich, Jeannie</t>
  </si>
  <si>
    <t>Woodrich</t>
  </si>
  <si>
    <t>Jeannie</t>
  </si>
  <si>
    <t>Members who left July 2009 - June 2010</t>
  </si>
  <si>
    <t>261-3588</t>
  </si>
  <si>
    <t>ebushard@windstream.net</t>
  </si>
  <si>
    <t>Tony</t>
  </si>
  <si>
    <t>7420 S 18th St (12)</t>
  </si>
  <si>
    <t>Zachary (5) Nicholas (3)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</si>
  <si>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</si>
  <si>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</si>
  <si>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</si>
  <si>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</si>
  <si>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</si>
  <si>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</si>
  <si>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</si>
  <si>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</si>
  <si>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</si>
  <si>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</si>
  <si>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</si>
  <si>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</si>
  <si>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</si>
  <si>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</si>
  <si>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</si>
  <si>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</si>
  <si>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Anderson, Marci</t>
  </si>
  <si>
    <t>Anderson</t>
  </si>
  <si>
    <t>Marci</t>
  </si>
  <si>
    <t>420-3095</t>
  </si>
  <si>
    <t>marciandjon@yahoo.com</t>
  </si>
  <si>
    <t>Jon</t>
  </si>
  <si>
    <t>4741 Fir Hollow Ln (16)</t>
  </si>
  <si>
    <t>Alex (9) Jane (6) Jillian (4)</t>
  </si>
  <si>
    <t xml:space="preserve">Erdley, Danielle </t>
  </si>
  <si>
    <t>aerdley@neb.rr.com</t>
  </si>
  <si>
    <t>5511 S 72nd St (16)</t>
  </si>
  <si>
    <t>Elena (5)</t>
  </si>
  <si>
    <t>hschaible@windstream.net</t>
  </si>
  <si>
    <t>5530 Channel Dr (16)</t>
  </si>
  <si>
    <t>Emma (9) Ethan (6)</t>
  </si>
  <si>
    <t>Nietfield, Kellie</t>
  </si>
  <si>
    <t>Nietfield</t>
  </si>
  <si>
    <t>kellie.nietfeld@gmail.com</t>
  </si>
  <si>
    <t>Matt</t>
  </si>
  <si>
    <t>5220 N. 11th St. (21)</t>
  </si>
  <si>
    <t>Claire and Ella</t>
  </si>
  <si>
    <t>erdorio@gmail.com</t>
  </si>
  <si>
    <t>Jay</t>
  </si>
  <si>
    <t>moving to Canada</t>
  </si>
  <si>
    <t>Lily and Max</t>
  </si>
  <si>
    <t>Jen</t>
  </si>
  <si>
    <t>woodworks2252@windstream.net</t>
  </si>
  <si>
    <t>Brad</t>
  </si>
  <si>
    <t>7800 W. Waverly Rd. Malcom (68402)</t>
  </si>
  <si>
    <t>Autumn (5) Colton (3)</t>
  </si>
  <si>
    <t>armymama200621@yahoo.com</t>
  </si>
  <si>
    <t>Haven</t>
  </si>
  <si>
    <t>moved out of state</t>
  </si>
  <si>
    <t>Lillyan (10), Tryston (5) Adellynne (1)</t>
  </si>
  <si>
    <t>Adellynne</t>
  </si>
  <si>
    <t>795-2163</t>
  </si>
  <si>
    <t>1625 W Pleasant Dale Rd, Pleasant Dale, Ne 68423</t>
  </si>
  <si>
    <t>Skyler(12) Rae(11) Genessee(5) Natalie(1)</t>
  </si>
  <si>
    <t>866-5584</t>
  </si>
  <si>
    <t>cockerillnicole@yahoo.com</t>
  </si>
  <si>
    <t>665 Main Street Sterling, NE (68443)</t>
  </si>
  <si>
    <t>Taylor (10) Treyton (7) Tessa (2)</t>
  </si>
  <si>
    <t>Beecham, Cathy</t>
  </si>
  <si>
    <t>Beecham</t>
  </si>
  <si>
    <t>Cathy</t>
  </si>
  <si>
    <t>438-0615</t>
  </si>
  <si>
    <t xml:space="preserve">3024 Stratford Ave. (02) </t>
  </si>
  <si>
    <t>Katie (7) Jenna (4)</t>
  </si>
  <si>
    <t>Farr, Kim</t>
  </si>
  <si>
    <t>Farr</t>
  </si>
  <si>
    <t>Kim</t>
  </si>
  <si>
    <t>(Jun)</t>
  </si>
  <si>
    <t>328-8438</t>
  </si>
  <si>
    <t>kjfarr@gmail.com</t>
  </si>
  <si>
    <t>2425 Van Dorn (02)</t>
  </si>
  <si>
    <t>Evan (4) Colin (1)</t>
  </si>
  <si>
    <t>Blake (6)</t>
  </si>
  <si>
    <t>Members who joined July 2010 - June 2011</t>
  </si>
  <si>
    <t>Peterson, Erica</t>
  </si>
  <si>
    <t>919-698-5438</t>
  </si>
  <si>
    <t>ericalpeterson@gmail.com</t>
  </si>
  <si>
    <t>Bart</t>
  </si>
  <si>
    <t>3900 S. 37th Street (06)</t>
  </si>
  <si>
    <t>Colton (1)</t>
  </si>
  <si>
    <t>Hensley, Kirsten</t>
  </si>
  <si>
    <t>Hensley</t>
  </si>
  <si>
    <t>Kirsten</t>
  </si>
  <si>
    <t>(402)325-1499</t>
  </si>
  <si>
    <t>kirsten.hensley@gmail.com</t>
  </si>
  <si>
    <t>1211 Wells Ct Apt 40 (05)</t>
  </si>
  <si>
    <t>Jackson (2) Baby Due (3/2011)</t>
  </si>
  <si>
    <t>Shunkwiler, Katie</t>
  </si>
  <si>
    <t>Shunkwiler</t>
  </si>
  <si>
    <t>402-261-3291</t>
  </si>
  <si>
    <t>katyshunkwiler@gmail.com</t>
  </si>
  <si>
    <t>6171 Laroche Road (26)</t>
  </si>
  <si>
    <t>Hadlee (12/22/09)</t>
  </si>
  <si>
    <t>Lorenz, Alexis</t>
  </si>
  <si>
    <t>Lorenz</t>
  </si>
  <si>
    <t>Alexis</t>
  </si>
  <si>
    <t>608-345-4952</t>
  </si>
  <si>
    <t>amatanaw@yahoo.com</t>
  </si>
  <si>
    <t>8010 Lillibridge Street (06)</t>
  </si>
  <si>
    <t>Harper (4/29/10)</t>
  </si>
  <si>
    <t>Harris, Jennifer</t>
  </si>
  <si>
    <t>402-405-4659</t>
  </si>
  <si>
    <t>premierladyjennifer@gmail.com</t>
  </si>
  <si>
    <t>Bobby</t>
  </si>
  <si>
    <t>9514 Keyston Dr. (16)</t>
  </si>
  <si>
    <t>Connor (7) Carson (3)</t>
  </si>
  <si>
    <t>402-261-6946</t>
  </si>
  <si>
    <t>kabanta@gmail.com</t>
  </si>
  <si>
    <t>Oliver</t>
  </si>
  <si>
    <t>5309 S. 62nd St, Lincoln 68516</t>
  </si>
  <si>
    <t>Emma (10) Simon (9) Max (5) Gus (4) Sam (2) Elliot (1)</t>
  </si>
  <si>
    <t>Brannen, Erica</t>
  </si>
  <si>
    <t>Brannen</t>
  </si>
  <si>
    <t>402-202-1972</t>
  </si>
  <si>
    <t>brannene@gmail.com</t>
  </si>
  <si>
    <t>Shaun</t>
  </si>
  <si>
    <t>2529 B Street (02)</t>
  </si>
  <si>
    <t>Scout (6) Finn (1)</t>
  </si>
  <si>
    <t>Palmer, Amy</t>
  </si>
  <si>
    <t>Palmer</t>
  </si>
  <si>
    <t>402-420-7427</t>
  </si>
  <si>
    <t>amypalmer824@neb.rr.com</t>
  </si>
  <si>
    <t>6821 Ash Hollow Lane, Lincoln (16)</t>
  </si>
  <si>
    <t>Alana (10) Tommy (7) Derek (4) Dylan (1)</t>
  </si>
  <si>
    <t>Stohs, Jill</t>
  </si>
  <si>
    <t>Stohs</t>
  </si>
  <si>
    <t>402-423-0446</t>
  </si>
  <si>
    <t>jillstohs@yahoo.com</t>
  </si>
  <si>
    <t>Brett</t>
  </si>
  <si>
    <t>2401 Ridge Road, Lincoln (12)</t>
  </si>
  <si>
    <t>Sophia (1)</t>
  </si>
  <si>
    <t>Amundsen, Barbara</t>
  </si>
  <si>
    <t>Amundsen</t>
  </si>
  <si>
    <t>402-474-5897</t>
  </si>
  <si>
    <t>barbamundsen@gmail.com</t>
  </si>
  <si>
    <t>Keenan</t>
  </si>
  <si>
    <t>2823 Sewell Street, Lincoln (02)</t>
  </si>
  <si>
    <t>Garrett (4) Madelyn (3) Eleanor (1)</t>
  </si>
  <si>
    <t>Scholl, Courtney</t>
  </si>
  <si>
    <t>Scholl</t>
  </si>
  <si>
    <t>Courtney</t>
  </si>
  <si>
    <t>402-261-9425</t>
  </si>
  <si>
    <t>4728 Happy Hollow Lane (16)</t>
  </si>
  <si>
    <t>Madeline (4) Noah (11 mo)</t>
  </si>
  <si>
    <t>Members who left July 2010 - June 2011</t>
  </si>
  <si>
    <t>Nilson, Kate</t>
  </si>
  <si>
    <t>Nilson</t>
  </si>
  <si>
    <t>c#730-6909</t>
  </si>
  <si>
    <t>katherine.r.peace@gmail.com</t>
  </si>
  <si>
    <t>Eric Peace</t>
  </si>
  <si>
    <t>1621 S 21st St (02)</t>
  </si>
  <si>
    <t>Dakota (5) Caiden (3) Cameron (10/21/09)</t>
  </si>
  <si>
    <t>Dakota</t>
  </si>
  <si>
    <t>Caiden</t>
  </si>
  <si>
    <t>Cameron</t>
  </si>
  <si>
    <t>402-465-4317</t>
  </si>
  <si>
    <t>2412 Dorothy  Drive (07)</t>
  </si>
  <si>
    <t>Malcolm (3) Tessa (1)</t>
  </si>
  <si>
    <t>Powell, Dalyn</t>
  </si>
  <si>
    <t>Dalyn</t>
  </si>
  <si>
    <t>402-476-3699</t>
  </si>
  <si>
    <t>Dalyn Powell &lt;JPOWELL12@neb.rr.com&gt;</t>
  </si>
  <si>
    <t>Jeremy</t>
  </si>
  <si>
    <t>830 Regina Ct.(22)</t>
  </si>
  <si>
    <t>Jackson (8) Taylor (6) Brody (4)</t>
  </si>
  <si>
    <t>Brody</t>
  </si>
  <si>
    <t xml:space="preserve">Wilm, Jessica </t>
  </si>
  <si>
    <t>Wilm</t>
  </si>
  <si>
    <t>moved to KC</t>
  </si>
  <si>
    <t>jwilm14@hotmail.com</t>
  </si>
  <si>
    <t>Emma (10) Chase (8) Cooper (4)</t>
  </si>
  <si>
    <t>Chase</t>
  </si>
  <si>
    <t>Cooper</t>
  </si>
  <si>
    <t>402-327-0824</t>
  </si>
  <si>
    <t>Sarah Stolle &lt;sstolle@crossroadscattle.com&gt;</t>
  </si>
  <si>
    <t>Geoffrey</t>
  </si>
  <si>
    <t>6824 Chandon Dr. (26)</t>
  </si>
  <si>
    <t>Allison (1)</t>
  </si>
  <si>
    <t>c#402-984-9321</t>
  </si>
  <si>
    <t>redklo@yahoo.com</t>
  </si>
  <si>
    <t>moved to OH</t>
  </si>
  <si>
    <t>Matthew (1)</t>
  </si>
  <si>
    <t>Matthew</t>
  </si>
  <si>
    <t>Hans, Arlene</t>
  </si>
  <si>
    <t>Hans</t>
  </si>
  <si>
    <t>Arlene</t>
  </si>
  <si>
    <t>402-560-5706</t>
  </si>
  <si>
    <t>djajhans@yahoo.com</t>
  </si>
  <si>
    <t>1201 N 112th St. (27)</t>
  </si>
  <si>
    <t>Kayla (8) Jacob (5)</t>
  </si>
  <si>
    <t>402-202-3086</t>
  </si>
  <si>
    <t>3027 Sewell St,</t>
  </si>
  <si>
    <t>Chandler (5) India (4)</t>
  </si>
  <si>
    <t>Members who joined July 2011 - June 2012</t>
  </si>
  <si>
    <t>Wilson, Sarah</t>
  </si>
  <si>
    <t>Wilson</t>
  </si>
  <si>
    <t>402-450-2889</t>
  </si>
  <si>
    <t>(Sam)</t>
  </si>
  <si>
    <t>6605 Cleveland Ave (07)</t>
  </si>
  <si>
    <t>Leo (2) Rex (11 mo)</t>
  </si>
  <si>
    <t>Leo</t>
  </si>
  <si>
    <t>Rex</t>
  </si>
  <si>
    <t>Maher, Sherry</t>
  </si>
  <si>
    <t>Maher</t>
  </si>
  <si>
    <t>Sherry</t>
  </si>
  <si>
    <t>402-817-8150</t>
  </si>
  <si>
    <t>bcbmsmm@yahoo.com</t>
  </si>
  <si>
    <t>(Benjamin)</t>
  </si>
  <si>
    <t>2424 Ridge Point Circle (12)</t>
  </si>
  <si>
    <t>Logan (4) Addison (4) Gavin (1)</t>
  </si>
  <si>
    <t>(Colin)</t>
  </si>
  <si>
    <t>4901 S 76th St.</t>
  </si>
  <si>
    <t>Krynne (14), Sarah (11) Aiden (9) and Emmett (6 mo)</t>
  </si>
  <si>
    <t>Krynne</t>
  </si>
  <si>
    <t>Aiden</t>
  </si>
  <si>
    <t>Hopke, Tana</t>
  </si>
  <si>
    <t>Hopke</t>
  </si>
  <si>
    <t>Tana</t>
  </si>
  <si>
    <t>503-449-8312</t>
  </si>
  <si>
    <t>tanahopke@gmail.com</t>
  </si>
  <si>
    <t>(Corwyn)</t>
  </si>
  <si>
    <t>4928 Dudley St. #5 (04)</t>
  </si>
  <si>
    <t>Layla (6 mo)</t>
  </si>
  <si>
    <t>Layla</t>
  </si>
  <si>
    <t>Cutler, Linda</t>
  </si>
  <si>
    <t xml:space="preserve">Cutler </t>
  </si>
  <si>
    <t>Linda</t>
  </si>
  <si>
    <t>801-644-8128</t>
  </si>
  <si>
    <t>prittyangel_85@hotmail.com</t>
  </si>
  <si>
    <t>(Derek)</t>
  </si>
  <si>
    <t>5624 South 38th St (16)</t>
  </si>
  <si>
    <t>June (5) , Karbin (2) and Lincoln (7 mo.)</t>
  </si>
  <si>
    <t>Karbin</t>
  </si>
  <si>
    <t>Pycior, Janell</t>
  </si>
  <si>
    <t>Pycioro</t>
  </si>
  <si>
    <t>Janell</t>
  </si>
  <si>
    <t>402-904-4366</t>
  </si>
  <si>
    <t xml:space="preserve"> j_mohme@hotmail.com</t>
  </si>
  <si>
    <t>(Casey)</t>
  </si>
  <si>
    <t>7335 Pioneers Blvd. #209 (16)</t>
  </si>
  <si>
    <t>Carver (5/31/11)</t>
  </si>
  <si>
    <t>Scott, Susan</t>
  </si>
  <si>
    <t>Susan</t>
  </si>
  <si>
    <t>402-261-3354</t>
  </si>
  <si>
    <t>busywkids@hotmail.com</t>
  </si>
  <si>
    <t>(Quirt)</t>
  </si>
  <si>
    <t>7325 S. 33rd St. (16)</t>
  </si>
  <si>
    <t>Reagan(14) Brooks(13)Kendall(10)Gracyn(8)Cade(6)Drew(4)Sean(1)</t>
  </si>
  <si>
    <t>Reagan</t>
  </si>
  <si>
    <t>Brooks</t>
  </si>
  <si>
    <t>Kendall</t>
  </si>
  <si>
    <t>Gracyn</t>
  </si>
  <si>
    <t>Underwood, Keri</t>
  </si>
  <si>
    <t>Underwood</t>
  </si>
  <si>
    <t>Keri</t>
  </si>
  <si>
    <t>402-314-2205</t>
  </si>
  <si>
    <t>2032 Morningside Dr.</t>
  </si>
  <si>
    <t>Matthew (4) Luke (1) Ellie (1)</t>
  </si>
  <si>
    <t>Luke</t>
  </si>
  <si>
    <t>Ellie</t>
  </si>
  <si>
    <t>402-770-1486</t>
  </si>
  <si>
    <t>1201 N 79 (05)</t>
  </si>
  <si>
    <t>Wyatt (14) Coy (9) Phoebe (6-28-11)</t>
  </si>
  <si>
    <t>Phoebe</t>
  </si>
  <si>
    <t>Hermes, Catherine</t>
  </si>
  <si>
    <t>Hermes</t>
  </si>
  <si>
    <t>Catherine</t>
  </si>
  <si>
    <t>619-892-1209</t>
  </si>
  <si>
    <t>caprene07@hotmail.com</t>
  </si>
  <si>
    <t>(Jared)</t>
  </si>
  <si>
    <t>5247 W. Redberry Lane (28)</t>
  </si>
  <si>
    <t>Bailey (2)</t>
  </si>
  <si>
    <t>Bailey</t>
  </si>
  <si>
    <t>Schepers</t>
  </si>
  <si>
    <t>8118 S. 23rd Ct. (12)</t>
  </si>
  <si>
    <t>Paige (1) Collin (1)</t>
  </si>
  <si>
    <t>Waggoner, Heather</t>
  </si>
  <si>
    <t>Waggoner</t>
  </si>
  <si>
    <t>253-886-1443</t>
  </si>
  <si>
    <t>mhwaggoner@gmail.com</t>
  </si>
  <si>
    <t>6701 South Bermuda Dr. (06)</t>
  </si>
  <si>
    <t>Natalie (1)</t>
  </si>
  <si>
    <t>Members who left July 2011 - June 2012</t>
  </si>
  <si>
    <t>402-805-4302</t>
  </si>
  <si>
    <t>jgekstra@hotmail.com</t>
  </si>
  <si>
    <t>Paxton (7) Hanna (4 )</t>
  </si>
  <si>
    <t>402-730-8232</t>
  </si>
  <si>
    <t>3505 Woodbine Ave. (06)</t>
  </si>
  <si>
    <t>Joey (6) Thomas (1)</t>
  </si>
  <si>
    <t>Thomas</t>
  </si>
  <si>
    <t>402-326-0889</t>
  </si>
  <si>
    <t>5148 W. Sparrow Ln. (28)</t>
  </si>
  <si>
    <t>Grayson (2)</t>
  </si>
  <si>
    <t>Grayson</t>
  </si>
  <si>
    <t>402-617-0024</t>
  </si>
  <si>
    <t>hlowrey1@yahoo.com</t>
  </si>
  <si>
    <t>6221 Jacobs Ct. (16)</t>
  </si>
  <si>
    <t>Sam(4)</t>
  </si>
  <si>
    <t>214-923-0525</t>
  </si>
  <si>
    <t>pam@axorr.com</t>
  </si>
  <si>
    <t>(Steve)</t>
  </si>
  <si>
    <t>7425 Poplar Road (06)</t>
  </si>
  <si>
    <t>Megan (9) Isabel (5)</t>
  </si>
  <si>
    <t>Isabel</t>
  </si>
  <si>
    <t>c#402-499-7994</t>
  </si>
  <si>
    <t>moved to GA</t>
  </si>
  <si>
    <t>Emma (11) Simon (10) Max (6) Gus (5) Sam (3) Elliot (2)</t>
  </si>
  <si>
    <t xml:space="preserve">April </t>
  </si>
  <si>
    <t>Elliot</t>
  </si>
  <si>
    <t>c#316-218-8959</t>
  </si>
  <si>
    <t>kgiltner1@yahoo.com</t>
  </si>
  <si>
    <t>moved to IN</t>
  </si>
  <si>
    <t>Lauren (3) Audrey (2)</t>
  </si>
  <si>
    <t>Cutler</t>
  </si>
  <si>
    <t>Moved to UT</t>
  </si>
  <si>
    <t xml:space="preserve">Tara </t>
  </si>
  <si>
    <t>(Mar)</t>
  </si>
  <si>
    <t>402-363-2107</t>
  </si>
  <si>
    <t>rzs1_tns@yahoo.com</t>
  </si>
  <si>
    <t>Reece (6) Xavier (4) Koral (3)</t>
  </si>
  <si>
    <t>Xavier</t>
  </si>
  <si>
    <t>Koral</t>
  </si>
  <si>
    <t>c#402-613-6938</t>
  </si>
  <si>
    <t>lora8990@gmail.com</t>
  </si>
  <si>
    <t>Shannon (13) Jacob (7)</t>
  </si>
  <si>
    <t>402-432-2088</t>
  </si>
  <si>
    <t>heathersmom05@gmail.com</t>
  </si>
  <si>
    <t>Moved to Omaha, NE</t>
  </si>
  <si>
    <t>Heather (7) Charles (CJ) (3)</t>
  </si>
  <si>
    <t>CJ</t>
  </si>
  <si>
    <t>Members who joined July 2012- June 2013</t>
  </si>
  <si>
    <t>Florea, Angie</t>
  </si>
  <si>
    <t>1130 Bulter Ave (21)</t>
  </si>
  <si>
    <t>Emma (2-13-12</t>
  </si>
  <si>
    <t>Friend, Robyn</t>
  </si>
  <si>
    <t>Friend</t>
  </si>
  <si>
    <t>Robyn</t>
  </si>
  <si>
    <t>(770)337-0051</t>
  </si>
  <si>
    <t>scott</t>
  </si>
  <si>
    <t>5800 Billings Ct,(16)</t>
  </si>
  <si>
    <t>Jordan (4-14-12)</t>
  </si>
  <si>
    <t>Jordan</t>
  </si>
  <si>
    <t>Logsdon, Tami</t>
  </si>
  <si>
    <t>Logsdon</t>
  </si>
  <si>
    <t>Tami</t>
  </si>
  <si>
    <t>402-314-3696</t>
  </si>
  <si>
    <t>tamisuelogsdon@gmail.com</t>
  </si>
  <si>
    <t>Michael</t>
  </si>
  <si>
    <t>7424 Grand Oaks Dr.</t>
  </si>
  <si>
    <t>Michaela (1 ), Porter 10-20-12</t>
  </si>
  <si>
    <t>Michaela</t>
  </si>
  <si>
    <t>Jennin</t>
  </si>
  <si>
    <t>140 N 31st st.</t>
  </si>
  <si>
    <t>Cora (1)</t>
  </si>
  <si>
    <t>Rowan, Miranda</t>
  </si>
  <si>
    <t>Miranda</t>
  </si>
  <si>
    <t>(573)-356-6139</t>
  </si>
  <si>
    <t>Patrick</t>
  </si>
  <si>
    <t>1811 Oakdale Ave</t>
  </si>
  <si>
    <t>Reese (2), Quinn (8-26-12</t>
  </si>
  <si>
    <t>Reese</t>
  </si>
  <si>
    <t xml:space="preserve">Quinn </t>
  </si>
  <si>
    <t>Cramer, Bridget</t>
  </si>
  <si>
    <t>Cramer</t>
  </si>
  <si>
    <t>Bridget</t>
  </si>
  <si>
    <t>402-525-4482</t>
  </si>
  <si>
    <t>Jordec</t>
  </si>
  <si>
    <t xml:space="preserve">3021 NW 52nd St. </t>
  </si>
  <si>
    <t>Eliot (4), Stella (heavensdate 7-29-11), baby due 4-13</t>
  </si>
  <si>
    <t>Eliot</t>
  </si>
  <si>
    <t>Stella</t>
  </si>
  <si>
    <t>Allen, Kate</t>
  </si>
  <si>
    <t>Allen</t>
  </si>
  <si>
    <t>(314)537-6225</t>
  </si>
  <si>
    <t>dickmank@gmail.com</t>
  </si>
  <si>
    <t>Peter</t>
  </si>
  <si>
    <t>3313 S 28th St</t>
  </si>
  <si>
    <t>First baby due 12/7/12</t>
  </si>
  <si>
    <t xml:space="preserve"> Thurmer, Marie</t>
  </si>
  <si>
    <t>Thurmer</t>
  </si>
  <si>
    <t>Marie</t>
  </si>
  <si>
    <t>(269)598-6193</t>
  </si>
  <si>
    <t>marie.thurmer@gmail.com</t>
  </si>
  <si>
    <t>6915 N Grand Lake Dr</t>
  </si>
  <si>
    <t>First baby due Forrest 12/1/12</t>
  </si>
  <si>
    <t>Chad</t>
  </si>
  <si>
    <t>3211 S. 52nd St,</t>
  </si>
  <si>
    <t>Ella 6-17-12</t>
  </si>
  <si>
    <t>Hausmann, Alicia</t>
  </si>
  <si>
    <t>Hausmann</t>
  </si>
  <si>
    <t>Alicia</t>
  </si>
  <si>
    <t>402-326-8817</t>
  </si>
  <si>
    <t>aliciah997@hotmail.com</t>
  </si>
  <si>
    <t>Mike</t>
  </si>
  <si>
    <t>2340 Philadelphis Dr.</t>
  </si>
  <si>
    <t>Ella (1)</t>
  </si>
  <si>
    <t>Guernsey, Renee</t>
  </si>
  <si>
    <t>Guernsey</t>
  </si>
  <si>
    <t>Renee</t>
  </si>
  <si>
    <t>(402) 598-7634</t>
  </si>
  <si>
    <t>reneeguernsey@gmail.com</t>
  </si>
  <si>
    <t>11121 N 144th St., Waverly, NE 68462</t>
  </si>
  <si>
    <t>Jakoby (6-20-12)</t>
  </si>
  <si>
    <t>Jakoby</t>
  </si>
  <si>
    <t>Spier, Kellie</t>
  </si>
  <si>
    <t>Spier</t>
  </si>
  <si>
    <t>402-416-7683</t>
  </si>
  <si>
    <t>garykellie@yahoo.com</t>
  </si>
  <si>
    <t>Gary</t>
  </si>
  <si>
    <t xml:space="preserve">14310 Bailie Ct, Waverly, NE </t>
  </si>
  <si>
    <t>Noah (11-1-11)</t>
  </si>
  <si>
    <t>Carmine, Nicole</t>
  </si>
  <si>
    <t>Carmine</t>
  </si>
  <si>
    <t>(816) 896-6293</t>
  </si>
  <si>
    <t>tncarmine@msn.com</t>
  </si>
  <si>
    <t>Tim</t>
  </si>
  <si>
    <t xml:space="preserve"> 6133 Orwell Circle</t>
  </si>
  <si>
    <t>Averie (6) Josephine (2)</t>
  </si>
  <si>
    <t>Averie</t>
  </si>
  <si>
    <t>Josephine</t>
  </si>
  <si>
    <t>Foster, Krysta</t>
  </si>
  <si>
    <t>Foster</t>
  </si>
  <si>
    <t>Krysta</t>
  </si>
  <si>
    <t>march</t>
  </si>
  <si>
    <t>402-781-9352</t>
  </si>
  <si>
    <t>foster05@windstream.net</t>
  </si>
  <si>
    <t>Will</t>
  </si>
  <si>
    <t>545 David Ln, Eagle, NE 68347</t>
  </si>
  <si>
    <t>William(7) Ella (4) Olivia (1)</t>
  </si>
  <si>
    <t>William</t>
  </si>
  <si>
    <t>Olivia</t>
  </si>
  <si>
    <t>Brodersen, Erika</t>
  </si>
  <si>
    <t>Brodersen</t>
  </si>
  <si>
    <t>402-318-8412</t>
  </si>
  <si>
    <t>brodersen.erika@gmail.com</t>
  </si>
  <si>
    <t>Jonah</t>
  </si>
  <si>
    <t>5216 Starling Ct</t>
  </si>
  <si>
    <t>Gretchen (3 ), baby 10-13</t>
  </si>
  <si>
    <t>tmeyer76@windstream.net</t>
  </si>
  <si>
    <t>6720 Orchard Str</t>
  </si>
  <si>
    <t>Kat (11/21/12)</t>
  </si>
  <si>
    <t>Stamler, Leshah</t>
  </si>
  <si>
    <t>Stamler</t>
  </si>
  <si>
    <t>Leshah</t>
  </si>
  <si>
    <t xml:space="preserve">June </t>
  </si>
  <si>
    <t>402-610-5700</t>
  </si>
  <si>
    <t>leshahstamler@hotmail.com</t>
  </si>
  <si>
    <t>5234 Lexington Ave</t>
  </si>
  <si>
    <t>Kace (3), Kaprice (1/29/13)</t>
  </si>
  <si>
    <t>Kace</t>
  </si>
  <si>
    <t>Kaprice</t>
  </si>
  <si>
    <t>VanCleave, Jenni</t>
  </si>
  <si>
    <t>402-770-6840</t>
  </si>
  <si>
    <t>jennivancleave@gmail.com</t>
  </si>
  <si>
    <t>7840 Lowell Ct.</t>
  </si>
  <si>
    <t>Members who left July 2012-June 2013</t>
  </si>
  <si>
    <t xml:space="preserve">402-328-9234  </t>
  </si>
  <si>
    <t>juliebaughman@aol.com</t>
  </si>
  <si>
    <t>7350 S 34th Ct. (16)</t>
  </si>
  <si>
    <t>Mitchell (9) Mark (6)</t>
  </si>
  <si>
    <t>402-805-4767</t>
  </si>
  <si>
    <t>zimmytammerman@gmail.com</t>
  </si>
  <si>
    <t>Sylvia (7) Penny (5) Michael (3) Adam (1)</t>
  </si>
  <si>
    <t>Penny</t>
  </si>
  <si>
    <t>Adam</t>
  </si>
  <si>
    <t>402-310-9104</t>
  </si>
  <si>
    <t>shannonburesh@hotmail.com</t>
  </si>
  <si>
    <t>8704 W. Plum Rd., Odell, NE 68415</t>
  </si>
  <si>
    <t>Jacob (6) Jayna (2)</t>
  </si>
  <si>
    <t>Jayna</t>
  </si>
  <si>
    <t>402-325-1499</t>
  </si>
  <si>
    <t>Ada</t>
  </si>
  <si>
    <t>c#402-540-8147</t>
  </si>
  <si>
    <t>cjfreudenberg@gmail.com</t>
  </si>
  <si>
    <t>7000 Woody Creek Circle (16)</t>
  </si>
  <si>
    <t>Sean (10) Kaitlyn (6) Braxton (2)</t>
  </si>
  <si>
    <t>Braxton</t>
  </si>
  <si>
    <t>O'Brien, Jenn</t>
  </si>
  <si>
    <t>O'Brien</t>
  </si>
  <si>
    <t>Jenn</t>
  </si>
  <si>
    <t>402-423-5395</t>
  </si>
  <si>
    <t>mjcsobrien@yahoo.com</t>
  </si>
  <si>
    <t>2831 Hoy St. (16)</t>
  </si>
  <si>
    <t>Connor (7) Sean (5)</t>
  </si>
  <si>
    <t>aschuerman98@gmail.com</t>
  </si>
  <si>
    <t>Moved to Montana</t>
  </si>
  <si>
    <t>Emma (1)</t>
  </si>
  <si>
    <t>402-328-9888</t>
  </si>
  <si>
    <t>tns_hill@hotmail.com</t>
  </si>
  <si>
    <t>Timothy</t>
  </si>
  <si>
    <t>Xander (6) Katherine (5)</t>
  </si>
  <si>
    <t xml:space="preserve">July </t>
  </si>
  <si>
    <t>402-742-5972</t>
  </si>
  <si>
    <t>sandra_d_70@hotmail.com</t>
  </si>
  <si>
    <t>Zak</t>
  </si>
  <si>
    <t>Caitlin (4)</t>
  </si>
  <si>
    <t>sherrymaher1@rocketmail.com</t>
  </si>
  <si>
    <t>Moved to Texas</t>
  </si>
  <si>
    <t>Logan (5) Addison (5) Gavin (1)</t>
  </si>
  <si>
    <t>Jared</t>
  </si>
  <si>
    <t>Bailey (3)</t>
  </si>
  <si>
    <t>Members who joined July2013-June 2014</t>
  </si>
  <si>
    <t>Truong, Van</t>
  </si>
  <si>
    <t>Truong</t>
  </si>
  <si>
    <t>Van</t>
  </si>
  <si>
    <t>(402) 438-1327</t>
  </si>
  <si>
    <t>truong_bvan@yahoo.com</t>
  </si>
  <si>
    <t>Roger</t>
  </si>
  <si>
    <t>4911 N. 25th St., 68521</t>
  </si>
  <si>
    <t>Vanney Le (1/24/13)</t>
  </si>
  <si>
    <t>Vanney Le</t>
  </si>
  <si>
    <t>Nordin, Frances</t>
  </si>
  <si>
    <t>Nordin</t>
  </si>
  <si>
    <t>Frances</t>
  </si>
  <si>
    <t>(402) 617-2806</t>
  </si>
  <si>
    <t>fnordin@email.com</t>
  </si>
  <si>
    <t>485 Adams St., Bennet, NE 68317</t>
  </si>
  <si>
    <t>Silas (12/12/12  )</t>
  </si>
  <si>
    <t>Silas</t>
  </si>
  <si>
    <t>Lowery, Pamela</t>
  </si>
  <si>
    <t>Lowery</t>
  </si>
  <si>
    <t>(402) 318-4115</t>
  </si>
  <si>
    <t>pmariekilgore@msn.com</t>
  </si>
  <si>
    <t>1845 SW 36th Street, 68522</t>
  </si>
  <si>
    <t>Kaden(8) Savannah(5) Aurora(2)</t>
  </si>
  <si>
    <t>Kadan</t>
  </si>
  <si>
    <t>Aurora</t>
  </si>
  <si>
    <t>Luttich, Cheney</t>
  </si>
  <si>
    <t>Luttich</t>
  </si>
  <si>
    <t>Cheney</t>
  </si>
  <si>
    <t>(402) 730-5916</t>
  </si>
  <si>
    <t>cheneyluttich@gmail.com</t>
  </si>
  <si>
    <t>Joe Moore</t>
  </si>
  <si>
    <t>6932 Sumner St., 68506</t>
  </si>
  <si>
    <t>Josephine(2) Ophelia(9/19/2012)</t>
  </si>
  <si>
    <t>Ophelia</t>
  </si>
  <si>
    <t>Powers, Marci</t>
  </si>
  <si>
    <t>Powers</t>
  </si>
  <si>
    <t>(402) 805-2550</t>
  </si>
  <si>
    <t>smndk2010@yahoo.com</t>
  </si>
  <si>
    <t>2029 E. Manor Dr., 68506</t>
  </si>
  <si>
    <t>Nicole, Dylan, Kaylee, Chelsey</t>
  </si>
  <si>
    <t>Kaylee</t>
  </si>
  <si>
    <t>Chelsey</t>
  </si>
  <si>
    <t>(520) 235-4532</t>
  </si>
  <si>
    <t>8108 S. 58th St., 68516</t>
  </si>
  <si>
    <t xml:space="preserve">Huffman, Rosario </t>
  </si>
  <si>
    <t>Huffman</t>
  </si>
  <si>
    <t>Rosario</t>
  </si>
  <si>
    <t>(706) 575-7467</t>
  </si>
  <si>
    <t>rosario.ibanez@gmail.com</t>
  </si>
  <si>
    <t>Josey</t>
  </si>
  <si>
    <t>7605 S. 81st</t>
  </si>
  <si>
    <t>Armando, Michaela</t>
  </si>
  <si>
    <t>Armando</t>
  </si>
  <si>
    <t>Adams, Holly</t>
  </si>
  <si>
    <t>Adams</t>
  </si>
  <si>
    <t>(402) 314-4431</t>
  </si>
  <si>
    <t>hollyjoy@neb.rr.com</t>
  </si>
  <si>
    <t>Phil</t>
  </si>
  <si>
    <t>5613 Baldwin Ave. (07)</t>
  </si>
  <si>
    <t>(402) 261-3874</t>
  </si>
  <si>
    <t>6801 Deerwood Dr (16)</t>
  </si>
  <si>
    <t>Keller, Erica</t>
  </si>
  <si>
    <t>Keller</t>
  </si>
  <si>
    <t>(719) 352-2387</t>
  </si>
  <si>
    <t>ERICAMITCHELL237@GMAIL.COM</t>
  </si>
  <si>
    <t>Doug</t>
  </si>
  <si>
    <t>4210 N 44TH ST #B (04)</t>
  </si>
  <si>
    <t>Baby Keller due: 6/30/14</t>
  </si>
  <si>
    <t>Sabatka, Carolina</t>
  </si>
  <si>
    <t>Sabatka</t>
  </si>
  <si>
    <t>Carolina</t>
  </si>
  <si>
    <t>(402) 665-6691</t>
  </si>
  <si>
    <t>c.leon.soffia@gmail</t>
  </si>
  <si>
    <t>208 W. Spruce St., PO Box 143, Ceresco, NE 68017</t>
  </si>
  <si>
    <t>Eliana</t>
  </si>
  <si>
    <t>(402) 937-3352</t>
  </si>
  <si>
    <t>8301 Sunridge Rd #212, (05)</t>
  </si>
  <si>
    <t>Emma, Baby #2 Due:  10/31/14</t>
  </si>
  <si>
    <t>Thummel, Kyra</t>
  </si>
  <si>
    <t>Thummel</t>
  </si>
  <si>
    <t>Kyra</t>
  </si>
  <si>
    <t>(620) 212-5330</t>
  </si>
  <si>
    <t>kyra.sievers@gmail.com</t>
  </si>
  <si>
    <t>9120 Heritage Lakes Dr. #218, (26)</t>
  </si>
  <si>
    <t>Nicholas, Oliver</t>
  </si>
  <si>
    <t>Viramontes, Sheena</t>
  </si>
  <si>
    <t>Viramontes</t>
  </si>
  <si>
    <t>Sheena</t>
  </si>
  <si>
    <t>(720) 934-4028</t>
  </si>
  <si>
    <t>sheenarotert@yahoo.com</t>
  </si>
  <si>
    <t>Beto</t>
  </si>
  <si>
    <t>2910 NW 8th St., (21)</t>
  </si>
  <si>
    <t>AnaLeigh, Genoveva, Isabel, Andy</t>
  </si>
  <si>
    <t>AnaLeigh</t>
  </si>
  <si>
    <t>Genoveva</t>
  </si>
  <si>
    <t>McFarland, Stephanie</t>
  </si>
  <si>
    <t>McFarland</t>
  </si>
  <si>
    <t>402-440-3121</t>
  </si>
  <si>
    <t>stephaniemcfarland32@gmail.com</t>
  </si>
  <si>
    <t>Travis</t>
  </si>
  <si>
    <t>3725 W. Karwat Ln. (22)</t>
  </si>
  <si>
    <t>Jessica, Morgan, Tyson, Brooklyn</t>
  </si>
  <si>
    <t>Brooklyn</t>
  </si>
  <si>
    <t>Sullivan, Amanda</t>
  </si>
  <si>
    <t>(308) 850-6675</t>
  </si>
  <si>
    <t>3121 N. 74th St., (07)</t>
  </si>
  <si>
    <t>Members who left July 2013-June 2014</t>
  </si>
  <si>
    <t>Kobza Deutsch, Amy </t>
  </si>
  <si>
    <t>Kobza Deutsch</t>
  </si>
  <si>
    <t>402-890-3135</t>
  </si>
  <si>
    <t>akobza@neb.rr.com</t>
  </si>
  <si>
    <t>Kevin</t>
  </si>
  <si>
    <t xml:space="preserve">2733 Kipling Circle (16) </t>
  </si>
  <si>
    <t>Adam, Abby, Anna</t>
  </si>
  <si>
    <t xml:space="preserve">Adam </t>
  </si>
  <si>
    <t xml:space="preserve">Abby </t>
  </si>
  <si>
    <t>robynfriend13@gmail.com</t>
  </si>
  <si>
    <t>5800 Billings ct,(16)</t>
  </si>
  <si>
    <t xml:space="preserve">Jordan </t>
  </si>
  <si>
    <t>513-310-0743</t>
  </si>
  <si>
    <t>9514 Keystone Dr (16)</t>
  </si>
  <si>
    <t>Connor, Carson</t>
  </si>
  <si>
    <t>Carson</t>
  </si>
  <si>
    <t>402-802-7822</t>
  </si>
  <si>
    <t xml:space="preserve">William, Ella, Olivia </t>
  </si>
  <si>
    <t>Oliva</t>
  </si>
  <si>
    <t>703-725-4040</t>
  </si>
  <si>
    <t>vtkliene@yahoo.com</t>
  </si>
  <si>
    <t>Nick</t>
  </si>
  <si>
    <t>840 Hazelwood Dr (10)</t>
  </si>
  <si>
    <t xml:space="preserve">Jacob, Kyle </t>
  </si>
  <si>
    <t>Quirt</t>
  </si>
  <si>
    <t>Reagan, Brooks, Kendall, Gracyn, Cade, Drew, Sean</t>
  </si>
  <si>
    <t>Corwin</t>
  </si>
  <si>
    <t>Layla, Piper</t>
  </si>
  <si>
    <t>Piper</t>
  </si>
  <si>
    <t>underwood.keri@gmail.com</t>
  </si>
  <si>
    <t>Eric</t>
  </si>
  <si>
    <t>2032 Morningside Dr. (06)</t>
  </si>
  <si>
    <t>Matthew, Luke, Ellie, Evelyn</t>
  </si>
  <si>
    <t>Evelyn</t>
  </si>
  <si>
    <t>(Shaun)</t>
  </si>
  <si>
    <t>Scout, Finn, Talia</t>
  </si>
  <si>
    <t>Talia</t>
  </si>
  <si>
    <t>6821 Ash Hollow Lane (16)</t>
  </si>
  <si>
    <t xml:space="preserve">Alana, Tommy, Derek, Dylan </t>
  </si>
  <si>
    <t>Alana</t>
  </si>
  <si>
    <t>Derek</t>
  </si>
  <si>
    <t>Thurmur, Marie</t>
  </si>
  <si>
    <t>Thurmur</t>
  </si>
  <si>
    <t>269-598-6193</t>
  </si>
  <si>
    <t>6915 Grand Lake Dr</t>
  </si>
  <si>
    <t>Forrest LeRoy</t>
  </si>
  <si>
    <t>Forrest</t>
  </si>
  <si>
    <t>Members who joined July 2014-June 2015</t>
  </si>
  <si>
    <t>Mitchell, Jess</t>
  </si>
  <si>
    <t>Jess</t>
  </si>
  <si>
    <t>Jul</t>
  </si>
  <si>
    <t>402-416-3329</t>
  </si>
  <si>
    <t>jess_othmer@yahoo.com</t>
  </si>
  <si>
    <t>Ian</t>
  </si>
  <si>
    <t>5824 N. 20th St</t>
  </si>
  <si>
    <t>Jameson</t>
  </si>
  <si>
    <t>Reinert, Kristen</t>
  </si>
  <si>
    <t>Reinert</t>
  </si>
  <si>
    <t>630-440-3133</t>
  </si>
  <si>
    <t>kristen.reinert26@gmail.com</t>
  </si>
  <si>
    <t>8360 Renatta Dr. #3208</t>
  </si>
  <si>
    <t>Brooke</t>
  </si>
  <si>
    <t>Hiwatashi, Susan</t>
  </si>
  <si>
    <t>Hiwatashi</t>
  </si>
  <si>
    <t>402-416-2750</t>
  </si>
  <si>
    <t>susan.hiwatashi@gmail.com</t>
  </si>
  <si>
    <t>Hirotaka</t>
  </si>
  <si>
    <t>530 Surfside Drive #84</t>
  </si>
  <si>
    <t>Chuck</t>
  </si>
  <si>
    <t>Apr</t>
  </si>
  <si>
    <t>Fotopoulos, Kara</t>
  </si>
  <si>
    <t>Fotopoulos</t>
  </si>
  <si>
    <t>Kara</t>
  </si>
  <si>
    <t>209-969-3049</t>
  </si>
  <si>
    <t>karebear00014@aol.com</t>
  </si>
  <si>
    <t>1727 S. 40th</t>
  </si>
  <si>
    <t>Alexandria</t>
  </si>
  <si>
    <t>Doyle, Shannon</t>
  </si>
  <si>
    <t>Doyle</t>
  </si>
  <si>
    <t>612-868-2959</t>
  </si>
  <si>
    <t>shannonddoyle@gmail.com</t>
  </si>
  <si>
    <t>Jerry</t>
  </si>
  <si>
    <t>4911 Happy Hollow Lane</t>
  </si>
  <si>
    <t>Brennan</t>
  </si>
  <si>
    <t>Jun</t>
  </si>
  <si>
    <t>Smith, Brittany</t>
  </si>
  <si>
    <t>Brittany</t>
  </si>
  <si>
    <t>402-310-5126</t>
  </si>
  <si>
    <t>mrssmitty519@gmail.com</t>
  </si>
  <si>
    <t>Corey</t>
  </si>
  <si>
    <t>426 NW 15th St</t>
  </si>
  <si>
    <t>Dalton, Courtney, Mac</t>
  </si>
  <si>
    <t>Dalton</t>
  </si>
  <si>
    <t>Mac</t>
  </si>
  <si>
    <t>Eames, Katy</t>
  </si>
  <si>
    <t>Eames</t>
  </si>
  <si>
    <t>Katy</t>
  </si>
  <si>
    <t>518-817-3413</t>
  </si>
  <si>
    <t>aladynamedkaty@gmail.com</t>
  </si>
  <si>
    <t>7400 Jacobs Creek Dr Apt 328</t>
  </si>
  <si>
    <t>Matilda, Caroline</t>
  </si>
  <si>
    <t>Matilda</t>
  </si>
  <si>
    <t>Caroline</t>
  </si>
  <si>
    <t>Patneaude, Anne</t>
  </si>
  <si>
    <t>Patneaude</t>
  </si>
  <si>
    <t>Anne</t>
  </si>
  <si>
    <t>402-560-9601</t>
  </si>
  <si>
    <t>mcgoo10@winstream.net</t>
  </si>
  <si>
    <t>7245 S Hampton Rd</t>
  </si>
  <si>
    <t>Peschel</t>
  </si>
  <si>
    <t>Gal, Breanna</t>
  </si>
  <si>
    <t>Gal</t>
  </si>
  <si>
    <t>Breanna</t>
  </si>
  <si>
    <t>402-770-9292</t>
  </si>
  <si>
    <t>bree_nj@yahoo.com</t>
  </si>
  <si>
    <t xml:space="preserve">5909 S. 72nd </t>
  </si>
  <si>
    <t>Olive, Violet</t>
  </si>
  <si>
    <t>Olive</t>
  </si>
  <si>
    <t>Violet</t>
  </si>
  <si>
    <t>Members who left July 2014-June 2015</t>
  </si>
  <si>
    <t>402-438-1327</t>
  </si>
  <si>
    <t>4911 N. 25th St</t>
  </si>
  <si>
    <t>719-352-2387</t>
  </si>
  <si>
    <t>ericamitchell237@gmail.com</t>
  </si>
  <si>
    <t>4210 N 44th St. #B</t>
  </si>
  <si>
    <t>Eilley</t>
  </si>
  <si>
    <t>402-261-6712</t>
  </si>
  <si>
    <t>michellercederberg@gmail.com</t>
  </si>
  <si>
    <t>6627 Blue Ridge Lane</t>
  </si>
  <si>
    <t>Sam, Will, Anna</t>
  </si>
  <si>
    <t>314-537-6225</t>
  </si>
  <si>
    <t>3313 S. 28th St</t>
  </si>
  <si>
    <t>Teddy, Piper</t>
  </si>
  <si>
    <t>Teddy</t>
  </si>
  <si>
    <t>14319 Bailie Ct Waverly, NE</t>
  </si>
  <si>
    <t>Norah</t>
  </si>
  <si>
    <t>720-934-4028</t>
  </si>
  <si>
    <t>2910 NW 8th St</t>
  </si>
  <si>
    <t>Hagan, Michele</t>
  </si>
  <si>
    <t>Hagan</t>
  </si>
  <si>
    <t>402-742-6798</t>
  </si>
  <si>
    <t>teamhagen26.2@hotmail.com</t>
  </si>
  <si>
    <t>2627 W. Garfield St</t>
  </si>
  <si>
    <t>Becca, Alex</t>
  </si>
  <si>
    <t xml:space="preserve">Becca </t>
  </si>
  <si>
    <t>Bettenhausen, Bethany</t>
  </si>
  <si>
    <t>Bettenhausen</t>
  </si>
  <si>
    <t>Bethany</t>
  </si>
  <si>
    <t>402-405-6334</t>
  </si>
  <si>
    <t>bethanybettenhausen@yahoo.com</t>
  </si>
  <si>
    <t>5901 Woodstock Ave</t>
  </si>
  <si>
    <t>Andrea, Ian</t>
  </si>
  <si>
    <t>Weyeneth, Sara</t>
  </si>
  <si>
    <t>Weyeneth</t>
  </si>
  <si>
    <t>Sara</t>
  </si>
  <si>
    <t>402-328-9499</t>
  </si>
  <si>
    <t>sweyeneth@gmail.com</t>
  </si>
  <si>
    <t>Len</t>
  </si>
  <si>
    <t>2620 Woodleigh Ln</t>
  </si>
  <si>
    <t>Ben, Sam, Max</t>
  </si>
  <si>
    <t>816-896-6293</t>
  </si>
  <si>
    <t>6133 Orwell Cir</t>
  </si>
  <si>
    <t>Averie, Josephine</t>
  </si>
  <si>
    <t>402-314-4431</t>
  </si>
  <si>
    <t>5613 Baldwin Ave</t>
  </si>
  <si>
    <t>402-261-3088</t>
  </si>
  <si>
    <t>jeanniewoodrich@yahoo.com</t>
  </si>
  <si>
    <t>2408 Scotch Pine Trail</t>
  </si>
  <si>
    <t>Michael, Adam</t>
  </si>
  <si>
    <t>402-665-6691</t>
  </si>
  <si>
    <t>c.leon.soffia@gmail.com</t>
  </si>
  <si>
    <t xml:space="preserve">208 W. Spruce St PO Box 143 Ceresco, NE </t>
  </si>
  <si>
    <t>530 Surfside Dr. #84</t>
  </si>
  <si>
    <t>402-405-3992</t>
  </si>
  <si>
    <t>8010 Lillibridge Dr</t>
  </si>
  <si>
    <t>Harper, Nicholas, Julian</t>
  </si>
  <si>
    <t>3725 W Karwat Ln</t>
  </si>
  <si>
    <t>Nykodym, Angela</t>
  </si>
  <si>
    <t>Angela</t>
  </si>
  <si>
    <t>402-326-4385</t>
  </si>
  <si>
    <t>anykodym@hotmail.com</t>
  </si>
  <si>
    <t>7740 Brummond Dr</t>
  </si>
  <si>
    <t>Taylor, Anna</t>
  </si>
  <si>
    <t>Kace, Kaprice</t>
  </si>
  <si>
    <t>Members who joined July 2015 - June 2016</t>
  </si>
  <si>
    <t>Rife, Ashley</t>
  </si>
  <si>
    <t>Rife</t>
  </si>
  <si>
    <t>843-696-3750</t>
  </si>
  <si>
    <t>Rife.Ashley@yahoo.com</t>
  </si>
  <si>
    <t>Christopher</t>
  </si>
  <si>
    <t>4941 Concord Road</t>
  </si>
  <si>
    <t>Dylan, Olivia</t>
  </si>
  <si>
    <t xml:space="preserve">7524 Karl Dr. </t>
  </si>
  <si>
    <t>Tipton, Jen</t>
  </si>
  <si>
    <t>Tipton</t>
  </si>
  <si>
    <t>515-238-4560</t>
  </si>
  <si>
    <t>jennifertipton@hotmail.com</t>
  </si>
  <si>
    <t>3801 Lynchburg Ct</t>
  </si>
  <si>
    <t>Liv</t>
  </si>
  <si>
    <t>Schwietzer, Jen</t>
  </si>
  <si>
    <t>Schwietzer</t>
  </si>
  <si>
    <t>402-802-5793</t>
  </si>
  <si>
    <t>jenschweit@hotmail.com</t>
  </si>
  <si>
    <t>4101 Mason Dr</t>
  </si>
  <si>
    <t>Brysen, Addisyn</t>
  </si>
  <si>
    <t>Brysen</t>
  </si>
  <si>
    <t>Addisyn</t>
  </si>
  <si>
    <t>Paseka, Bridget</t>
  </si>
  <si>
    <t>Paseka</t>
  </si>
  <si>
    <t>402-480-5463</t>
  </si>
  <si>
    <t>bridgetpaseka@gmail.com</t>
  </si>
  <si>
    <t>7230 S. 20th St</t>
  </si>
  <si>
    <t>Lucas, Isaac</t>
  </si>
  <si>
    <t>Lucas</t>
  </si>
  <si>
    <t>Isaac</t>
  </si>
  <si>
    <t>Sealy, Ashley</t>
  </si>
  <si>
    <t>Sealy</t>
  </si>
  <si>
    <t>205-441-0504</t>
  </si>
  <si>
    <t>ashsealy@gmail.com</t>
  </si>
  <si>
    <t>7637 S. 77th St.</t>
  </si>
  <si>
    <t>Jane</t>
  </si>
  <si>
    <t>4919 W. Rock Creek Rd - Raymond</t>
  </si>
  <si>
    <t>Janousek, Kelly</t>
  </si>
  <si>
    <t>Janousek</t>
  </si>
  <si>
    <t>Kelly</t>
  </si>
  <si>
    <t>440-503-9206</t>
  </si>
  <si>
    <t>kellyjanousek7@gmail.com</t>
  </si>
  <si>
    <t xml:space="preserve">7240 Andy Dr. </t>
  </si>
  <si>
    <t>Members who left July 2015 - June 2016</t>
  </si>
  <si>
    <t>Lowery, Pam</t>
  </si>
  <si>
    <t>402-318-4115</t>
  </si>
  <si>
    <t>1845 SW 36th St</t>
  </si>
  <si>
    <t>Kaden, Savannah, Aurora</t>
  </si>
  <si>
    <t>Kaden</t>
  </si>
  <si>
    <t xml:space="preserve">August </t>
  </si>
  <si>
    <t>Brooke, Derek</t>
  </si>
  <si>
    <t>2729 Stratford Ave</t>
  </si>
  <si>
    <t>Colton, Ozro, Manda</t>
  </si>
  <si>
    <t>Ozro</t>
  </si>
  <si>
    <t>Manda</t>
  </si>
  <si>
    <t>402-328-9247</t>
  </si>
  <si>
    <t>jenniferschargue@hotmail.com</t>
  </si>
  <si>
    <t>jason</t>
  </si>
  <si>
    <t>2801 Drake St</t>
  </si>
  <si>
    <t>Morgan, Madison</t>
  </si>
  <si>
    <t>402-420-7061</t>
  </si>
  <si>
    <t>kosmo_mama@yahoo.com</t>
  </si>
  <si>
    <t>4341 Duxhall Dr</t>
  </si>
  <si>
    <t>Alexandra, Noah, Gillian</t>
  </si>
  <si>
    <t>Gillian</t>
  </si>
  <si>
    <t>402-598-7634</t>
  </si>
  <si>
    <t>11121 N 144th     Waverly, Ne</t>
  </si>
  <si>
    <t>Jakoby, Ledger</t>
  </si>
  <si>
    <t>Ledger</t>
  </si>
  <si>
    <t>402-421-7226</t>
  </si>
  <si>
    <t>jochellreavis@yahoo.com</t>
  </si>
  <si>
    <t>1110 Clearview Blvd</t>
  </si>
  <si>
    <t>Jake, Emmeline</t>
  </si>
  <si>
    <t>Emmeline</t>
  </si>
  <si>
    <t>Kunz, Christine</t>
  </si>
  <si>
    <t>Kunz</t>
  </si>
  <si>
    <t>402-202-4626</t>
  </si>
  <si>
    <t>thecak85@gmail.com</t>
  </si>
  <si>
    <t>Tom</t>
  </si>
  <si>
    <t>21704 Dear Haven Trail Eagle, NE</t>
  </si>
  <si>
    <t>Trey, Tyler</t>
  </si>
  <si>
    <t>Trey</t>
  </si>
  <si>
    <t>620-212-5330</t>
  </si>
  <si>
    <t xml:space="preserve">9120 Heritage Lakes Dr. #218 </t>
  </si>
  <si>
    <t>402-730-5916</t>
  </si>
  <si>
    <t>240 Sycamore Dr</t>
  </si>
  <si>
    <t>Josephine, Ophelia</t>
  </si>
  <si>
    <t>132 N. Cedar Street Valparaiso, NE</t>
  </si>
  <si>
    <t xml:space="preserve">Natalie, Jeremiah </t>
  </si>
  <si>
    <t>Jeremiah</t>
  </si>
  <si>
    <t>Members who joined July 2016 - June 2017</t>
  </si>
  <si>
    <t>Bennett</t>
  </si>
  <si>
    <t>Gregory</t>
  </si>
  <si>
    <t>7640 Greycliff Dr, Lincoln</t>
  </si>
  <si>
    <t>Schmitz, Lindsey</t>
  </si>
  <si>
    <t>Schmitz</t>
  </si>
  <si>
    <t>402-429-2347</t>
  </si>
  <si>
    <t>lindseymschmitz@yahoo.com</t>
  </si>
  <si>
    <t>6180 SE 58th Denton, NE</t>
  </si>
  <si>
    <t>Aiden, Ava</t>
  </si>
  <si>
    <t>370 S Cotner Blvd</t>
  </si>
  <si>
    <t>Dunn, Erin</t>
  </si>
  <si>
    <t>Dunn</t>
  </si>
  <si>
    <t>402-937-3260</t>
  </si>
  <si>
    <t>erindresser@ymail.com</t>
  </si>
  <si>
    <t>4011 Witherbee Blvd</t>
  </si>
  <si>
    <t>Heieck, Jenny</t>
  </si>
  <si>
    <t>Heieck</t>
  </si>
  <si>
    <t>Jenny</t>
  </si>
  <si>
    <t>402-517-1239</t>
  </si>
  <si>
    <t>jennyheieck@gmail.com</t>
  </si>
  <si>
    <t>Joe</t>
  </si>
  <si>
    <t>8921 Edwin Lane</t>
  </si>
  <si>
    <t>Benjamin (Benji)</t>
  </si>
  <si>
    <t>Benji</t>
  </si>
  <si>
    <t>Rudd, Christina</t>
  </si>
  <si>
    <t>Rudd</t>
  </si>
  <si>
    <t>Christina</t>
  </si>
  <si>
    <t>817-939-1373</t>
  </si>
  <si>
    <t>christinaerudd@gmail.com</t>
  </si>
  <si>
    <t>7440 Tallgrass Pkwy, #305C</t>
  </si>
  <si>
    <t>Ezra, Cassidy</t>
  </si>
  <si>
    <t>Ezra</t>
  </si>
  <si>
    <t>Cassidy</t>
  </si>
  <si>
    <t>Mujagic, Duzela</t>
  </si>
  <si>
    <t>Mujagic</t>
  </si>
  <si>
    <t>Duzela</t>
  </si>
  <si>
    <t>402-617-4577</t>
  </si>
  <si>
    <t>hmdm1@yahoo.com</t>
  </si>
  <si>
    <t>Husjen</t>
  </si>
  <si>
    <t>3555 McLaughlin Dr</t>
  </si>
  <si>
    <t>Edin</t>
  </si>
  <si>
    <t>3245 Prairieview Dr</t>
  </si>
  <si>
    <t>Jax, Sonja</t>
  </si>
  <si>
    <t>Kievit, Erin</t>
  </si>
  <si>
    <t>Kievit</t>
  </si>
  <si>
    <t>360-790-2924</t>
  </si>
  <si>
    <t>etaylor465@msn.com</t>
  </si>
  <si>
    <t>8919 Cuthills Dr</t>
  </si>
  <si>
    <t>Huxley</t>
  </si>
  <si>
    <t>Graiver, Robyn</t>
  </si>
  <si>
    <t>Graiver</t>
  </si>
  <si>
    <t>402-216-6015</t>
  </si>
  <si>
    <t>robyngraiver@gmail.com</t>
  </si>
  <si>
    <t>6301 Deerwood Dr</t>
  </si>
  <si>
    <t>Kyran</t>
  </si>
  <si>
    <t>Feder, Anja</t>
  </si>
  <si>
    <t>Feder</t>
  </si>
  <si>
    <t>Anja</t>
  </si>
  <si>
    <t>402-805-2311</t>
  </si>
  <si>
    <t>ahillwig@web.de</t>
  </si>
  <si>
    <t>Rene</t>
  </si>
  <si>
    <t>3344 Starr St, Apt 4</t>
  </si>
  <si>
    <t>Clara</t>
  </si>
  <si>
    <t>Chapman, Mary</t>
  </si>
  <si>
    <t>Chapman</t>
  </si>
  <si>
    <t>Mary</t>
  </si>
  <si>
    <t>607-267-8555</t>
  </si>
  <si>
    <t>mary_chapman1989@yahoo.com</t>
  </si>
  <si>
    <t>Matt Straussburg</t>
  </si>
  <si>
    <t>2405 N 57th St, #5</t>
  </si>
  <si>
    <t>Theodore (Teddy) Straussburg</t>
  </si>
  <si>
    <t>Katz, Andrea</t>
  </si>
  <si>
    <t>Katz</t>
  </si>
  <si>
    <t>949-370-9829</t>
  </si>
  <si>
    <t>andreawakatz3@yahoo.com</t>
  </si>
  <si>
    <t>Jared Katz</t>
  </si>
  <si>
    <t>2830 Laredo Drive</t>
  </si>
  <si>
    <t>Liam, Nathan</t>
  </si>
  <si>
    <t>Members who left July 2016 - June 2017</t>
  </si>
  <si>
    <t xml:space="preserve">Leo, Rex </t>
  </si>
  <si>
    <t>2029 E. Manor Dr.</t>
  </si>
  <si>
    <t xml:space="preserve">Marcy </t>
  </si>
  <si>
    <t>402-326-0514</t>
  </si>
  <si>
    <t>jilliansmommy37@gmail.com</t>
  </si>
  <si>
    <t>(Douglas)</t>
  </si>
  <si>
    <t>9515 Yellow Pine Road</t>
  </si>
  <si>
    <t xml:space="preserve">Logan, Jillian </t>
  </si>
  <si>
    <t>Jillian</t>
  </si>
  <si>
    <t>402-580-1410</t>
  </si>
  <si>
    <t>mirandafayerowan@gmail.com</t>
  </si>
  <si>
    <t>4401 Ash Hollow Ct 68516</t>
  </si>
  <si>
    <t>Reese, Quinn, Luke</t>
  </si>
  <si>
    <t>Schweitzer, Jen</t>
  </si>
  <si>
    <t>bncramer29@gmail.com</t>
  </si>
  <si>
    <t>(Jordec)</t>
  </si>
  <si>
    <t>3021 NW 52nd Str. (24)</t>
  </si>
  <si>
    <t xml:space="preserve">Eliot, Stella (heavens date 7/29/11), Ian </t>
  </si>
  <si>
    <t>Wilson, Katie</t>
  </si>
  <si>
    <t>402-423-9198</t>
  </si>
  <si>
    <t>katie@stonelion.com</t>
  </si>
  <si>
    <t>1812 D street (02)</t>
  </si>
  <si>
    <t>Max, Henry</t>
  </si>
  <si>
    <t>Dalton, Courtney, Mac, Ellie</t>
  </si>
  <si>
    <t>Wyatt, Coy, Phoebe</t>
  </si>
  <si>
    <t>Brennan, Jack</t>
  </si>
  <si>
    <t>Gretchen, Clark, Lorelei, Thora</t>
  </si>
  <si>
    <t>Clark</t>
  </si>
  <si>
    <t>Lorelei</t>
  </si>
  <si>
    <t>Thora</t>
  </si>
  <si>
    <t>7400 Jacobs Creek Dr  Apt 328</t>
  </si>
  <si>
    <t>Breanna, Gal</t>
  </si>
  <si>
    <t>5909 S. 72</t>
  </si>
  <si>
    <t>Barbara, Amundsen</t>
  </si>
  <si>
    <t>2944 Woodsdale Blvd</t>
  </si>
  <si>
    <t>Garrett,Madelyn,Eleanor,Catherine</t>
  </si>
  <si>
    <t>Eleanor</t>
  </si>
  <si>
    <t>Stohs,Jill</t>
  </si>
  <si>
    <t>402-904-4468</t>
  </si>
  <si>
    <t>jstohs@icloud.com</t>
  </si>
  <si>
    <t>6000 S 74th</t>
  </si>
  <si>
    <t>Sophia, Phoebe</t>
  </si>
  <si>
    <t>Sophia</t>
  </si>
  <si>
    <t>Members who joined July 2017- June 2018</t>
  </si>
  <si>
    <t>Grone, Stephanie</t>
  </si>
  <si>
    <t>3401 West Plum st</t>
  </si>
  <si>
    <t>Tabor, Katie</t>
  </si>
  <si>
    <t>7257 Yankee Woods Dr</t>
  </si>
  <si>
    <t xml:space="preserve">Jenkins, Heather </t>
  </si>
  <si>
    <t xml:space="preserve">Alaina </t>
  </si>
  <si>
    <t>Erickson, Stephanie</t>
  </si>
  <si>
    <t xml:space="preserve">Erickson
</t>
  </si>
  <si>
    <t>402-730-2982</t>
  </si>
  <si>
    <t>cleocreative@yahoo.com</t>
  </si>
  <si>
    <t>2838 O Neil Dr</t>
  </si>
  <si>
    <t>Barrett, Ellia</t>
  </si>
  <si>
    <t>Ellia</t>
  </si>
  <si>
    <t>Dersch, Lindsey</t>
  </si>
  <si>
    <t>Dersch</t>
  </si>
  <si>
    <t>618-534-6648</t>
  </si>
  <si>
    <t>lindseydersch@gmail.com</t>
  </si>
  <si>
    <t>Lou</t>
  </si>
  <si>
    <t>4821 S 76th st</t>
  </si>
  <si>
    <t>Caroline, Catherine, Charlotte</t>
  </si>
  <si>
    <t>Charlotte</t>
  </si>
  <si>
    <t>7100 S 91st #605</t>
  </si>
  <si>
    <t>julia.peterson@prglincoln.com</t>
  </si>
  <si>
    <t>Holloway, Valerie</t>
  </si>
  <si>
    <t>Holloway</t>
  </si>
  <si>
    <t>Valerie</t>
  </si>
  <si>
    <t>402-332-8609</t>
  </si>
  <si>
    <t xml:space="preserve">vhollowayj@gmail.com </t>
  </si>
  <si>
    <t>3150 Jasper Ct</t>
  </si>
  <si>
    <t>Annabel, James</t>
  </si>
  <si>
    <t>Annabel</t>
  </si>
  <si>
    <t>Thompson, Taylor</t>
  </si>
  <si>
    <t xml:space="preserve">Thompson </t>
  </si>
  <si>
    <t xml:space="preserve">Taylor </t>
  </si>
  <si>
    <t>218-213-8167</t>
  </si>
  <si>
    <t xml:space="preserve">Thompson.tlr@gmail.com </t>
  </si>
  <si>
    <t>4710 S 58th St</t>
  </si>
  <si>
    <t>Malachi</t>
  </si>
  <si>
    <t>Wiegers, Kim</t>
  </si>
  <si>
    <t>Wiegers</t>
  </si>
  <si>
    <t>Gallert, Megan</t>
  </si>
  <si>
    <t>Gallert</t>
  </si>
  <si>
    <t>Members who left July 2017- June 2018</t>
  </si>
  <si>
    <t xml:space="preserve">Nordin
</t>
  </si>
  <si>
    <t>402-617-2806</t>
  </si>
  <si>
    <t>10740 S. 98th</t>
  </si>
  <si>
    <t>Pycior</t>
  </si>
  <si>
    <t>501-318-5882</t>
  </si>
  <si>
    <t>janellpycior@gmail.com</t>
  </si>
  <si>
    <t>Casey</t>
  </si>
  <si>
    <t>713 S 31st St</t>
  </si>
  <si>
    <t>Carver</t>
  </si>
  <si>
    <t>Benjamin(Benji)</t>
  </si>
  <si>
    <t>Shunkwiler, Katy</t>
  </si>
  <si>
    <t>402-261-3291 314-440-6531</t>
  </si>
  <si>
    <t>6455 S 86th St</t>
  </si>
  <si>
    <t>Hadlee, Emilee, Adalyn</t>
  </si>
  <si>
    <t>Hadlee</t>
  </si>
  <si>
    <t>Emilee</t>
  </si>
  <si>
    <t>28851 Fonda Rd   Firth, NE</t>
  </si>
  <si>
    <t>Michaela, Porter, Jade</t>
  </si>
  <si>
    <t>Jade</t>
  </si>
  <si>
    <t>7240 Andy Dr.</t>
  </si>
  <si>
    <t>Henry, Jack</t>
  </si>
  <si>
    <t>Huffman, Rosario</t>
  </si>
  <si>
    <t>Armando, Michaela, Antonio</t>
  </si>
  <si>
    <t>Antonio</t>
  </si>
  <si>
    <t>7637 S. 77th St</t>
  </si>
  <si>
    <t>02/018</t>
  </si>
  <si>
    <t>Caroline,Catherine,Charlotte</t>
  </si>
  <si>
    <t>402-578-8130</t>
  </si>
  <si>
    <t>Members who joined July 2018- June 2019</t>
  </si>
  <si>
    <t>5736 NW 4th Street</t>
  </si>
  <si>
    <t>Members who left July 2018 - June 2019</t>
  </si>
  <si>
    <t>3712 S. 83rd Street Circle</t>
  </si>
  <si>
    <t xml:space="preserve">Ella </t>
  </si>
  <si>
    <t>Erickson</t>
  </si>
  <si>
    <t xml:space="preserve">2838 O Neil Dr </t>
  </si>
  <si>
    <t>7230 S 20th St</t>
  </si>
  <si>
    <t>Lucas, Isaac, Vincent</t>
  </si>
  <si>
    <t>Vincent</t>
  </si>
  <si>
    <t xml:space="preserve">4920 Newton St </t>
  </si>
  <si>
    <t>karebear00014@gmail.com</t>
  </si>
  <si>
    <t>Alexandria, Jase</t>
  </si>
  <si>
    <t>Jase</t>
  </si>
  <si>
    <t>vhollowayj@gmail.com</t>
  </si>
  <si>
    <t>Thompson</t>
  </si>
  <si>
    <t>Thompson.tlr@gmail.com</t>
  </si>
  <si>
    <t>7801 Gerald Ave</t>
  </si>
  <si>
    <t>651-200-5883</t>
  </si>
  <si>
    <t>lafontainemegan@gmail.com</t>
  </si>
  <si>
    <t>Nate</t>
  </si>
  <si>
    <t>7245 S. Hampton Rd</t>
  </si>
  <si>
    <t>mcgoo10@allophone.com</t>
  </si>
  <si>
    <t>1920 Groveland St</t>
  </si>
  <si>
    <t>303-929-2164</t>
  </si>
  <si>
    <t>kawdolphin@gmail.com</t>
  </si>
  <si>
    <t>402-742-7598</t>
  </si>
  <si>
    <t>Edward</t>
  </si>
  <si>
    <t>Eddie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</si>
</sst>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m/d/yyyy\ h:mm:ss"/>
    <numFmt numFmtId="165" formatCode="yyyy\ mmm"/>
    <numFmt numFmtId="166" formatCode="mmmm\ d"/>
    <numFmt numFmtId="167" formatCode="yyyy\ mmmm"/>
    <numFmt numFmtId="168" formatCode="m/d/yy"/>
    <numFmt numFmtId="169" formatCode="mmmm\-yy"/>
    <numFmt numFmtId="170" formatCode="mm/dd/yyyy"/>
    <numFmt numFmtId="171" formatCode="mm/yyyy"/>
    <numFmt numFmtId="172" formatCode="m/yyyy"/>
  </numFmts>
  <fonts count="25" x14ac:knownFonts="1"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name val="Arial"/>
    </font>
    <font>
      <sz val="12"/>
      <color rgb="FFDD0806"/>
      <name val="Arial"/>
    </font>
    <font>
      <sz val="12"/>
      <color rgb="FF000000"/>
      <name val="Arial"/>
    </font>
    <font>
      <sz val="12"/>
      <name val="Arial"/>
    </font>
    <font>
      <u/>
      <sz val="12"/>
      <color rgb="FF0000D4"/>
      <name val="Arial"/>
    </font>
    <font>
      <u/>
      <sz val="12"/>
      <color rgb="FF0000FF"/>
      <name val="Arial"/>
    </font>
    <font>
      <u/>
      <sz val="12"/>
      <color rgb="FF000000"/>
      <name val="Arial"/>
    </font>
    <font>
      <sz val="12"/>
      <color rgb="FF222222"/>
      <name val="Arial"/>
    </font>
    <font>
      <u/>
      <sz val="12"/>
      <color rgb="FF0000D4"/>
      <name val="Arial"/>
    </font>
    <font>
      <u/>
      <sz val="12"/>
      <color rgb="FF0000D4"/>
      <name val="Arial"/>
    </font>
    <font>
      <sz val="12"/>
      <color rgb="FF0000D4"/>
      <name val="Arial"/>
    </font>
    <font>
      <sz val="12"/>
      <color rgb="FF4600A5"/>
      <name val="Arial"/>
    </font>
    <font>
      <u/>
      <sz val="12"/>
      <color rgb="FF0000D4"/>
      <name val="Arial"/>
    </font>
    <font>
      <u/>
      <sz val="12"/>
      <color rgb="FF000000"/>
      <name val="Arial"/>
    </font>
    <font>
      <sz val="12"/>
      <color rgb="FF4285F4"/>
      <name val="Arial"/>
    </font>
    <font>
      <sz val="10"/>
      <name val="Arial"/>
    </font>
    <font>
      <u/>
      <sz val="12"/>
      <color rgb="FF000000"/>
      <name val="Arial"/>
    </font>
    <font>
      <sz val="10"/>
      <color rgb="FF000000"/>
      <name val="Arial"/>
    </font>
    <font>
      <u/>
      <sz val="12"/>
      <color rgb="FF0000D4"/>
      <name val="Arial"/>
    </font>
    <font>
      <b/>
      <sz val="12"/>
      <color rgb="FF0000FF"/>
      <name val="Arial"/>
    </font>
    <font>
      <u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CCFFFF"/>
        <bgColor rgb="FFCCFFFF"/>
      </patternFill>
    </fill>
    <fill>
      <patternFill patternType="solid">
        <fgColor rgb="FFFFC000"/>
        <bgColor rgb="FFFFC000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164" fontId="1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5" fontId="2" fillId="0" borderId="0" xfId="0" applyNumberFormat="1" applyFont="1" applyAlignment="1">
      <alignment horizontal="left" vertical="center"/>
    </xf>
    <xf numFmtId="0" fontId="5" fillId="0" borderId="0" xfId="0" applyFont="1" applyAlignment="1"/>
    <xf numFmtId="166" fontId="2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6" fillId="0" borderId="0" xfId="0" applyFont="1" applyAlignment="1"/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wrapText="1"/>
    </xf>
    <xf numFmtId="164" fontId="8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67" fontId="2" fillId="0" borderId="0" xfId="0" applyNumberFormat="1" applyFont="1" applyAlignment="1">
      <alignment horizontal="left" vertical="center"/>
    </xf>
    <xf numFmtId="17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 applyAlignment="1"/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wrapText="1"/>
    </xf>
    <xf numFmtId="167" fontId="2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6" fontId="2" fillId="2" borderId="0" xfId="0" applyNumberFormat="1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166" fontId="2" fillId="0" borderId="0" xfId="0" applyNumberFormat="1" applyFont="1" applyAlignment="1">
      <alignment horizontal="left" vertical="center" wrapText="1"/>
    </xf>
    <xf numFmtId="14" fontId="2" fillId="2" borderId="0" xfId="0" applyNumberFormat="1" applyFont="1" applyFill="1" applyAlignment="1">
      <alignment horizontal="left" wrapText="1"/>
    </xf>
    <xf numFmtId="14" fontId="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wrapText="1"/>
    </xf>
    <xf numFmtId="1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7" fontId="2" fillId="0" borderId="0" xfId="0" applyNumberFormat="1" applyFont="1" applyAlignment="1">
      <alignment horizontal="left" vertical="center" wrapText="1"/>
    </xf>
    <xf numFmtId="168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64" fontId="1" fillId="5" borderId="0" xfId="0" applyNumberFormat="1" applyFont="1" applyFill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4" fontId="2" fillId="7" borderId="0" xfId="0" applyNumberFormat="1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64" fontId="2" fillId="8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64" fontId="2" fillId="9" borderId="0" xfId="0" applyNumberFormat="1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168" fontId="7" fillId="0" borderId="0" xfId="0" applyNumberFormat="1" applyFont="1" applyAlignment="1">
      <alignment horizontal="left" vertical="center"/>
    </xf>
    <xf numFmtId="170" fontId="1" fillId="0" borderId="0" xfId="0" applyNumberFormat="1" applyFont="1" applyAlignment="1">
      <alignment horizontal="left" vertical="center"/>
    </xf>
    <xf numFmtId="170" fontId="7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71" fontId="2" fillId="0" borderId="0" xfId="0" applyNumberFormat="1" applyFont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14" fontId="2" fillId="2" borderId="0" xfId="0" applyNumberFormat="1" applyFont="1" applyFill="1" applyAlignment="1">
      <alignment horizontal="left" wrapText="1"/>
    </xf>
    <xf numFmtId="0" fontId="2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" fillId="2" borderId="0" xfId="0" applyFont="1" applyFill="1" applyAlignment="1">
      <alignment wrapText="1"/>
    </xf>
    <xf numFmtId="172" fontId="2" fillId="0" borderId="0" xfId="0" applyNumberFormat="1" applyFont="1" applyAlignment="1">
      <alignment horizontal="left" vertical="center"/>
    </xf>
    <xf numFmtId="171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10" borderId="0" xfId="0" applyFont="1" applyFill="1" applyAlignment="1">
      <alignment horizontal="left" vertical="center"/>
    </xf>
    <xf numFmtId="0" fontId="19" fillId="10" borderId="0" xfId="0" applyFont="1" applyFill="1" applyAlignment="1">
      <alignment wrapText="1"/>
    </xf>
    <xf numFmtId="0" fontId="2" fillId="10" borderId="0" xfId="0" applyFont="1" applyFill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Members leftjoined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Members leftjoined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murfie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y_chapman1989@yahoo.com" TargetMode="External"/><Relationship Id="rId3" Type="http://schemas.openxmlformats.org/officeDocument/2006/relationships/hyperlink" Target="mailto:ahillwig@web.de" TargetMode="External"/><Relationship Id="rId7" Type="http://schemas.openxmlformats.org/officeDocument/2006/relationships/hyperlink" Target="mailto:andreawakatz3@yahoo.com" TargetMode="External"/><Relationship Id="rId2" Type="http://schemas.openxmlformats.org/officeDocument/2006/relationships/hyperlink" Target="mailto:robyngraiver@gmail.com" TargetMode="External"/><Relationship Id="rId1" Type="http://schemas.openxmlformats.org/officeDocument/2006/relationships/hyperlink" Target="mailto:rmurfie@hotmail.com" TargetMode="External"/><Relationship Id="rId6" Type="http://schemas.openxmlformats.org/officeDocument/2006/relationships/hyperlink" Target="mailto:ahillwig@web.de" TargetMode="External"/><Relationship Id="rId5" Type="http://schemas.openxmlformats.org/officeDocument/2006/relationships/hyperlink" Target="mailto:andreawakatz3@yahoo.com" TargetMode="External"/><Relationship Id="rId4" Type="http://schemas.openxmlformats.org/officeDocument/2006/relationships/hyperlink" Target="mailto:mary_chapman1989@yahoo.com" TargetMode="External"/><Relationship Id="rId9" Type="http://schemas.openxmlformats.org/officeDocument/2006/relationships/hyperlink" Target="mailto:robyngraiv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28515625" defaultRowHeight="15.75" customHeight="1" x14ac:dyDescent="0.2"/>
  <cols>
    <col min="1" max="1" width="24.42578125" customWidth="1"/>
    <col min="2" max="2" width="12.7109375" customWidth="1"/>
    <col min="3" max="3" width="14.140625" customWidth="1"/>
    <col min="4" max="4" width="27.85546875" customWidth="1"/>
    <col min="5" max="5" width="10" customWidth="1"/>
    <col min="6" max="6" width="6.7109375" customWidth="1"/>
    <col min="7" max="7" width="7.7109375" customWidth="1"/>
    <col min="8" max="8" width="15.85546875" customWidth="1"/>
    <col min="9" max="9" width="36.140625" customWidth="1"/>
    <col min="10" max="10" width="17" customWidth="1"/>
    <col min="11" max="11" width="16.42578125" customWidth="1"/>
    <col min="12" max="12" width="16.28515625" customWidth="1"/>
    <col min="13" max="13" width="19.42578125" customWidth="1"/>
    <col min="14" max="14" width="24.5703125" customWidth="1"/>
    <col min="15" max="15" width="37.5703125" customWidth="1"/>
    <col min="16" max="16" width="13.42578125" customWidth="1"/>
    <col min="17" max="19" width="9" customWidth="1"/>
    <col min="20" max="20" width="14.42578125" customWidth="1"/>
    <col min="21" max="23" width="9" customWidth="1"/>
    <col min="24" max="24" width="11.28515625" customWidth="1"/>
    <col min="25" max="27" width="9" customWidth="1"/>
    <col min="28" max="28" width="12.85546875" customWidth="1"/>
    <col min="29" max="29" width="9" customWidth="1"/>
    <col min="30" max="30" width="7.5703125" customWidth="1"/>
    <col min="31" max="32" width="9" customWidth="1"/>
    <col min="33" max="33" width="9.28515625" customWidth="1"/>
    <col min="34" max="39" width="9" customWidth="1"/>
    <col min="40" max="40" width="19" customWidth="1"/>
    <col min="41" max="49" width="9" customWidth="1"/>
  </cols>
  <sheetData>
    <row r="1" spans="1:49" ht="11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4"/>
      <c r="AP1" s="4"/>
      <c r="AQ1" s="4"/>
      <c r="AR1" s="4"/>
      <c r="AS1" s="4"/>
      <c r="AT1" s="4"/>
      <c r="AU1" s="4"/>
      <c r="AV1" s="4"/>
      <c r="AW1" s="4"/>
    </row>
    <row r="2" spans="1:49" ht="11.25" customHeight="1" x14ac:dyDescent="0.2">
      <c r="A2" s="8" t="s">
        <v>41</v>
      </c>
      <c r="B2" s="8" t="s">
        <v>52</v>
      </c>
      <c r="C2" s="8" t="s">
        <v>53</v>
      </c>
      <c r="D2" s="10" t="s">
        <v>54</v>
      </c>
      <c r="E2" s="10" t="s">
        <v>56</v>
      </c>
      <c r="F2" s="10" t="s">
        <v>57</v>
      </c>
      <c r="G2" s="8">
        <v>68516</v>
      </c>
      <c r="H2" s="8" t="s">
        <v>58</v>
      </c>
      <c r="I2" s="12" t="s">
        <v>59</v>
      </c>
      <c r="J2" s="14">
        <v>40087</v>
      </c>
      <c r="K2" s="8" t="s">
        <v>61</v>
      </c>
      <c r="L2" s="16">
        <v>43102</v>
      </c>
      <c r="M2" s="10" t="s">
        <v>63</v>
      </c>
      <c r="N2" s="18">
        <v>39792</v>
      </c>
      <c r="O2" s="8" t="s">
        <v>65</v>
      </c>
      <c r="P2" s="8" t="s">
        <v>66</v>
      </c>
      <c r="Q2" s="8" t="s">
        <v>67</v>
      </c>
      <c r="R2" s="8">
        <v>10</v>
      </c>
      <c r="S2" s="8">
        <v>2009</v>
      </c>
      <c r="T2" s="8" t="s">
        <v>68</v>
      </c>
      <c r="U2" s="8" t="s">
        <v>69</v>
      </c>
      <c r="V2" s="8">
        <v>26</v>
      </c>
      <c r="W2" s="8">
        <v>2014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8"/>
      <c r="AO2" s="4"/>
      <c r="AP2" s="4"/>
      <c r="AQ2" s="4"/>
      <c r="AR2" s="4"/>
      <c r="AS2" s="4"/>
      <c r="AT2" s="4"/>
      <c r="AU2" s="4"/>
      <c r="AV2" s="4"/>
      <c r="AW2" s="4"/>
    </row>
    <row r="3" spans="1:49" ht="11.25" customHeight="1" x14ac:dyDescent="0.2">
      <c r="A3" s="10" t="s">
        <v>72</v>
      </c>
      <c r="B3" s="10" t="s">
        <v>73</v>
      </c>
      <c r="C3" s="10" t="s">
        <v>74</v>
      </c>
      <c r="D3" s="10" t="s">
        <v>75</v>
      </c>
      <c r="E3" s="21" t="s">
        <v>56</v>
      </c>
      <c r="F3" s="10" t="s">
        <v>57</v>
      </c>
      <c r="G3" s="10">
        <v>68516</v>
      </c>
      <c r="H3" s="10" t="s">
        <v>77</v>
      </c>
      <c r="I3" s="23" t="s">
        <v>78</v>
      </c>
      <c r="J3" s="25">
        <v>42552</v>
      </c>
      <c r="L3" s="16">
        <v>43121</v>
      </c>
      <c r="M3" s="10" t="s">
        <v>79</v>
      </c>
      <c r="N3" s="18">
        <v>39292</v>
      </c>
      <c r="O3" s="10" t="s">
        <v>80</v>
      </c>
      <c r="P3" s="10" t="s">
        <v>80</v>
      </c>
      <c r="Q3" s="10" t="s">
        <v>81</v>
      </c>
      <c r="R3" s="10">
        <v>19</v>
      </c>
      <c r="S3" s="10">
        <v>2015</v>
      </c>
      <c r="T3" s="8"/>
      <c r="U3" s="8"/>
      <c r="V3" s="8"/>
      <c r="W3" s="8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0"/>
      <c r="AO3" s="4"/>
      <c r="AP3" s="4"/>
      <c r="AQ3" s="4"/>
      <c r="AR3" s="4"/>
      <c r="AS3" s="4"/>
      <c r="AT3" s="4"/>
      <c r="AU3" s="4"/>
      <c r="AV3" s="4"/>
      <c r="AW3" s="4"/>
    </row>
    <row r="4" spans="1:49" ht="11.25" customHeight="1" x14ac:dyDescent="0.2">
      <c r="A4" s="10" t="s">
        <v>82</v>
      </c>
      <c r="B4" s="10" t="s">
        <v>83</v>
      </c>
      <c r="C4" s="10" t="s">
        <v>84</v>
      </c>
      <c r="D4" s="10" t="s">
        <v>85</v>
      </c>
      <c r="E4" s="21" t="s">
        <v>56</v>
      </c>
      <c r="F4" s="10" t="s">
        <v>57</v>
      </c>
      <c r="G4" s="10">
        <v>68516</v>
      </c>
      <c r="H4" s="10" t="s">
        <v>86</v>
      </c>
      <c r="I4" s="23" t="s">
        <v>87</v>
      </c>
      <c r="J4" s="25">
        <v>42856</v>
      </c>
      <c r="L4" s="16">
        <v>43675</v>
      </c>
      <c r="M4" s="10" t="s">
        <v>88</v>
      </c>
      <c r="N4" s="18">
        <v>41376</v>
      </c>
      <c r="O4" s="10" t="s">
        <v>89</v>
      </c>
      <c r="P4" s="10" t="s">
        <v>89</v>
      </c>
      <c r="Q4" s="10" t="s">
        <v>90</v>
      </c>
      <c r="R4" s="10">
        <v>7</v>
      </c>
      <c r="S4" s="10">
        <v>2015</v>
      </c>
      <c r="T4" s="8"/>
      <c r="U4" s="8"/>
      <c r="V4" s="8"/>
      <c r="W4" s="8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10" t="s">
        <v>92</v>
      </c>
      <c r="AO4" s="4"/>
      <c r="AP4" s="4"/>
      <c r="AQ4" s="4"/>
      <c r="AR4" s="4"/>
      <c r="AS4" s="4"/>
      <c r="AT4" s="4"/>
      <c r="AU4" s="4"/>
      <c r="AV4" s="4"/>
      <c r="AW4" s="4"/>
    </row>
    <row r="5" spans="1:49" ht="11.25" customHeight="1" x14ac:dyDescent="0.2">
      <c r="A5" s="10" t="s">
        <v>94</v>
      </c>
      <c r="B5" s="10" t="s">
        <v>96</v>
      </c>
      <c r="C5" s="10" t="s">
        <v>98</v>
      </c>
      <c r="D5" s="10" t="s">
        <v>99</v>
      </c>
      <c r="E5" s="21" t="s">
        <v>56</v>
      </c>
      <c r="F5" s="10" t="s">
        <v>57</v>
      </c>
      <c r="G5" s="10">
        <v>68505</v>
      </c>
      <c r="H5" s="10" t="s">
        <v>100</v>
      </c>
      <c r="I5" s="23" t="s">
        <v>101</v>
      </c>
      <c r="J5" s="25">
        <v>42036</v>
      </c>
      <c r="K5" s="10" t="s">
        <v>102</v>
      </c>
      <c r="L5" s="16">
        <v>43550</v>
      </c>
      <c r="M5" s="10" t="s">
        <v>103</v>
      </c>
      <c r="N5" s="18">
        <v>36735</v>
      </c>
      <c r="O5" s="10" t="s">
        <v>104</v>
      </c>
      <c r="P5" s="10" t="s">
        <v>104</v>
      </c>
      <c r="Q5" s="10" t="s">
        <v>105</v>
      </c>
      <c r="R5" s="10">
        <v>16</v>
      </c>
      <c r="S5" s="10">
        <v>2011</v>
      </c>
      <c r="T5" s="8"/>
      <c r="U5" s="8"/>
      <c r="V5" s="8"/>
      <c r="W5" s="8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10" t="s">
        <v>111</v>
      </c>
      <c r="AO5" s="4"/>
      <c r="AP5" s="4"/>
      <c r="AQ5" s="4"/>
      <c r="AR5" s="4"/>
      <c r="AS5" s="4"/>
      <c r="AT5" s="4"/>
      <c r="AU5" s="4"/>
      <c r="AV5" s="4"/>
      <c r="AW5" s="4"/>
    </row>
    <row r="6" spans="1:49" ht="11.25" customHeight="1" x14ac:dyDescent="0.2">
      <c r="A6" s="10" t="s">
        <v>113</v>
      </c>
      <c r="B6" s="10" t="s">
        <v>115</v>
      </c>
      <c r="C6" s="10" t="s">
        <v>116</v>
      </c>
      <c r="D6" s="10" t="s">
        <v>117</v>
      </c>
      <c r="E6" s="21" t="s">
        <v>56</v>
      </c>
      <c r="F6" s="10" t="s">
        <v>57</v>
      </c>
      <c r="G6" s="10">
        <v>68512</v>
      </c>
      <c r="H6" s="10" t="s">
        <v>119</v>
      </c>
      <c r="I6" s="23" t="s">
        <v>120</v>
      </c>
      <c r="J6" s="10" t="s">
        <v>121</v>
      </c>
      <c r="K6" s="10"/>
      <c r="L6" s="16">
        <v>43134</v>
      </c>
      <c r="M6" s="10" t="s">
        <v>122</v>
      </c>
      <c r="N6" s="18">
        <v>40754</v>
      </c>
      <c r="O6" s="10" t="s">
        <v>123</v>
      </c>
      <c r="P6" s="10" t="s">
        <v>124</v>
      </c>
      <c r="Q6" s="10" t="s">
        <v>126</v>
      </c>
      <c r="R6" s="10">
        <v>15</v>
      </c>
      <c r="S6" s="10">
        <v>2013</v>
      </c>
      <c r="T6" s="10" t="s">
        <v>128</v>
      </c>
      <c r="U6" s="10" t="s">
        <v>126</v>
      </c>
      <c r="V6" s="10">
        <v>2</v>
      </c>
      <c r="W6" s="10">
        <v>2016</v>
      </c>
      <c r="X6" s="8"/>
      <c r="Y6" s="8"/>
      <c r="Z6" s="8"/>
      <c r="AA6" s="8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10"/>
      <c r="AO6" s="4"/>
      <c r="AP6" s="4"/>
      <c r="AQ6" s="4"/>
      <c r="AR6" s="4"/>
      <c r="AS6" s="4"/>
      <c r="AT6" s="4"/>
      <c r="AU6" s="4"/>
      <c r="AV6" s="4"/>
      <c r="AW6" s="4"/>
    </row>
    <row r="7" spans="1:49" ht="11.25" customHeight="1" x14ac:dyDescent="0.2">
      <c r="A7" s="10" t="s">
        <v>133</v>
      </c>
      <c r="B7" s="10" t="s">
        <v>135</v>
      </c>
      <c r="C7" s="10" t="s">
        <v>136</v>
      </c>
      <c r="D7" s="10" t="s">
        <v>137</v>
      </c>
      <c r="E7" s="21" t="s">
        <v>56</v>
      </c>
      <c r="F7" s="10" t="s">
        <v>57</v>
      </c>
      <c r="G7" s="10">
        <v>68516</v>
      </c>
      <c r="H7" s="10" t="s">
        <v>139</v>
      </c>
      <c r="I7" s="23" t="s">
        <v>141</v>
      </c>
      <c r="J7" s="25">
        <v>43405</v>
      </c>
      <c r="K7" s="10"/>
      <c r="L7" s="16">
        <v>43345</v>
      </c>
      <c r="M7" s="10" t="s">
        <v>144</v>
      </c>
      <c r="N7" s="18">
        <v>38619</v>
      </c>
      <c r="O7" s="10" t="s">
        <v>145</v>
      </c>
      <c r="P7" s="10" t="s">
        <v>146</v>
      </c>
      <c r="Q7" s="10" t="s">
        <v>134</v>
      </c>
      <c r="R7" s="10">
        <v>10</v>
      </c>
      <c r="S7" s="10">
        <v>2006</v>
      </c>
      <c r="T7" s="10" t="s">
        <v>150</v>
      </c>
      <c r="U7" s="10" t="s">
        <v>67</v>
      </c>
      <c r="V7" s="10">
        <v>23</v>
      </c>
      <c r="W7" s="10">
        <v>2009</v>
      </c>
      <c r="X7" s="10" t="s">
        <v>152</v>
      </c>
      <c r="Y7" s="10" t="s">
        <v>153</v>
      </c>
      <c r="Z7" s="10">
        <v>30</v>
      </c>
      <c r="AA7" s="10">
        <v>2010</v>
      </c>
      <c r="AB7" s="10" t="s">
        <v>154</v>
      </c>
      <c r="AC7" s="10" t="s">
        <v>67</v>
      </c>
      <c r="AD7" s="10">
        <v>14</v>
      </c>
      <c r="AE7" s="10">
        <v>2018</v>
      </c>
      <c r="AF7" s="4"/>
      <c r="AG7" s="4"/>
      <c r="AH7" s="4"/>
      <c r="AI7" s="4"/>
      <c r="AJ7" s="4"/>
      <c r="AK7" s="4"/>
      <c r="AL7" s="4"/>
      <c r="AM7" s="4"/>
      <c r="AN7" s="10"/>
      <c r="AO7" s="4"/>
      <c r="AP7" s="4"/>
      <c r="AQ7" s="4"/>
      <c r="AR7" s="4"/>
      <c r="AS7" s="4"/>
      <c r="AT7" s="4"/>
      <c r="AU7" s="4"/>
      <c r="AV7" s="4"/>
      <c r="AW7" s="4"/>
    </row>
    <row r="8" spans="1:49" ht="11.25" customHeight="1" x14ac:dyDescent="0.2">
      <c r="A8" s="10" t="s">
        <v>155</v>
      </c>
      <c r="B8" s="10" t="s">
        <v>156</v>
      </c>
      <c r="C8" s="10" t="s">
        <v>157</v>
      </c>
      <c r="D8" s="10" t="s">
        <v>158</v>
      </c>
      <c r="E8" s="21" t="s">
        <v>56</v>
      </c>
      <c r="F8" s="10" t="s">
        <v>57</v>
      </c>
      <c r="G8" s="10">
        <v>68522</v>
      </c>
      <c r="H8" s="10" t="s">
        <v>159</v>
      </c>
      <c r="I8" s="23" t="s">
        <v>160</v>
      </c>
      <c r="J8" s="25">
        <v>43556</v>
      </c>
      <c r="K8" s="10"/>
      <c r="L8" s="16">
        <v>43684</v>
      </c>
      <c r="M8" s="10" t="s">
        <v>161</v>
      </c>
      <c r="N8" s="18">
        <v>42903</v>
      </c>
      <c r="O8" s="10" t="s">
        <v>162</v>
      </c>
      <c r="P8" s="10" t="s">
        <v>162</v>
      </c>
      <c r="Q8" s="10" t="s">
        <v>153</v>
      </c>
      <c r="R8" s="10">
        <v>23</v>
      </c>
      <c r="S8" s="10">
        <v>2016</v>
      </c>
      <c r="T8" s="10"/>
      <c r="U8" s="10"/>
      <c r="V8" s="10"/>
      <c r="W8" s="10"/>
      <c r="X8" s="8"/>
      <c r="Y8" s="8"/>
      <c r="Z8" s="8"/>
      <c r="AA8" s="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10"/>
      <c r="AO8" s="4"/>
      <c r="AP8" s="4"/>
      <c r="AQ8" s="4"/>
      <c r="AR8" s="4"/>
      <c r="AS8" s="4"/>
      <c r="AT8" s="4"/>
      <c r="AU8" s="4"/>
      <c r="AV8" s="4"/>
      <c r="AW8" s="4"/>
    </row>
    <row r="9" spans="1:49" ht="11.25" customHeight="1" x14ac:dyDescent="0.2">
      <c r="A9" s="10" t="s">
        <v>163</v>
      </c>
      <c r="B9" s="10" t="s">
        <v>164</v>
      </c>
      <c r="C9" s="10" t="s">
        <v>165</v>
      </c>
      <c r="D9" s="10" t="s">
        <v>166</v>
      </c>
      <c r="E9" s="21" t="s">
        <v>56</v>
      </c>
      <c r="F9" s="10" t="s">
        <v>57</v>
      </c>
      <c r="G9" s="10">
        <v>68516</v>
      </c>
      <c r="H9" s="10" t="s">
        <v>167</v>
      </c>
      <c r="I9" s="23" t="s">
        <v>168</v>
      </c>
      <c r="J9" s="25">
        <v>43435</v>
      </c>
      <c r="K9" s="10"/>
      <c r="L9" s="16">
        <v>43160</v>
      </c>
      <c r="M9" s="10" t="s">
        <v>169</v>
      </c>
      <c r="N9" s="18">
        <v>39697</v>
      </c>
      <c r="O9" s="10" t="s">
        <v>170</v>
      </c>
      <c r="P9" s="10" t="s">
        <v>171</v>
      </c>
      <c r="Q9" s="10" t="s">
        <v>105</v>
      </c>
      <c r="R9" s="10">
        <v>12</v>
      </c>
      <c r="S9" s="10">
        <v>2015</v>
      </c>
      <c r="T9" s="10" t="s">
        <v>172</v>
      </c>
      <c r="U9" s="10" t="s">
        <v>105</v>
      </c>
      <c r="V9" s="10">
        <v>12</v>
      </c>
      <c r="W9" s="10">
        <v>2015</v>
      </c>
      <c r="X9" s="8"/>
      <c r="Y9" s="8"/>
      <c r="Z9" s="8"/>
      <c r="AA9" s="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10"/>
      <c r="AO9" s="4"/>
      <c r="AP9" s="4"/>
      <c r="AQ9" s="4"/>
      <c r="AR9" s="4"/>
      <c r="AS9" s="4"/>
      <c r="AT9" s="4"/>
      <c r="AU9" s="4"/>
      <c r="AV9" s="4"/>
      <c r="AW9" s="4"/>
    </row>
    <row r="10" spans="1:49" ht="11.25" customHeight="1" x14ac:dyDescent="0.2">
      <c r="A10" s="10" t="s">
        <v>174</v>
      </c>
      <c r="B10" s="10" t="s">
        <v>176</v>
      </c>
      <c r="C10" s="10" t="s">
        <v>177</v>
      </c>
      <c r="D10" s="10" t="s">
        <v>179</v>
      </c>
      <c r="E10" s="21" t="s">
        <v>56</v>
      </c>
      <c r="F10" s="10" t="s">
        <v>57</v>
      </c>
      <c r="G10" s="10">
        <v>68516</v>
      </c>
      <c r="H10" s="10" t="s">
        <v>180</v>
      </c>
      <c r="I10" s="23" t="s">
        <v>182</v>
      </c>
      <c r="J10" s="25">
        <v>43009</v>
      </c>
      <c r="K10" s="10"/>
      <c r="L10" s="16">
        <v>43663</v>
      </c>
      <c r="M10" s="10" t="s">
        <v>185</v>
      </c>
      <c r="N10" s="18">
        <v>39928</v>
      </c>
      <c r="O10" s="10" t="s">
        <v>188</v>
      </c>
      <c r="P10" s="10" t="s">
        <v>189</v>
      </c>
      <c r="Q10" s="10" t="s">
        <v>67</v>
      </c>
      <c r="R10" s="10">
        <v>11</v>
      </c>
      <c r="S10" s="10">
        <v>2015</v>
      </c>
      <c r="T10" s="10" t="s">
        <v>191</v>
      </c>
      <c r="U10" s="10" t="s">
        <v>126</v>
      </c>
      <c r="V10" s="10">
        <v>7</v>
      </c>
      <c r="W10" s="10">
        <v>2017</v>
      </c>
      <c r="X10" s="8"/>
      <c r="Y10" s="8"/>
      <c r="Z10" s="8"/>
      <c r="AA10" s="8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10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1.25" customHeight="1" x14ac:dyDescent="0.2">
      <c r="A11" s="8" t="s">
        <v>195</v>
      </c>
      <c r="B11" s="8" t="s">
        <v>196</v>
      </c>
      <c r="C11" s="8" t="s">
        <v>197</v>
      </c>
      <c r="D11" s="10" t="s">
        <v>198</v>
      </c>
      <c r="E11" s="21" t="s">
        <v>56</v>
      </c>
      <c r="F11" s="10" t="s">
        <v>57</v>
      </c>
      <c r="G11" s="10">
        <v>68506</v>
      </c>
      <c r="H11" s="10" t="s">
        <v>211</v>
      </c>
      <c r="I11" s="31" t="str">
        <f>HYPERLINK("mailto:jennifelton@yahoo.com","jennifelton@yahoo.com")</f>
        <v>jennifelton@yahoo.com</v>
      </c>
      <c r="J11" s="25">
        <v>41183</v>
      </c>
      <c r="K11" s="8" t="s">
        <v>227</v>
      </c>
      <c r="L11" s="16">
        <v>43785</v>
      </c>
      <c r="M11" s="10" t="s">
        <v>229</v>
      </c>
      <c r="N11" s="18">
        <v>38157</v>
      </c>
      <c r="O11" s="8" t="s">
        <v>232</v>
      </c>
      <c r="P11" s="8" t="s">
        <v>234</v>
      </c>
      <c r="Q11" s="8" t="s">
        <v>126</v>
      </c>
      <c r="R11" s="8">
        <v>1</v>
      </c>
      <c r="S11" s="8">
        <v>2011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1.25" customHeight="1" x14ac:dyDescent="0.2">
      <c r="A12" s="8" t="s">
        <v>241</v>
      </c>
      <c r="B12" s="8" t="s">
        <v>242</v>
      </c>
      <c r="C12" s="8" t="s">
        <v>243</v>
      </c>
      <c r="D12" s="10" t="s">
        <v>244</v>
      </c>
      <c r="E12" s="21" t="s">
        <v>56</v>
      </c>
      <c r="F12" s="10" t="s">
        <v>57</v>
      </c>
      <c r="G12" s="8">
        <v>68505</v>
      </c>
      <c r="H12" s="10" t="s">
        <v>245</v>
      </c>
      <c r="I12" s="23" t="s">
        <v>246</v>
      </c>
      <c r="J12" s="25">
        <v>41730</v>
      </c>
      <c r="L12" s="16">
        <v>43568</v>
      </c>
      <c r="M12" s="8" t="s">
        <v>248</v>
      </c>
      <c r="N12" s="18">
        <v>40363</v>
      </c>
      <c r="O12" s="10" t="s">
        <v>250</v>
      </c>
      <c r="P12" s="8" t="s">
        <v>252</v>
      </c>
      <c r="Q12" s="10" t="s">
        <v>253</v>
      </c>
      <c r="R12" s="8">
        <v>13</v>
      </c>
      <c r="S12" s="8">
        <v>2012</v>
      </c>
      <c r="T12" s="10" t="s">
        <v>254</v>
      </c>
      <c r="U12" s="10" t="s">
        <v>239</v>
      </c>
      <c r="V12" s="10">
        <v>24</v>
      </c>
      <c r="W12" s="10">
        <v>2014</v>
      </c>
      <c r="X12" s="10" t="s">
        <v>258</v>
      </c>
      <c r="Y12" s="10" t="s">
        <v>260</v>
      </c>
      <c r="Z12" s="10">
        <v>12</v>
      </c>
      <c r="AA12" s="10">
        <v>2016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10" t="s">
        <v>263</v>
      </c>
      <c r="AO12" s="4"/>
      <c r="AP12" s="4"/>
      <c r="AQ12" s="4"/>
      <c r="AR12" s="4"/>
      <c r="AS12" s="4"/>
      <c r="AT12" s="4"/>
      <c r="AU12" s="4"/>
      <c r="AV12" s="4"/>
      <c r="AW12" s="4"/>
    </row>
    <row r="13" spans="1:49" ht="11.25" customHeight="1" x14ac:dyDescent="0.2">
      <c r="A13" s="8" t="s">
        <v>266</v>
      </c>
      <c r="B13" s="8" t="s">
        <v>267</v>
      </c>
      <c r="C13" s="8" t="s">
        <v>268</v>
      </c>
      <c r="D13" s="10" t="s">
        <v>269</v>
      </c>
      <c r="E13" s="21" t="s">
        <v>56</v>
      </c>
      <c r="F13" s="10" t="s">
        <v>57</v>
      </c>
      <c r="G13" s="8">
        <v>68528</v>
      </c>
      <c r="H13" s="8" t="s">
        <v>270</v>
      </c>
      <c r="I13" s="12" t="s">
        <v>271</v>
      </c>
      <c r="J13" s="25">
        <v>38930</v>
      </c>
      <c r="K13" s="8" t="s">
        <v>272</v>
      </c>
      <c r="L13" s="16">
        <v>43763</v>
      </c>
      <c r="M13" s="10" t="s">
        <v>273</v>
      </c>
      <c r="N13" s="18">
        <v>37842</v>
      </c>
      <c r="O13" s="8" t="s">
        <v>274</v>
      </c>
      <c r="P13" s="8" t="s">
        <v>275</v>
      </c>
      <c r="Q13" s="10" t="s">
        <v>105</v>
      </c>
      <c r="R13" s="8">
        <v>25</v>
      </c>
      <c r="S13" s="8">
        <v>2005</v>
      </c>
      <c r="T13" s="8" t="s">
        <v>118</v>
      </c>
      <c r="U13" s="8" t="s">
        <v>149</v>
      </c>
      <c r="V13" s="8">
        <v>23</v>
      </c>
      <c r="W13" s="8">
        <v>2008</v>
      </c>
      <c r="X13" s="8" t="s">
        <v>277</v>
      </c>
      <c r="Y13" s="8" t="s">
        <v>193</v>
      </c>
      <c r="Z13" s="8">
        <v>11</v>
      </c>
      <c r="AA13" s="8">
        <v>2010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8"/>
      <c r="AO13" s="4"/>
      <c r="AP13" s="4"/>
      <c r="AQ13" s="4"/>
      <c r="AR13" s="4"/>
      <c r="AS13" s="4"/>
      <c r="AT13" s="4"/>
      <c r="AU13" s="4"/>
      <c r="AV13" s="4"/>
      <c r="AW13" s="4"/>
    </row>
    <row r="14" spans="1:49" ht="11.25" customHeight="1" x14ac:dyDescent="0.2">
      <c r="A14" s="10" t="s">
        <v>281</v>
      </c>
      <c r="B14" s="10" t="s">
        <v>282</v>
      </c>
      <c r="C14" s="10" t="s">
        <v>283</v>
      </c>
      <c r="D14" s="10" t="s">
        <v>284</v>
      </c>
      <c r="E14" s="21" t="s">
        <v>56</v>
      </c>
      <c r="F14" s="10" t="s">
        <v>57</v>
      </c>
      <c r="G14" s="10">
        <v>68516</v>
      </c>
      <c r="H14" s="10" t="s">
        <v>285</v>
      </c>
      <c r="I14" s="23" t="s">
        <v>286</v>
      </c>
      <c r="J14" s="25">
        <v>42217</v>
      </c>
      <c r="K14" s="10"/>
      <c r="L14" s="16">
        <v>43652</v>
      </c>
      <c r="M14" s="10" t="s">
        <v>287</v>
      </c>
      <c r="N14" s="18">
        <v>38341</v>
      </c>
      <c r="O14" s="10" t="s">
        <v>288</v>
      </c>
      <c r="P14" s="10" t="s">
        <v>289</v>
      </c>
      <c r="Q14" s="10" t="s">
        <v>153</v>
      </c>
      <c r="R14" s="10">
        <v>10</v>
      </c>
      <c r="S14" s="10">
        <v>2010</v>
      </c>
      <c r="T14" s="10" t="s">
        <v>290</v>
      </c>
      <c r="U14" s="10" t="s">
        <v>67</v>
      </c>
      <c r="V14" s="10">
        <v>28</v>
      </c>
      <c r="W14" s="10">
        <v>2013</v>
      </c>
      <c r="X14" s="8"/>
      <c r="Y14" s="8"/>
      <c r="Z14" s="8"/>
      <c r="AA14" s="8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10" t="s">
        <v>291</v>
      </c>
      <c r="AO14" s="4"/>
      <c r="AP14" s="4"/>
      <c r="AQ14" s="4"/>
      <c r="AR14" s="4"/>
      <c r="AS14" s="4"/>
      <c r="AT14" s="4"/>
      <c r="AU14" s="4"/>
      <c r="AV14" s="4"/>
      <c r="AW14" s="4"/>
    </row>
    <row r="15" spans="1:49" ht="11.25" customHeight="1" x14ac:dyDescent="0.2">
      <c r="A15" s="8" t="s">
        <v>292</v>
      </c>
      <c r="B15" s="8" t="s">
        <v>293</v>
      </c>
      <c r="C15" s="8" t="s">
        <v>294</v>
      </c>
      <c r="D15" s="10" t="s">
        <v>295</v>
      </c>
      <c r="E15" s="21" t="s">
        <v>56</v>
      </c>
      <c r="F15" s="10" t="s">
        <v>57</v>
      </c>
      <c r="G15" s="8">
        <v>68516</v>
      </c>
      <c r="H15" s="10" t="s">
        <v>296</v>
      </c>
      <c r="I15" s="12" t="s">
        <v>297</v>
      </c>
      <c r="J15" s="25">
        <v>41699</v>
      </c>
      <c r="L15" s="16">
        <v>43299</v>
      </c>
      <c r="M15" s="8" t="s">
        <v>298</v>
      </c>
      <c r="N15" s="18">
        <v>38885</v>
      </c>
      <c r="O15" s="8" t="s">
        <v>299</v>
      </c>
      <c r="P15" s="8" t="s">
        <v>300</v>
      </c>
      <c r="Q15" s="10" t="s">
        <v>260</v>
      </c>
      <c r="R15" s="8">
        <v>23</v>
      </c>
      <c r="S15" s="8">
        <v>2007</v>
      </c>
      <c r="T15" s="8" t="s">
        <v>301</v>
      </c>
      <c r="U15" s="8" t="s">
        <v>69</v>
      </c>
      <c r="V15" s="8">
        <v>9</v>
      </c>
      <c r="W15" s="8">
        <v>2010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8"/>
      <c r="AO15" s="4"/>
      <c r="AP15" s="4"/>
      <c r="AQ15" s="4"/>
      <c r="AR15" s="4"/>
      <c r="AS15" s="4"/>
      <c r="AT15" s="4"/>
      <c r="AU15" s="4"/>
      <c r="AV15" s="4"/>
      <c r="AW15" s="4"/>
    </row>
    <row r="16" spans="1:49" ht="11.25" customHeight="1" x14ac:dyDescent="0.2">
      <c r="A16" s="33" t="s">
        <v>302</v>
      </c>
      <c r="B16" s="33" t="s">
        <v>307</v>
      </c>
      <c r="C16" s="33" t="s">
        <v>309</v>
      </c>
      <c r="D16" s="34" t="s">
        <v>310</v>
      </c>
      <c r="E16" s="21" t="s">
        <v>56</v>
      </c>
      <c r="F16" s="10" t="s">
        <v>57</v>
      </c>
      <c r="G16" s="33">
        <v>68506</v>
      </c>
      <c r="H16" s="35" t="s">
        <v>319</v>
      </c>
      <c r="I16" s="36" t="s">
        <v>321</v>
      </c>
      <c r="J16" s="37">
        <v>42795</v>
      </c>
      <c r="K16" s="38"/>
      <c r="L16" s="39">
        <v>43289</v>
      </c>
      <c r="M16" s="33" t="s">
        <v>347</v>
      </c>
      <c r="N16" s="40">
        <v>41930</v>
      </c>
      <c r="O16" s="33" t="s">
        <v>348</v>
      </c>
      <c r="P16" s="33" t="s">
        <v>349</v>
      </c>
      <c r="Q16" s="33" t="s">
        <v>230</v>
      </c>
      <c r="R16" s="33">
        <v>18</v>
      </c>
      <c r="S16" s="33">
        <v>2016</v>
      </c>
      <c r="T16" s="33" t="s">
        <v>352</v>
      </c>
      <c r="U16" s="33" t="s">
        <v>353</v>
      </c>
      <c r="V16" s="33">
        <v>11</v>
      </c>
      <c r="W16" s="33">
        <v>2018</v>
      </c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33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 ht="11.25" customHeight="1" x14ac:dyDescent="0.2">
      <c r="A17" s="33" t="s">
        <v>355</v>
      </c>
      <c r="B17" s="33" t="s">
        <v>356</v>
      </c>
      <c r="C17" s="33" t="s">
        <v>357</v>
      </c>
      <c r="D17" s="33" t="s">
        <v>358</v>
      </c>
      <c r="E17" s="21" t="s">
        <v>56</v>
      </c>
      <c r="F17" s="10" t="s">
        <v>57</v>
      </c>
      <c r="G17" s="33">
        <v>68516</v>
      </c>
      <c r="H17" s="33" t="s">
        <v>359</v>
      </c>
      <c r="I17" s="42" t="s">
        <v>361</v>
      </c>
      <c r="J17" s="37">
        <v>43556</v>
      </c>
      <c r="K17" s="33"/>
      <c r="L17" s="39">
        <v>43694</v>
      </c>
      <c r="M17" s="33"/>
      <c r="N17" s="40"/>
      <c r="O17" s="33" t="s">
        <v>365</v>
      </c>
      <c r="P17" s="33" t="s">
        <v>366</v>
      </c>
      <c r="Q17" s="33" t="s">
        <v>69</v>
      </c>
      <c r="R17" s="33">
        <v>22</v>
      </c>
      <c r="S17" s="33">
        <v>2015</v>
      </c>
      <c r="T17" s="33" t="s">
        <v>367</v>
      </c>
      <c r="U17" s="33" t="s">
        <v>126</v>
      </c>
      <c r="V17" s="33">
        <v>4</v>
      </c>
      <c r="W17" s="33">
        <v>2018</v>
      </c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33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 ht="11.25" customHeight="1" x14ac:dyDescent="0.2">
      <c r="A18" s="33" t="s">
        <v>368</v>
      </c>
      <c r="B18" s="33" t="s">
        <v>369</v>
      </c>
      <c r="C18" s="33" t="s">
        <v>370</v>
      </c>
      <c r="D18" s="33" t="s">
        <v>371</v>
      </c>
      <c r="E18" s="21" t="s">
        <v>56</v>
      </c>
      <c r="F18" s="10" t="s">
        <v>57</v>
      </c>
      <c r="G18" s="33">
        <v>68522</v>
      </c>
      <c r="H18" s="33" t="s">
        <v>374</v>
      </c>
      <c r="I18" s="42" t="s">
        <v>375</v>
      </c>
      <c r="J18" s="37">
        <v>42917</v>
      </c>
      <c r="K18" s="33"/>
      <c r="L18" s="39">
        <v>43110</v>
      </c>
      <c r="M18" s="33" t="s">
        <v>377</v>
      </c>
      <c r="N18" s="40">
        <v>41057</v>
      </c>
      <c r="O18" s="33" t="s">
        <v>379</v>
      </c>
      <c r="P18" s="33" t="s">
        <v>380</v>
      </c>
      <c r="Q18" s="33" t="s">
        <v>253</v>
      </c>
      <c r="R18" s="33">
        <v>27</v>
      </c>
      <c r="S18" s="33">
        <v>2016</v>
      </c>
      <c r="T18" s="33" t="s">
        <v>381</v>
      </c>
      <c r="U18" s="33" t="s">
        <v>153</v>
      </c>
      <c r="V18" s="33"/>
      <c r="W18" s="33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33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 ht="11.25" customHeight="1" x14ac:dyDescent="0.2">
      <c r="A19" s="33" t="s">
        <v>383</v>
      </c>
      <c r="B19" s="33" t="s">
        <v>385</v>
      </c>
      <c r="C19" s="33" t="s">
        <v>386</v>
      </c>
      <c r="D19" s="33" t="s">
        <v>387</v>
      </c>
      <c r="E19" s="21" t="s">
        <v>56</v>
      </c>
      <c r="F19" s="10" t="s">
        <v>57</v>
      </c>
      <c r="G19" s="33">
        <v>68516</v>
      </c>
      <c r="H19" s="33" t="s">
        <v>390</v>
      </c>
      <c r="I19" s="42" t="s">
        <v>391</v>
      </c>
      <c r="J19" s="37">
        <v>43221</v>
      </c>
      <c r="K19" s="41"/>
      <c r="L19" s="39">
        <v>43115</v>
      </c>
      <c r="M19" s="33" t="s">
        <v>393</v>
      </c>
      <c r="N19" s="40">
        <v>42367</v>
      </c>
      <c r="O19" s="33" t="s">
        <v>394</v>
      </c>
      <c r="P19" s="33" t="s">
        <v>298</v>
      </c>
      <c r="Q19" s="33" t="s">
        <v>395</v>
      </c>
      <c r="R19" s="33">
        <v>19</v>
      </c>
      <c r="S19" s="33">
        <v>2015</v>
      </c>
      <c r="T19" s="33" t="s">
        <v>396</v>
      </c>
      <c r="U19" s="33" t="s">
        <v>395</v>
      </c>
      <c r="V19" s="33">
        <v>11</v>
      </c>
      <c r="W19" s="33">
        <v>2017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33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 ht="11.25" customHeight="1" x14ac:dyDescent="0.2">
      <c r="A20" s="43" t="s">
        <v>397</v>
      </c>
      <c r="B20" s="43" t="s">
        <v>399</v>
      </c>
      <c r="C20" s="43" t="s">
        <v>401</v>
      </c>
      <c r="D20" s="33" t="s">
        <v>403</v>
      </c>
      <c r="E20" s="21" t="s">
        <v>56</v>
      </c>
      <c r="F20" s="10" t="s">
        <v>57</v>
      </c>
      <c r="G20" s="43">
        <v>68516</v>
      </c>
      <c r="H20" s="43" t="s">
        <v>404</v>
      </c>
      <c r="I20" s="44" t="s">
        <v>405</v>
      </c>
      <c r="J20" s="37">
        <v>41518</v>
      </c>
      <c r="K20" s="41"/>
      <c r="L20" s="39">
        <v>43250</v>
      </c>
      <c r="M20" s="43" t="s">
        <v>406</v>
      </c>
      <c r="N20" s="40">
        <v>39776</v>
      </c>
      <c r="O20" s="33" t="s">
        <v>407</v>
      </c>
      <c r="P20" s="43" t="s">
        <v>408</v>
      </c>
      <c r="Q20" s="33" t="s">
        <v>260</v>
      </c>
      <c r="R20" s="43">
        <v>9</v>
      </c>
      <c r="S20" s="43">
        <v>2012</v>
      </c>
      <c r="T20" s="33" t="s">
        <v>409</v>
      </c>
      <c r="U20" s="33" t="s">
        <v>410</v>
      </c>
      <c r="V20" s="33">
        <v>10</v>
      </c>
      <c r="W20" s="33">
        <v>2014</v>
      </c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33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 ht="11.25" customHeight="1" x14ac:dyDescent="0.2">
      <c r="A21" s="10" t="s">
        <v>415</v>
      </c>
      <c r="B21" s="10" t="s">
        <v>416</v>
      </c>
      <c r="C21" s="10" t="s">
        <v>417</v>
      </c>
      <c r="D21" s="10" t="s">
        <v>418</v>
      </c>
      <c r="E21" s="21" t="s">
        <v>419</v>
      </c>
      <c r="F21" s="10" t="s">
        <v>57</v>
      </c>
      <c r="G21" s="10">
        <v>68324</v>
      </c>
      <c r="H21" s="10" t="s">
        <v>420</v>
      </c>
      <c r="I21" s="23" t="s">
        <v>421</v>
      </c>
      <c r="J21" s="25">
        <v>43466</v>
      </c>
      <c r="L21" s="16">
        <v>43678</v>
      </c>
      <c r="M21" s="10" t="s">
        <v>422</v>
      </c>
      <c r="N21" s="18"/>
      <c r="O21" s="10" t="s">
        <v>423</v>
      </c>
      <c r="P21" s="10" t="s">
        <v>423</v>
      </c>
      <c r="Q21" s="10" t="s">
        <v>134</v>
      </c>
      <c r="R21" s="10">
        <v>17</v>
      </c>
      <c r="S21" s="10">
        <v>2017</v>
      </c>
      <c r="T21" s="10"/>
      <c r="U21" s="10"/>
      <c r="V21" s="10"/>
      <c r="W21" s="10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10"/>
      <c r="AO21" s="4"/>
      <c r="AP21" s="4"/>
      <c r="AQ21" s="4"/>
      <c r="AR21" s="4"/>
      <c r="AS21" s="4"/>
      <c r="AT21" s="4"/>
      <c r="AU21" s="4"/>
      <c r="AV21" s="4"/>
      <c r="AW21" s="4"/>
    </row>
    <row r="22" spans="1:49" ht="11.25" customHeight="1" x14ac:dyDescent="0.2">
      <c r="A22" s="10" t="s">
        <v>424</v>
      </c>
      <c r="B22" s="10" t="s">
        <v>425</v>
      </c>
      <c r="C22" s="10" t="s">
        <v>427</v>
      </c>
      <c r="D22" s="10" t="s">
        <v>428</v>
      </c>
      <c r="E22" s="21" t="s">
        <v>56</v>
      </c>
      <c r="F22" s="10" t="s">
        <v>57</v>
      </c>
      <c r="G22" s="10">
        <v>68521</v>
      </c>
      <c r="H22" s="10" t="s">
        <v>430</v>
      </c>
      <c r="I22" s="23" t="s">
        <v>432</v>
      </c>
      <c r="J22" s="25">
        <v>42948</v>
      </c>
      <c r="L22" s="16">
        <v>43154</v>
      </c>
      <c r="M22" s="10" t="s">
        <v>434</v>
      </c>
      <c r="N22" s="18">
        <v>41085</v>
      </c>
      <c r="O22" s="10" t="s">
        <v>435</v>
      </c>
      <c r="P22" s="10" t="s">
        <v>437</v>
      </c>
      <c r="Q22" s="10" t="s">
        <v>69</v>
      </c>
      <c r="R22" s="10">
        <v>30</v>
      </c>
      <c r="S22" s="10">
        <v>2014</v>
      </c>
      <c r="T22" s="10" t="s">
        <v>438</v>
      </c>
      <c r="U22" s="10" t="s">
        <v>67</v>
      </c>
      <c r="V22" s="10">
        <v>19</v>
      </c>
      <c r="W22" s="10">
        <v>2016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10"/>
      <c r="AO22" s="4"/>
      <c r="AP22" s="4"/>
      <c r="AQ22" s="4"/>
      <c r="AR22" s="4"/>
      <c r="AS22" s="4"/>
      <c r="AT22" s="4"/>
      <c r="AU22" s="4"/>
      <c r="AV22" s="4"/>
      <c r="AW22" s="4"/>
    </row>
    <row r="23" spans="1:49" ht="11.25" customHeight="1" x14ac:dyDescent="0.2">
      <c r="A23" s="10" t="s">
        <v>439</v>
      </c>
      <c r="B23" s="10" t="s">
        <v>440</v>
      </c>
      <c r="C23" s="10" t="s">
        <v>441</v>
      </c>
      <c r="D23" s="10" t="s">
        <v>442</v>
      </c>
      <c r="E23" s="21" t="s">
        <v>56</v>
      </c>
      <c r="F23" s="10" t="s">
        <v>57</v>
      </c>
      <c r="G23" s="10">
        <v>68516</v>
      </c>
      <c r="H23" s="10" t="s">
        <v>444</v>
      </c>
      <c r="I23" s="23" t="s">
        <v>445</v>
      </c>
      <c r="J23" s="25">
        <v>43313</v>
      </c>
      <c r="K23" s="8"/>
      <c r="L23" s="16">
        <v>43446</v>
      </c>
      <c r="M23" s="10" t="s">
        <v>447</v>
      </c>
      <c r="N23" s="18"/>
      <c r="O23" s="10" t="s">
        <v>448</v>
      </c>
      <c r="P23" s="10" t="s">
        <v>448</v>
      </c>
      <c r="Q23" s="10" t="s">
        <v>126</v>
      </c>
      <c r="R23" s="10">
        <v>11</v>
      </c>
      <c r="S23" s="10">
        <v>2017</v>
      </c>
      <c r="T23" s="8"/>
      <c r="U23" s="8"/>
      <c r="V23" s="8"/>
      <c r="W23" s="8"/>
      <c r="X23" s="8"/>
      <c r="Y23" s="8"/>
      <c r="Z23" s="8"/>
      <c r="AA23" s="8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ht="11.25" customHeight="1" x14ac:dyDescent="0.2">
      <c r="A24" s="8" t="s">
        <v>450</v>
      </c>
      <c r="B24" s="8" t="s">
        <v>451</v>
      </c>
      <c r="C24" s="8" t="s">
        <v>452</v>
      </c>
      <c r="D24" s="10" t="s">
        <v>453</v>
      </c>
      <c r="E24" s="21" t="s">
        <v>56</v>
      </c>
      <c r="F24" s="10" t="s">
        <v>57</v>
      </c>
      <c r="G24" s="8">
        <v>68516</v>
      </c>
      <c r="H24" s="8" t="s">
        <v>454</v>
      </c>
      <c r="I24" s="12" t="s">
        <v>455</v>
      </c>
      <c r="J24" s="25">
        <v>36342</v>
      </c>
      <c r="K24" s="8" t="s">
        <v>456</v>
      </c>
      <c r="L24" s="16">
        <v>43293</v>
      </c>
      <c r="M24" s="10" t="s">
        <v>457</v>
      </c>
      <c r="N24" s="18">
        <v>33810</v>
      </c>
      <c r="O24" s="8" t="s">
        <v>458</v>
      </c>
      <c r="P24" s="8" t="s">
        <v>118</v>
      </c>
      <c r="Q24" s="10" t="s">
        <v>230</v>
      </c>
      <c r="R24" s="8">
        <v>26</v>
      </c>
      <c r="S24" s="8">
        <v>1999</v>
      </c>
      <c r="T24" s="8" t="s">
        <v>156</v>
      </c>
      <c r="U24" s="8" t="s">
        <v>67</v>
      </c>
      <c r="V24" s="8">
        <v>17</v>
      </c>
      <c r="W24" s="8">
        <v>2001</v>
      </c>
      <c r="X24" s="8" t="s">
        <v>459</v>
      </c>
      <c r="Y24" s="8" t="s">
        <v>105</v>
      </c>
      <c r="Z24" s="8">
        <v>21</v>
      </c>
      <c r="AA24" s="8">
        <v>2005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ht="11.25" customHeight="1" x14ac:dyDescent="0.2">
      <c r="A25" s="8" t="s">
        <v>462</v>
      </c>
      <c r="B25" s="8" t="s">
        <v>463</v>
      </c>
      <c r="C25" s="8" t="s">
        <v>464</v>
      </c>
      <c r="D25" s="10" t="s">
        <v>466</v>
      </c>
      <c r="E25" s="21" t="s">
        <v>56</v>
      </c>
      <c r="F25" s="10" t="s">
        <v>57</v>
      </c>
      <c r="G25" s="8">
        <v>68516</v>
      </c>
      <c r="H25" s="10" t="s">
        <v>468</v>
      </c>
      <c r="I25" s="12" t="s">
        <v>469</v>
      </c>
      <c r="J25" s="25">
        <v>40787</v>
      </c>
      <c r="K25" s="8" t="s">
        <v>470</v>
      </c>
      <c r="L25" s="16">
        <v>43198</v>
      </c>
      <c r="M25" s="10" t="s">
        <v>471</v>
      </c>
      <c r="N25" s="18">
        <v>39410</v>
      </c>
      <c r="O25" s="10" t="s">
        <v>472</v>
      </c>
      <c r="P25" s="8" t="s">
        <v>473</v>
      </c>
      <c r="Q25" s="8" t="s">
        <v>67</v>
      </c>
      <c r="R25" s="8">
        <v>6</v>
      </c>
      <c r="S25" s="8">
        <v>1997</v>
      </c>
      <c r="T25" s="10" t="s">
        <v>474</v>
      </c>
      <c r="U25" s="8" t="s">
        <v>475</v>
      </c>
      <c r="V25" s="8">
        <v>4</v>
      </c>
      <c r="W25" s="8">
        <v>2000</v>
      </c>
      <c r="X25" s="8" t="s">
        <v>476</v>
      </c>
      <c r="Y25" s="8" t="s">
        <v>239</v>
      </c>
      <c r="Z25" s="8">
        <v>4</v>
      </c>
      <c r="AA25" s="8">
        <v>2002</v>
      </c>
      <c r="AB25" s="8" t="s">
        <v>477</v>
      </c>
      <c r="AC25" s="8" t="s">
        <v>105</v>
      </c>
      <c r="AD25" s="8">
        <v>7</v>
      </c>
      <c r="AE25" s="8">
        <v>2011</v>
      </c>
      <c r="AF25" s="10" t="s">
        <v>478</v>
      </c>
      <c r="AG25" s="10" t="s">
        <v>239</v>
      </c>
      <c r="AH25" s="10">
        <v>24</v>
      </c>
      <c r="AI25" s="10">
        <v>2014</v>
      </c>
      <c r="AJ25" s="4"/>
      <c r="AK25" s="4"/>
      <c r="AL25" s="4"/>
      <c r="AM25" s="4"/>
      <c r="AN25" s="10"/>
      <c r="AO25" s="4"/>
      <c r="AP25" s="4"/>
      <c r="AQ25" s="4"/>
      <c r="AR25" s="4"/>
      <c r="AS25" s="4"/>
      <c r="AT25" s="4"/>
      <c r="AU25" s="4"/>
      <c r="AV25" s="4"/>
      <c r="AW25" s="4"/>
    </row>
    <row r="26" spans="1:49" ht="11.25" customHeight="1" x14ac:dyDescent="0.2">
      <c r="A26" s="45" t="s">
        <v>480</v>
      </c>
      <c r="B26" s="10" t="s">
        <v>484</v>
      </c>
      <c r="C26" s="10" t="s">
        <v>485</v>
      </c>
      <c r="D26" s="46" t="s">
        <v>486</v>
      </c>
      <c r="E26" s="21" t="s">
        <v>56</v>
      </c>
      <c r="F26" s="10" t="s">
        <v>57</v>
      </c>
      <c r="G26" s="10">
        <v>68522</v>
      </c>
      <c r="H26" s="46" t="s">
        <v>488</v>
      </c>
      <c r="I26" s="47" t="s">
        <v>490</v>
      </c>
      <c r="J26" s="25">
        <v>43221</v>
      </c>
      <c r="L26" s="48">
        <v>43243</v>
      </c>
      <c r="M26" s="10" t="s">
        <v>493</v>
      </c>
      <c r="N26" s="49"/>
      <c r="O26" s="10" t="s">
        <v>495</v>
      </c>
      <c r="P26" s="10" t="s">
        <v>495</v>
      </c>
      <c r="Q26" s="10" t="s">
        <v>134</v>
      </c>
      <c r="R26" s="10">
        <v>30</v>
      </c>
      <c r="S26" s="10">
        <v>2017</v>
      </c>
      <c r="T26" s="10"/>
      <c r="U26" s="10"/>
      <c r="V26" s="10"/>
      <c r="W26" s="10"/>
      <c r="X26" s="8"/>
      <c r="Y26" s="8"/>
      <c r="Z26" s="8"/>
      <c r="AA26" s="8"/>
      <c r="AB26" s="8"/>
      <c r="AC26" s="8"/>
      <c r="AD26" s="8"/>
      <c r="AE26" s="8"/>
      <c r="AF26" s="10"/>
      <c r="AG26" s="10"/>
      <c r="AH26" s="10"/>
      <c r="AI26" s="10"/>
      <c r="AJ26" s="4"/>
      <c r="AK26" s="4"/>
      <c r="AL26" s="4"/>
      <c r="AM26" s="4"/>
      <c r="AN26" s="38"/>
      <c r="AO26" s="4"/>
      <c r="AP26" s="4"/>
      <c r="AQ26" s="4"/>
      <c r="AR26" s="4"/>
      <c r="AS26" s="4"/>
      <c r="AT26" s="4"/>
      <c r="AU26" s="4"/>
      <c r="AV26" s="4"/>
      <c r="AW26" s="4"/>
    </row>
    <row r="27" spans="1:49" ht="11.25" customHeight="1" x14ac:dyDescent="0.2">
      <c r="A27" s="45" t="s">
        <v>497</v>
      </c>
      <c r="B27" s="10" t="s">
        <v>320</v>
      </c>
      <c r="C27" s="10" t="s">
        <v>501</v>
      </c>
      <c r="D27" s="46" t="s">
        <v>502</v>
      </c>
      <c r="E27" s="21" t="s">
        <v>56</v>
      </c>
      <c r="F27" s="10" t="s">
        <v>57</v>
      </c>
      <c r="G27" s="10">
        <v>68516</v>
      </c>
      <c r="H27" s="46" t="s">
        <v>503</v>
      </c>
      <c r="I27" s="47" t="s">
        <v>504</v>
      </c>
      <c r="J27" s="25">
        <v>43160</v>
      </c>
      <c r="L27" s="48">
        <v>43425</v>
      </c>
      <c r="M27" s="10" t="s">
        <v>505</v>
      </c>
      <c r="N27" s="49">
        <v>39445</v>
      </c>
      <c r="O27" s="10" t="s">
        <v>506</v>
      </c>
      <c r="P27" s="10" t="s">
        <v>507</v>
      </c>
      <c r="Q27" s="10" t="s">
        <v>253</v>
      </c>
      <c r="R27" s="10">
        <v>18</v>
      </c>
      <c r="S27" s="10">
        <v>2012</v>
      </c>
      <c r="T27" s="10" t="s">
        <v>252</v>
      </c>
      <c r="U27" s="10" t="s">
        <v>230</v>
      </c>
      <c r="V27" s="10">
        <v>18</v>
      </c>
      <c r="W27" s="10">
        <v>2018</v>
      </c>
      <c r="X27" s="8"/>
      <c r="Y27" s="8"/>
      <c r="Z27" s="8"/>
      <c r="AA27" s="8"/>
      <c r="AB27" s="8"/>
      <c r="AC27" s="8"/>
      <c r="AD27" s="8"/>
      <c r="AE27" s="8"/>
      <c r="AF27" s="10"/>
      <c r="AG27" s="10"/>
      <c r="AH27" s="10"/>
      <c r="AI27" s="10"/>
      <c r="AJ27" s="4"/>
      <c r="AK27" s="4"/>
      <c r="AL27" s="4"/>
      <c r="AM27" s="4"/>
      <c r="AN27" s="38"/>
      <c r="AO27" s="4"/>
      <c r="AP27" s="4"/>
      <c r="AQ27" s="4"/>
      <c r="AR27" s="4"/>
      <c r="AS27" s="4"/>
      <c r="AT27" s="4"/>
      <c r="AU27" s="4"/>
      <c r="AV27" s="4"/>
      <c r="AW27" s="4"/>
    </row>
    <row r="28" spans="1:49" ht="11.25" customHeight="1" x14ac:dyDescent="0.2">
      <c r="A28" s="45" t="s">
        <v>510</v>
      </c>
      <c r="B28" s="10" t="s">
        <v>511</v>
      </c>
      <c r="C28" s="10" t="s">
        <v>513</v>
      </c>
      <c r="D28" s="46" t="s">
        <v>515</v>
      </c>
      <c r="E28" s="21" t="s">
        <v>56</v>
      </c>
      <c r="F28" s="10" t="s">
        <v>57</v>
      </c>
      <c r="G28" s="10">
        <v>68506</v>
      </c>
      <c r="H28" s="46" t="s">
        <v>517</v>
      </c>
      <c r="I28" s="47" t="s">
        <v>518</v>
      </c>
      <c r="J28" s="25">
        <v>43040</v>
      </c>
      <c r="L28" s="48">
        <v>43349</v>
      </c>
      <c r="M28" s="10" t="s">
        <v>519</v>
      </c>
      <c r="N28" s="49">
        <v>41489</v>
      </c>
      <c r="O28" s="10" t="s">
        <v>520</v>
      </c>
      <c r="P28" s="10" t="s">
        <v>521</v>
      </c>
      <c r="Q28" s="10" t="s">
        <v>522</v>
      </c>
      <c r="R28" s="10">
        <v>27</v>
      </c>
      <c r="S28" s="10">
        <v>2014</v>
      </c>
      <c r="T28" s="10" t="s">
        <v>523</v>
      </c>
      <c r="U28" s="10" t="s">
        <v>522</v>
      </c>
      <c r="V28" s="10">
        <v>17</v>
      </c>
      <c r="W28" s="10">
        <v>2016</v>
      </c>
      <c r="X28" s="8"/>
      <c r="Y28" s="8"/>
      <c r="Z28" s="8"/>
      <c r="AA28" s="8"/>
      <c r="AB28" s="8"/>
      <c r="AC28" s="8"/>
      <c r="AD28" s="8"/>
      <c r="AE28" s="8"/>
      <c r="AF28" s="10"/>
      <c r="AG28" s="10"/>
      <c r="AH28" s="10"/>
      <c r="AI28" s="10"/>
      <c r="AJ28" s="4"/>
      <c r="AK28" s="4"/>
      <c r="AL28" s="4"/>
      <c r="AM28" s="4"/>
      <c r="AN28" s="38"/>
      <c r="AO28" s="4"/>
      <c r="AP28" s="4"/>
      <c r="AQ28" s="4"/>
      <c r="AR28" s="4"/>
      <c r="AS28" s="4"/>
      <c r="AT28" s="4"/>
      <c r="AU28" s="4"/>
      <c r="AV28" s="4"/>
      <c r="AW28" s="4"/>
    </row>
    <row r="29" spans="1:49" ht="11.25" customHeight="1" x14ac:dyDescent="0.2">
      <c r="A29" s="10" t="s">
        <v>527</v>
      </c>
      <c r="B29" s="10" t="s">
        <v>528</v>
      </c>
      <c r="C29" s="10" t="s">
        <v>529</v>
      </c>
      <c r="D29" s="10" t="s">
        <v>530</v>
      </c>
      <c r="E29" s="10" t="s">
        <v>56</v>
      </c>
      <c r="F29" s="10" t="s">
        <v>57</v>
      </c>
      <c r="G29" s="10">
        <v>68516</v>
      </c>
      <c r="H29" s="10" t="s">
        <v>531</v>
      </c>
      <c r="I29" s="23" t="s">
        <v>532</v>
      </c>
      <c r="J29" s="25">
        <v>43313</v>
      </c>
      <c r="L29" s="16">
        <v>43290</v>
      </c>
      <c r="M29" s="10" t="s">
        <v>533</v>
      </c>
      <c r="N29" s="50">
        <v>42154</v>
      </c>
      <c r="O29" s="10" t="s">
        <v>538</v>
      </c>
      <c r="P29" s="10" t="s">
        <v>538</v>
      </c>
      <c r="Q29" s="10" t="s">
        <v>67</v>
      </c>
      <c r="R29" s="10">
        <v>21</v>
      </c>
      <c r="S29" s="10">
        <v>2016</v>
      </c>
      <c r="T29" s="10"/>
      <c r="U29" s="10"/>
      <c r="V29" s="10"/>
      <c r="W29" s="10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8"/>
      <c r="AO29" s="4"/>
      <c r="AP29" s="4"/>
      <c r="AQ29" s="4"/>
      <c r="AR29" s="4"/>
      <c r="AS29" s="4"/>
      <c r="AT29" s="4"/>
      <c r="AU29" s="4"/>
      <c r="AV29" s="4"/>
      <c r="AW29" s="4"/>
    </row>
    <row r="30" spans="1:49" ht="11.25" customHeight="1" x14ac:dyDescent="0.2">
      <c r="A30" s="10" t="s">
        <v>539</v>
      </c>
      <c r="B30" s="10" t="s">
        <v>540</v>
      </c>
      <c r="C30" s="10" t="s">
        <v>541</v>
      </c>
      <c r="D30" s="10" t="s">
        <v>542</v>
      </c>
      <c r="E30" s="10" t="s">
        <v>543</v>
      </c>
      <c r="F30" s="10" t="s">
        <v>57</v>
      </c>
      <c r="G30" s="10">
        <v>68428</v>
      </c>
      <c r="H30" s="10" t="s">
        <v>544</v>
      </c>
      <c r="I30" s="23" t="s">
        <v>545</v>
      </c>
      <c r="J30" s="25">
        <v>42401</v>
      </c>
      <c r="L30" s="16">
        <v>43438</v>
      </c>
      <c r="M30" s="10" t="s">
        <v>546</v>
      </c>
      <c r="N30" s="50">
        <v>41082</v>
      </c>
      <c r="O30" s="10" t="s">
        <v>547</v>
      </c>
      <c r="P30" s="10" t="s">
        <v>548</v>
      </c>
      <c r="Q30" s="10" t="s">
        <v>153</v>
      </c>
      <c r="R30" s="10">
        <v>15</v>
      </c>
      <c r="S30" s="10">
        <v>2014</v>
      </c>
      <c r="T30" s="10" t="s">
        <v>549</v>
      </c>
      <c r="U30" s="10" t="s">
        <v>105</v>
      </c>
      <c r="V30" s="10">
        <v>13</v>
      </c>
      <c r="W30" s="10">
        <v>2018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8"/>
      <c r="AO30" s="4"/>
      <c r="AP30" s="4"/>
      <c r="AQ30" s="4"/>
      <c r="AR30" s="4"/>
      <c r="AS30" s="4"/>
      <c r="AT30" s="4"/>
      <c r="AU30" s="4"/>
      <c r="AV30" s="4"/>
      <c r="AW30" s="4"/>
    </row>
    <row r="31" spans="1:49" ht="11.25" customHeight="1" x14ac:dyDescent="0.2">
      <c r="A31" s="8" t="s">
        <v>550</v>
      </c>
      <c r="B31" s="8" t="s">
        <v>551</v>
      </c>
      <c r="C31" s="8" t="s">
        <v>552</v>
      </c>
      <c r="D31" s="10" t="s">
        <v>553</v>
      </c>
      <c r="E31" s="10" t="s">
        <v>56</v>
      </c>
      <c r="F31" s="10" t="s">
        <v>57</v>
      </c>
      <c r="G31" s="8">
        <v>68516</v>
      </c>
      <c r="H31" s="8" t="s">
        <v>554</v>
      </c>
      <c r="I31" s="12" t="s">
        <v>555</v>
      </c>
      <c r="J31" s="25">
        <v>41913</v>
      </c>
      <c r="L31" s="16">
        <v>43447</v>
      </c>
      <c r="M31" s="8" t="s">
        <v>275</v>
      </c>
      <c r="N31" s="18">
        <v>39340</v>
      </c>
      <c r="O31" s="10" t="s">
        <v>556</v>
      </c>
      <c r="P31" s="8" t="s">
        <v>162</v>
      </c>
      <c r="Q31" s="10" t="s">
        <v>97</v>
      </c>
      <c r="R31" s="8">
        <v>11</v>
      </c>
      <c r="S31" s="8">
        <v>2012</v>
      </c>
      <c r="T31" s="10" t="s">
        <v>557</v>
      </c>
      <c r="U31" s="10" t="s">
        <v>126</v>
      </c>
      <c r="V31" s="10">
        <v>19</v>
      </c>
      <c r="W31" s="10">
        <v>2016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10"/>
      <c r="AO31" s="4"/>
      <c r="AP31" s="4"/>
      <c r="AQ31" s="4"/>
      <c r="AR31" s="4"/>
      <c r="AS31" s="4"/>
      <c r="AT31" s="4"/>
      <c r="AU31" s="4"/>
      <c r="AV31" s="4"/>
      <c r="AW31" s="4"/>
    </row>
    <row r="32" spans="1:49" ht="18.75" customHeight="1" x14ac:dyDescent="0.2">
      <c r="A32" s="8" t="s">
        <v>559</v>
      </c>
      <c r="B32" s="8" t="s">
        <v>560</v>
      </c>
      <c r="C32" s="8" t="s">
        <v>561</v>
      </c>
      <c r="D32" s="10" t="s">
        <v>562</v>
      </c>
      <c r="E32" s="10" t="s">
        <v>56</v>
      </c>
      <c r="F32" s="10" t="s">
        <v>57</v>
      </c>
      <c r="G32" s="10">
        <v>68506</v>
      </c>
      <c r="H32" s="8" t="s">
        <v>563</v>
      </c>
      <c r="I32" s="23" t="s">
        <v>564</v>
      </c>
      <c r="J32" s="25">
        <v>41395</v>
      </c>
      <c r="L32" s="16">
        <v>43350</v>
      </c>
      <c r="M32" s="8" t="s">
        <v>565</v>
      </c>
      <c r="N32" s="18">
        <v>38527</v>
      </c>
      <c r="O32" s="8" t="s">
        <v>566</v>
      </c>
      <c r="P32" s="8" t="s">
        <v>567</v>
      </c>
      <c r="Q32" s="10" t="s">
        <v>134</v>
      </c>
      <c r="R32" s="8">
        <v>21</v>
      </c>
      <c r="S32" s="8">
        <v>2012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8"/>
      <c r="AO32" s="4"/>
      <c r="AP32" s="4"/>
      <c r="AQ32" s="4"/>
      <c r="AR32" s="4"/>
      <c r="AS32" s="4"/>
      <c r="AT32" s="4"/>
      <c r="AU32" s="4"/>
      <c r="AV32" s="4"/>
      <c r="AW32" s="4"/>
    </row>
    <row r="33" spans="1:49" ht="11.25" customHeight="1" x14ac:dyDescent="0.2">
      <c r="A33" s="10" t="s">
        <v>573</v>
      </c>
      <c r="B33" s="10" t="s">
        <v>574</v>
      </c>
      <c r="C33" s="10" t="s">
        <v>575</v>
      </c>
      <c r="D33" s="10" t="s">
        <v>576</v>
      </c>
      <c r="E33" s="10" t="s">
        <v>56</v>
      </c>
      <c r="F33" s="10" t="s">
        <v>57</v>
      </c>
      <c r="G33" s="10">
        <v>68505</v>
      </c>
      <c r="H33" s="10" t="s">
        <v>577</v>
      </c>
      <c r="I33" s="23" t="s">
        <v>578</v>
      </c>
      <c r="J33" s="25">
        <v>43586</v>
      </c>
      <c r="K33" s="4"/>
      <c r="L33" s="16">
        <v>43716</v>
      </c>
      <c r="M33" s="10" t="s">
        <v>457</v>
      </c>
      <c r="N33" s="18">
        <v>41237</v>
      </c>
      <c r="O33" s="10" t="s">
        <v>579</v>
      </c>
      <c r="P33" s="10" t="s">
        <v>393</v>
      </c>
      <c r="Q33" s="10" t="s">
        <v>67</v>
      </c>
      <c r="R33" s="10">
        <v>5</v>
      </c>
      <c r="S33" s="10">
        <v>2013</v>
      </c>
      <c r="T33" s="10" t="s">
        <v>580</v>
      </c>
      <c r="U33" s="10" t="s">
        <v>581</v>
      </c>
      <c r="V33" s="10">
        <v>22</v>
      </c>
      <c r="W33" s="10">
        <v>2015</v>
      </c>
      <c r="X33" s="10"/>
      <c r="Y33" s="10"/>
      <c r="Z33" s="10"/>
      <c r="AA33" s="10"/>
      <c r="AB33" s="10"/>
      <c r="AC33" s="10"/>
      <c r="AD33" s="10"/>
      <c r="AE33" s="10"/>
      <c r="AF33" s="4"/>
      <c r="AG33" s="4"/>
      <c r="AH33" s="4"/>
      <c r="AI33" s="4"/>
      <c r="AJ33" s="4"/>
      <c r="AK33" s="4"/>
      <c r="AL33" s="4"/>
      <c r="AM33" s="4"/>
      <c r="AN33" s="10"/>
      <c r="AO33" s="4"/>
      <c r="AP33" s="4"/>
      <c r="AQ33" s="4"/>
      <c r="AR33" s="4"/>
      <c r="AS33" s="4"/>
      <c r="AT33" s="4"/>
      <c r="AU33" s="4"/>
      <c r="AV33" s="4"/>
      <c r="AW33" s="4"/>
    </row>
    <row r="34" spans="1:49" ht="11.25" customHeight="1" x14ac:dyDescent="0.2">
      <c r="A34" s="10" t="s">
        <v>585</v>
      </c>
      <c r="B34" s="10" t="s">
        <v>587</v>
      </c>
      <c r="C34" s="10" t="s">
        <v>588</v>
      </c>
      <c r="D34" s="10" t="s">
        <v>589</v>
      </c>
      <c r="E34" s="10" t="s">
        <v>56</v>
      </c>
      <c r="F34" s="10" t="s">
        <v>57</v>
      </c>
      <c r="G34" s="10">
        <v>68510</v>
      </c>
      <c r="H34" s="10" t="s">
        <v>590</v>
      </c>
      <c r="I34" s="23" t="s">
        <v>591</v>
      </c>
      <c r="J34" s="25">
        <v>43405</v>
      </c>
      <c r="K34" s="4"/>
      <c r="L34" s="16">
        <v>43193</v>
      </c>
      <c r="M34" s="10" t="s">
        <v>592</v>
      </c>
      <c r="N34" s="18">
        <v>37429</v>
      </c>
      <c r="O34" s="10" t="s">
        <v>593</v>
      </c>
      <c r="P34" s="10" t="s">
        <v>594</v>
      </c>
      <c r="Q34" s="10" t="s">
        <v>153</v>
      </c>
      <c r="R34" s="10">
        <v>22</v>
      </c>
      <c r="S34" s="10">
        <v>2011</v>
      </c>
      <c r="T34" s="10" t="s">
        <v>595</v>
      </c>
      <c r="U34" s="10" t="s">
        <v>105</v>
      </c>
      <c r="V34" s="10">
        <v>25</v>
      </c>
      <c r="W34" s="10">
        <v>2014</v>
      </c>
      <c r="X34" s="10"/>
      <c r="Y34" s="10"/>
      <c r="Z34" s="10"/>
      <c r="AA34" s="10"/>
      <c r="AB34" s="10"/>
      <c r="AC34" s="10"/>
      <c r="AD34" s="10"/>
      <c r="AE34" s="10"/>
      <c r="AF34" s="4"/>
      <c r="AG34" s="4"/>
      <c r="AH34" s="4"/>
      <c r="AI34" s="4"/>
      <c r="AJ34" s="4"/>
      <c r="AK34" s="4"/>
      <c r="AL34" s="4"/>
      <c r="AM34" s="4"/>
      <c r="AN34" s="10"/>
      <c r="AO34" s="4"/>
      <c r="AP34" s="4"/>
      <c r="AQ34" s="4"/>
      <c r="AR34" s="4"/>
      <c r="AS34" s="4"/>
      <c r="AT34" s="4"/>
      <c r="AU34" s="4"/>
      <c r="AV34" s="4"/>
      <c r="AW34" s="4"/>
    </row>
    <row r="35" spans="1:49" ht="11.25" customHeight="1" x14ac:dyDescent="0.2">
      <c r="A35" s="10" t="s">
        <v>596</v>
      </c>
      <c r="B35" s="10" t="s">
        <v>597</v>
      </c>
      <c r="C35" s="10" t="s">
        <v>598</v>
      </c>
      <c r="D35" s="51" t="s">
        <v>599</v>
      </c>
      <c r="E35" s="10" t="s">
        <v>56</v>
      </c>
      <c r="F35" s="10" t="s">
        <v>57</v>
      </c>
      <c r="G35" s="10">
        <v>68527</v>
      </c>
      <c r="H35" s="10" t="s">
        <v>601</v>
      </c>
      <c r="I35" s="23" t="s">
        <v>602</v>
      </c>
      <c r="J35" s="25">
        <v>43282</v>
      </c>
      <c r="K35" s="4"/>
      <c r="L35" s="16">
        <v>32497</v>
      </c>
      <c r="M35" s="10" t="s">
        <v>603</v>
      </c>
      <c r="N35" s="18">
        <v>43189</v>
      </c>
      <c r="O35" s="10" t="s">
        <v>604</v>
      </c>
      <c r="P35" s="10" t="s">
        <v>605</v>
      </c>
      <c r="Q35" s="10" t="s">
        <v>126</v>
      </c>
      <c r="R35" s="10">
        <v>20</v>
      </c>
      <c r="S35" s="10">
        <v>2006</v>
      </c>
      <c r="T35" s="10" t="s">
        <v>607</v>
      </c>
      <c r="U35" s="10" t="s">
        <v>69</v>
      </c>
      <c r="V35" s="10">
        <v>4</v>
      </c>
      <c r="W35" s="10">
        <v>2009</v>
      </c>
      <c r="X35" s="10" t="s">
        <v>609</v>
      </c>
      <c r="Y35" s="10" t="s">
        <v>97</v>
      </c>
      <c r="Z35" s="10">
        <v>9</v>
      </c>
      <c r="AA35" s="10">
        <v>2011</v>
      </c>
      <c r="AB35" s="10" t="s">
        <v>610</v>
      </c>
      <c r="AC35" s="10" t="s">
        <v>522</v>
      </c>
      <c r="AD35" s="10">
        <v>15</v>
      </c>
      <c r="AE35" s="10">
        <v>2015</v>
      </c>
      <c r="AF35" s="4"/>
      <c r="AG35" s="4"/>
      <c r="AH35" s="4"/>
      <c r="AI35" s="4"/>
      <c r="AJ35" s="4"/>
      <c r="AK35" s="4"/>
      <c r="AL35" s="4"/>
      <c r="AM35" s="4"/>
      <c r="AN35" s="10"/>
      <c r="AO35" s="4"/>
      <c r="AP35" s="4"/>
      <c r="AQ35" s="4"/>
      <c r="AR35" s="4"/>
      <c r="AS35" s="4"/>
      <c r="AT35" s="4"/>
      <c r="AU35" s="4"/>
      <c r="AV35" s="4"/>
      <c r="AW35" s="4"/>
    </row>
    <row r="36" spans="1:49" ht="11.25" customHeight="1" x14ac:dyDescent="0.2">
      <c r="A36" s="10" t="s">
        <v>611</v>
      </c>
      <c r="B36" s="10" t="s">
        <v>612</v>
      </c>
      <c r="C36" s="10" t="s">
        <v>613</v>
      </c>
      <c r="D36" s="10" t="s">
        <v>614</v>
      </c>
      <c r="E36" s="10" t="s">
        <v>56</v>
      </c>
      <c r="F36" s="10" t="s">
        <v>57</v>
      </c>
      <c r="G36" s="45">
        <v>68502</v>
      </c>
      <c r="H36" s="10" t="s">
        <v>615</v>
      </c>
      <c r="I36" s="23" t="s">
        <v>617</v>
      </c>
      <c r="J36" s="25">
        <v>42583</v>
      </c>
      <c r="L36" s="48">
        <v>43244</v>
      </c>
      <c r="M36" s="10" t="s">
        <v>619</v>
      </c>
      <c r="N36" s="52">
        <v>40727</v>
      </c>
      <c r="O36" s="10" t="s">
        <v>622</v>
      </c>
      <c r="P36" s="10" t="s">
        <v>623</v>
      </c>
      <c r="Q36" s="10" t="s">
        <v>105</v>
      </c>
      <c r="R36" s="10">
        <v>21</v>
      </c>
      <c r="S36" s="10">
        <v>2014</v>
      </c>
      <c r="T36" s="10" t="s">
        <v>624</v>
      </c>
      <c r="U36" s="10" t="s">
        <v>340</v>
      </c>
      <c r="V36" s="10">
        <v>3</v>
      </c>
      <c r="W36" s="10">
        <v>2018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8"/>
      <c r="AO36" s="4"/>
      <c r="AP36" s="4"/>
      <c r="AQ36" s="4"/>
      <c r="AR36" s="4"/>
      <c r="AS36" s="4"/>
      <c r="AT36" s="4"/>
      <c r="AU36" s="4"/>
      <c r="AV36" s="4"/>
      <c r="AW36" s="4"/>
    </row>
    <row r="37" spans="1:49" ht="11.25" customHeight="1" x14ac:dyDescent="0.2">
      <c r="A37" s="8" t="s">
        <v>627</v>
      </c>
      <c r="B37" s="8" t="s">
        <v>628</v>
      </c>
      <c r="C37" s="8" t="s">
        <v>630</v>
      </c>
      <c r="D37" s="10" t="s">
        <v>632</v>
      </c>
      <c r="E37" s="10" t="s">
        <v>56</v>
      </c>
      <c r="F37" s="10" t="s">
        <v>57</v>
      </c>
      <c r="G37" s="8">
        <v>68506</v>
      </c>
      <c r="H37" s="10" t="s">
        <v>633</v>
      </c>
      <c r="I37" s="12" t="s">
        <v>634</v>
      </c>
      <c r="J37" s="25">
        <v>41275</v>
      </c>
      <c r="K37" s="8" t="s">
        <v>636</v>
      </c>
      <c r="L37" s="16">
        <v>43283</v>
      </c>
      <c r="M37" s="8" t="s">
        <v>637</v>
      </c>
      <c r="N37" s="18">
        <v>39291</v>
      </c>
      <c r="O37" s="8" t="s">
        <v>638</v>
      </c>
      <c r="P37" s="8" t="s">
        <v>191</v>
      </c>
      <c r="Q37" s="8" t="s">
        <v>67</v>
      </c>
      <c r="R37" s="8">
        <v>17</v>
      </c>
      <c r="S37" s="8">
        <v>2012</v>
      </c>
      <c r="T37" s="8" t="s">
        <v>639</v>
      </c>
      <c r="U37" s="8" t="s">
        <v>340</v>
      </c>
      <c r="V37" s="8">
        <v>14</v>
      </c>
      <c r="W37" s="8">
        <v>2014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10"/>
      <c r="AO37" s="4"/>
      <c r="AP37" s="4"/>
      <c r="AQ37" s="4"/>
      <c r="AR37" s="4"/>
      <c r="AS37" s="4"/>
      <c r="AT37" s="4"/>
      <c r="AU37" s="4"/>
      <c r="AV37" s="4"/>
      <c r="AW37" s="4"/>
    </row>
    <row r="38" spans="1:49" ht="15" customHeight="1" x14ac:dyDescent="0.2">
      <c r="A38" s="10" t="s">
        <v>640</v>
      </c>
      <c r="B38" s="10" t="s">
        <v>642</v>
      </c>
      <c r="C38" s="10" t="s">
        <v>644</v>
      </c>
      <c r="D38" s="10" t="s">
        <v>645</v>
      </c>
      <c r="E38" s="10" t="s">
        <v>56</v>
      </c>
      <c r="F38" s="10" t="s">
        <v>57</v>
      </c>
      <c r="G38" s="10">
        <v>68516</v>
      </c>
      <c r="H38" s="10" t="s">
        <v>647</v>
      </c>
      <c r="I38" s="23" t="s">
        <v>648</v>
      </c>
      <c r="J38" s="25">
        <v>43101</v>
      </c>
      <c r="L38" s="16">
        <v>43175</v>
      </c>
      <c r="M38" s="10" t="s">
        <v>650</v>
      </c>
      <c r="N38" s="18">
        <v>40152</v>
      </c>
      <c r="O38" s="10" t="s">
        <v>651</v>
      </c>
      <c r="P38" s="10" t="s">
        <v>652</v>
      </c>
      <c r="Q38" s="10" t="s">
        <v>153</v>
      </c>
      <c r="R38" s="10">
        <v>21</v>
      </c>
      <c r="S38" s="10">
        <v>2011</v>
      </c>
      <c r="T38" s="10" t="s">
        <v>653</v>
      </c>
      <c r="U38" s="10" t="s">
        <v>126</v>
      </c>
      <c r="V38" s="10">
        <v>17</v>
      </c>
      <c r="W38" s="10">
        <v>2014</v>
      </c>
      <c r="X38" s="10" t="s">
        <v>654</v>
      </c>
      <c r="Y38" s="10" t="s">
        <v>230</v>
      </c>
      <c r="Z38" s="10">
        <v>16</v>
      </c>
      <c r="AA38" s="10">
        <v>2016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10"/>
      <c r="AO38" s="4"/>
      <c r="AP38" s="4"/>
      <c r="AQ38" s="4"/>
      <c r="AR38" s="4"/>
      <c r="AS38" s="4"/>
      <c r="AT38" s="4"/>
      <c r="AU38" s="4"/>
      <c r="AV38" s="4"/>
      <c r="AW38" s="4"/>
    </row>
    <row r="39" spans="1:49" ht="15" customHeight="1" x14ac:dyDescent="0.2">
      <c r="A39" s="10" t="s">
        <v>655</v>
      </c>
      <c r="B39" s="10" t="s">
        <v>656</v>
      </c>
      <c r="C39" s="10" t="s">
        <v>657</v>
      </c>
      <c r="D39" s="10" t="s">
        <v>658</v>
      </c>
      <c r="E39" s="10" t="s">
        <v>56</v>
      </c>
      <c r="F39" s="10" t="s">
        <v>57</v>
      </c>
      <c r="G39" s="10">
        <v>68516</v>
      </c>
      <c r="H39" s="10" t="s">
        <v>659</v>
      </c>
      <c r="I39" s="23" t="s">
        <v>660</v>
      </c>
      <c r="J39" s="25">
        <v>43405</v>
      </c>
      <c r="L39" s="16">
        <v>43128</v>
      </c>
      <c r="M39" s="10" t="s">
        <v>662</v>
      </c>
      <c r="N39" s="18">
        <v>41867</v>
      </c>
      <c r="O39" s="10" t="s">
        <v>664</v>
      </c>
      <c r="P39" s="10" t="s">
        <v>114</v>
      </c>
      <c r="Q39" s="10" t="s">
        <v>90</v>
      </c>
      <c r="R39" s="10">
        <v>1</v>
      </c>
      <c r="S39" s="10">
        <v>2015</v>
      </c>
      <c r="T39" s="10" t="s">
        <v>523</v>
      </c>
      <c r="U39" s="10" t="s">
        <v>134</v>
      </c>
      <c r="V39" s="10">
        <v>1</v>
      </c>
      <c r="W39" s="10">
        <v>2017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10"/>
      <c r="AO39" s="4"/>
      <c r="AP39" s="4"/>
      <c r="AQ39" s="4"/>
      <c r="AR39" s="4"/>
      <c r="AS39" s="4"/>
      <c r="AT39" s="4"/>
      <c r="AU39" s="4"/>
      <c r="AV39" s="4"/>
      <c r="AW39" s="4"/>
    </row>
    <row r="40" spans="1:49" ht="15" customHeight="1" x14ac:dyDescent="0.2">
      <c r="A40" s="10" t="s">
        <v>668</v>
      </c>
      <c r="B40" s="10" t="s">
        <v>551</v>
      </c>
      <c r="C40" s="10" t="s">
        <v>669</v>
      </c>
      <c r="D40" s="10" t="s">
        <v>670</v>
      </c>
      <c r="E40" s="10" t="s">
        <v>56</v>
      </c>
      <c r="F40" s="10" t="s">
        <v>57</v>
      </c>
      <c r="G40" s="10">
        <v>68512</v>
      </c>
      <c r="H40" s="10" t="s">
        <v>671</v>
      </c>
      <c r="I40" s="23" t="s">
        <v>672</v>
      </c>
      <c r="J40" s="25">
        <v>42064</v>
      </c>
      <c r="L40" s="16">
        <v>43266</v>
      </c>
      <c r="M40" s="10" t="s">
        <v>457</v>
      </c>
      <c r="N40" s="18">
        <v>39326</v>
      </c>
      <c r="O40" s="10" t="s">
        <v>673</v>
      </c>
      <c r="P40" s="10" t="s">
        <v>674</v>
      </c>
      <c r="Q40" s="10" t="s">
        <v>67</v>
      </c>
      <c r="R40" s="10">
        <v>27</v>
      </c>
      <c r="S40" s="10">
        <v>2013</v>
      </c>
      <c r="T40" s="10" t="s">
        <v>639</v>
      </c>
      <c r="U40" s="10" t="s">
        <v>675</v>
      </c>
      <c r="V40" s="10">
        <v>13</v>
      </c>
      <c r="W40" s="10">
        <v>2016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10" t="s">
        <v>679</v>
      </c>
      <c r="AO40" s="4"/>
      <c r="AP40" s="4"/>
      <c r="AQ40" s="4"/>
      <c r="AR40" s="4"/>
      <c r="AS40" s="4"/>
      <c r="AT40" s="4"/>
      <c r="AU40" s="4"/>
      <c r="AV40" s="4"/>
      <c r="AW40" s="4"/>
    </row>
    <row r="41" spans="1:49" ht="11.25" customHeight="1" x14ac:dyDescent="0.2">
      <c r="A41" s="8" t="s">
        <v>681</v>
      </c>
      <c r="B41" s="8" t="s">
        <v>682</v>
      </c>
      <c r="C41" s="8" t="s">
        <v>683</v>
      </c>
      <c r="D41" s="10" t="s">
        <v>684</v>
      </c>
      <c r="E41" s="10" t="s">
        <v>685</v>
      </c>
      <c r="F41" s="10" t="s">
        <v>57</v>
      </c>
      <c r="G41" s="10">
        <v>68430</v>
      </c>
      <c r="H41" s="8" t="s">
        <v>686</v>
      </c>
      <c r="I41" s="12" t="s">
        <v>687</v>
      </c>
      <c r="J41" s="25">
        <v>41030</v>
      </c>
      <c r="L41" s="16">
        <v>43297</v>
      </c>
      <c r="M41" s="8" t="s">
        <v>688</v>
      </c>
      <c r="N41" s="18">
        <v>39456</v>
      </c>
      <c r="O41" s="8" t="s">
        <v>689</v>
      </c>
      <c r="P41" s="8" t="s">
        <v>690</v>
      </c>
      <c r="Q41" s="10" t="s">
        <v>153</v>
      </c>
      <c r="R41" s="8">
        <v>20</v>
      </c>
      <c r="S41" s="8">
        <v>2010</v>
      </c>
      <c r="T41" s="8" t="s">
        <v>691</v>
      </c>
      <c r="U41" s="8" t="s">
        <v>210</v>
      </c>
      <c r="V41" s="8">
        <v>20</v>
      </c>
      <c r="W41" s="8">
        <v>2010</v>
      </c>
      <c r="X41" s="8" t="s">
        <v>692</v>
      </c>
      <c r="Y41" s="8" t="s">
        <v>260</v>
      </c>
      <c r="Z41" s="8">
        <v>22</v>
      </c>
      <c r="AA41" s="8">
        <v>2013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10"/>
      <c r="AO41" s="4"/>
      <c r="AP41" s="4"/>
      <c r="AQ41" s="4"/>
      <c r="AR41" s="4"/>
      <c r="AS41" s="4"/>
      <c r="AT41" s="4"/>
      <c r="AU41" s="4"/>
      <c r="AV41" s="4"/>
      <c r="AW41" s="4"/>
    </row>
    <row r="42" spans="1:49" ht="15" x14ac:dyDescent="0.2">
      <c r="A42" s="10" t="s">
        <v>695</v>
      </c>
      <c r="B42" s="10" t="s">
        <v>696</v>
      </c>
      <c r="C42" s="10" t="s">
        <v>698</v>
      </c>
      <c r="D42" s="10" t="s">
        <v>699</v>
      </c>
      <c r="E42" s="10" t="s">
        <v>56</v>
      </c>
      <c r="F42" s="10" t="s">
        <v>57</v>
      </c>
      <c r="G42" s="10">
        <v>68521</v>
      </c>
      <c r="H42" s="10" t="s">
        <v>701</v>
      </c>
      <c r="I42" s="23" t="s">
        <v>702</v>
      </c>
      <c r="J42" s="25">
        <v>43525</v>
      </c>
      <c r="K42" s="8"/>
      <c r="L42" s="16">
        <v>43498</v>
      </c>
      <c r="M42" s="10" t="s">
        <v>703</v>
      </c>
      <c r="N42" s="18">
        <v>42637</v>
      </c>
      <c r="O42" s="10" t="s">
        <v>704</v>
      </c>
      <c r="P42" s="10" t="s">
        <v>705</v>
      </c>
      <c r="Q42" s="10" t="s">
        <v>126</v>
      </c>
      <c r="R42" s="10">
        <v>24</v>
      </c>
      <c r="S42" s="10">
        <v>2017</v>
      </c>
      <c r="T42" s="10" t="s">
        <v>706</v>
      </c>
      <c r="U42" s="10" t="s">
        <v>210</v>
      </c>
      <c r="V42" s="10">
        <v>1</v>
      </c>
      <c r="W42" s="10">
        <v>2018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10"/>
      <c r="AO42" s="4"/>
      <c r="AP42" s="4"/>
      <c r="AQ42" s="4"/>
      <c r="AR42" s="4"/>
      <c r="AS42" s="4"/>
      <c r="AT42" s="4"/>
      <c r="AU42" s="4"/>
      <c r="AV42" s="4"/>
      <c r="AW42" s="4"/>
    </row>
    <row r="43" spans="1:49" ht="15" x14ac:dyDescent="0.2">
      <c r="A43" s="10" t="s">
        <v>707</v>
      </c>
      <c r="B43" s="10" t="s">
        <v>708</v>
      </c>
      <c r="C43" s="10" t="s">
        <v>709</v>
      </c>
      <c r="D43" s="10" t="s">
        <v>710</v>
      </c>
      <c r="E43" s="10" t="s">
        <v>711</v>
      </c>
      <c r="F43" s="10" t="s">
        <v>57</v>
      </c>
      <c r="G43" s="10">
        <v>68331</v>
      </c>
      <c r="H43" s="10" t="s">
        <v>712</v>
      </c>
      <c r="I43" s="23" t="s">
        <v>713</v>
      </c>
      <c r="J43" s="25">
        <v>43435</v>
      </c>
      <c r="K43" s="8"/>
      <c r="L43" s="16">
        <v>43174</v>
      </c>
      <c r="M43" s="10" t="s">
        <v>714</v>
      </c>
      <c r="N43" s="18"/>
      <c r="O43" s="10" t="s">
        <v>715</v>
      </c>
      <c r="P43" s="10" t="s">
        <v>715</v>
      </c>
      <c r="Q43" s="10" t="s">
        <v>90</v>
      </c>
      <c r="R43" s="10">
        <v>16</v>
      </c>
      <c r="S43" s="10">
        <v>2013</v>
      </c>
      <c r="T43" s="10"/>
      <c r="U43" s="10"/>
      <c r="V43" s="10"/>
      <c r="W43" s="10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10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5" x14ac:dyDescent="0.2">
      <c r="A44" s="10" t="s">
        <v>716</v>
      </c>
      <c r="B44" s="10" t="s">
        <v>717</v>
      </c>
      <c r="C44" s="10" t="s">
        <v>718</v>
      </c>
      <c r="D44" s="10" t="s">
        <v>720</v>
      </c>
      <c r="E44" s="10" t="s">
        <v>56</v>
      </c>
      <c r="F44" s="10" t="s">
        <v>57</v>
      </c>
      <c r="G44" s="10">
        <v>68505</v>
      </c>
      <c r="H44" s="10" t="s">
        <v>722</v>
      </c>
      <c r="I44" s="23" t="s">
        <v>723</v>
      </c>
      <c r="J44" s="25">
        <v>43374</v>
      </c>
      <c r="K44" s="8"/>
      <c r="L44" s="16">
        <v>43295</v>
      </c>
      <c r="M44" s="10" t="s">
        <v>724</v>
      </c>
      <c r="N44" s="18">
        <v>43036</v>
      </c>
      <c r="O44" s="10" t="s">
        <v>726</v>
      </c>
      <c r="P44" s="10" t="s">
        <v>726</v>
      </c>
      <c r="Q44" s="10" t="s">
        <v>126</v>
      </c>
      <c r="R44" s="10">
        <v>30</v>
      </c>
      <c r="S44" s="10">
        <v>2018</v>
      </c>
      <c r="T44" s="10"/>
      <c r="U44" s="10"/>
      <c r="V44" s="10"/>
      <c r="W44" s="10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10"/>
      <c r="AO44" s="4"/>
      <c r="AP44" s="4"/>
      <c r="AQ44" s="4"/>
      <c r="AR44" s="4"/>
      <c r="AS44" s="4"/>
      <c r="AT44" s="4"/>
      <c r="AU44" s="4"/>
      <c r="AV44" s="4"/>
      <c r="AW44" s="4"/>
    </row>
    <row r="45" spans="1:49" ht="11.25" customHeight="1" x14ac:dyDescent="0.2">
      <c r="A45" s="8" t="s">
        <v>727</v>
      </c>
      <c r="B45" s="8" t="s">
        <v>646</v>
      </c>
      <c r="C45" s="8" t="s">
        <v>728</v>
      </c>
      <c r="D45" s="10" t="s">
        <v>729</v>
      </c>
      <c r="E45" s="10" t="s">
        <v>56</v>
      </c>
      <c r="F45" s="10" t="s">
        <v>57</v>
      </c>
      <c r="G45" s="8">
        <v>68507</v>
      </c>
      <c r="H45" s="10" t="s">
        <v>730</v>
      </c>
      <c r="I45" s="12" t="s">
        <v>731</v>
      </c>
      <c r="J45" s="25">
        <v>41791</v>
      </c>
      <c r="K45" s="8"/>
      <c r="L45" s="16">
        <v>43341</v>
      </c>
      <c r="M45" s="8" t="s">
        <v>732</v>
      </c>
      <c r="N45" s="18">
        <v>40432</v>
      </c>
      <c r="O45" s="10" t="s">
        <v>733</v>
      </c>
      <c r="P45" s="8" t="s">
        <v>172</v>
      </c>
      <c r="Q45" s="8" t="s">
        <v>69</v>
      </c>
      <c r="R45" s="8">
        <v>3</v>
      </c>
      <c r="S45" s="8">
        <v>2012</v>
      </c>
      <c r="T45" s="10" t="s">
        <v>734</v>
      </c>
      <c r="U45" s="10" t="s">
        <v>410</v>
      </c>
      <c r="V45" s="10">
        <v>4</v>
      </c>
      <c r="W45" s="10">
        <v>2014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10"/>
      <c r="AO45" s="4"/>
      <c r="AP45" s="4"/>
      <c r="AQ45" s="4"/>
      <c r="AR45" s="4"/>
      <c r="AS45" s="4"/>
      <c r="AT45" s="4"/>
      <c r="AU45" s="4"/>
      <c r="AV45" s="4"/>
      <c r="AW45" s="4"/>
    </row>
    <row r="46" spans="1:49" ht="11.25" customHeight="1" x14ac:dyDescent="0.2">
      <c r="A46" s="10" t="s">
        <v>737</v>
      </c>
      <c r="B46" s="10" t="s">
        <v>511</v>
      </c>
      <c r="C46" s="10" t="s">
        <v>739</v>
      </c>
      <c r="D46" s="10" t="s">
        <v>740</v>
      </c>
      <c r="E46" s="10" t="s">
        <v>56</v>
      </c>
      <c r="F46" s="10" t="s">
        <v>57</v>
      </c>
      <c r="G46" s="10">
        <v>68516</v>
      </c>
      <c r="H46" s="10" t="s">
        <v>741</v>
      </c>
      <c r="I46" s="23" t="s">
        <v>742</v>
      </c>
      <c r="J46" s="25">
        <v>42948</v>
      </c>
      <c r="K46" s="10"/>
      <c r="L46" s="16">
        <v>43129</v>
      </c>
      <c r="M46" s="10" t="s">
        <v>519</v>
      </c>
      <c r="N46" s="18">
        <v>39270</v>
      </c>
      <c r="O46" s="10" t="s">
        <v>743</v>
      </c>
      <c r="P46" s="10" t="s">
        <v>744</v>
      </c>
      <c r="Q46" s="10" t="s">
        <v>67</v>
      </c>
      <c r="R46" s="10">
        <v>23</v>
      </c>
      <c r="S46" s="10">
        <v>2016</v>
      </c>
      <c r="T46" s="10" t="s">
        <v>745</v>
      </c>
      <c r="U46" s="10" t="s">
        <v>134</v>
      </c>
      <c r="V46" s="10">
        <v>19</v>
      </c>
      <c r="W46" s="10">
        <v>2018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10"/>
      <c r="AO46" s="4"/>
      <c r="AP46" s="4"/>
      <c r="AQ46" s="4"/>
      <c r="AR46" s="4"/>
      <c r="AS46" s="4"/>
      <c r="AT46" s="4"/>
      <c r="AU46" s="4"/>
      <c r="AV46" s="4"/>
      <c r="AW46" s="4"/>
    </row>
    <row r="47" spans="1:49" ht="11.25" customHeight="1" x14ac:dyDescent="0.2">
      <c r="A47" s="10" t="s">
        <v>750</v>
      </c>
      <c r="B47" s="10" t="s">
        <v>751</v>
      </c>
      <c r="C47" s="10" t="s">
        <v>752</v>
      </c>
      <c r="D47" s="10" t="s">
        <v>753</v>
      </c>
      <c r="E47" s="10" t="s">
        <v>56</v>
      </c>
      <c r="F47" s="10" t="s">
        <v>57</v>
      </c>
      <c r="G47" s="10">
        <v>68506</v>
      </c>
      <c r="H47" s="10" t="s">
        <v>754</v>
      </c>
      <c r="I47" s="23" t="s">
        <v>755</v>
      </c>
      <c r="J47" s="25">
        <v>43556</v>
      </c>
      <c r="K47" s="10"/>
      <c r="L47" s="16">
        <v>43665</v>
      </c>
      <c r="M47" s="10" t="s">
        <v>758</v>
      </c>
      <c r="N47" s="18">
        <v>41467</v>
      </c>
      <c r="O47" s="10" t="s">
        <v>151</v>
      </c>
      <c r="P47" s="10" t="s">
        <v>151</v>
      </c>
      <c r="Q47" s="10" t="s">
        <v>230</v>
      </c>
      <c r="R47" s="10">
        <v>3</v>
      </c>
      <c r="S47" s="10">
        <v>2017</v>
      </c>
      <c r="T47" s="10"/>
      <c r="U47" s="10"/>
      <c r="V47" s="10"/>
      <c r="W47" s="10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10"/>
      <c r="AO47" s="4"/>
      <c r="AP47" s="4"/>
      <c r="AQ47" s="4"/>
      <c r="AR47" s="4"/>
      <c r="AS47" s="4"/>
      <c r="AT47" s="4"/>
      <c r="AU47" s="4"/>
      <c r="AV47" s="4"/>
      <c r="AW47" s="4"/>
    </row>
    <row r="48" spans="1:49" ht="15" x14ac:dyDescent="0.2">
      <c r="A48" s="10" t="s">
        <v>762</v>
      </c>
      <c r="B48" s="10" t="s">
        <v>763</v>
      </c>
      <c r="C48" s="10" t="s">
        <v>764</v>
      </c>
      <c r="D48" s="10" t="s">
        <v>765</v>
      </c>
      <c r="E48" s="10" t="s">
        <v>56</v>
      </c>
      <c r="F48" s="10" t="s">
        <v>57</v>
      </c>
      <c r="G48" s="10">
        <v>68504</v>
      </c>
      <c r="H48" s="10" t="s">
        <v>766</v>
      </c>
      <c r="I48" s="23" t="s">
        <v>767</v>
      </c>
      <c r="J48" s="25">
        <v>42705</v>
      </c>
      <c r="L48" s="16">
        <v>43193</v>
      </c>
      <c r="M48" s="10" t="s">
        <v>768</v>
      </c>
      <c r="N48" s="18">
        <v>38879</v>
      </c>
      <c r="O48" s="10" t="s">
        <v>770</v>
      </c>
      <c r="P48" s="10" t="s">
        <v>772</v>
      </c>
      <c r="Q48" s="10" t="s">
        <v>105</v>
      </c>
      <c r="R48" s="10">
        <v>24</v>
      </c>
      <c r="S48" s="10">
        <v>2009</v>
      </c>
      <c r="T48" s="10" t="s">
        <v>774</v>
      </c>
      <c r="U48" s="10" t="s">
        <v>410</v>
      </c>
      <c r="V48" s="10">
        <v>20</v>
      </c>
      <c r="W48" s="10">
        <v>2013</v>
      </c>
      <c r="X48" s="10" t="s">
        <v>775</v>
      </c>
      <c r="Y48" s="10" t="s">
        <v>134</v>
      </c>
      <c r="Z48" s="10">
        <v>18</v>
      </c>
      <c r="AA48" s="10">
        <v>2017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10"/>
      <c r="AO48" s="4"/>
      <c r="AP48" s="4"/>
      <c r="AQ48" s="4"/>
      <c r="AR48" s="4"/>
      <c r="AS48" s="4"/>
      <c r="AT48" s="4"/>
      <c r="AU48" s="4"/>
      <c r="AV48" s="4"/>
      <c r="AW48" s="4"/>
    </row>
    <row r="49" spans="1:49" ht="30" x14ac:dyDescent="0.2">
      <c r="A49" s="45" t="s">
        <v>777</v>
      </c>
      <c r="B49" s="45" t="s">
        <v>778</v>
      </c>
      <c r="C49" s="45" t="s">
        <v>764</v>
      </c>
      <c r="D49" s="45" t="s">
        <v>779</v>
      </c>
      <c r="E49" s="45" t="s">
        <v>56</v>
      </c>
      <c r="F49" s="45" t="s">
        <v>57</v>
      </c>
      <c r="G49" s="45">
        <v>68516</v>
      </c>
      <c r="H49" s="45" t="s">
        <v>780</v>
      </c>
      <c r="I49" s="54" t="s">
        <v>781</v>
      </c>
      <c r="J49" s="55">
        <v>43435</v>
      </c>
      <c r="K49" s="38"/>
      <c r="L49" s="48">
        <v>43182</v>
      </c>
      <c r="M49" s="45" t="s">
        <v>185</v>
      </c>
      <c r="N49" s="38"/>
      <c r="O49" s="45" t="s">
        <v>790</v>
      </c>
      <c r="P49" s="45" t="s">
        <v>791</v>
      </c>
      <c r="Q49" s="45" t="s">
        <v>90</v>
      </c>
      <c r="R49" s="45">
        <v>1</v>
      </c>
      <c r="S49" s="45">
        <v>2016</v>
      </c>
      <c r="T49" s="45" t="s">
        <v>792</v>
      </c>
      <c r="U49" s="45" t="s">
        <v>253</v>
      </c>
      <c r="V49" s="45">
        <v>19</v>
      </c>
      <c r="W49" s="45">
        <v>2019</v>
      </c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</row>
    <row r="50" spans="1:49" ht="15" x14ac:dyDescent="0.2">
      <c r="A50" s="10" t="s">
        <v>796</v>
      </c>
      <c r="B50" s="10" t="s">
        <v>191</v>
      </c>
      <c r="C50" s="10" t="s">
        <v>797</v>
      </c>
      <c r="D50" s="10" t="s">
        <v>798</v>
      </c>
      <c r="E50" s="10" t="s">
        <v>56</v>
      </c>
      <c r="F50" s="10" t="s">
        <v>57</v>
      </c>
      <c r="G50" s="10">
        <v>68508</v>
      </c>
      <c r="H50" s="10" t="s">
        <v>800</v>
      </c>
      <c r="I50" s="23" t="s">
        <v>801</v>
      </c>
      <c r="J50" s="25">
        <v>43525</v>
      </c>
      <c r="K50" s="4"/>
      <c r="L50" s="16">
        <v>43749</v>
      </c>
      <c r="M50" s="10" t="s">
        <v>703</v>
      </c>
      <c r="N50" s="56">
        <v>39284</v>
      </c>
      <c r="O50" s="10" t="s">
        <v>805</v>
      </c>
      <c r="P50" s="10" t="s">
        <v>805</v>
      </c>
      <c r="Q50" s="10" t="s">
        <v>90</v>
      </c>
      <c r="R50" s="10">
        <v>20</v>
      </c>
      <c r="S50" s="10">
        <v>2018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ht="11.25" customHeight="1" x14ac:dyDescent="0.2">
      <c r="A51" s="4"/>
      <c r="B51" s="4"/>
      <c r="C51" s="4"/>
      <c r="D51" s="4"/>
      <c r="E51" s="4"/>
      <c r="F51" s="4"/>
      <c r="G51" s="4"/>
      <c r="H51" s="4"/>
      <c r="I51" s="31"/>
      <c r="J51" s="4"/>
      <c r="K51" s="4"/>
      <c r="L51" s="4"/>
      <c r="M51" s="4"/>
      <c r="N51" s="5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t="11.25" customHeight="1" x14ac:dyDescent="0.2">
      <c r="A52" s="4"/>
      <c r="B52" s="4"/>
      <c r="C52" s="4"/>
      <c r="D52" s="4"/>
      <c r="E52" s="4"/>
      <c r="F52" s="4"/>
      <c r="G52" s="4"/>
      <c r="H52" s="4"/>
      <c r="I52" s="31"/>
      <c r="J52" s="4"/>
      <c r="K52" s="4"/>
      <c r="L52" s="4"/>
      <c r="M52" s="4"/>
      <c r="N52" s="5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t="11.25" customHeight="1" x14ac:dyDescent="0.2">
      <c r="A53" s="4"/>
      <c r="B53" s="4"/>
      <c r="C53" s="4"/>
      <c r="D53" s="4"/>
      <c r="E53" s="4"/>
      <c r="F53" s="4"/>
      <c r="G53" s="4"/>
      <c r="H53" s="4"/>
      <c r="I53" s="31"/>
      <c r="J53" s="4"/>
      <c r="K53" s="4"/>
      <c r="L53" s="4"/>
      <c r="M53" s="4"/>
      <c r="N53" s="5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10" t="s">
        <v>821</v>
      </c>
      <c r="AO53" s="4"/>
      <c r="AP53" s="4"/>
      <c r="AQ53" s="4"/>
      <c r="AR53" s="4"/>
      <c r="AS53" s="4"/>
      <c r="AT53" s="4"/>
      <c r="AU53" s="4"/>
      <c r="AV53" s="4"/>
      <c r="AW53" s="4"/>
    </row>
    <row r="54" spans="1:49" ht="11.25" customHeight="1" x14ac:dyDescent="0.2">
      <c r="A54" s="4"/>
      <c r="B54" s="4"/>
      <c r="C54" s="4"/>
      <c r="D54" s="4"/>
      <c r="E54" s="4"/>
      <c r="F54" s="4"/>
      <c r="G54" s="4"/>
      <c r="H54" s="4"/>
      <c r="I54" s="31"/>
      <c r="J54" s="4"/>
      <c r="K54" s="4"/>
      <c r="L54" s="4"/>
      <c r="M54" s="4"/>
      <c r="N54" s="5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10" t="s">
        <v>826</v>
      </c>
      <c r="AO54" s="4"/>
      <c r="AP54" s="4"/>
      <c r="AQ54" s="4"/>
      <c r="AR54" s="4"/>
      <c r="AS54" s="4"/>
      <c r="AT54" s="4"/>
      <c r="AU54" s="4"/>
      <c r="AV54" s="4"/>
      <c r="AW54" s="4"/>
    </row>
    <row r="55" spans="1:49" ht="11.25" customHeight="1" x14ac:dyDescent="0.2">
      <c r="A55" s="4"/>
      <c r="B55" s="4"/>
      <c r="C55" s="4"/>
      <c r="D55" s="4"/>
      <c r="E55" s="4"/>
      <c r="F55" s="4"/>
      <c r="G55" s="4"/>
      <c r="H55" s="4"/>
      <c r="I55" s="31"/>
      <c r="J55" s="4"/>
      <c r="K55" s="4"/>
      <c r="L55" s="4"/>
      <c r="M55" s="4"/>
      <c r="N55" s="5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10" t="s">
        <v>827</v>
      </c>
      <c r="AO55" s="4"/>
      <c r="AP55" s="4"/>
      <c r="AQ55" s="4"/>
      <c r="AR55" s="4"/>
      <c r="AS55" s="4"/>
      <c r="AT55" s="4"/>
      <c r="AU55" s="4"/>
      <c r="AV55" s="4"/>
      <c r="AW55" s="4"/>
    </row>
    <row r="56" spans="1:49" ht="11.25" customHeight="1" x14ac:dyDescent="0.2">
      <c r="A56" s="4"/>
      <c r="B56" s="4"/>
      <c r="C56" s="4"/>
      <c r="D56" s="4"/>
      <c r="E56" s="4"/>
      <c r="F56" s="4"/>
      <c r="G56" s="4"/>
      <c r="H56" s="4"/>
      <c r="I56" s="31"/>
      <c r="J56" s="4"/>
      <c r="K56" s="4"/>
      <c r="L56" s="4"/>
      <c r="M56" s="4"/>
      <c r="N56" s="5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10" t="s">
        <v>829</v>
      </c>
      <c r="AO56" s="4"/>
      <c r="AP56" s="4"/>
      <c r="AQ56" s="4"/>
      <c r="AR56" s="4"/>
      <c r="AS56" s="4"/>
      <c r="AT56" s="4"/>
      <c r="AU56" s="4"/>
      <c r="AV56" s="4"/>
      <c r="AW56" s="4"/>
    </row>
    <row r="57" spans="1:49" ht="11.25" customHeight="1" x14ac:dyDescent="0.2">
      <c r="A57" s="4"/>
      <c r="B57" s="4"/>
      <c r="C57" s="4"/>
      <c r="D57" s="4"/>
      <c r="E57" s="4"/>
      <c r="F57" s="4"/>
      <c r="G57" s="4"/>
      <c r="H57" s="4"/>
      <c r="I57" s="31"/>
      <c r="J57" s="4"/>
      <c r="K57" s="4"/>
      <c r="L57" s="4"/>
      <c r="M57" s="4"/>
      <c r="N57" s="5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10" t="s">
        <v>833</v>
      </c>
      <c r="AO57" s="4"/>
      <c r="AP57" s="4"/>
      <c r="AQ57" s="4"/>
      <c r="AR57" s="4"/>
      <c r="AS57" s="4"/>
      <c r="AT57" s="4"/>
      <c r="AU57" s="4"/>
      <c r="AV57" s="4"/>
      <c r="AW57" s="4"/>
    </row>
    <row r="58" spans="1:49" ht="11.25" customHeight="1" x14ac:dyDescent="0.2">
      <c r="A58" s="4"/>
      <c r="B58" s="4"/>
      <c r="C58" s="4"/>
      <c r="D58" s="4"/>
      <c r="E58" s="4"/>
      <c r="F58" s="4"/>
      <c r="G58" s="4"/>
      <c r="H58" s="4"/>
      <c r="I58" s="31"/>
      <c r="J58" s="4"/>
      <c r="K58" s="4"/>
      <c r="L58" s="4"/>
      <c r="M58" s="4"/>
      <c r="N58" s="5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10" t="s">
        <v>839</v>
      </c>
      <c r="AO58" s="4"/>
      <c r="AP58" s="4"/>
      <c r="AQ58" s="4"/>
      <c r="AR58" s="4"/>
      <c r="AS58" s="4"/>
      <c r="AT58" s="4"/>
      <c r="AU58" s="4"/>
      <c r="AV58" s="4"/>
      <c r="AW58" s="4"/>
    </row>
    <row r="59" spans="1:49" ht="11.25" customHeight="1" x14ac:dyDescent="0.2">
      <c r="A59" s="4"/>
      <c r="B59" s="4"/>
      <c r="C59" s="4"/>
      <c r="D59" s="4"/>
      <c r="E59" s="4"/>
      <c r="F59" s="4"/>
      <c r="G59" s="4"/>
      <c r="H59" s="4"/>
      <c r="I59" s="31"/>
      <c r="J59" s="4"/>
      <c r="K59" s="4"/>
      <c r="L59" s="4"/>
      <c r="M59" s="4"/>
      <c r="N59" s="5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ht="11.25" customHeight="1" x14ac:dyDescent="0.2">
      <c r="A60" s="4"/>
      <c r="B60" s="4"/>
      <c r="C60" s="4"/>
      <c r="D60" s="4"/>
      <c r="E60" s="4"/>
      <c r="F60" s="4"/>
      <c r="G60" s="4"/>
      <c r="H60" s="4"/>
      <c r="I60" s="31"/>
      <c r="J60" s="4"/>
      <c r="K60" s="4"/>
      <c r="L60" s="4"/>
      <c r="M60" s="4"/>
      <c r="N60" s="5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ht="11.25" customHeight="1" x14ac:dyDescent="0.2">
      <c r="A61" s="4"/>
      <c r="B61" s="4"/>
      <c r="C61" s="4"/>
      <c r="D61" s="4"/>
      <c r="E61" s="4"/>
      <c r="F61" s="4"/>
      <c r="G61" s="4"/>
      <c r="H61" s="4"/>
      <c r="I61" s="31"/>
      <c r="J61" s="4"/>
      <c r="K61" s="4"/>
      <c r="L61" s="4"/>
      <c r="M61" s="4"/>
      <c r="N61" s="5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ht="11.25" customHeight="1" x14ac:dyDescent="0.2">
      <c r="A62" s="4"/>
      <c r="B62" s="4"/>
      <c r="C62" s="4"/>
      <c r="D62" s="4"/>
      <c r="E62" s="4"/>
      <c r="F62" s="4"/>
      <c r="G62" s="4"/>
      <c r="H62" s="4"/>
      <c r="I62" s="31"/>
      <c r="J62" s="4"/>
      <c r="K62" s="4"/>
      <c r="L62" s="4"/>
      <c r="M62" s="4"/>
      <c r="N62" s="5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ht="11.25" customHeight="1" x14ac:dyDescent="0.2">
      <c r="A63" s="4"/>
      <c r="B63" s="4"/>
      <c r="C63" s="4"/>
      <c r="D63" s="4"/>
      <c r="E63" s="4"/>
      <c r="F63" s="4"/>
      <c r="G63" s="4"/>
      <c r="H63" s="4"/>
      <c r="I63" s="31"/>
      <c r="J63" s="4"/>
      <c r="K63" s="4"/>
      <c r="L63" s="4"/>
      <c r="M63" s="4"/>
      <c r="N63" s="5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ht="11.25" customHeight="1" x14ac:dyDescent="0.2">
      <c r="A64" s="4"/>
      <c r="B64" s="4"/>
      <c r="C64" s="4"/>
      <c r="D64" s="4"/>
      <c r="E64" s="4"/>
      <c r="F64" s="4"/>
      <c r="G64" s="4"/>
      <c r="H64" s="4"/>
      <c r="I64" s="31"/>
      <c r="J64" s="4"/>
      <c r="K64" s="4"/>
      <c r="L64" s="4"/>
      <c r="M64" s="4"/>
      <c r="N64" s="5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ht="11.25" customHeight="1" x14ac:dyDescent="0.2">
      <c r="A65" s="4"/>
      <c r="B65" s="4"/>
      <c r="C65" s="4"/>
      <c r="D65" s="4"/>
      <c r="E65" s="4"/>
      <c r="F65" s="4"/>
      <c r="G65" s="4"/>
      <c r="H65" s="4"/>
      <c r="I65" s="31"/>
      <c r="J65" s="4"/>
      <c r="K65" s="4"/>
      <c r="L65" s="4"/>
      <c r="M65" s="4"/>
      <c r="N65" s="5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ht="11.25" customHeight="1" x14ac:dyDescent="0.2">
      <c r="A66" s="4"/>
      <c r="B66" s="4"/>
      <c r="C66" s="4"/>
      <c r="D66" s="4"/>
      <c r="E66" s="4"/>
      <c r="F66" s="4"/>
      <c r="G66" s="4"/>
      <c r="H66" s="4"/>
      <c r="I66" s="31"/>
      <c r="J66" s="4"/>
      <c r="K66" s="4"/>
      <c r="L66" s="4"/>
      <c r="M66" s="4"/>
      <c r="N66" s="5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ht="11.25" customHeight="1" x14ac:dyDescent="0.2">
      <c r="A67" s="4"/>
      <c r="B67" s="4"/>
      <c r="C67" s="4"/>
      <c r="D67" s="4"/>
      <c r="E67" s="4"/>
      <c r="F67" s="4"/>
      <c r="G67" s="4"/>
      <c r="H67" s="4"/>
      <c r="I67" s="31"/>
      <c r="J67" s="4"/>
      <c r="K67" s="4"/>
      <c r="L67" s="4"/>
      <c r="M67" s="4"/>
      <c r="N67" s="5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ht="11.25" customHeight="1" x14ac:dyDescent="0.2">
      <c r="A68" s="4"/>
      <c r="B68" s="4"/>
      <c r="C68" s="4"/>
      <c r="D68" s="4"/>
      <c r="E68" s="4"/>
      <c r="F68" s="4"/>
      <c r="G68" s="4"/>
      <c r="H68" s="4"/>
      <c r="I68" s="31"/>
      <c r="J68" s="4"/>
      <c r="K68" s="4"/>
      <c r="L68" s="4"/>
      <c r="M68" s="4"/>
      <c r="N68" s="5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ht="11.25" customHeight="1" x14ac:dyDescent="0.2">
      <c r="A69" s="4"/>
      <c r="B69" s="4"/>
      <c r="C69" s="4"/>
      <c r="D69" s="4"/>
      <c r="E69" s="4"/>
      <c r="F69" s="4"/>
      <c r="G69" s="4"/>
      <c r="H69" s="4"/>
      <c r="I69" s="31"/>
      <c r="J69" s="4"/>
      <c r="K69" s="4"/>
      <c r="L69" s="4"/>
      <c r="M69" s="4"/>
      <c r="N69" s="5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ht="11.25" customHeight="1" x14ac:dyDescent="0.2">
      <c r="A70" s="4"/>
      <c r="B70" s="4"/>
      <c r="C70" s="4"/>
      <c r="D70" s="4"/>
      <c r="E70" s="4"/>
      <c r="F70" s="4"/>
      <c r="G70" s="4"/>
      <c r="H70" s="4"/>
      <c r="I70" s="31"/>
      <c r="J70" s="4"/>
      <c r="K70" s="4"/>
      <c r="L70" s="4"/>
      <c r="M70" s="4"/>
      <c r="N70" s="5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</sheetData>
  <hyperlinks>
    <hyperlink ref="I1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Y1318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.75" customHeight="1" x14ac:dyDescent="0.2"/>
  <cols>
    <col min="1" max="51" width="32" customWidth="1"/>
  </cols>
  <sheetData>
    <row r="1" spans="1:51" x14ac:dyDescent="0.2">
      <c r="A1" s="6" t="s">
        <v>42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1" t="s">
        <v>13</v>
      </c>
      <c r="H1" s="2" t="s">
        <v>49</v>
      </c>
      <c r="I1" s="2" t="s">
        <v>8</v>
      </c>
      <c r="J1" s="1" t="s">
        <v>12</v>
      </c>
      <c r="K1" s="2" t="s">
        <v>3</v>
      </c>
      <c r="L1" s="2" t="s">
        <v>6</v>
      </c>
      <c r="M1" s="1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</row>
    <row r="2" spans="1:51" ht="15" customHeight="1" x14ac:dyDescent="0.2">
      <c r="A2" s="2" t="s">
        <v>76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1" ht="15" x14ac:dyDescent="0.2">
      <c r="A3" s="26">
        <v>38661</v>
      </c>
      <c r="B3" s="8" t="s">
        <v>91</v>
      </c>
      <c r="C3" s="8" t="s">
        <v>93</v>
      </c>
      <c r="D3" s="8" t="s">
        <v>95</v>
      </c>
      <c r="E3" s="8" t="s">
        <v>97</v>
      </c>
      <c r="F3" s="8">
        <v>2005</v>
      </c>
      <c r="G3" s="18">
        <v>36540</v>
      </c>
      <c r="H3" s="8" t="s">
        <v>106</v>
      </c>
      <c r="I3" s="8" t="s">
        <v>107</v>
      </c>
      <c r="J3" s="8" t="s">
        <v>108</v>
      </c>
      <c r="K3" s="8" t="s">
        <v>109</v>
      </c>
      <c r="L3" s="8">
        <v>68522</v>
      </c>
      <c r="M3" s="8" t="s">
        <v>110</v>
      </c>
      <c r="N3" s="8" t="s">
        <v>112</v>
      </c>
      <c r="O3" s="8" t="s">
        <v>97</v>
      </c>
      <c r="P3" s="8">
        <v>17</v>
      </c>
      <c r="Q3" s="8">
        <v>2001</v>
      </c>
      <c r="R3" s="8" t="s">
        <v>114</v>
      </c>
      <c r="S3" s="8" t="s">
        <v>67</v>
      </c>
      <c r="T3" s="8">
        <v>14</v>
      </c>
      <c r="U3" s="8">
        <v>2002</v>
      </c>
      <c r="V3" s="8" t="s">
        <v>118</v>
      </c>
      <c r="W3" s="8" t="s">
        <v>69</v>
      </c>
      <c r="X3" s="8">
        <v>8</v>
      </c>
      <c r="Y3" s="8">
        <v>2005</v>
      </c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</row>
    <row r="4" spans="1:51" ht="16.5" customHeight="1" x14ac:dyDescent="0.2">
      <c r="A4" s="26">
        <v>38661</v>
      </c>
      <c r="B4" s="8" t="s">
        <v>130</v>
      </c>
      <c r="C4" s="8" t="s">
        <v>131</v>
      </c>
      <c r="D4" s="8" t="s">
        <v>132</v>
      </c>
      <c r="E4" s="8" t="s">
        <v>134</v>
      </c>
      <c r="F4" s="8">
        <v>1999</v>
      </c>
      <c r="G4" s="18">
        <v>34860</v>
      </c>
      <c r="H4" s="8" t="s">
        <v>138</v>
      </c>
      <c r="I4" s="8" t="s">
        <v>140</v>
      </c>
      <c r="J4" s="8" t="s">
        <v>142</v>
      </c>
      <c r="K4" s="8" t="s">
        <v>143</v>
      </c>
      <c r="L4" s="8">
        <v>68516</v>
      </c>
      <c r="M4" s="8" t="s">
        <v>147</v>
      </c>
      <c r="N4" s="8" t="s">
        <v>148</v>
      </c>
      <c r="O4" s="8" t="s">
        <v>149</v>
      </c>
      <c r="P4" s="8">
        <v>26</v>
      </c>
      <c r="Q4" s="8">
        <v>1998</v>
      </c>
      <c r="R4" s="8" t="s">
        <v>151</v>
      </c>
      <c r="S4" s="8" t="s">
        <v>105</v>
      </c>
      <c r="T4" s="8">
        <v>4</v>
      </c>
      <c r="U4" s="8">
        <v>1999</v>
      </c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</row>
    <row r="5" spans="1:51" ht="15" x14ac:dyDescent="0.2">
      <c r="A5" s="26">
        <v>38691</v>
      </c>
      <c r="B5" s="8" t="s">
        <v>173</v>
      </c>
      <c r="C5" s="8" t="s">
        <v>175</v>
      </c>
      <c r="D5" s="8" t="s">
        <v>178</v>
      </c>
      <c r="E5" s="8" t="s">
        <v>153</v>
      </c>
      <c r="F5" s="8">
        <v>2001</v>
      </c>
      <c r="G5" s="18">
        <v>35532</v>
      </c>
      <c r="H5" s="8" t="s">
        <v>181</v>
      </c>
      <c r="I5" s="8" t="s">
        <v>183</v>
      </c>
      <c r="J5" s="8" t="s">
        <v>184</v>
      </c>
      <c r="K5" s="8" t="s">
        <v>186</v>
      </c>
      <c r="L5" s="8">
        <v>68516</v>
      </c>
      <c r="M5" s="8" t="s">
        <v>187</v>
      </c>
      <c r="N5" s="8" t="s">
        <v>190</v>
      </c>
      <c r="O5" s="8" t="s">
        <v>126</v>
      </c>
      <c r="P5" s="8">
        <v>16</v>
      </c>
      <c r="Q5" s="8">
        <v>1998</v>
      </c>
      <c r="R5" s="8" t="s">
        <v>192</v>
      </c>
      <c r="S5" s="8" t="s">
        <v>193</v>
      </c>
      <c r="T5" s="8">
        <v>18</v>
      </c>
      <c r="U5" s="8">
        <v>1999</v>
      </c>
      <c r="V5" s="8" t="s">
        <v>194</v>
      </c>
      <c r="W5" s="8" t="s">
        <v>149</v>
      </c>
      <c r="X5" s="8">
        <v>27</v>
      </c>
      <c r="Y5" s="8">
        <v>2003</v>
      </c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</row>
    <row r="6" spans="1:51" ht="15" x14ac:dyDescent="0.2">
      <c r="A6" s="26">
        <v>38661</v>
      </c>
      <c r="B6" s="8" t="s">
        <v>199</v>
      </c>
      <c r="C6" s="8" t="s">
        <v>200</v>
      </c>
      <c r="D6" s="8" t="s">
        <v>201</v>
      </c>
      <c r="E6" s="8" t="s">
        <v>134</v>
      </c>
      <c r="F6" s="8">
        <v>2000</v>
      </c>
      <c r="G6" s="18">
        <v>33397</v>
      </c>
      <c r="H6" s="8" t="s">
        <v>202</v>
      </c>
      <c r="I6" s="8" t="s">
        <v>203</v>
      </c>
      <c r="J6" s="8" t="s">
        <v>204</v>
      </c>
      <c r="K6" s="8" t="s">
        <v>205</v>
      </c>
      <c r="L6" s="8">
        <v>68516</v>
      </c>
      <c r="M6" s="8" t="s">
        <v>206</v>
      </c>
      <c r="N6" s="8" t="s">
        <v>207</v>
      </c>
      <c r="O6" s="8" t="s">
        <v>126</v>
      </c>
      <c r="P6" s="8">
        <v>27</v>
      </c>
      <c r="Q6" s="8">
        <v>1993</v>
      </c>
      <c r="R6" s="8" t="s">
        <v>208</v>
      </c>
      <c r="S6" s="8" t="s">
        <v>97</v>
      </c>
      <c r="T6" s="8">
        <v>19</v>
      </c>
      <c r="U6" s="8">
        <v>1996</v>
      </c>
      <c r="V6" s="8" t="s">
        <v>115</v>
      </c>
      <c r="W6" s="8" t="s">
        <v>126</v>
      </c>
      <c r="X6" s="8">
        <v>29</v>
      </c>
      <c r="Y6" s="8">
        <v>1997</v>
      </c>
      <c r="Z6" s="8" t="s">
        <v>209</v>
      </c>
      <c r="AA6" s="8" t="s">
        <v>210</v>
      </c>
      <c r="AB6" s="8">
        <v>20</v>
      </c>
      <c r="AC6" s="8">
        <v>1999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</row>
    <row r="7" spans="1:51" ht="15" x14ac:dyDescent="0.2">
      <c r="A7" s="26">
        <v>38691</v>
      </c>
      <c r="B7" s="8" t="s">
        <v>212</v>
      </c>
      <c r="C7" s="8" t="s">
        <v>214</v>
      </c>
      <c r="D7" s="8" t="s">
        <v>216</v>
      </c>
      <c r="E7" s="8" t="s">
        <v>153</v>
      </c>
      <c r="F7" s="8">
        <v>2004</v>
      </c>
      <c r="G7" s="18">
        <v>36637</v>
      </c>
      <c r="H7" s="8" t="s">
        <v>219</v>
      </c>
      <c r="I7" s="8" t="s">
        <v>220</v>
      </c>
      <c r="J7" s="8" t="s">
        <v>221</v>
      </c>
      <c r="K7" s="8" t="s">
        <v>222</v>
      </c>
      <c r="L7" s="8">
        <v>68521</v>
      </c>
      <c r="M7" s="8" t="s">
        <v>223</v>
      </c>
      <c r="N7" s="8" t="s">
        <v>224</v>
      </c>
      <c r="O7" s="8" t="s">
        <v>126</v>
      </c>
      <c r="P7" s="8">
        <v>10</v>
      </c>
      <c r="Q7" s="8">
        <v>2004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</row>
    <row r="8" spans="1:51" ht="15" x14ac:dyDescent="0.2">
      <c r="A8" s="26">
        <v>38723</v>
      </c>
      <c r="B8" s="8" t="s">
        <v>225</v>
      </c>
      <c r="C8" s="8" t="s">
        <v>226</v>
      </c>
      <c r="D8" s="8" t="s">
        <v>228</v>
      </c>
      <c r="E8" s="8" t="s">
        <v>230</v>
      </c>
      <c r="F8" s="8">
        <v>2004</v>
      </c>
      <c r="G8" s="18">
        <v>34867</v>
      </c>
      <c r="H8" s="8" t="s">
        <v>231</v>
      </c>
      <c r="I8" s="8" t="s">
        <v>233</v>
      </c>
      <c r="J8" s="8" t="s">
        <v>235</v>
      </c>
      <c r="K8" s="8" t="s">
        <v>236</v>
      </c>
      <c r="L8" s="8">
        <v>68510</v>
      </c>
      <c r="M8" s="8" t="s">
        <v>237</v>
      </c>
      <c r="N8" s="8" t="s">
        <v>238</v>
      </c>
      <c r="O8" s="8" t="s">
        <v>239</v>
      </c>
      <c r="P8" s="8">
        <v>20</v>
      </c>
      <c r="Q8" s="8">
        <v>2002</v>
      </c>
      <c r="R8" s="8" t="s">
        <v>240</v>
      </c>
      <c r="S8" s="8" t="s">
        <v>126</v>
      </c>
      <c r="T8" s="8">
        <v>26</v>
      </c>
      <c r="U8" s="8">
        <v>2004</v>
      </c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</row>
    <row r="9" spans="1:51" ht="15" x14ac:dyDescent="0.2">
      <c r="A9" s="26">
        <v>38754</v>
      </c>
      <c r="B9" s="8" t="s">
        <v>247</v>
      </c>
      <c r="C9" s="8" t="s">
        <v>249</v>
      </c>
      <c r="D9" s="8" t="s">
        <v>251</v>
      </c>
      <c r="E9" s="8" t="s">
        <v>253</v>
      </c>
      <c r="F9" s="8">
        <v>2003</v>
      </c>
      <c r="G9" s="18">
        <v>36309</v>
      </c>
      <c r="H9" s="8" t="s">
        <v>255</v>
      </c>
      <c r="I9" s="8" t="s">
        <v>256</v>
      </c>
      <c r="J9" s="8" t="s">
        <v>257</v>
      </c>
      <c r="K9" s="8" t="s">
        <v>259</v>
      </c>
      <c r="L9" s="8">
        <v>38138</v>
      </c>
      <c r="M9" s="8" t="s">
        <v>261</v>
      </c>
      <c r="N9" s="8" t="s">
        <v>262</v>
      </c>
      <c r="O9" s="8" t="s">
        <v>193</v>
      </c>
      <c r="P9" s="8">
        <v>14</v>
      </c>
      <c r="Q9" s="8">
        <v>2001</v>
      </c>
      <c r="R9" s="8" t="s">
        <v>264</v>
      </c>
      <c r="S9" s="8" t="s">
        <v>97</v>
      </c>
      <c r="T9" s="8">
        <v>11</v>
      </c>
      <c r="U9" s="8">
        <v>2003</v>
      </c>
      <c r="V9" s="8" t="s">
        <v>265</v>
      </c>
      <c r="W9" s="8" t="s">
        <v>105</v>
      </c>
      <c r="X9" s="8">
        <v>13</v>
      </c>
      <c r="Y9" s="8">
        <v>2005</v>
      </c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</row>
    <row r="10" spans="1:51" ht="15" x14ac:dyDescent="0.2">
      <c r="A10" s="26">
        <v>38754</v>
      </c>
      <c r="B10" s="8" t="s">
        <v>276</v>
      </c>
      <c r="C10" s="8" t="s">
        <v>278</v>
      </c>
      <c r="D10" s="8" t="s">
        <v>279</v>
      </c>
      <c r="E10" s="8" t="s">
        <v>253</v>
      </c>
      <c r="F10" s="8">
        <v>2004</v>
      </c>
      <c r="G10" s="18">
        <v>35995</v>
      </c>
      <c r="H10" s="8" t="s">
        <v>280</v>
      </c>
      <c r="I10" s="32" t="str">
        <f>HYPERLINK("mailto:burgefamily@gmail.com","burgefamily@gmail.com")</f>
        <v>burgefamily@gmail.com</v>
      </c>
      <c r="J10" s="8" t="s">
        <v>303</v>
      </c>
      <c r="K10" s="8" t="s">
        <v>304</v>
      </c>
      <c r="L10" s="8">
        <v>68521</v>
      </c>
      <c r="M10" s="8" t="s">
        <v>305</v>
      </c>
      <c r="N10" s="8" t="s">
        <v>306</v>
      </c>
      <c r="O10" s="8" t="s">
        <v>210</v>
      </c>
      <c r="P10" s="8">
        <v>21</v>
      </c>
      <c r="Q10" s="8">
        <v>2002</v>
      </c>
      <c r="R10" s="8" t="s">
        <v>308</v>
      </c>
      <c r="S10" s="8" t="s">
        <v>69</v>
      </c>
      <c r="T10" s="8">
        <v>4</v>
      </c>
      <c r="U10" s="8">
        <v>2005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</row>
    <row r="11" spans="1:51" ht="15" x14ac:dyDescent="0.2">
      <c r="A11" s="26">
        <v>38782</v>
      </c>
      <c r="B11" s="8" t="s">
        <v>311</v>
      </c>
      <c r="C11" s="8" t="s">
        <v>312</v>
      </c>
      <c r="D11" s="8" t="s">
        <v>313</v>
      </c>
      <c r="E11" s="8" t="s">
        <v>314</v>
      </c>
      <c r="F11" s="8">
        <v>2002</v>
      </c>
      <c r="G11" s="18">
        <v>36470</v>
      </c>
      <c r="H11" s="8" t="s">
        <v>315</v>
      </c>
      <c r="I11" s="32" t="str">
        <f>HYPERLINK("mailto:heidiandsteve@mchsi.com","heidiandsteve@mchsi.com")</f>
        <v>heidiandsteve@mchsi.com</v>
      </c>
      <c r="J11" s="8" t="s">
        <v>316</v>
      </c>
      <c r="K11" s="8" t="s">
        <v>317</v>
      </c>
      <c r="L11" s="8">
        <v>52722</v>
      </c>
      <c r="M11" s="8" t="s">
        <v>318</v>
      </c>
      <c r="N11" s="8" t="s">
        <v>320</v>
      </c>
      <c r="O11" s="8" t="s">
        <v>97</v>
      </c>
      <c r="P11" s="8">
        <v>18</v>
      </c>
      <c r="Q11" s="8">
        <v>2001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</row>
    <row r="12" spans="1:51" ht="15" x14ac:dyDescent="0.2">
      <c r="A12" s="26">
        <v>38754</v>
      </c>
      <c r="B12" s="8" t="s">
        <v>322</v>
      </c>
      <c r="C12" s="8" t="s">
        <v>323</v>
      </c>
      <c r="D12" s="8" t="s">
        <v>324</v>
      </c>
      <c r="E12" s="8" t="s">
        <v>325</v>
      </c>
      <c r="F12" s="8">
        <v>2001</v>
      </c>
      <c r="G12" s="18">
        <v>35063</v>
      </c>
      <c r="H12" s="8" t="s">
        <v>326</v>
      </c>
      <c r="I12" s="8" t="s">
        <v>327</v>
      </c>
      <c r="J12" s="8" t="s">
        <v>328</v>
      </c>
      <c r="K12" s="8" t="s">
        <v>329</v>
      </c>
      <c r="L12" s="8">
        <v>68516</v>
      </c>
      <c r="M12" s="8" t="s">
        <v>330</v>
      </c>
      <c r="N12" s="8" t="s">
        <v>331</v>
      </c>
      <c r="O12" s="8" t="s">
        <v>97</v>
      </c>
      <c r="P12" s="8">
        <v>9</v>
      </c>
      <c r="Q12" s="8">
        <v>1999</v>
      </c>
      <c r="R12" s="8" t="s">
        <v>332</v>
      </c>
      <c r="S12" s="8" t="s">
        <v>126</v>
      </c>
      <c r="T12" s="8">
        <v>24</v>
      </c>
      <c r="U12" s="8">
        <v>2003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</row>
    <row r="13" spans="1:51" ht="15" x14ac:dyDescent="0.2">
      <c r="A13" s="26">
        <v>38869</v>
      </c>
      <c r="B13" s="8" t="s">
        <v>333</v>
      </c>
      <c r="C13" s="8" t="s">
        <v>334</v>
      </c>
      <c r="D13" s="8" t="s">
        <v>293</v>
      </c>
      <c r="E13" s="8" t="s">
        <v>325</v>
      </c>
      <c r="F13" s="8">
        <v>2006</v>
      </c>
      <c r="G13" s="18">
        <v>36016</v>
      </c>
      <c r="H13" s="8" t="s">
        <v>335</v>
      </c>
      <c r="I13" s="32" t="str">
        <f>HYPERLINK("mailto:huskerif@earthlink.net","huskerif@earthlink.net")</f>
        <v>huskerif@earthlink.net</v>
      </c>
      <c r="J13" s="8" t="s">
        <v>336</v>
      </c>
      <c r="K13" s="8" t="s">
        <v>337</v>
      </c>
      <c r="L13" s="8">
        <v>68502</v>
      </c>
      <c r="M13" s="8" t="s">
        <v>338</v>
      </c>
      <c r="N13" s="8" t="s">
        <v>252</v>
      </c>
      <c r="O13" s="8" t="s">
        <v>69</v>
      </c>
      <c r="P13" s="8">
        <v>10</v>
      </c>
      <c r="Q13" s="8">
        <v>2003</v>
      </c>
      <c r="R13" s="8" t="s">
        <v>339</v>
      </c>
      <c r="S13" s="8" t="s">
        <v>340</v>
      </c>
      <c r="T13" s="8">
        <v>30</v>
      </c>
      <c r="U13" s="8">
        <v>2005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</row>
    <row r="14" spans="1:51" ht="15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</row>
    <row r="15" spans="1:51" ht="15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</row>
    <row r="16" spans="1:51" ht="15" customHeight="1" x14ac:dyDescent="0.2">
      <c r="A16" s="2" t="s">
        <v>341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</row>
    <row r="17" spans="1:51" ht="15" x14ac:dyDescent="0.2">
      <c r="A17" s="26">
        <v>38569</v>
      </c>
      <c r="B17" s="8" t="s">
        <v>342</v>
      </c>
      <c r="C17" s="8" t="s">
        <v>343</v>
      </c>
      <c r="D17" s="8" t="s">
        <v>344</v>
      </c>
      <c r="E17" s="8" t="s">
        <v>345</v>
      </c>
      <c r="F17" s="8">
        <v>2005</v>
      </c>
      <c r="G17" s="18">
        <v>36651</v>
      </c>
      <c r="H17" s="8" t="s">
        <v>346</v>
      </c>
      <c r="I17" s="32" t="str">
        <f>HYPERLINK("mailto:achaffin@neb.rr.com","achaffin@neb.rr.com")</f>
        <v>achaffin@neb.rr.com</v>
      </c>
      <c r="J17" s="8" t="s">
        <v>350</v>
      </c>
      <c r="K17" s="8" t="s">
        <v>351</v>
      </c>
      <c r="L17" s="8">
        <v>68502</v>
      </c>
      <c r="M17" s="8" t="s">
        <v>354</v>
      </c>
      <c r="N17" s="8" t="s">
        <v>339</v>
      </c>
      <c r="O17" s="20"/>
      <c r="P17" s="8">
        <v>10</v>
      </c>
      <c r="Q17" s="8">
        <v>2004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</row>
    <row r="18" spans="1:51" ht="15" x14ac:dyDescent="0.2">
      <c r="A18" s="26">
        <v>38600</v>
      </c>
      <c r="B18" s="8" t="s">
        <v>360</v>
      </c>
      <c r="C18" s="8" t="s">
        <v>362</v>
      </c>
      <c r="D18" s="8" t="s">
        <v>363</v>
      </c>
      <c r="E18" s="8" t="s">
        <v>314</v>
      </c>
      <c r="F18" s="8">
        <v>2005</v>
      </c>
      <c r="G18" s="18">
        <v>38607</v>
      </c>
      <c r="H18" s="8" t="s">
        <v>364</v>
      </c>
      <c r="I18" s="32" t="str">
        <f>HYPERLINK("mailto:blackmytk@juno.com","blackmytk@juno.com")</f>
        <v>blackmytk@juno.com</v>
      </c>
      <c r="J18" s="8" t="s">
        <v>372</v>
      </c>
      <c r="K18" s="8" t="s">
        <v>373</v>
      </c>
      <c r="L18" s="8">
        <v>68507</v>
      </c>
      <c r="M18" s="8" t="s">
        <v>376</v>
      </c>
      <c r="N18" s="8" t="s">
        <v>378</v>
      </c>
      <c r="O18" s="8" t="s">
        <v>340</v>
      </c>
      <c r="P18" s="8">
        <v>8</v>
      </c>
      <c r="Q18" s="8">
        <v>2004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</row>
    <row r="19" spans="1:51" ht="15" x14ac:dyDescent="0.2">
      <c r="A19" s="26">
        <v>38813</v>
      </c>
      <c r="B19" s="8" t="s">
        <v>382</v>
      </c>
      <c r="C19" s="8" t="s">
        <v>384</v>
      </c>
      <c r="D19" s="8" t="s">
        <v>388</v>
      </c>
      <c r="E19" s="8" t="s">
        <v>389</v>
      </c>
      <c r="F19" s="8">
        <v>2006</v>
      </c>
      <c r="G19" s="18">
        <v>37964</v>
      </c>
      <c r="H19" s="8" t="s">
        <v>392</v>
      </c>
      <c r="I19" s="32" t="str">
        <f>HYPERLINK("mailto:lisagarcia74@yahoo.com","lisagarcia74@yahoo.com")</f>
        <v>lisagarcia74@yahoo.com</v>
      </c>
      <c r="J19" s="8" t="s">
        <v>257</v>
      </c>
      <c r="K19" s="8" t="s">
        <v>398</v>
      </c>
      <c r="L19" s="8">
        <v>68522</v>
      </c>
      <c r="M19" s="8" t="s">
        <v>400</v>
      </c>
      <c r="N19" s="8" t="s">
        <v>402</v>
      </c>
      <c r="O19" s="8" t="s">
        <v>69</v>
      </c>
      <c r="P19" s="8">
        <v>18</v>
      </c>
      <c r="Q19" s="8">
        <v>2004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</row>
    <row r="20" spans="1:51" ht="15" x14ac:dyDescent="0.2">
      <c r="A20" s="26">
        <v>38813</v>
      </c>
      <c r="B20" s="8" t="s">
        <v>411</v>
      </c>
      <c r="C20" s="8" t="s">
        <v>412</v>
      </c>
      <c r="D20" s="8" t="s">
        <v>413</v>
      </c>
      <c r="E20" s="8" t="s">
        <v>389</v>
      </c>
      <c r="F20" s="8">
        <v>2006</v>
      </c>
      <c r="G20" s="18">
        <v>37758</v>
      </c>
      <c r="H20" s="8" t="s">
        <v>414</v>
      </c>
      <c r="I20" s="32" t="str">
        <f>HYPERLINK("mailto:lora@itull.com","lora@itull.com")</f>
        <v>lora@itull.com</v>
      </c>
      <c r="J20" s="8" t="s">
        <v>426</v>
      </c>
      <c r="K20" s="8" t="s">
        <v>429</v>
      </c>
      <c r="L20" s="8">
        <v>68506</v>
      </c>
      <c r="M20" s="8" t="s">
        <v>431</v>
      </c>
      <c r="N20" s="8" t="s">
        <v>433</v>
      </c>
      <c r="O20" s="8" t="s">
        <v>105</v>
      </c>
      <c r="P20" s="8">
        <v>25</v>
      </c>
      <c r="Q20" s="8">
        <v>1999</v>
      </c>
      <c r="R20" s="8" t="s">
        <v>436</v>
      </c>
      <c r="S20" s="8" t="s">
        <v>149</v>
      </c>
      <c r="T20" s="8">
        <v>28</v>
      </c>
      <c r="U20" s="8">
        <v>2005</v>
      </c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</row>
    <row r="21" spans="1:51" ht="15" x14ac:dyDescent="0.2">
      <c r="A21" s="26">
        <v>38754</v>
      </c>
      <c r="B21" s="8" t="s">
        <v>443</v>
      </c>
      <c r="C21" s="8" t="s">
        <v>446</v>
      </c>
      <c r="D21" s="8" t="s">
        <v>369</v>
      </c>
      <c r="E21" s="8" t="s">
        <v>325</v>
      </c>
      <c r="F21" s="8">
        <v>2006</v>
      </c>
      <c r="G21" s="18">
        <v>36001</v>
      </c>
      <c r="H21" s="8" t="s">
        <v>449</v>
      </c>
      <c r="I21" s="32" t="str">
        <f>HYPERLINK("mailto:tns_hill@hotmail.com","tns_hill@hotmail.com")</f>
        <v>tns_hill@hotmail.com</v>
      </c>
      <c r="J21" s="8" t="s">
        <v>460</v>
      </c>
      <c r="K21" s="8" t="s">
        <v>461</v>
      </c>
      <c r="L21" s="8">
        <v>68502</v>
      </c>
      <c r="M21" s="8" t="s">
        <v>465</v>
      </c>
      <c r="N21" s="8" t="s">
        <v>467</v>
      </c>
      <c r="O21" s="8" t="s">
        <v>126</v>
      </c>
      <c r="P21" s="8">
        <v>6</v>
      </c>
      <c r="Q21" s="8">
        <v>2005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</row>
    <row r="22" spans="1:51" ht="15" x14ac:dyDescent="0.2">
      <c r="A22" s="26">
        <v>38754</v>
      </c>
      <c r="B22" s="8" t="s">
        <v>479</v>
      </c>
      <c r="C22" s="8" t="s">
        <v>481</v>
      </c>
      <c r="D22" s="8" t="s">
        <v>482</v>
      </c>
      <c r="E22" s="8" t="s">
        <v>325</v>
      </c>
      <c r="F22" s="8">
        <v>2006</v>
      </c>
      <c r="G22" s="18">
        <v>36410</v>
      </c>
      <c r="H22" s="8" t="s">
        <v>483</v>
      </c>
      <c r="I22" s="32" t="str">
        <f>HYPERLINK("mailto:aiimami@hotmail.com","aiimami@hotmail.com")</f>
        <v>aiimami@hotmail.com</v>
      </c>
      <c r="J22" s="8" t="s">
        <v>487</v>
      </c>
      <c r="K22" s="8" t="s">
        <v>489</v>
      </c>
      <c r="L22" s="8">
        <v>68516</v>
      </c>
      <c r="M22" s="8" t="s">
        <v>491</v>
      </c>
      <c r="N22" s="8" t="s">
        <v>492</v>
      </c>
      <c r="O22" s="8" t="s">
        <v>210</v>
      </c>
      <c r="P22" s="8">
        <v>13</v>
      </c>
      <c r="Q22" s="8">
        <v>2003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</row>
    <row r="23" spans="1:51" ht="15" x14ac:dyDescent="0.2">
      <c r="A23" s="26">
        <v>38754</v>
      </c>
      <c r="B23" s="8" t="s">
        <v>333</v>
      </c>
      <c r="C23" s="8" t="s">
        <v>334</v>
      </c>
      <c r="D23" s="8" t="s">
        <v>293</v>
      </c>
      <c r="E23" s="8" t="s">
        <v>325</v>
      </c>
      <c r="F23" s="8">
        <v>2006</v>
      </c>
      <c r="G23" s="18">
        <v>36016</v>
      </c>
      <c r="H23" s="8" t="s">
        <v>335</v>
      </c>
      <c r="I23" s="32" t="str">
        <f>HYPERLINK("mailto:huskerif@earthlink.net","huskerif@earthlink.net")</f>
        <v>huskerif@earthlink.net</v>
      </c>
      <c r="J23" s="8" t="s">
        <v>336</v>
      </c>
      <c r="K23" s="8" t="s">
        <v>337</v>
      </c>
      <c r="L23" s="8">
        <v>68502</v>
      </c>
      <c r="M23" s="8" t="s">
        <v>494</v>
      </c>
      <c r="N23" s="8" t="s">
        <v>252</v>
      </c>
      <c r="O23" s="8" t="s">
        <v>69</v>
      </c>
      <c r="P23" s="8">
        <v>10</v>
      </c>
      <c r="Q23" s="8">
        <v>2003</v>
      </c>
      <c r="R23" s="8" t="s">
        <v>339</v>
      </c>
      <c r="S23" s="8" t="s">
        <v>340</v>
      </c>
      <c r="T23" s="8">
        <v>30</v>
      </c>
      <c r="U23" s="8">
        <v>2005</v>
      </c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</row>
    <row r="24" spans="1:51" ht="15" x14ac:dyDescent="0.2">
      <c r="A24" s="26">
        <v>38630</v>
      </c>
      <c r="B24" s="8" t="s">
        <v>496</v>
      </c>
      <c r="C24" s="8" t="s">
        <v>498</v>
      </c>
      <c r="D24" s="8" t="s">
        <v>96</v>
      </c>
      <c r="E24" s="8" t="s">
        <v>499</v>
      </c>
      <c r="F24" s="8">
        <v>2005</v>
      </c>
      <c r="G24" s="18">
        <v>37058</v>
      </c>
      <c r="H24" s="8" t="s">
        <v>500</v>
      </c>
      <c r="I24" s="32" t="str">
        <f>HYPERLINK("mailto:lmwegman@yahoo.com","lmwegman@yahoo.com")</f>
        <v>lmwegman@yahoo.com</v>
      </c>
      <c r="J24" s="8" t="s">
        <v>508</v>
      </c>
      <c r="K24" s="8" t="s">
        <v>509</v>
      </c>
      <c r="L24" s="8">
        <v>68526</v>
      </c>
      <c r="M24" s="8" t="s">
        <v>512</v>
      </c>
      <c r="N24" s="8" t="s">
        <v>514</v>
      </c>
      <c r="O24" s="8" t="s">
        <v>105</v>
      </c>
      <c r="P24" s="8">
        <v>27</v>
      </c>
      <c r="Q24" s="8">
        <v>2004</v>
      </c>
      <c r="R24" s="8" t="s">
        <v>516</v>
      </c>
      <c r="S24" s="8" t="s">
        <v>97</v>
      </c>
      <c r="T24" s="8">
        <v>6</v>
      </c>
      <c r="U24" s="8">
        <v>2006</v>
      </c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</row>
    <row r="25" spans="1:51" ht="15" x14ac:dyDescent="0.2">
      <c r="A25" s="26">
        <v>38838</v>
      </c>
      <c r="B25" s="8" t="s">
        <v>524</v>
      </c>
      <c r="C25" s="8" t="s">
        <v>525</v>
      </c>
      <c r="D25" s="8" t="s">
        <v>425</v>
      </c>
      <c r="E25" s="8" t="s">
        <v>526</v>
      </c>
      <c r="F25" s="8">
        <v>2006</v>
      </c>
      <c r="G25" s="18">
        <v>36638</v>
      </c>
      <c r="H25" s="20"/>
      <c r="I25" s="32" t="str">
        <f>HYPERLINK("mailto:perkins.heather@gmail.com","perkins.heather@gmail.com")</f>
        <v>perkins.heather@gmail.com</v>
      </c>
      <c r="J25" s="8" t="s">
        <v>534</v>
      </c>
      <c r="K25" s="8" t="s">
        <v>535</v>
      </c>
      <c r="L25" s="8">
        <v>68521</v>
      </c>
      <c r="M25" s="8" t="s">
        <v>536</v>
      </c>
      <c r="N25" s="8" t="s">
        <v>537</v>
      </c>
      <c r="O25" s="8" t="s">
        <v>193</v>
      </c>
      <c r="P25" s="8">
        <v>4</v>
      </c>
      <c r="Q25" s="8">
        <v>2004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</row>
    <row r="26" spans="1:51" ht="15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</row>
    <row r="27" spans="1:51" x14ac:dyDescent="0.2">
      <c r="A27" s="2" t="s">
        <v>558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</row>
    <row r="28" spans="1:51" ht="15" x14ac:dyDescent="0.2">
      <c r="A28" s="26">
        <v>38899</v>
      </c>
      <c r="B28" s="8" t="s">
        <v>568</v>
      </c>
      <c r="C28" s="8" t="s">
        <v>569</v>
      </c>
      <c r="D28" s="8" t="s">
        <v>570</v>
      </c>
      <c r="E28" s="8" t="s">
        <v>571</v>
      </c>
      <c r="F28" s="8">
        <v>2006</v>
      </c>
      <c r="G28" s="18">
        <v>36764</v>
      </c>
      <c r="H28" s="8" t="s">
        <v>572</v>
      </c>
      <c r="I28" s="32" t="str">
        <f>HYPERLINK("mailto:sandih70@hotmail.com","sandih70@hotmail.com ")</f>
        <v xml:space="preserve">sandih70@hotmail.com </v>
      </c>
      <c r="J28" s="8" t="s">
        <v>582</v>
      </c>
      <c r="K28" s="8" t="s">
        <v>583</v>
      </c>
      <c r="L28" s="8">
        <v>68516</v>
      </c>
      <c r="M28" s="8" t="s">
        <v>584</v>
      </c>
      <c r="N28" s="8" t="s">
        <v>586</v>
      </c>
      <c r="O28" s="8" t="s">
        <v>193</v>
      </c>
      <c r="P28" s="8">
        <v>1</v>
      </c>
      <c r="Q28" s="8">
        <v>2003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</row>
    <row r="29" spans="1:51" ht="15" x14ac:dyDescent="0.2">
      <c r="A29" s="26">
        <v>38930</v>
      </c>
      <c r="B29" s="8" t="s">
        <v>266</v>
      </c>
      <c r="C29" s="8" t="s">
        <v>268</v>
      </c>
      <c r="D29" s="8" t="s">
        <v>267</v>
      </c>
      <c r="E29" s="8" t="s">
        <v>345</v>
      </c>
      <c r="F29" s="8">
        <v>2006</v>
      </c>
      <c r="G29" s="18">
        <v>37842</v>
      </c>
      <c r="H29" s="8" t="s">
        <v>600</v>
      </c>
      <c r="I29" s="32" t="str">
        <f>HYPERLINK("mailto:kerryflorell@yahoo.com","kerryflorell@yahoo.com")</f>
        <v>kerryflorell@yahoo.com</v>
      </c>
      <c r="J29" s="8" t="s">
        <v>303</v>
      </c>
      <c r="K29" s="8" t="s">
        <v>606</v>
      </c>
      <c r="L29" s="8">
        <v>68528</v>
      </c>
      <c r="M29" s="8" t="s">
        <v>608</v>
      </c>
      <c r="N29" s="8" t="s">
        <v>275</v>
      </c>
      <c r="O29" s="8" t="s">
        <v>105</v>
      </c>
      <c r="P29" s="8">
        <v>25</v>
      </c>
      <c r="Q29" s="8">
        <v>2005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</row>
    <row r="30" spans="1:51" ht="15" x14ac:dyDescent="0.2">
      <c r="A30" s="26">
        <v>38961</v>
      </c>
      <c r="B30" s="8" t="s">
        <v>616</v>
      </c>
      <c r="C30" s="8" t="s">
        <v>618</v>
      </c>
      <c r="D30" s="8" t="s">
        <v>620</v>
      </c>
      <c r="E30" s="8" t="s">
        <v>314</v>
      </c>
      <c r="F30" s="8">
        <v>2006</v>
      </c>
      <c r="G30" s="18">
        <v>37107</v>
      </c>
      <c r="H30" s="8" t="s">
        <v>621</v>
      </c>
      <c r="I30" s="32" t="str">
        <f>HYPERLINK("mailto:woodworks2252@alltel.net","woodworks2252@alltel.net")</f>
        <v>woodworks2252@alltel.net</v>
      </c>
      <c r="J30" s="8" t="s">
        <v>625</v>
      </c>
      <c r="K30" s="8" t="s">
        <v>626</v>
      </c>
      <c r="L30" s="8">
        <v>68505</v>
      </c>
      <c r="M30" s="8" t="s">
        <v>629</v>
      </c>
      <c r="N30" s="8" t="s">
        <v>631</v>
      </c>
      <c r="O30" s="8" t="s">
        <v>149</v>
      </c>
      <c r="P30" s="8">
        <v>14</v>
      </c>
      <c r="Q30" s="8">
        <v>2005</v>
      </c>
      <c r="R30" s="8" t="s">
        <v>635</v>
      </c>
      <c r="S30" s="8" t="s">
        <v>67</v>
      </c>
      <c r="T30" s="8">
        <v>5</v>
      </c>
      <c r="U30" s="8">
        <v>2005</v>
      </c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</row>
    <row r="31" spans="1:51" ht="15" x14ac:dyDescent="0.2">
      <c r="A31" s="26">
        <v>38961</v>
      </c>
      <c r="B31" s="8" t="s">
        <v>641</v>
      </c>
      <c r="C31" s="8" t="s">
        <v>643</v>
      </c>
      <c r="D31" s="8" t="s">
        <v>646</v>
      </c>
      <c r="E31" s="8" t="s">
        <v>314</v>
      </c>
      <c r="F31" s="8">
        <v>2006</v>
      </c>
      <c r="G31" s="18">
        <v>35199</v>
      </c>
      <c r="H31" s="8" t="s">
        <v>649</v>
      </c>
      <c r="I31" s="32" t="str">
        <f>HYPERLINK("mailto:amgardabbs@yahoo.com","amgardabbs@yahoo.com")</f>
        <v>amgardabbs@yahoo.com</v>
      </c>
      <c r="J31" s="8" t="s">
        <v>661</v>
      </c>
      <c r="K31" s="8" t="s">
        <v>663</v>
      </c>
      <c r="L31" s="8">
        <v>68502</v>
      </c>
      <c r="M31" s="8" t="s">
        <v>665</v>
      </c>
      <c r="N31" s="8" t="s">
        <v>666</v>
      </c>
      <c r="O31" s="8" t="s">
        <v>353</v>
      </c>
      <c r="P31" s="8">
        <v>3</v>
      </c>
      <c r="Q31" s="8">
        <v>2005</v>
      </c>
      <c r="R31" s="8" t="s">
        <v>667</v>
      </c>
      <c r="S31" s="8" t="s">
        <v>97</v>
      </c>
      <c r="T31" s="8">
        <v>26</v>
      </c>
      <c r="U31" s="8">
        <v>2006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</row>
    <row r="32" spans="1:51" ht="15" x14ac:dyDescent="0.2">
      <c r="A32" s="26">
        <v>38961</v>
      </c>
      <c r="B32" s="8" t="s">
        <v>676</v>
      </c>
      <c r="C32" s="8" t="s">
        <v>677</v>
      </c>
      <c r="D32" s="8" t="s">
        <v>678</v>
      </c>
      <c r="E32" s="8" t="s">
        <v>314</v>
      </c>
      <c r="F32" s="8">
        <v>2006</v>
      </c>
      <c r="G32" s="18">
        <v>36113</v>
      </c>
      <c r="H32" s="8" t="s">
        <v>680</v>
      </c>
      <c r="I32" s="32" t="str">
        <f>HYPERLINK("mailto:hschaible@windstream.net","hschaible@windstream.net")</f>
        <v>hschaible@windstream.net</v>
      </c>
      <c r="J32" s="8" t="s">
        <v>693</v>
      </c>
      <c r="K32" s="8" t="s">
        <v>694</v>
      </c>
      <c r="L32" s="8">
        <v>68504</v>
      </c>
      <c r="M32" s="8" t="s">
        <v>697</v>
      </c>
      <c r="N32" s="8" t="s">
        <v>252</v>
      </c>
      <c r="O32" s="8" t="s">
        <v>105</v>
      </c>
      <c r="P32" s="8">
        <v>15</v>
      </c>
      <c r="Q32" s="8">
        <v>2000</v>
      </c>
      <c r="R32" s="8" t="s">
        <v>700</v>
      </c>
      <c r="S32" s="53" t="s">
        <v>69</v>
      </c>
      <c r="T32" s="8">
        <v>14</v>
      </c>
      <c r="U32" s="8">
        <v>2006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</row>
    <row r="33" spans="1:51" ht="15" x14ac:dyDescent="0.2">
      <c r="A33" s="26">
        <v>38961</v>
      </c>
      <c r="B33" s="8" t="s">
        <v>719</v>
      </c>
      <c r="C33" s="8" t="s">
        <v>721</v>
      </c>
      <c r="D33" s="8" t="s">
        <v>293</v>
      </c>
      <c r="E33" s="8" t="s">
        <v>314</v>
      </c>
      <c r="F33" s="8">
        <v>2006</v>
      </c>
      <c r="G33" s="18">
        <v>37658</v>
      </c>
      <c r="H33" s="8" t="s">
        <v>725</v>
      </c>
      <c r="I33" s="32" t="str">
        <f>HYPERLINK("mailto:garfieldn3@yahoo.com","garfieldn3@yahoo.com")</f>
        <v>garfieldn3@yahoo.com</v>
      </c>
      <c r="J33" s="8" t="s">
        <v>735</v>
      </c>
      <c r="K33" s="8" t="s">
        <v>736</v>
      </c>
      <c r="L33" s="8">
        <v>68521</v>
      </c>
      <c r="M33" s="8" t="s">
        <v>738</v>
      </c>
      <c r="N33" s="8" t="s">
        <v>425</v>
      </c>
      <c r="O33" s="8" t="s">
        <v>69</v>
      </c>
      <c r="P33" s="8">
        <v>5</v>
      </c>
      <c r="Q33" s="8">
        <v>2005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</row>
    <row r="34" spans="1:51" ht="15" x14ac:dyDescent="0.2">
      <c r="A34" s="26">
        <v>38961</v>
      </c>
      <c r="B34" s="8" t="s">
        <v>746</v>
      </c>
      <c r="C34" s="8" t="s">
        <v>747</v>
      </c>
      <c r="D34" s="8" t="s">
        <v>748</v>
      </c>
      <c r="E34" s="8" t="s">
        <v>314</v>
      </c>
      <c r="F34" s="8">
        <v>2006</v>
      </c>
      <c r="G34" s="18">
        <v>38320</v>
      </c>
      <c r="H34" s="8" t="s">
        <v>749</v>
      </c>
      <c r="I34" s="32" t="str">
        <f>HYPERLINK("mailto:jsteinbrook@gmail.com","jsteinbrook@gmail.com")</f>
        <v>jsteinbrook@gmail.com</v>
      </c>
      <c r="J34" s="8" t="s">
        <v>756</v>
      </c>
      <c r="K34" s="8" t="s">
        <v>757</v>
      </c>
      <c r="L34" s="8">
        <v>68522</v>
      </c>
      <c r="M34" s="8" t="s">
        <v>759</v>
      </c>
      <c r="N34" s="8" t="s">
        <v>760</v>
      </c>
      <c r="O34" s="8" t="s">
        <v>761</v>
      </c>
      <c r="P34" s="8">
        <v>23</v>
      </c>
      <c r="Q34" s="8">
        <v>2005</v>
      </c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</row>
    <row r="35" spans="1:51" ht="15" x14ac:dyDescent="0.2">
      <c r="A35" s="26">
        <v>38991</v>
      </c>
      <c r="B35" s="8" t="s">
        <v>769</v>
      </c>
      <c r="C35" s="8" t="s">
        <v>771</v>
      </c>
      <c r="D35" s="8" t="s">
        <v>773</v>
      </c>
      <c r="E35" s="8" t="s">
        <v>499</v>
      </c>
      <c r="F35" s="8">
        <v>2006</v>
      </c>
      <c r="G35" s="18">
        <v>34552</v>
      </c>
      <c r="H35" s="8" t="s">
        <v>776</v>
      </c>
      <c r="I35" s="32" t="str">
        <f>HYPERLINK("mailto:chrissy_sowell@yahoo.com","chrissy_sowell@yahoo.com")</f>
        <v>chrissy_sowell@yahoo.com</v>
      </c>
      <c r="J35" s="8" t="s">
        <v>782</v>
      </c>
      <c r="K35" s="8" t="s">
        <v>783</v>
      </c>
      <c r="L35" s="8">
        <v>68505</v>
      </c>
      <c r="M35" s="8" t="s">
        <v>784</v>
      </c>
      <c r="N35" s="8" t="s">
        <v>785</v>
      </c>
      <c r="O35" s="8" t="s">
        <v>97</v>
      </c>
      <c r="P35" s="8">
        <v>10</v>
      </c>
      <c r="Q35" s="8">
        <v>2005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</row>
    <row r="36" spans="1:51" ht="15" x14ac:dyDescent="0.2">
      <c r="A36" s="26">
        <v>38991</v>
      </c>
      <c r="B36" s="8" t="s">
        <v>786</v>
      </c>
      <c r="C36" s="8" t="s">
        <v>787</v>
      </c>
      <c r="D36" s="8" t="s">
        <v>788</v>
      </c>
      <c r="E36" s="8" t="s">
        <v>499</v>
      </c>
      <c r="F36" s="8">
        <v>2006</v>
      </c>
      <c r="G36" s="18">
        <v>34244</v>
      </c>
      <c r="H36" s="8" t="s">
        <v>789</v>
      </c>
      <c r="I36" s="32" t="str">
        <f>HYPERLINK("mailto:thesipps@windstream.net","thesipps@windstream.net")</f>
        <v>thesipps@windstream.net</v>
      </c>
      <c r="J36" s="8" t="s">
        <v>793</v>
      </c>
      <c r="K36" s="8" t="s">
        <v>794</v>
      </c>
      <c r="L36" s="8">
        <v>68515</v>
      </c>
      <c r="M36" s="8" t="s">
        <v>795</v>
      </c>
      <c r="N36" s="8" t="s">
        <v>523</v>
      </c>
      <c r="O36" s="8" t="s">
        <v>69</v>
      </c>
      <c r="P36" s="8">
        <v>10</v>
      </c>
      <c r="Q36" s="20"/>
      <c r="R36" s="8" t="s">
        <v>799</v>
      </c>
      <c r="S36" s="8" t="s">
        <v>193</v>
      </c>
      <c r="T36" s="8">
        <v>29</v>
      </c>
      <c r="U36" s="20"/>
      <c r="V36" s="8" t="s">
        <v>802</v>
      </c>
      <c r="W36" s="8" t="s">
        <v>67</v>
      </c>
      <c r="X36" s="8">
        <v>20</v>
      </c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</row>
    <row r="37" spans="1:51" ht="15" x14ac:dyDescent="0.2">
      <c r="A37" s="26">
        <v>39022</v>
      </c>
      <c r="B37" s="8" t="s">
        <v>803</v>
      </c>
      <c r="C37" s="8" t="s">
        <v>804</v>
      </c>
      <c r="D37" s="8" t="s">
        <v>806</v>
      </c>
      <c r="E37" s="8" t="s">
        <v>807</v>
      </c>
      <c r="F37" s="8">
        <v>2006</v>
      </c>
      <c r="G37" s="18">
        <v>36771</v>
      </c>
      <c r="H37" s="8" t="s">
        <v>808</v>
      </c>
      <c r="I37" s="32" t="str">
        <f>HYPERLINK("mailto:polly.cox@gmail.com","polly.cox@gmail.com")</f>
        <v>polly.cox@gmail.com</v>
      </c>
      <c r="J37" s="8" t="s">
        <v>809</v>
      </c>
      <c r="K37" s="8" t="s">
        <v>810</v>
      </c>
      <c r="L37" s="8">
        <v>68524</v>
      </c>
      <c r="M37" s="8" t="s">
        <v>811</v>
      </c>
      <c r="N37" s="8" t="s">
        <v>812</v>
      </c>
      <c r="O37" s="8" t="s">
        <v>69</v>
      </c>
      <c r="P37" s="8">
        <v>6</v>
      </c>
      <c r="Q37" s="8">
        <v>2005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</row>
    <row r="38" spans="1:51" ht="15" x14ac:dyDescent="0.2">
      <c r="A38" s="26">
        <v>39120</v>
      </c>
      <c r="B38" s="8" t="s">
        <v>813</v>
      </c>
      <c r="C38" s="8" t="s">
        <v>814</v>
      </c>
      <c r="D38" s="8" t="s">
        <v>425</v>
      </c>
      <c r="E38" s="8" t="s">
        <v>325</v>
      </c>
      <c r="F38" s="8">
        <v>2007</v>
      </c>
      <c r="G38" s="18">
        <v>37527</v>
      </c>
      <c r="H38" s="8" t="s">
        <v>815</v>
      </c>
      <c r="I38" s="8" t="s">
        <v>816</v>
      </c>
      <c r="J38" s="8" t="s">
        <v>817</v>
      </c>
      <c r="K38" s="8" t="s">
        <v>818</v>
      </c>
      <c r="L38" s="8">
        <v>68516</v>
      </c>
      <c r="M38" s="8" t="s">
        <v>819</v>
      </c>
      <c r="N38" s="8" t="s">
        <v>820</v>
      </c>
      <c r="O38" s="8" t="s">
        <v>239</v>
      </c>
      <c r="P38" s="8">
        <v>7</v>
      </c>
      <c r="Q38" s="8">
        <v>2004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</row>
    <row r="39" spans="1:51" ht="15" x14ac:dyDescent="0.2">
      <c r="A39" s="26">
        <v>39120</v>
      </c>
      <c r="B39" s="8" t="s">
        <v>822</v>
      </c>
      <c r="C39" s="8" t="s">
        <v>823</v>
      </c>
      <c r="D39" s="8" t="s">
        <v>824</v>
      </c>
      <c r="E39" s="8" t="s">
        <v>325</v>
      </c>
      <c r="F39" s="8">
        <v>2007</v>
      </c>
      <c r="G39" s="18">
        <v>36715</v>
      </c>
      <c r="H39" s="8" t="s">
        <v>825</v>
      </c>
      <c r="I39" s="32" t="str">
        <f>HYPERLINK("mailto:jgekstra@hotmail.com","jgekstra@hotmail.com")</f>
        <v>jgekstra@hotmail.com</v>
      </c>
      <c r="J39" s="8" t="s">
        <v>221</v>
      </c>
      <c r="K39" s="8" t="s">
        <v>828</v>
      </c>
      <c r="L39" s="8">
        <v>68516</v>
      </c>
      <c r="M39" s="8" t="s">
        <v>830</v>
      </c>
      <c r="N39" s="8" t="s">
        <v>831</v>
      </c>
      <c r="O39" s="53" t="s">
        <v>126</v>
      </c>
      <c r="P39" s="8">
        <v>2</v>
      </c>
      <c r="Q39" s="8">
        <v>2003</v>
      </c>
      <c r="R39" s="8" t="s">
        <v>832</v>
      </c>
      <c r="S39" s="8" t="s">
        <v>67</v>
      </c>
      <c r="T39" s="8">
        <v>6</v>
      </c>
      <c r="U39" s="8">
        <v>2006</v>
      </c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</row>
    <row r="40" spans="1:51" ht="15" x14ac:dyDescent="0.2">
      <c r="A40" s="26">
        <v>39142</v>
      </c>
      <c r="B40" s="8" t="s">
        <v>834</v>
      </c>
      <c r="C40" s="8" t="s">
        <v>835</v>
      </c>
      <c r="D40" s="8" t="s">
        <v>836</v>
      </c>
      <c r="E40" s="8" t="s">
        <v>837</v>
      </c>
      <c r="F40" s="8">
        <v>2007</v>
      </c>
      <c r="G40" s="18">
        <v>37449</v>
      </c>
      <c r="H40" s="8" t="s">
        <v>838</v>
      </c>
      <c r="I40" s="32" t="str">
        <f>HYPERLINK("mailto:carrie_terrin@yahoo.com","carrie_terrin@yahoo.com")</f>
        <v>carrie_terrin@yahoo.com</v>
      </c>
      <c r="J40" s="8" t="s">
        <v>840</v>
      </c>
      <c r="K40" s="8" t="s">
        <v>841</v>
      </c>
      <c r="L40" s="8">
        <v>68504</v>
      </c>
      <c r="M40" s="8" t="s">
        <v>842</v>
      </c>
      <c r="N40" s="8" t="s">
        <v>843</v>
      </c>
      <c r="O40" s="8" t="s">
        <v>193</v>
      </c>
      <c r="P40" s="8">
        <v>1</v>
      </c>
      <c r="Q40" s="8">
        <v>2004</v>
      </c>
      <c r="R40" s="8" t="s">
        <v>844</v>
      </c>
      <c r="S40" s="8" t="s">
        <v>126</v>
      </c>
      <c r="T40" s="8">
        <v>17</v>
      </c>
      <c r="U40" s="8">
        <v>2006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</row>
    <row r="41" spans="1:51" ht="15" x14ac:dyDescent="0.2">
      <c r="A41" s="26">
        <v>39142</v>
      </c>
      <c r="B41" s="8" t="s">
        <v>845</v>
      </c>
      <c r="C41" s="8" t="s">
        <v>452</v>
      </c>
      <c r="D41" s="8" t="s">
        <v>846</v>
      </c>
      <c r="E41" s="8" t="s">
        <v>837</v>
      </c>
      <c r="F41" s="8">
        <v>2007</v>
      </c>
      <c r="G41" s="18">
        <v>37394</v>
      </c>
      <c r="H41" s="8" t="s">
        <v>847</v>
      </c>
      <c r="I41" s="32" t="str">
        <f>HYPERLINK("mailto:cedney1_1999@yahoo.com","cedney1_1999@yahoo.com")</f>
        <v>cedney1_1999@yahoo.com</v>
      </c>
      <c r="J41" s="8" t="s">
        <v>848</v>
      </c>
      <c r="K41" s="8" t="s">
        <v>849</v>
      </c>
      <c r="L41" s="8">
        <v>68516</v>
      </c>
      <c r="M41" s="8" t="s">
        <v>850</v>
      </c>
      <c r="N41" s="8" t="s">
        <v>851</v>
      </c>
      <c r="O41" s="8" t="s">
        <v>193</v>
      </c>
      <c r="P41" s="8">
        <v>4</v>
      </c>
      <c r="Q41" s="8">
        <v>2003</v>
      </c>
      <c r="R41" s="8" t="s">
        <v>852</v>
      </c>
      <c r="S41" s="8" t="s">
        <v>353</v>
      </c>
      <c r="T41" s="8">
        <v>26</v>
      </c>
      <c r="U41" s="8">
        <v>2006</v>
      </c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</row>
    <row r="42" spans="1:51" ht="15" x14ac:dyDescent="0.2">
      <c r="A42" s="26">
        <v>39142</v>
      </c>
      <c r="B42" s="8" t="s">
        <v>853</v>
      </c>
      <c r="C42" s="8" t="s">
        <v>854</v>
      </c>
      <c r="D42" s="8" t="s">
        <v>855</v>
      </c>
      <c r="E42" s="8" t="s">
        <v>837</v>
      </c>
      <c r="F42" s="8">
        <v>2007</v>
      </c>
      <c r="G42" s="18">
        <v>34741</v>
      </c>
      <c r="H42" s="8" t="s">
        <v>856</v>
      </c>
      <c r="I42" s="32" t="str">
        <f>HYPERLINK("mailto:vancollie@windstream.net","vancollie@windstream.net")</f>
        <v>vancollie@windstream.net</v>
      </c>
      <c r="J42" s="8" t="s">
        <v>857</v>
      </c>
      <c r="K42" s="8" t="s">
        <v>858</v>
      </c>
      <c r="L42" s="8">
        <v>68512</v>
      </c>
      <c r="M42" s="8" t="s">
        <v>859</v>
      </c>
      <c r="N42" s="8" t="s">
        <v>240</v>
      </c>
      <c r="O42" s="8" t="s">
        <v>353</v>
      </c>
      <c r="P42" s="8">
        <v>12</v>
      </c>
      <c r="Q42" s="8">
        <v>2001</v>
      </c>
      <c r="R42" s="8" t="s">
        <v>860</v>
      </c>
      <c r="S42" s="8" t="s">
        <v>340</v>
      </c>
      <c r="T42" s="8">
        <v>28</v>
      </c>
      <c r="U42" s="8">
        <v>2005</v>
      </c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</row>
    <row r="43" spans="1:51" ht="15" x14ac:dyDescent="0.2">
      <c r="A43" s="26">
        <v>39142</v>
      </c>
      <c r="B43" s="8" t="s">
        <v>861</v>
      </c>
      <c r="C43" s="8" t="s">
        <v>862</v>
      </c>
      <c r="D43" s="8" t="s">
        <v>440</v>
      </c>
      <c r="E43" s="8" t="s">
        <v>837</v>
      </c>
      <c r="F43" s="8">
        <v>2007</v>
      </c>
      <c r="G43" s="18">
        <v>35140</v>
      </c>
      <c r="H43" s="8" t="s">
        <v>863</v>
      </c>
      <c r="I43" s="8" t="s">
        <v>864</v>
      </c>
      <c r="J43" s="8" t="s">
        <v>865</v>
      </c>
      <c r="K43" s="8" t="s">
        <v>866</v>
      </c>
      <c r="L43" s="8">
        <v>68528</v>
      </c>
      <c r="M43" s="8" t="s">
        <v>867</v>
      </c>
      <c r="N43" s="8" t="s">
        <v>868</v>
      </c>
      <c r="O43" s="8" t="s">
        <v>193</v>
      </c>
      <c r="P43" s="8">
        <v>27</v>
      </c>
      <c r="Q43" s="8">
        <v>2006</v>
      </c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</row>
    <row r="44" spans="1:51" ht="15" x14ac:dyDescent="0.2">
      <c r="A44" s="26">
        <v>39203</v>
      </c>
      <c r="B44" s="8" t="s">
        <v>869</v>
      </c>
      <c r="C44" s="8" t="s">
        <v>870</v>
      </c>
      <c r="D44" s="8" t="s">
        <v>871</v>
      </c>
      <c r="E44" s="8" t="s">
        <v>526</v>
      </c>
      <c r="F44" s="8">
        <v>2007</v>
      </c>
      <c r="G44" s="18">
        <v>36617</v>
      </c>
      <c r="H44" s="8" t="s">
        <v>872</v>
      </c>
      <c r="I44" s="32" t="str">
        <f>HYPERLINK("mailto:crazierevryday@aol.com","crazierevryday@aol.com")</f>
        <v>crazierevryday@aol.com</v>
      </c>
      <c r="J44" s="8" t="s">
        <v>582</v>
      </c>
      <c r="K44" s="8" t="s">
        <v>873</v>
      </c>
      <c r="L44" s="8">
        <v>68502</v>
      </c>
      <c r="M44" s="8" t="s">
        <v>874</v>
      </c>
      <c r="N44" s="8" t="s">
        <v>875</v>
      </c>
      <c r="O44" s="8" t="s">
        <v>149</v>
      </c>
      <c r="P44" s="8">
        <v>6</v>
      </c>
      <c r="Q44" s="8">
        <v>2002</v>
      </c>
      <c r="R44" s="8" t="s">
        <v>876</v>
      </c>
      <c r="S44" s="8" t="s">
        <v>340</v>
      </c>
      <c r="T44" s="8">
        <v>23</v>
      </c>
      <c r="U44" s="8">
        <v>2003</v>
      </c>
      <c r="V44" s="8" t="s">
        <v>877</v>
      </c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</row>
    <row r="45" spans="1:51" ht="15" x14ac:dyDescent="0.2">
      <c r="A45" s="26">
        <v>39203</v>
      </c>
      <c r="B45" s="8" t="s">
        <v>878</v>
      </c>
      <c r="C45" s="8" t="s">
        <v>879</v>
      </c>
      <c r="D45" s="8" t="s">
        <v>880</v>
      </c>
      <c r="E45" s="8" t="s">
        <v>526</v>
      </c>
      <c r="F45" s="8">
        <v>2007</v>
      </c>
      <c r="G45" s="18">
        <v>35426</v>
      </c>
      <c r="H45" s="8" t="s">
        <v>881</v>
      </c>
      <c r="I45" s="32" t="str">
        <f>HYPERLINK("mailto:carnesne@yahoo.com","carnesne@yahoo.com")</f>
        <v>carnesne@yahoo.com</v>
      </c>
      <c r="J45" s="8" t="s">
        <v>882</v>
      </c>
      <c r="K45" s="8" t="s">
        <v>883</v>
      </c>
      <c r="L45" s="8">
        <v>68516</v>
      </c>
      <c r="M45" s="8" t="s">
        <v>884</v>
      </c>
      <c r="N45" s="8" t="s">
        <v>885</v>
      </c>
      <c r="O45" s="8" t="s">
        <v>69</v>
      </c>
      <c r="P45" s="8">
        <v>20</v>
      </c>
      <c r="Q45" s="8">
        <v>1999</v>
      </c>
      <c r="R45" s="8" t="s">
        <v>886</v>
      </c>
      <c r="S45" s="8" t="s">
        <v>353</v>
      </c>
      <c r="T45" s="8">
        <v>9</v>
      </c>
      <c r="U45" s="8">
        <v>2002</v>
      </c>
      <c r="V45" s="8" t="s">
        <v>887</v>
      </c>
      <c r="W45" s="8" t="s">
        <v>105</v>
      </c>
      <c r="X45" s="8">
        <v>2</v>
      </c>
      <c r="Y45" s="8">
        <v>2005</v>
      </c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</row>
    <row r="46" spans="1:51" ht="15" x14ac:dyDescent="0.2">
      <c r="A46" s="26">
        <v>39234</v>
      </c>
      <c r="B46" s="8" t="s">
        <v>888</v>
      </c>
      <c r="C46" s="8" t="s">
        <v>889</v>
      </c>
      <c r="D46" s="8" t="s">
        <v>890</v>
      </c>
      <c r="E46" s="8" t="s">
        <v>891</v>
      </c>
      <c r="F46" s="8">
        <v>2007</v>
      </c>
      <c r="G46" s="18">
        <v>35791</v>
      </c>
      <c r="H46" s="8" t="s">
        <v>892</v>
      </c>
      <c r="I46" s="32" t="str">
        <f>HYPERLINK("mailto:dawson6@alltel.net","dawson6@alltel.net")</f>
        <v>dawson6@alltel.net</v>
      </c>
      <c r="J46" s="8" t="s">
        <v>893</v>
      </c>
      <c r="K46" s="8" t="s">
        <v>894</v>
      </c>
      <c r="L46" s="8">
        <v>68526</v>
      </c>
      <c r="M46" s="8" t="s">
        <v>895</v>
      </c>
      <c r="N46" s="8" t="s">
        <v>896</v>
      </c>
      <c r="O46" s="8" t="s">
        <v>149</v>
      </c>
      <c r="P46" s="8">
        <v>26</v>
      </c>
      <c r="Q46" s="8">
        <v>2000</v>
      </c>
      <c r="R46" s="8" t="s">
        <v>897</v>
      </c>
      <c r="S46" s="8" t="s">
        <v>69</v>
      </c>
      <c r="T46" s="8">
        <v>6</v>
      </c>
      <c r="U46" s="8">
        <v>2001</v>
      </c>
      <c r="V46" s="8" t="s">
        <v>898</v>
      </c>
      <c r="W46" s="8" t="s">
        <v>522</v>
      </c>
      <c r="X46" s="8">
        <v>12</v>
      </c>
      <c r="Y46" s="8">
        <v>2004</v>
      </c>
      <c r="Z46" s="8" t="s">
        <v>691</v>
      </c>
      <c r="AA46" s="8" t="s">
        <v>522</v>
      </c>
      <c r="AB46" s="8">
        <v>12</v>
      </c>
      <c r="AC46" s="8">
        <v>2004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</row>
    <row r="47" spans="1:51" ht="15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</row>
    <row r="48" spans="1:51" x14ac:dyDescent="0.2">
      <c r="A48" s="2" t="s">
        <v>899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</row>
    <row r="49" spans="1:51" ht="15" x14ac:dyDescent="0.2">
      <c r="A49" s="26">
        <v>38899</v>
      </c>
      <c r="B49" s="8" t="s">
        <v>900</v>
      </c>
      <c r="C49" s="8" t="s">
        <v>901</v>
      </c>
      <c r="D49" s="8" t="s">
        <v>902</v>
      </c>
      <c r="E49" s="8" t="s">
        <v>499</v>
      </c>
      <c r="F49" s="8">
        <v>2004</v>
      </c>
      <c r="G49" s="18">
        <v>35602</v>
      </c>
      <c r="H49" s="8" t="s">
        <v>903</v>
      </c>
      <c r="I49" s="32" t="str">
        <f>HYPERLINK("mailto:Monique@ThePlatzFamily.com","Monique@ThePlatzFamily.com ")</f>
        <v xml:space="preserve">Monique@ThePlatzFamily.com </v>
      </c>
      <c r="J49" s="8" t="s">
        <v>735</v>
      </c>
      <c r="K49" s="8" t="s">
        <v>904</v>
      </c>
      <c r="L49" s="20"/>
      <c r="M49" s="8" t="s">
        <v>905</v>
      </c>
      <c r="N49" s="8" t="s">
        <v>906</v>
      </c>
      <c r="O49" s="8" t="s">
        <v>126</v>
      </c>
      <c r="P49" s="8">
        <v>4</v>
      </c>
      <c r="Q49" s="8">
        <v>2000</v>
      </c>
      <c r="R49" s="8" t="s">
        <v>907</v>
      </c>
      <c r="S49" s="8" t="s">
        <v>69</v>
      </c>
      <c r="T49" s="8">
        <v>23</v>
      </c>
      <c r="U49" s="8">
        <v>2005</v>
      </c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</row>
    <row r="50" spans="1:51" ht="15" x14ac:dyDescent="0.2">
      <c r="A50" s="26">
        <v>38930</v>
      </c>
      <c r="B50" s="8" t="s">
        <v>908</v>
      </c>
      <c r="C50" s="8" t="s">
        <v>909</v>
      </c>
      <c r="D50" s="8" t="s">
        <v>910</v>
      </c>
      <c r="E50" s="8" t="s">
        <v>345</v>
      </c>
      <c r="F50" s="8">
        <v>2003</v>
      </c>
      <c r="G50" s="18">
        <v>35644</v>
      </c>
      <c r="H50" s="8" t="s">
        <v>911</v>
      </c>
      <c r="I50" s="32" t="str">
        <f>HYPERLINK("mailto:terribierbower@hotmail.com","terribierbower@hotmail.com")</f>
        <v>terribierbower@hotmail.com</v>
      </c>
      <c r="J50" s="8" t="s">
        <v>303</v>
      </c>
      <c r="K50" s="8" t="s">
        <v>912</v>
      </c>
      <c r="L50" s="8">
        <v>68507</v>
      </c>
      <c r="M50" s="8" t="s">
        <v>913</v>
      </c>
      <c r="N50" s="8" t="s">
        <v>551</v>
      </c>
      <c r="O50" s="8" t="s">
        <v>353</v>
      </c>
      <c r="P50" s="8">
        <v>9</v>
      </c>
      <c r="Q50" s="8">
        <v>2001</v>
      </c>
      <c r="R50" s="8" t="s">
        <v>914</v>
      </c>
      <c r="S50" s="8" t="s">
        <v>193</v>
      </c>
      <c r="T50" s="8">
        <v>22</v>
      </c>
      <c r="U50" s="8">
        <v>2002</v>
      </c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</row>
    <row r="51" spans="1:51" ht="15" x14ac:dyDescent="0.2">
      <c r="A51" s="26">
        <v>38961</v>
      </c>
      <c r="B51" s="8" t="s">
        <v>915</v>
      </c>
      <c r="C51" s="8" t="s">
        <v>916</v>
      </c>
      <c r="D51" s="8" t="s">
        <v>917</v>
      </c>
      <c r="E51" s="8" t="s">
        <v>314</v>
      </c>
      <c r="F51" s="8">
        <v>2001</v>
      </c>
      <c r="G51" s="18">
        <v>34140</v>
      </c>
      <c r="H51" s="8" t="s">
        <v>918</v>
      </c>
      <c r="I51" s="32" t="str">
        <f>HYPERLINK("mailto:nkent@neb.rr.com","nkent@neb.rr.com")</f>
        <v>nkent@neb.rr.com</v>
      </c>
      <c r="J51" s="8" t="s">
        <v>919</v>
      </c>
      <c r="K51" s="8" t="s">
        <v>920</v>
      </c>
      <c r="L51" s="8">
        <v>68504</v>
      </c>
      <c r="M51" s="8" t="s">
        <v>921</v>
      </c>
      <c r="N51" s="8" t="s">
        <v>922</v>
      </c>
      <c r="O51" s="8" t="s">
        <v>126</v>
      </c>
      <c r="P51" s="8">
        <v>18</v>
      </c>
      <c r="Q51" s="8">
        <v>1999</v>
      </c>
      <c r="R51" s="8" t="s">
        <v>923</v>
      </c>
      <c r="S51" s="8" t="s">
        <v>105</v>
      </c>
      <c r="T51" s="8">
        <v>29</v>
      </c>
      <c r="U51" s="8">
        <v>2001</v>
      </c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</row>
    <row r="52" spans="1:51" ht="15" x14ac:dyDescent="0.2">
      <c r="A52" s="26">
        <v>38991</v>
      </c>
      <c r="B52" s="8" t="s">
        <v>924</v>
      </c>
      <c r="C52" s="8" t="s">
        <v>925</v>
      </c>
      <c r="D52" s="8" t="s">
        <v>528</v>
      </c>
      <c r="E52" s="8" t="s">
        <v>499</v>
      </c>
      <c r="F52" s="8">
        <v>2001</v>
      </c>
      <c r="G52" s="18">
        <v>35658</v>
      </c>
      <c r="H52" s="8" t="s">
        <v>926</v>
      </c>
      <c r="I52" s="8" t="s">
        <v>927</v>
      </c>
      <c r="J52" s="8" t="s">
        <v>928</v>
      </c>
      <c r="K52" s="8" t="s">
        <v>929</v>
      </c>
      <c r="L52" s="8">
        <v>68506</v>
      </c>
      <c r="M52" s="8" t="s">
        <v>930</v>
      </c>
      <c r="N52" s="8" t="s">
        <v>931</v>
      </c>
      <c r="O52" s="8" t="s">
        <v>340</v>
      </c>
      <c r="P52" s="8">
        <v>12</v>
      </c>
      <c r="Q52" s="8">
        <v>2001</v>
      </c>
      <c r="R52" s="8" t="s">
        <v>932</v>
      </c>
      <c r="S52" s="8" t="s">
        <v>353</v>
      </c>
      <c r="T52" s="8">
        <v>19</v>
      </c>
      <c r="U52" s="8">
        <v>2005</v>
      </c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</row>
    <row r="53" spans="1:51" ht="15" x14ac:dyDescent="0.2">
      <c r="A53" s="26">
        <v>38991</v>
      </c>
      <c r="B53" s="8" t="s">
        <v>479</v>
      </c>
      <c r="C53" s="8" t="s">
        <v>481</v>
      </c>
      <c r="D53" s="8" t="s">
        <v>482</v>
      </c>
      <c r="E53" s="8" t="s">
        <v>325</v>
      </c>
      <c r="F53" s="8">
        <v>2006</v>
      </c>
      <c r="G53" s="18">
        <v>36410</v>
      </c>
      <c r="H53" s="8" t="s">
        <v>483</v>
      </c>
      <c r="I53" s="32" t="str">
        <f>HYPERLINK("mailto:aiimami@hotmail.com","aiimami@hotmail.com")</f>
        <v>aiimami@hotmail.com</v>
      </c>
      <c r="J53" s="8" t="s">
        <v>487</v>
      </c>
      <c r="K53" s="8" t="s">
        <v>933</v>
      </c>
      <c r="L53" s="20"/>
      <c r="M53" s="8" t="s">
        <v>491</v>
      </c>
      <c r="N53" s="8" t="s">
        <v>492</v>
      </c>
      <c r="O53" s="8" t="s">
        <v>210</v>
      </c>
      <c r="P53" s="8">
        <v>13</v>
      </c>
      <c r="Q53" s="8">
        <v>2003</v>
      </c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</row>
    <row r="54" spans="1:51" ht="15" x14ac:dyDescent="0.2">
      <c r="A54" s="26">
        <v>39022</v>
      </c>
      <c r="B54" s="8" t="s">
        <v>934</v>
      </c>
      <c r="C54" s="8" t="s">
        <v>935</v>
      </c>
      <c r="D54" s="8" t="s">
        <v>646</v>
      </c>
      <c r="E54" s="8" t="s">
        <v>526</v>
      </c>
      <c r="F54" s="8">
        <v>2004</v>
      </c>
      <c r="G54" s="18">
        <v>35175</v>
      </c>
      <c r="H54" s="8" t="s">
        <v>936</v>
      </c>
      <c r="I54" s="32" t="str">
        <f>HYPERLINK("mailto:mandyfichter@yahoo.com","mandyfichter@yahoo.com ")</f>
        <v>mandyfichter@yahoo.com </v>
      </c>
      <c r="J54" s="8" t="s">
        <v>937</v>
      </c>
      <c r="K54" s="8" t="s">
        <v>938</v>
      </c>
      <c r="L54" s="20"/>
      <c r="M54" s="8" t="s">
        <v>939</v>
      </c>
      <c r="N54" s="8" t="s">
        <v>238</v>
      </c>
      <c r="O54" s="8" t="s">
        <v>149</v>
      </c>
      <c r="P54" s="8">
        <v>9</v>
      </c>
      <c r="Q54" s="8">
        <v>2003</v>
      </c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</row>
    <row r="55" spans="1:51" x14ac:dyDescent="0.2">
      <c r="A55" s="2" t="s">
        <v>940</v>
      </c>
      <c r="B55" s="8" t="s">
        <v>941</v>
      </c>
      <c r="C55" s="8" t="s">
        <v>942</v>
      </c>
      <c r="D55" s="8" t="s">
        <v>943</v>
      </c>
      <c r="E55" s="8" t="s">
        <v>314</v>
      </c>
      <c r="F55" s="8">
        <v>2004</v>
      </c>
      <c r="G55" s="18">
        <v>37763</v>
      </c>
      <c r="H55" s="8" t="s">
        <v>944</v>
      </c>
      <c r="I55" s="8" t="s">
        <v>945</v>
      </c>
      <c r="J55" s="8" t="s">
        <v>946</v>
      </c>
      <c r="K55" s="8" t="s">
        <v>947</v>
      </c>
      <c r="L55" s="20"/>
      <c r="M55" s="8" t="s">
        <v>948</v>
      </c>
      <c r="N55" s="8" t="s">
        <v>949</v>
      </c>
      <c r="O55" s="8" t="s">
        <v>239</v>
      </c>
      <c r="P55" s="8">
        <v>5</v>
      </c>
      <c r="Q55" s="8">
        <v>2003</v>
      </c>
      <c r="R55" s="8" t="s">
        <v>931</v>
      </c>
      <c r="S55" s="8" t="s">
        <v>69</v>
      </c>
      <c r="T55" s="8">
        <v>19</v>
      </c>
      <c r="U55" s="8">
        <v>2005</v>
      </c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</row>
    <row r="56" spans="1:51" ht="15" x14ac:dyDescent="0.2">
      <c r="A56" s="26">
        <v>39114</v>
      </c>
      <c r="B56" s="8" t="s">
        <v>950</v>
      </c>
      <c r="C56" s="8" t="s">
        <v>951</v>
      </c>
      <c r="D56" s="8" t="s">
        <v>952</v>
      </c>
      <c r="E56" s="8" t="s">
        <v>325</v>
      </c>
      <c r="F56" s="8">
        <v>2001</v>
      </c>
      <c r="G56" s="18">
        <v>34925</v>
      </c>
      <c r="H56" s="8" t="s">
        <v>953</v>
      </c>
      <c r="I56" s="32" t="str">
        <f>HYPERLINK("mailto:kminor1@neb.rr.com","kminor1@neb.rr.com")</f>
        <v>kminor1@neb.rr.com</v>
      </c>
      <c r="J56" s="20"/>
      <c r="K56" s="8" t="s">
        <v>954</v>
      </c>
      <c r="L56" s="8">
        <v>68506</v>
      </c>
      <c r="M56" s="8" t="s">
        <v>955</v>
      </c>
      <c r="N56" s="8" t="s">
        <v>956</v>
      </c>
      <c r="O56" s="8" t="s">
        <v>97</v>
      </c>
      <c r="P56" s="8">
        <v>8</v>
      </c>
      <c r="Q56" s="8">
        <v>1999</v>
      </c>
      <c r="R56" s="8" t="s">
        <v>574</v>
      </c>
      <c r="S56" s="8" t="s">
        <v>97</v>
      </c>
      <c r="T56" s="8">
        <v>18</v>
      </c>
      <c r="U56" s="8">
        <v>2001</v>
      </c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</row>
    <row r="57" spans="1:51" ht="15" x14ac:dyDescent="0.2">
      <c r="A57" s="26">
        <v>39114</v>
      </c>
      <c r="B57" s="8" t="s">
        <v>957</v>
      </c>
      <c r="C57" s="8" t="s">
        <v>958</v>
      </c>
      <c r="D57" s="8" t="s">
        <v>959</v>
      </c>
      <c r="E57" s="8" t="s">
        <v>325</v>
      </c>
      <c r="F57" s="8">
        <v>2003</v>
      </c>
      <c r="G57" s="18">
        <v>34081</v>
      </c>
      <c r="H57" s="8" t="s">
        <v>960</v>
      </c>
      <c r="I57" s="32" t="str">
        <f>HYPERLINK("mailto:kmcmnolan@neb.rr.com","kmcmnolan@neb.rr.com ")</f>
        <v xml:space="preserve">kmcmnolan@neb.rr.com </v>
      </c>
      <c r="J57" s="8" t="s">
        <v>426</v>
      </c>
      <c r="K57" s="8" t="s">
        <v>961</v>
      </c>
      <c r="L57" s="8">
        <v>68505</v>
      </c>
      <c r="M57" s="8" t="s">
        <v>962</v>
      </c>
      <c r="N57" s="8" t="s">
        <v>963</v>
      </c>
      <c r="O57" s="8" t="s">
        <v>340</v>
      </c>
      <c r="P57" s="8">
        <v>2</v>
      </c>
      <c r="Q57" s="8">
        <v>1997</v>
      </c>
      <c r="R57" s="8" t="s">
        <v>964</v>
      </c>
      <c r="S57" s="8" t="s">
        <v>340</v>
      </c>
      <c r="T57" s="8">
        <v>22</v>
      </c>
      <c r="U57" s="8">
        <v>2001</v>
      </c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</row>
    <row r="58" spans="1:51" ht="15" x14ac:dyDescent="0.2">
      <c r="A58" s="26">
        <v>39142</v>
      </c>
      <c r="B58" s="8" t="s">
        <v>965</v>
      </c>
      <c r="C58" s="8" t="s">
        <v>966</v>
      </c>
      <c r="D58" s="8" t="s">
        <v>97</v>
      </c>
      <c r="E58" s="8" t="s">
        <v>389</v>
      </c>
      <c r="F58" s="8">
        <v>2004</v>
      </c>
      <c r="G58" s="18">
        <v>37149</v>
      </c>
      <c r="H58" s="8" t="s">
        <v>967</v>
      </c>
      <c r="I58" s="8" t="s">
        <v>968</v>
      </c>
      <c r="J58" s="8" t="s">
        <v>969</v>
      </c>
      <c r="K58" s="8" t="s">
        <v>970</v>
      </c>
      <c r="L58" s="8">
        <v>68522</v>
      </c>
      <c r="M58" s="8" t="s">
        <v>971</v>
      </c>
      <c r="N58" s="8" t="s">
        <v>436</v>
      </c>
      <c r="O58" s="8" t="s">
        <v>193</v>
      </c>
      <c r="P58" s="8">
        <v>12</v>
      </c>
      <c r="Q58" s="8">
        <v>2003</v>
      </c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</row>
    <row r="59" spans="1:51" ht="15" x14ac:dyDescent="0.2">
      <c r="A59" s="26">
        <v>39173</v>
      </c>
      <c r="B59" s="8" t="s">
        <v>972</v>
      </c>
      <c r="C59" s="8" t="s">
        <v>973</v>
      </c>
      <c r="D59" s="8" t="s">
        <v>293</v>
      </c>
      <c r="E59" s="8" t="s">
        <v>389</v>
      </c>
      <c r="F59" s="8">
        <v>2002</v>
      </c>
      <c r="G59" s="18">
        <v>36455</v>
      </c>
      <c r="H59" s="8" t="s">
        <v>974</v>
      </c>
      <c r="I59" s="8" t="s">
        <v>975</v>
      </c>
      <c r="J59" s="8" t="s">
        <v>336</v>
      </c>
      <c r="K59" s="8" t="s">
        <v>976</v>
      </c>
      <c r="L59" s="8">
        <v>68522</v>
      </c>
      <c r="M59" s="8" t="s">
        <v>977</v>
      </c>
      <c r="N59" s="8" t="s">
        <v>978</v>
      </c>
      <c r="O59" s="8" t="s">
        <v>69</v>
      </c>
      <c r="P59" s="8">
        <v>24</v>
      </c>
      <c r="Q59" s="8">
        <v>2000</v>
      </c>
      <c r="R59" s="8" t="s">
        <v>931</v>
      </c>
      <c r="S59" s="8" t="s">
        <v>410</v>
      </c>
      <c r="T59" s="8">
        <v>27</v>
      </c>
      <c r="U59" s="8">
        <v>2001</v>
      </c>
      <c r="V59" s="8" t="s">
        <v>610</v>
      </c>
      <c r="W59" s="8" t="s">
        <v>69</v>
      </c>
      <c r="X59" s="8">
        <v>25</v>
      </c>
      <c r="Y59" s="8">
        <v>2004</v>
      </c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</row>
    <row r="60" spans="1:51" ht="15" x14ac:dyDescent="0.2">
      <c r="A60" s="26">
        <v>39203</v>
      </c>
      <c r="B60" s="8" t="s">
        <v>979</v>
      </c>
      <c r="C60" s="8" t="s">
        <v>721</v>
      </c>
      <c r="D60" s="8" t="s">
        <v>980</v>
      </c>
      <c r="E60" s="8" t="s">
        <v>526</v>
      </c>
      <c r="F60" s="8">
        <v>2004</v>
      </c>
      <c r="G60" s="18">
        <v>37093</v>
      </c>
      <c r="H60" s="8" t="s">
        <v>981</v>
      </c>
      <c r="I60" s="8" t="s">
        <v>982</v>
      </c>
      <c r="J60" s="8" t="s">
        <v>983</v>
      </c>
      <c r="K60" s="8" t="s">
        <v>984</v>
      </c>
      <c r="L60" s="8">
        <v>68506</v>
      </c>
      <c r="M60" s="8" t="s">
        <v>985</v>
      </c>
      <c r="N60" s="8" t="s">
        <v>457</v>
      </c>
      <c r="O60" s="8" t="s">
        <v>67</v>
      </c>
      <c r="P60" s="8">
        <v>23</v>
      </c>
      <c r="Q60" s="8">
        <v>2003</v>
      </c>
      <c r="R60" s="8" t="s">
        <v>860</v>
      </c>
      <c r="S60" s="8" t="s">
        <v>193</v>
      </c>
      <c r="T60" s="8">
        <v>14</v>
      </c>
      <c r="U60" s="8">
        <v>2006</v>
      </c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</row>
    <row r="61" spans="1:51" ht="15" x14ac:dyDescent="0.2">
      <c r="A61" s="26">
        <v>39234</v>
      </c>
      <c r="B61" s="8" t="s">
        <v>496</v>
      </c>
      <c r="C61" s="8" t="s">
        <v>498</v>
      </c>
      <c r="D61" s="8" t="s">
        <v>96</v>
      </c>
      <c r="E61" s="8" t="s">
        <v>499</v>
      </c>
      <c r="F61" s="8">
        <v>2005</v>
      </c>
      <c r="G61" s="18">
        <v>37058</v>
      </c>
      <c r="H61" s="8" t="s">
        <v>500</v>
      </c>
      <c r="I61" s="32" t="str">
        <f>HYPERLINK("mailto:lmwegman@yahoo.com","lmwegman@yahoo.com")</f>
        <v>lmwegman@yahoo.com</v>
      </c>
      <c r="J61" s="8" t="s">
        <v>508</v>
      </c>
      <c r="K61" s="8" t="s">
        <v>933</v>
      </c>
      <c r="L61" s="20"/>
      <c r="M61" s="8" t="s">
        <v>986</v>
      </c>
      <c r="N61" s="8" t="s">
        <v>514</v>
      </c>
      <c r="O61" s="8" t="s">
        <v>105</v>
      </c>
      <c r="P61" s="8">
        <v>27</v>
      </c>
      <c r="Q61" s="8">
        <v>2004</v>
      </c>
      <c r="R61" s="8" t="s">
        <v>516</v>
      </c>
      <c r="S61" s="8" t="s">
        <v>97</v>
      </c>
      <c r="T61" s="8">
        <v>6</v>
      </c>
      <c r="U61" s="8">
        <v>2006</v>
      </c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</row>
    <row r="62" spans="1:51" ht="1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</row>
    <row r="63" spans="1:51" ht="1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</row>
    <row r="64" spans="1:51" x14ac:dyDescent="0.2">
      <c r="A64" s="2" t="s">
        <v>987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</row>
    <row r="65" spans="1:51" ht="15" x14ac:dyDescent="0.2">
      <c r="A65" s="26">
        <v>39264</v>
      </c>
      <c r="B65" s="8" t="s">
        <v>988</v>
      </c>
      <c r="C65" s="8" t="s">
        <v>989</v>
      </c>
      <c r="D65" s="8" t="s">
        <v>132</v>
      </c>
      <c r="E65" s="8" t="s">
        <v>571</v>
      </c>
      <c r="F65" s="8">
        <v>2007</v>
      </c>
      <c r="G65" s="18">
        <v>37023</v>
      </c>
      <c r="H65" s="8" t="s">
        <v>990</v>
      </c>
      <c r="I65" s="58" t="str">
        <f>HYPERLINK("mailto:juliebaughman@aol.com","juliebaughman@aol.com")</f>
        <v>juliebaughman@aol.com</v>
      </c>
      <c r="J65" s="8" t="s">
        <v>991</v>
      </c>
      <c r="K65" s="8" t="s">
        <v>992</v>
      </c>
      <c r="L65" s="8">
        <v>68516</v>
      </c>
      <c r="M65" s="8" t="s">
        <v>993</v>
      </c>
      <c r="N65" s="8" t="s">
        <v>994</v>
      </c>
      <c r="O65" s="8" t="s">
        <v>105</v>
      </c>
      <c r="P65" s="8">
        <v>13</v>
      </c>
      <c r="Q65" s="8">
        <v>2003</v>
      </c>
      <c r="R65" s="8" t="s">
        <v>396</v>
      </c>
      <c r="S65" s="8" t="s">
        <v>210</v>
      </c>
      <c r="T65" s="8">
        <v>2</v>
      </c>
      <c r="U65" s="8">
        <v>2005</v>
      </c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</row>
    <row r="66" spans="1:51" ht="15" x14ac:dyDescent="0.2">
      <c r="A66" s="26">
        <v>39264</v>
      </c>
      <c r="B66" s="8" t="s">
        <v>995</v>
      </c>
      <c r="C66" s="8" t="s">
        <v>996</v>
      </c>
      <c r="D66" s="8" t="s">
        <v>132</v>
      </c>
      <c r="E66" s="8" t="s">
        <v>571</v>
      </c>
      <c r="F66" s="8">
        <v>2007</v>
      </c>
      <c r="G66" s="18">
        <v>37751</v>
      </c>
      <c r="H66" s="8" t="s">
        <v>997</v>
      </c>
      <c r="I66" s="58" t="str">
        <f>HYPERLINK("mailto:doublej0899@hotmail.com","doublej0899@hotmail.com")</f>
        <v>doublej0899@hotmail.com</v>
      </c>
      <c r="J66" s="8" t="s">
        <v>998</v>
      </c>
      <c r="K66" s="8" t="s">
        <v>999</v>
      </c>
      <c r="L66" s="8">
        <v>68366</v>
      </c>
      <c r="M66" s="8" t="s">
        <v>1000</v>
      </c>
      <c r="N66" s="8" t="s">
        <v>635</v>
      </c>
      <c r="O66" s="8" t="s">
        <v>239</v>
      </c>
      <c r="P66" s="8">
        <v>20</v>
      </c>
      <c r="Q66" s="8">
        <v>2005</v>
      </c>
      <c r="R66" s="8" t="s">
        <v>1001</v>
      </c>
      <c r="S66" s="8" t="s">
        <v>69</v>
      </c>
      <c r="T66" s="8">
        <v>11</v>
      </c>
      <c r="U66" s="8">
        <v>2007</v>
      </c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</row>
    <row r="67" spans="1:51" ht="15" x14ac:dyDescent="0.2">
      <c r="A67" s="26">
        <v>39264</v>
      </c>
      <c r="B67" s="8" t="s">
        <v>1002</v>
      </c>
      <c r="C67" s="8" t="s">
        <v>1003</v>
      </c>
      <c r="D67" s="8" t="s">
        <v>1004</v>
      </c>
      <c r="E67" s="8" t="s">
        <v>571</v>
      </c>
      <c r="F67" s="8">
        <v>2007</v>
      </c>
      <c r="G67" s="18">
        <v>34986</v>
      </c>
      <c r="H67" s="8" t="s">
        <v>1005</v>
      </c>
      <c r="I67" s="58" t="str">
        <f>HYPERLINK("mailto:pmlester@alltel.net","pmlester@alltel.net")</f>
        <v>pmlester@alltel.net</v>
      </c>
      <c r="J67" s="8" t="s">
        <v>328</v>
      </c>
      <c r="K67" s="8" t="s">
        <v>1006</v>
      </c>
      <c r="L67" s="8">
        <v>68526</v>
      </c>
      <c r="M67" s="8" t="s">
        <v>886</v>
      </c>
      <c r="N67" s="8" t="s">
        <v>126</v>
      </c>
      <c r="O67" s="8">
        <v>8</v>
      </c>
      <c r="P67" s="8">
        <v>2005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</row>
    <row r="68" spans="1:51" ht="15" x14ac:dyDescent="0.2">
      <c r="A68" s="26">
        <v>39295</v>
      </c>
      <c r="B68" s="8" t="s">
        <v>1007</v>
      </c>
      <c r="C68" s="8" t="s">
        <v>1008</v>
      </c>
      <c r="D68" s="8" t="s">
        <v>1009</v>
      </c>
      <c r="E68" s="8" t="s">
        <v>1010</v>
      </c>
      <c r="F68" s="8">
        <v>2007</v>
      </c>
      <c r="G68" s="18">
        <v>38527</v>
      </c>
      <c r="H68" s="8" t="s">
        <v>1011</v>
      </c>
      <c r="I68" s="58" t="str">
        <f>HYPERLINK("mailto:erinalt@hotmail.com","erinalt@hotmail.com")</f>
        <v>erinalt@hotmail.com</v>
      </c>
      <c r="J68" s="8" t="s">
        <v>1012</v>
      </c>
      <c r="K68" s="8" t="s">
        <v>1013</v>
      </c>
      <c r="L68" s="8">
        <v>68521</v>
      </c>
      <c r="M68" s="8" t="s">
        <v>692</v>
      </c>
      <c r="N68" s="8" t="s">
        <v>149</v>
      </c>
      <c r="O68" s="8">
        <v>13</v>
      </c>
      <c r="P68" s="8">
        <v>2007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</row>
    <row r="69" spans="1:51" ht="15" x14ac:dyDescent="0.2">
      <c r="A69" s="26">
        <v>39295</v>
      </c>
      <c r="B69" s="8" t="s">
        <v>1014</v>
      </c>
      <c r="C69" s="8" t="s">
        <v>1015</v>
      </c>
      <c r="D69" s="8" t="s">
        <v>251</v>
      </c>
      <c r="E69" s="8" t="s">
        <v>345</v>
      </c>
      <c r="F69" s="8">
        <v>2007</v>
      </c>
      <c r="G69" s="18">
        <v>36680</v>
      </c>
      <c r="H69" s="8" t="s">
        <v>1016</v>
      </c>
      <c r="I69" s="58" t="str">
        <f>HYPERLINK("mailto:ebushard@windstream.net","ebushard@windstream.net")</f>
        <v>ebushard@windstream.net</v>
      </c>
      <c r="J69" s="8" t="s">
        <v>257</v>
      </c>
      <c r="K69" s="8" t="s">
        <v>1017</v>
      </c>
      <c r="L69" s="8">
        <v>68512</v>
      </c>
      <c r="M69" s="8" t="s">
        <v>1018</v>
      </c>
      <c r="N69" s="8" t="s">
        <v>1019</v>
      </c>
      <c r="O69" s="8" t="s">
        <v>239</v>
      </c>
      <c r="P69" s="8">
        <v>3</v>
      </c>
      <c r="Q69" s="8">
        <v>2003</v>
      </c>
      <c r="R69" s="8" t="s">
        <v>240</v>
      </c>
      <c r="S69" s="8" t="s">
        <v>105</v>
      </c>
      <c r="T69" s="8">
        <v>15</v>
      </c>
      <c r="U69" s="8">
        <v>2006</v>
      </c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</row>
    <row r="70" spans="1:51" ht="15" x14ac:dyDescent="0.2">
      <c r="A70" s="26">
        <v>39295</v>
      </c>
      <c r="B70" s="8" t="s">
        <v>1020</v>
      </c>
      <c r="C70" s="8" t="s">
        <v>1021</v>
      </c>
      <c r="D70" s="8" t="s">
        <v>425</v>
      </c>
      <c r="E70" s="8" t="s">
        <v>345</v>
      </c>
      <c r="F70" s="8">
        <v>2007</v>
      </c>
      <c r="G70" s="18">
        <v>38766</v>
      </c>
      <c r="H70" s="8" t="s">
        <v>1022</v>
      </c>
      <c r="I70" s="58" t="str">
        <f>HYPERLINK("mailto:hvanbuskirk@gmail.com","hvanbuskirk@gmail.com")</f>
        <v>hvanbuskirk@gmail.com</v>
      </c>
      <c r="J70" s="8" t="s">
        <v>1023</v>
      </c>
      <c r="K70" s="8" t="s">
        <v>1024</v>
      </c>
      <c r="L70" s="8">
        <v>68505</v>
      </c>
      <c r="M70" s="8" t="s">
        <v>1025</v>
      </c>
      <c r="N70" s="8" t="s">
        <v>1026</v>
      </c>
      <c r="O70" s="8" t="s">
        <v>69</v>
      </c>
      <c r="P70" s="8">
        <v>30</v>
      </c>
      <c r="Q70" s="8">
        <v>2007</v>
      </c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</row>
    <row r="71" spans="1:51" ht="15" x14ac:dyDescent="0.2">
      <c r="A71" s="26">
        <v>39295</v>
      </c>
      <c r="B71" s="8" t="s">
        <v>1027</v>
      </c>
      <c r="C71" s="8" t="s">
        <v>1028</v>
      </c>
      <c r="D71" s="8" t="s">
        <v>1029</v>
      </c>
      <c r="E71" s="8" t="s">
        <v>345</v>
      </c>
      <c r="F71" s="8">
        <v>2007</v>
      </c>
      <c r="G71" s="18">
        <v>33768</v>
      </c>
      <c r="H71" s="8" t="s">
        <v>1030</v>
      </c>
      <c r="I71" s="58" t="str">
        <f>HYPERLINK("mailto:jhahn002@neb.rr.com","jhahn002@neb.rr.com")</f>
        <v>jhahn002@neb.rr.com</v>
      </c>
      <c r="J71" s="8" t="s">
        <v>1031</v>
      </c>
      <c r="K71" s="8" t="s">
        <v>1032</v>
      </c>
      <c r="L71" s="8">
        <v>68523</v>
      </c>
      <c r="M71" s="8" t="s">
        <v>1033</v>
      </c>
      <c r="N71" s="8" t="s">
        <v>1034</v>
      </c>
      <c r="O71" s="20"/>
      <c r="P71" s="20"/>
      <c r="Q71" s="20"/>
      <c r="R71" s="8" t="s">
        <v>323</v>
      </c>
      <c r="S71" s="20"/>
      <c r="T71" s="20"/>
      <c r="U71" s="20"/>
      <c r="V71" s="8" t="s">
        <v>1035</v>
      </c>
      <c r="W71" s="20"/>
      <c r="X71" s="20"/>
      <c r="Y71" s="20"/>
      <c r="Z71" s="8" t="s">
        <v>1036</v>
      </c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</row>
    <row r="72" spans="1:51" ht="15" x14ac:dyDescent="0.2">
      <c r="A72" s="26">
        <v>39326</v>
      </c>
      <c r="B72" s="8" t="s">
        <v>1037</v>
      </c>
      <c r="C72" s="8" t="s">
        <v>1038</v>
      </c>
      <c r="D72" s="8" t="s">
        <v>1039</v>
      </c>
      <c r="E72" s="8" t="s">
        <v>314</v>
      </c>
      <c r="F72" s="8">
        <v>2007</v>
      </c>
      <c r="G72" s="18">
        <v>38549</v>
      </c>
      <c r="H72" s="8" t="s">
        <v>1040</v>
      </c>
      <c r="I72" s="58" t="str">
        <f>HYPERLINK("mailto:lindseydabbert@hotmail.com","lindseydabbert@hotmail.com")</f>
        <v>lindseydabbert@hotmail.com</v>
      </c>
      <c r="J72" s="8" t="s">
        <v>1041</v>
      </c>
      <c r="K72" s="8" t="s">
        <v>1042</v>
      </c>
      <c r="L72" s="8">
        <v>68510</v>
      </c>
      <c r="M72" s="8" t="s">
        <v>1043</v>
      </c>
      <c r="N72" s="8" t="s">
        <v>516</v>
      </c>
      <c r="O72" s="8" t="s">
        <v>353</v>
      </c>
      <c r="P72" s="8">
        <v>21</v>
      </c>
      <c r="Q72" s="8">
        <v>2007</v>
      </c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</row>
    <row r="73" spans="1:51" ht="15" x14ac:dyDescent="0.2">
      <c r="A73" s="26">
        <v>39326</v>
      </c>
      <c r="B73" s="8" t="s">
        <v>1044</v>
      </c>
      <c r="C73" s="8" t="s">
        <v>1045</v>
      </c>
      <c r="D73" s="8" t="s">
        <v>1046</v>
      </c>
      <c r="E73" s="8" t="s">
        <v>314</v>
      </c>
      <c r="F73" s="8">
        <v>2007</v>
      </c>
      <c r="G73" s="18">
        <v>36889</v>
      </c>
      <c r="H73" s="8" t="s">
        <v>1047</v>
      </c>
      <c r="I73" s="58" t="str">
        <f>HYPERLINK("mailto:aerdley@neb.rr.com","aerdley@neb.rr.com")</f>
        <v>aerdley@neb.rr.com</v>
      </c>
      <c r="J73" s="8" t="s">
        <v>1048</v>
      </c>
      <c r="K73" s="8" t="s">
        <v>1049</v>
      </c>
      <c r="L73" s="8">
        <v>68516</v>
      </c>
      <c r="M73" s="8" t="s">
        <v>1050</v>
      </c>
      <c r="N73" s="8" t="s">
        <v>1051</v>
      </c>
      <c r="O73" s="8" t="s">
        <v>149</v>
      </c>
      <c r="P73" s="8">
        <v>20</v>
      </c>
      <c r="Q73" s="8">
        <v>2004</v>
      </c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</row>
    <row r="74" spans="1:51" ht="15" x14ac:dyDescent="0.2">
      <c r="A74" s="26">
        <v>39326</v>
      </c>
      <c r="B74" s="8" t="s">
        <v>1052</v>
      </c>
      <c r="C74" s="8" t="s">
        <v>1053</v>
      </c>
      <c r="D74" s="8" t="s">
        <v>1054</v>
      </c>
      <c r="E74" s="8" t="s">
        <v>314</v>
      </c>
      <c r="F74" s="8">
        <v>2007</v>
      </c>
      <c r="G74" s="18">
        <v>36330</v>
      </c>
      <c r="H74" s="8" t="s">
        <v>1055</v>
      </c>
      <c r="I74" s="58" t="str">
        <f>HYPERLINK("mailto:huskerfreud@windstream.net","huskerfreud@windstream.net")</f>
        <v>huskerfreud@windstream.net</v>
      </c>
      <c r="J74" s="8" t="s">
        <v>1056</v>
      </c>
      <c r="K74" s="8" t="s">
        <v>1057</v>
      </c>
      <c r="L74" s="8">
        <v>68516</v>
      </c>
      <c r="M74" s="8" t="s">
        <v>1058</v>
      </c>
      <c r="N74" s="8" t="s">
        <v>1059</v>
      </c>
      <c r="O74" s="8" t="s">
        <v>97</v>
      </c>
      <c r="P74" s="8">
        <v>18</v>
      </c>
      <c r="Q74" s="20"/>
      <c r="R74" s="8" t="s">
        <v>1060</v>
      </c>
      <c r="S74" s="8" t="s">
        <v>340</v>
      </c>
      <c r="T74" s="8">
        <v>9</v>
      </c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</row>
    <row r="75" spans="1:51" ht="15" x14ac:dyDescent="0.2">
      <c r="A75" s="26">
        <v>39423</v>
      </c>
      <c r="B75" s="8" t="s">
        <v>1061</v>
      </c>
      <c r="C75" s="8" t="s">
        <v>1062</v>
      </c>
      <c r="D75" s="8" t="s">
        <v>1063</v>
      </c>
      <c r="E75" s="8" t="s">
        <v>1064</v>
      </c>
      <c r="F75" s="8">
        <v>2007</v>
      </c>
      <c r="G75" s="18">
        <v>37457</v>
      </c>
      <c r="H75" s="8" t="s">
        <v>1065</v>
      </c>
      <c r="I75" s="58" t="str">
        <f>HYPERLINK("mailto:rochellereavis@yahoo.com","rochellereavis@yahoo.com")</f>
        <v>rochellereavis@yahoo.com</v>
      </c>
      <c r="J75" s="8" t="s">
        <v>1066</v>
      </c>
      <c r="K75" s="8" t="s">
        <v>1067</v>
      </c>
      <c r="L75" s="8">
        <v>68502</v>
      </c>
      <c r="M75" s="8" t="s">
        <v>1068</v>
      </c>
      <c r="N75" s="8" t="s">
        <v>1035</v>
      </c>
      <c r="O75" s="8" t="s">
        <v>210</v>
      </c>
      <c r="P75" s="8">
        <v>13</v>
      </c>
      <c r="Q75" s="8">
        <v>2006</v>
      </c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</row>
    <row r="76" spans="1:51" ht="15" x14ac:dyDescent="0.2">
      <c r="A76" s="26">
        <v>39455</v>
      </c>
      <c r="B76" s="8" t="s">
        <v>1069</v>
      </c>
      <c r="C76" s="8" t="s">
        <v>1070</v>
      </c>
      <c r="D76" s="8" t="s">
        <v>1071</v>
      </c>
      <c r="E76" s="8" t="s">
        <v>1072</v>
      </c>
      <c r="F76" s="8">
        <v>2008</v>
      </c>
      <c r="G76" s="18">
        <v>37870</v>
      </c>
      <c r="H76" s="8" t="s">
        <v>1073</v>
      </c>
      <c r="I76" s="58" t="str">
        <f>HYPERLINK("mailto:armymama200621@yahoo.com","armymama200621@yahoo.com")</f>
        <v>armymama200621@yahoo.com</v>
      </c>
      <c r="J76" s="8" t="s">
        <v>1074</v>
      </c>
      <c r="K76" s="8" t="s">
        <v>1075</v>
      </c>
      <c r="L76" s="8">
        <v>68510</v>
      </c>
      <c r="M76" s="8" t="s">
        <v>1076</v>
      </c>
      <c r="N76" s="8" t="s">
        <v>1077</v>
      </c>
      <c r="O76" s="8" t="s">
        <v>410</v>
      </c>
      <c r="P76" s="8">
        <v>24</v>
      </c>
      <c r="Q76" s="8">
        <v>2000</v>
      </c>
      <c r="R76" s="8" t="s">
        <v>1078</v>
      </c>
      <c r="S76" s="8" t="s">
        <v>105</v>
      </c>
      <c r="T76" s="8">
        <v>5</v>
      </c>
      <c r="U76" s="8">
        <v>2004</v>
      </c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</row>
    <row r="77" spans="1:51" ht="15" x14ac:dyDescent="0.2">
      <c r="A77" s="26">
        <v>39607</v>
      </c>
      <c r="B77" s="8" t="s">
        <v>1079</v>
      </c>
      <c r="C77" s="8" t="s">
        <v>1080</v>
      </c>
      <c r="D77" s="8" t="s">
        <v>1081</v>
      </c>
      <c r="E77" s="8" t="s">
        <v>891</v>
      </c>
      <c r="F77" s="8">
        <v>2008</v>
      </c>
      <c r="G77" s="18">
        <v>36996</v>
      </c>
      <c r="H77" s="8" t="s">
        <v>1082</v>
      </c>
      <c r="I77" s="58" t="str">
        <f>HYPERLINK("mailto:erdorio@gmail.com","erdorio@gmail.com")</f>
        <v>erdorio@gmail.com</v>
      </c>
      <c r="J77" s="8" t="s">
        <v>1083</v>
      </c>
      <c r="K77" s="8" t="s">
        <v>1084</v>
      </c>
      <c r="L77" s="8">
        <v>68506</v>
      </c>
      <c r="M77" s="8" t="s">
        <v>1085</v>
      </c>
      <c r="N77" s="8" t="s">
        <v>875</v>
      </c>
      <c r="O77" s="8" t="s">
        <v>97</v>
      </c>
      <c r="P77" s="8">
        <v>7</v>
      </c>
      <c r="Q77" s="8">
        <v>2006</v>
      </c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</row>
    <row r="78" spans="1:51" ht="15" x14ac:dyDescent="0.2">
      <c r="A78" s="26">
        <v>39607</v>
      </c>
      <c r="B78" s="8" t="s">
        <v>1086</v>
      </c>
      <c r="C78" s="8" t="s">
        <v>1087</v>
      </c>
      <c r="D78" s="8" t="s">
        <v>425</v>
      </c>
      <c r="E78" s="8" t="s">
        <v>891</v>
      </c>
      <c r="F78" s="8">
        <v>2008</v>
      </c>
      <c r="G78" s="18">
        <v>37793</v>
      </c>
      <c r="H78" s="8" t="s">
        <v>1088</v>
      </c>
      <c r="I78" s="58" t="str">
        <f>HYPERLINK("mailto:hlowrey1@yahoo.com","hlowrey1@yahoo.com")</f>
        <v>hlowrey1@yahoo.com</v>
      </c>
      <c r="J78" s="8" t="s">
        <v>857</v>
      </c>
      <c r="K78" s="8" t="s">
        <v>1089</v>
      </c>
      <c r="L78" s="8">
        <v>68516</v>
      </c>
      <c r="M78" s="8" t="s">
        <v>1090</v>
      </c>
      <c r="N78" s="8" t="s">
        <v>347</v>
      </c>
      <c r="O78" s="8" t="s">
        <v>69</v>
      </c>
      <c r="P78" s="8">
        <v>21</v>
      </c>
      <c r="Q78" s="8">
        <v>2007</v>
      </c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</row>
    <row r="79" spans="1:51" ht="1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</row>
    <row r="80" spans="1:51" x14ac:dyDescent="0.2">
      <c r="A80" s="2" t="s">
        <v>1091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</row>
    <row r="81" spans="1:51" ht="15" x14ac:dyDescent="0.2">
      <c r="A81" s="26">
        <v>39264</v>
      </c>
      <c r="B81" s="8" t="s">
        <v>1092</v>
      </c>
      <c r="C81" s="8" t="s">
        <v>1093</v>
      </c>
      <c r="D81" s="8" t="s">
        <v>952</v>
      </c>
      <c r="E81" s="8" t="s">
        <v>807</v>
      </c>
      <c r="F81" s="8">
        <v>2002</v>
      </c>
      <c r="G81" s="18">
        <v>35140</v>
      </c>
      <c r="H81" s="8" t="s">
        <v>1094</v>
      </c>
      <c r="I81" s="8" t="s">
        <v>1095</v>
      </c>
      <c r="J81" s="8" t="s">
        <v>1096</v>
      </c>
      <c r="K81" s="8" t="s">
        <v>1097</v>
      </c>
      <c r="L81" s="8">
        <v>68506</v>
      </c>
      <c r="M81" s="8" t="s">
        <v>1098</v>
      </c>
      <c r="N81" s="8" t="s">
        <v>523</v>
      </c>
      <c r="O81" s="8" t="s">
        <v>340</v>
      </c>
      <c r="P81" s="8">
        <v>28</v>
      </c>
      <c r="Q81" s="8">
        <v>1999</v>
      </c>
      <c r="R81" s="8" t="s">
        <v>1099</v>
      </c>
      <c r="S81" s="8" t="s">
        <v>410</v>
      </c>
      <c r="T81" s="8">
        <v>14</v>
      </c>
      <c r="U81" s="8">
        <v>2002</v>
      </c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</row>
    <row r="82" spans="1:51" ht="15" x14ac:dyDescent="0.2">
      <c r="A82" s="26">
        <v>39264</v>
      </c>
      <c r="B82" s="8" t="s">
        <v>1100</v>
      </c>
      <c r="C82" s="8" t="s">
        <v>1101</v>
      </c>
      <c r="D82" s="8" t="s">
        <v>1102</v>
      </c>
      <c r="E82" s="8" t="s">
        <v>314</v>
      </c>
      <c r="F82" s="8">
        <v>2000</v>
      </c>
      <c r="G82" s="18">
        <v>33320</v>
      </c>
      <c r="H82" s="8" t="s">
        <v>1103</v>
      </c>
      <c r="I82" s="8" t="s">
        <v>1104</v>
      </c>
      <c r="J82" s="8" t="s">
        <v>1056</v>
      </c>
      <c r="K82" s="8" t="s">
        <v>1105</v>
      </c>
      <c r="L82" s="8">
        <v>68506</v>
      </c>
      <c r="M82" s="8" t="s">
        <v>1106</v>
      </c>
      <c r="N82" s="8" t="s">
        <v>320</v>
      </c>
      <c r="O82" s="8" t="s">
        <v>340</v>
      </c>
      <c r="P82" s="8">
        <v>26</v>
      </c>
      <c r="Q82" s="8">
        <v>1993</v>
      </c>
      <c r="R82" s="8" t="s">
        <v>300</v>
      </c>
      <c r="S82" s="8" t="s">
        <v>239</v>
      </c>
      <c r="T82" s="8">
        <v>17</v>
      </c>
      <c r="U82" s="8">
        <v>1996</v>
      </c>
      <c r="V82" s="8" t="s">
        <v>1009</v>
      </c>
      <c r="W82" s="8" t="s">
        <v>97</v>
      </c>
      <c r="X82" s="8">
        <v>4</v>
      </c>
      <c r="Y82" s="8">
        <v>2000</v>
      </c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</row>
    <row r="83" spans="1:51" ht="15" x14ac:dyDescent="0.2">
      <c r="A83" s="26">
        <v>39264</v>
      </c>
      <c r="B83" s="8" t="s">
        <v>769</v>
      </c>
      <c r="C83" s="8" t="s">
        <v>771</v>
      </c>
      <c r="D83" s="8" t="s">
        <v>773</v>
      </c>
      <c r="E83" s="8" t="s">
        <v>499</v>
      </c>
      <c r="F83" s="8">
        <v>2006</v>
      </c>
      <c r="G83" s="18">
        <v>34552</v>
      </c>
      <c r="H83" s="8" t="s">
        <v>776</v>
      </c>
      <c r="I83" s="32" t="str">
        <f>HYPERLINK("mailto:chrissy_sowell@yahoo.com","chrissy_sowell@yahoo.com")</f>
        <v>chrissy_sowell@yahoo.com</v>
      </c>
      <c r="J83" s="8" t="s">
        <v>782</v>
      </c>
      <c r="K83" s="8" t="s">
        <v>1107</v>
      </c>
      <c r="L83" s="8">
        <v>68505</v>
      </c>
      <c r="M83" s="8" t="s">
        <v>1108</v>
      </c>
      <c r="N83" s="8" t="s">
        <v>785</v>
      </c>
      <c r="O83" s="8" t="s">
        <v>97</v>
      </c>
      <c r="P83" s="8">
        <v>10</v>
      </c>
      <c r="Q83" s="8">
        <v>2005</v>
      </c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</row>
    <row r="84" spans="1:51" ht="15" x14ac:dyDescent="0.2">
      <c r="A84" s="26">
        <v>39295</v>
      </c>
      <c r="B84" s="8" t="s">
        <v>1109</v>
      </c>
      <c r="C84" s="8" t="s">
        <v>1110</v>
      </c>
      <c r="D84" s="8" t="s">
        <v>388</v>
      </c>
      <c r="E84" s="8" t="s">
        <v>345</v>
      </c>
      <c r="F84" s="8">
        <v>2000</v>
      </c>
      <c r="G84" s="18">
        <v>35258</v>
      </c>
      <c r="H84" s="8" t="s">
        <v>1111</v>
      </c>
      <c r="I84" s="32" t="str">
        <f>HYPERLINK("mailto:ldresbach@yahoo.com","ldresbach@yahoo.com")</f>
        <v>ldresbach@yahoo.com</v>
      </c>
      <c r="J84" s="8" t="s">
        <v>257</v>
      </c>
      <c r="K84" s="8" t="s">
        <v>1112</v>
      </c>
      <c r="L84" s="8">
        <v>68506</v>
      </c>
      <c r="M84" s="8" t="s">
        <v>1113</v>
      </c>
      <c r="N84" s="8" t="s">
        <v>112</v>
      </c>
      <c r="O84" s="8" t="s">
        <v>149</v>
      </c>
      <c r="P84" s="8">
        <v>9</v>
      </c>
      <c r="Q84" s="8">
        <v>2000</v>
      </c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</row>
    <row r="85" spans="1:51" ht="15" x14ac:dyDescent="0.2">
      <c r="A85" s="26">
        <v>39295</v>
      </c>
      <c r="B85" s="8" t="s">
        <v>845</v>
      </c>
      <c r="C85" s="8" t="s">
        <v>452</v>
      </c>
      <c r="D85" s="8" t="s">
        <v>846</v>
      </c>
      <c r="E85" s="8" t="s">
        <v>837</v>
      </c>
      <c r="F85" s="8">
        <v>2007</v>
      </c>
      <c r="G85" s="18">
        <v>37394</v>
      </c>
      <c r="H85" s="8" t="s">
        <v>847</v>
      </c>
      <c r="I85" s="32" t="str">
        <f>HYPERLINK("mailto:cedney1_1999@yahoo.com","cedney1_1999@yahoo.com")</f>
        <v>cedney1_1999@yahoo.com</v>
      </c>
      <c r="J85" s="8" t="s">
        <v>848</v>
      </c>
      <c r="K85" s="8" t="s">
        <v>1114</v>
      </c>
      <c r="L85" s="8">
        <v>68516</v>
      </c>
      <c r="M85" s="8" t="s">
        <v>1115</v>
      </c>
      <c r="N85" s="8" t="s">
        <v>851</v>
      </c>
      <c r="O85" s="8" t="s">
        <v>193</v>
      </c>
      <c r="P85" s="8">
        <v>4</v>
      </c>
      <c r="Q85" s="8">
        <v>2003</v>
      </c>
      <c r="R85" s="8" t="s">
        <v>852</v>
      </c>
      <c r="S85" s="8" t="s">
        <v>353</v>
      </c>
      <c r="T85" s="8">
        <v>26</v>
      </c>
      <c r="U85" s="20"/>
      <c r="V85" s="20"/>
      <c r="W85" s="8">
        <v>2006</v>
      </c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</row>
    <row r="86" spans="1:51" ht="15" x14ac:dyDescent="0.2">
      <c r="A86" s="26">
        <v>39326</v>
      </c>
      <c r="B86" s="8" t="s">
        <v>641</v>
      </c>
      <c r="C86" s="8" t="s">
        <v>643</v>
      </c>
      <c r="D86" s="8" t="s">
        <v>646</v>
      </c>
      <c r="E86" s="8" t="s">
        <v>314</v>
      </c>
      <c r="F86" s="8">
        <v>2006</v>
      </c>
      <c r="G86" s="18">
        <v>35199</v>
      </c>
      <c r="H86" s="8" t="s">
        <v>649</v>
      </c>
      <c r="I86" s="32" t="str">
        <f>HYPERLINK("mailto:amgardabbs@yahoo.com","amgardabbs@yahoo.com")</f>
        <v>amgardabbs@yahoo.com</v>
      </c>
      <c r="J86" s="8" t="s">
        <v>661</v>
      </c>
      <c r="K86" s="8" t="s">
        <v>663</v>
      </c>
      <c r="L86" s="8">
        <v>68502</v>
      </c>
      <c r="M86" s="8" t="s">
        <v>1116</v>
      </c>
      <c r="N86" s="8" t="s">
        <v>666</v>
      </c>
      <c r="O86" s="8" t="s">
        <v>353</v>
      </c>
      <c r="P86" s="8">
        <v>3</v>
      </c>
      <c r="Q86" s="8">
        <v>2005</v>
      </c>
      <c r="R86" s="8" t="s">
        <v>667</v>
      </c>
      <c r="S86" s="8" t="s">
        <v>97</v>
      </c>
      <c r="T86" s="8">
        <v>26</v>
      </c>
      <c r="U86" s="8">
        <v>2006</v>
      </c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</row>
    <row r="87" spans="1:51" ht="15" x14ac:dyDescent="0.2">
      <c r="A87" s="26">
        <v>39356</v>
      </c>
      <c r="B87" s="8" t="s">
        <v>746</v>
      </c>
      <c r="C87" s="8" t="s">
        <v>747</v>
      </c>
      <c r="D87" s="8" t="s">
        <v>748</v>
      </c>
      <c r="E87" s="8" t="s">
        <v>314</v>
      </c>
      <c r="F87" s="8">
        <v>2006</v>
      </c>
      <c r="G87" s="18">
        <v>38320</v>
      </c>
      <c r="H87" s="8" t="s">
        <v>749</v>
      </c>
      <c r="I87" s="32" t="str">
        <f>HYPERLINK("mailto:jsteinbrook@gmail.com","jsteinbrook@gmail.com")</f>
        <v>jsteinbrook@gmail.com</v>
      </c>
      <c r="J87" s="8" t="s">
        <v>756</v>
      </c>
      <c r="K87" s="8" t="s">
        <v>757</v>
      </c>
      <c r="L87" s="8">
        <v>68522</v>
      </c>
      <c r="M87" s="8" t="s">
        <v>1117</v>
      </c>
      <c r="N87" s="8" t="s">
        <v>760</v>
      </c>
      <c r="O87" s="8" t="s">
        <v>761</v>
      </c>
      <c r="P87" s="8">
        <v>23</v>
      </c>
      <c r="Q87" s="8">
        <v>2005</v>
      </c>
      <c r="R87" s="8" t="s">
        <v>1118</v>
      </c>
      <c r="S87" s="8" t="s">
        <v>340</v>
      </c>
      <c r="T87" s="8">
        <v>14</v>
      </c>
      <c r="U87" s="8">
        <v>2007</v>
      </c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</row>
    <row r="88" spans="1:51" ht="15" x14ac:dyDescent="0.2">
      <c r="A88" s="26">
        <v>39356</v>
      </c>
      <c r="B88" s="8" t="s">
        <v>786</v>
      </c>
      <c r="C88" s="8" t="s">
        <v>787</v>
      </c>
      <c r="D88" s="8" t="s">
        <v>788</v>
      </c>
      <c r="E88" s="8" t="s">
        <v>499</v>
      </c>
      <c r="F88" s="8">
        <v>2006</v>
      </c>
      <c r="G88" s="18">
        <v>34244</v>
      </c>
      <c r="H88" s="8" t="s">
        <v>789</v>
      </c>
      <c r="I88" s="32" t="str">
        <f>HYPERLINK("mailto:thesipps@windstream.net","thesipps@windstream.net")</f>
        <v>thesipps@windstream.net</v>
      </c>
      <c r="J88" s="8" t="s">
        <v>793</v>
      </c>
      <c r="K88" s="8" t="s">
        <v>794</v>
      </c>
      <c r="L88" s="8">
        <v>68512</v>
      </c>
      <c r="M88" s="8" t="s">
        <v>1119</v>
      </c>
      <c r="N88" s="8" t="s">
        <v>523</v>
      </c>
      <c r="O88" s="8" t="s">
        <v>69</v>
      </c>
      <c r="P88" s="8">
        <v>10</v>
      </c>
      <c r="Q88" s="8">
        <v>1995</v>
      </c>
      <c r="R88" s="8" t="s">
        <v>799</v>
      </c>
      <c r="S88" s="8" t="s">
        <v>193</v>
      </c>
      <c r="T88" s="8">
        <v>29</v>
      </c>
      <c r="U88" s="8">
        <v>1996</v>
      </c>
      <c r="V88" s="8" t="s">
        <v>802</v>
      </c>
      <c r="W88" s="8" t="s">
        <v>67</v>
      </c>
      <c r="X88" s="8">
        <v>20</v>
      </c>
      <c r="Y88" s="8">
        <v>2003</v>
      </c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</row>
    <row r="89" spans="1:51" ht="15" x14ac:dyDescent="0.2">
      <c r="A89" s="26">
        <v>39417</v>
      </c>
      <c r="B89" s="8" t="s">
        <v>1120</v>
      </c>
      <c r="C89" s="8" t="s">
        <v>1121</v>
      </c>
      <c r="D89" s="8" t="s">
        <v>1122</v>
      </c>
      <c r="E89" s="8" t="s">
        <v>571</v>
      </c>
      <c r="F89" s="8">
        <v>2002</v>
      </c>
      <c r="G89" s="18">
        <v>36722</v>
      </c>
      <c r="H89" s="8" t="s">
        <v>1123</v>
      </c>
      <c r="I89" s="32" t="str">
        <f>HYPERLINK("mailto:kate@kbanta.org","kate@kbanta.org")</f>
        <v>kate@kbanta.org</v>
      </c>
      <c r="J89" s="8" t="s">
        <v>809</v>
      </c>
      <c r="K89" s="8" t="s">
        <v>1124</v>
      </c>
      <c r="L89" s="8">
        <v>68516</v>
      </c>
      <c r="M89" s="8" t="s">
        <v>1125</v>
      </c>
      <c r="N89" s="8" t="s">
        <v>252</v>
      </c>
      <c r="O89" s="8" t="s">
        <v>410</v>
      </c>
      <c r="P89" s="8">
        <v>19</v>
      </c>
      <c r="Q89" s="8">
        <v>2000</v>
      </c>
      <c r="R89" s="8" t="s">
        <v>1126</v>
      </c>
      <c r="S89" s="8" t="s">
        <v>239</v>
      </c>
      <c r="T89" s="8">
        <v>18</v>
      </c>
      <c r="U89" s="8">
        <v>2001</v>
      </c>
      <c r="V89" s="59" t="s">
        <v>1127</v>
      </c>
      <c r="W89" s="8" t="s">
        <v>97</v>
      </c>
      <c r="X89" s="8">
        <v>13</v>
      </c>
      <c r="Y89" s="8">
        <v>2005</v>
      </c>
      <c r="Z89" s="8" t="s">
        <v>1128</v>
      </c>
      <c r="AA89" s="8" t="s">
        <v>410</v>
      </c>
      <c r="AB89" s="8">
        <v>16</v>
      </c>
      <c r="AC89" s="8">
        <v>2006</v>
      </c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</row>
    <row r="90" spans="1:51" ht="15" x14ac:dyDescent="0.2">
      <c r="A90" s="26">
        <v>39417</v>
      </c>
      <c r="B90" s="8" t="s">
        <v>1129</v>
      </c>
      <c r="C90" s="8" t="s">
        <v>1130</v>
      </c>
      <c r="D90" s="8" t="s">
        <v>511</v>
      </c>
      <c r="E90" s="8" t="s">
        <v>571</v>
      </c>
      <c r="F90" s="8">
        <v>1999</v>
      </c>
      <c r="G90" s="18">
        <v>34097</v>
      </c>
      <c r="H90" s="8" t="s">
        <v>1131</v>
      </c>
      <c r="I90" s="32" t="str">
        <f>HYPERLINK("mailto:ktlockhart@neb.rr.com","ktlockhart@neb.rr.com")</f>
        <v>ktlockhart@neb.rr.com</v>
      </c>
      <c r="J90" s="8" t="s">
        <v>1031</v>
      </c>
      <c r="K90" s="8" t="s">
        <v>1132</v>
      </c>
      <c r="L90" s="8">
        <v>68516</v>
      </c>
      <c r="M90" s="8" t="s">
        <v>1133</v>
      </c>
      <c r="N90" s="8" t="s">
        <v>1009</v>
      </c>
      <c r="O90" s="8" t="s">
        <v>410</v>
      </c>
      <c r="P90" s="8">
        <v>21</v>
      </c>
      <c r="Q90" s="8">
        <v>1996</v>
      </c>
      <c r="R90" s="8" t="s">
        <v>1134</v>
      </c>
      <c r="S90" s="8" t="s">
        <v>353</v>
      </c>
      <c r="T90" s="8">
        <v>9</v>
      </c>
      <c r="U90" s="8">
        <v>2001</v>
      </c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</row>
    <row r="91" spans="1:51" ht="15" x14ac:dyDescent="0.2">
      <c r="A91" s="26">
        <v>39417</v>
      </c>
      <c r="B91" s="8" t="s">
        <v>1135</v>
      </c>
      <c r="C91" s="8" t="s">
        <v>1136</v>
      </c>
      <c r="D91" s="8" t="s">
        <v>1137</v>
      </c>
      <c r="E91" s="8" t="s">
        <v>499</v>
      </c>
      <c r="F91" s="8">
        <v>2001</v>
      </c>
      <c r="G91" s="18">
        <v>35684</v>
      </c>
      <c r="H91" s="8" t="s">
        <v>1138</v>
      </c>
      <c r="I91" s="32" t="str">
        <f>HYPERLINK("mailto:vivinnebraska@yahoo.com","vivinnebraska@yahoo.com")</f>
        <v>vivinnebraska@yahoo.com</v>
      </c>
      <c r="J91" s="8" t="s">
        <v>1139</v>
      </c>
      <c r="K91" s="8" t="s">
        <v>1140</v>
      </c>
      <c r="L91" s="8">
        <v>68512</v>
      </c>
      <c r="M91" s="8" t="s">
        <v>1141</v>
      </c>
      <c r="N91" s="8" t="s">
        <v>347</v>
      </c>
      <c r="O91" s="8" t="s">
        <v>193</v>
      </c>
      <c r="P91" s="8">
        <v>17</v>
      </c>
      <c r="Q91" s="8">
        <v>1998</v>
      </c>
      <c r="R91" s="8" t="s">
        <v>150</v>
      </c>
      <c r="S91" s="8" t="s">
        <v>67</v>
      </c>
      <c r="T91" s="8">
        <v>8</v>
      </c>
      <c r="U91" s="8">
        <v>2001</v>
      </c>
      <c r="V91" s="8" t="s">
        <v>1142</v>
      </c>
      <c r="W91" s="8" t="s">
        <v>410</v>
      </c>
      <c r="X91" s="8">
        <v>1</v>
      </c>
      <c r="Y91" s="8">
        <v>2003</v>
      </c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</row>
    <row r="92" spans="1:51" ht="15" x14ac:dyDescent="0.2">
      <c r="A92" s="26">
        <v>39417</v>
      </c>
      <c r="B92" s="8" t="s">
        <v>1143</v>
      </c>
      <c r="C92" s="8" t="s">
        <v>644</v>
      </c>
      <c r="D92" s="8" t="s">
        <v>1144</v>
      </c>
      <c r="E92" s="8" t="s">
        <v>499</v>
      </c>
      <c r="F92" s="8">
        <v>2001</v>
      </c>
      <c r="G92" s="18">
        <v>32802</v>
      </c>
      <c r="H92" s="8" t="s">
        <v>1145</v>
      </c>
      <c r="I92" s="8" t="s">
        <v>1146</v>
      </c>
      <c r="J92" s="8" t="s">
        <v>1147</v>
      </c>
      <c r="K92" s="8" t="s">
        <v>1148</v>
      </c>
      <c r="L92" s="8">
        <v>68512</v>
      </c>
      <c r="M92" s="8" t="s">
        <v>1149</v>
      </c>
      <c r="N92" s="8" t="s">
        <v>238</v>
      </c>
      <c r="O92" s="8" t="s">
        <v>126</v>
      </c>
      <c r="P92" s="8">
        <v>23</v>
      </c>
      <c r="Q92" s="8">
        <v>1996</v>
      </c>
      <c r="R92" s="8" t="s">
        <v>1150</v>
      </c>
      <c r="S92" s="8" t="s">
        <v>67</v>
      </c>
      <c r="T92" s="8">
        <v>20</v>
      </c>
      <c r="U92" s="8">
        <v>2000</v>
      </c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</row>
    <row r="93" spans="1:51" ht="15" x14ac:dyDescent="0.2">
      <c r="A93" s="26">
        <v>39417</v>
      </c>
      <c r="B93" s="8" t="s">
        <v>616</v>
      </c>
      <c r="C93" s="8" t="s">
        <v>618</v>
      </c>
      <c r="D93" s="8" t="s">
        <v>620</v>
      </c>
      <c r="E93" s="8" t="s">
        <v>314</v>
      </c>
      <c r="F93" s="8">
        <v>2006</v>
      </c>
      <c r="G93" s="18">
        <v>37107</v>
      </c>
      <c r="H93" s="8" t="s">
        <v>1151</v>
      </c>
      <c r="I93" s="32" t="str">
        <f>HYPERLINK("mailto:woodworks2252@alltel.net","woodworks2252@alltel.net")</f>
        <v>woodworks2252@alltel.net</v>
      </c>
      <c r="J93" s="8" t="s">
        <v>625</v>
      </c>
      <c r="K93" s="8" t="s">
        <v>1152</v>
      </c>
      <c r="L93" s="8">
        <v>68402</v>
      </c>
      <c r="M93" s="8" t="s">
        <v>1153</v>
      </c>
      <c r="N93" s="8" t="s">
        <v>1154</v>
      </c>
      <c r="O93" s="8" t="s">
        <v>149</v>
      </c>
      <c r="P93" s="8">
        <v>25</v>
      </c>
      <c r="Q93" s="8">
        <v>1996</v>
      </c>
      <c r="R93" s="8" t="s">
        <v>631</v>
      </c>
      <c r="S93" s="8" t="s">
        <v>149</v>
      </c>
      <c r="T93" s="8">
        <v>14</v>
      </c>
      <c r="U93" s="8">
        <v>2005</v>
      </c>
      <c r="V93" s="8" t="s">
        <v>635</v>
      </c>
      <c r="W93" s="8" t="s">
        <v>67</v>
      </c>
      <c r="X93" s="8">
        <v>5</v>
      </c>
      <c r="Y93" s="8">
        <v>2006</v>
      </c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</row>
    <row r="94" spans="1:51" ht="15" x14ac:dyDescent="0.2">
      <c r="A94" s="26">
        <v>39417</v>
      </c>
      <c r="B94" s="8" t="s">
        <v>1155</v>
      </c>
      <c r="C94" s="8" t="s">
        <v>1156</v>
      </c>
      <c r="D94" s="8" t="s">
        <v>656</v>
      </c>
      <c r="E94" s="8" t="s">
        <v>807</v>
      </c>
      <c r="F94" s="8">
        <v>2000</v>
      </c>
      <c r="G94" s="18">
        <v>35608</v>
      </c>
      <c r="H94" s="8" t="s">
        <v>1157</v>
      </c>
      <c r="I94" s="32" t="str">
        <f>HYPERLINK("mailto:jimandshelley@windstream.net","jimandshelley@windstream.net")</f>
        <v>jimandshelley@windstream.net</v>
      </c>
      <c r="J94" s="8" t="s">
        <v>1031</v>
      </c>
      <c r="K94" s="8" t="s">
        <v>1158</v>
      </c>
      <c r="L94" s="8">
        <v>68358</v>
      </c>
      <c r="M94" s="8" t="s">
        <v>1159</v>
      </c>
      <c r="N94" s="8" t="s">
        <v>688</v>
      </c>
      <c r="O94" s="8" t="s">
        <v>239</v>
      </c>
      <c r="P94" s="8">
        <v>5</v>
      </c>
      <c r="Q94" s="8">
        <v>1998</v>
      </c>
      <c r="R94" s="8" t="s">
        <v>1160</v>
      </c>
      <c r="S94" s="8" t="s">
        <v>67</v>
      </c>
      <c r="T94" s="8">
        <v>21</v>
      </c>
      <c r="U94" s="8">
        <v>2000</v>
      </c>
      <c r="V94" s="8" t="s">
        <v>931</v>
      </c>
      <c r="W94" s="8" t="s">
        <v>69</v>
      </c>
      <c r="X94" s="8">
        <v>13</v>
      </c>
      <c r="Y94" s="8">
        <v>2002</v>
      </c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</row>
    <row r="95" spans="1:51" ht="15" x14ac:dyDescent="0.2">
      <c r="A95" s="26">
        <v>39479</v>
      </c>
      <c r="B95" s="8" t="s">
        <v>1161</v>
      </c>
      <c r="C95" s="8" t="s">
        <v>1162</v>
      </c>
      <c r="D95" s="8" t="s">
        <v>1163</v>
      </c>
      <c r="E95" s="8" t="s">
        <v>325</v>
      </c>
      <c r="F95" s="8">
        <v>2004</v>
      </c>
      <c r="G95" s="18">
        <v>34195</v>
      </c>
      <c r="H95" s="8" t="s">
        <v>1164</v>
      </c>
      <c r="I95" s="32" t="str">
        <f>HYPERLINK("mailto:BJandNIk@juno.com","BJandNIk@juno.com")</f>
        <v>BJandNIk@juno.com</v>
      </c>
      <c r="J95" s="8" t="s">
        <v>1165</v>
      </c>
      <c r="K95" s="8" t="s">
        <v>1166</v>
      </c>
      <c r="L95" s="8">
        <v>68506</v>
      </c>
      <c r="M95" s="8" t="s">
        <v>1167</v>
      </c>
      <c r="N95" s="8" t="s">
        <v>277</v>
      </c>
      <c r="O95" s="8" t="s">
        <v>210</v>
      </c>
      <c r="P95" s="8">
        <v>14</v>
      </c>
      <c r="Q95" s="8">
        <v>2000</v>
      </c>
      <c r="R95" s="8" t="s">
        <v>1168</v>
      </c>
      <c r="S95" s="8" t="s">
        <v>97</v>
      </c>
      <c r="T95" s="8">
        <v>27</v>
      </c>
      <c r="U95" s="8">
        <v>2002</v>
      </c>
      <c r="V95" s="8" t="s">
        <v>275</v>
      </c>
      <c r="W95" s="8" t="s">
        <v>522</v>
      </c>
      <c r="X95" s="8">
        <v>24</v>
      </c>
      <c r="Y95" s="8">
        <v>2003</v>
      </c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</row>
    <row r="96" spans="1:51" ht="15" x14ac:dyDescent="0.2">
      <c r="A96" s="26">
        <v>39479</v>
      </c>
      <c r="B96" s="8" t="s">
        <v>803</v>
      </c>
      <c r="C96" s="8" t="s">
        <v>804</v>
      </c>
      <c r="D96" s="8" t="s">
        <v>806</v>
      </c>
      <c r="E96" s="8" t="s">
        <v>807</v>
      </c>
      <c r="F96" s="8">
        <v>2006</v>
      </c>
      <c r="G96" s="18">
        <v>36771</v>
      </c>
      <c r="H96" s="8" t="s">
        <v>808</v>
      </c>
      <c r="I96" s="32" t="str">
        <f>HYPERLINK("mailto:polly.cox@gmail.com","polly.cox@gmail.com")</f>
        <v>polly.cox@gmail.com</v>
      </c>
      <c r="J96" s="8" t="s">
        <v>809</v>
      </c>
      <c r="K96" s="8" t="s">
        <v>810</v>
      </c>
      <c r="L96" s="8">
        <v>68524</v>
      </c>
      <c r="M96" s="8" t="s">
        <v>1169</v>
      </c>
      <c r="N96" s="8" t="s">
        <v>812</v>
      </c>
      <c r="O96" s="8" t="s">
        <v>69</v>
      </c>
      <c r="P96" s="8">
        <v>6</v>
      </c>
      <c r="Q96" s="8">
        <v>2005</v>
      </c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</row>
    <row r="97" spans="1:51" ht="15" x14ac:dyDescent="0.2">
      <c r="A97" s="26">
        <v>39479</v>
      </c>
      <c r="B97" s="8" t="s">
        <v>1170</v>
      </c>
      <c r="C97" s="8" t="s">
        <v>1171</v>
      </c>
      <c r="D97" s="8" t="s">
        <v>1172</v>
      </c>
      <c r="E97" s="8" t="s">
        <v>325</v>
      </c>
      <c r="F97" s="8">
        <v>2003</v>
      </c>
      <c r="G97" s="18">
        <v>35637</v>
      </c>
      <c r="H97" s="8" t="s">
        <v>1173</v>
      </c>
      <c r="I97" s="32" t="str">
        <f>HYPERLINK("mailto:shel_wheeler@hotmail.com","shel_wheeler@hotmail.com")</f>
        <v>shel_wheeler@hotmail.com</v>
      </c>
      <c r="J97" s="8" t="s">
        <v>735</v>
      </c>
      <c r="K97" s="8" t="s">
        <v>1174</v>
      </c>
      <c r="L97" s="8">
        <v>68358</v>
      </c>
      <c r="M97" s="8" t="s">
        <v>1175</v>
      </c>
      <c r="N97" s="8" t="s">
        <v>459</v>
      </c>
      <c r="O97" s="8" t="s">
        <v>105</v>
      </c>
      <c r="P97" s="8">
        <v>28</v>
      </c>
      <c r="Q97" s="8">
        <v>2000</v>
      </c>
      <c r="R97" s="8" t="s">
        <v>1176</v>
      </c>
      <c r="S97" s="8" t="s">
        <v>210</v>
      </c>
      <c r="T97" s="8">
        <v>5</v>
      </c>
      <c r="U97" s="8">
        <v>2002</v>
      </c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</row>
    <row r="98" spans="1:51" ht="15" x14ac:dyDescent="0.2">
      <c r="A98" s="26">
        <v>39508</v>
      </c>
      <c r="B98" s="8" t="s">
        <v>834</v>
      </c>
      <c r="C98" s="8" t="s">
        <v>835</v>
      </c>
      <c r="D98" s="8" t="s">
        <v>836</v>
      </c>
      <c r="E98" s="8" t="s">
        <v>837</v>
      </c>
      <c r="F98" s="8">
        <v>2007</v>
      </c>
      <c r="G98" s="18">
        <v>37449</v>
      </c>
      <c r="H98" s="8" t="s">
        <v>838</v>
      </c>
      <c r="I98" s="32" t="str">
        <f>HYPERLINK("mailto:carrielroberts@gmail.com","carrielroberts@gmail.com")</f>
        <v>carrielroberts@gmail.com</v>
      </c>
      <c r="J98" s="8" t="s">
        <v>840</v>
      </c>
      <c r="K98" s="8" t="s">
        <v>841</v>
      </c>
      <c r="L98" s="8">
        <v>68504</v>
      </c>
      <c r="M98" s="8" t="s">
        <v>1177</v>
      </c>
      <c r="N98" s="8" t="s">
        <v>843</v>
      </c>
      <c r="O98" s="8" t="s">
        <v>193</v>
      </c>
      <c r="P98" s="8">
        <v>1</v>
      </c>
      <c r="Q98" s="8">
        <v>2004</v>
      </c>
      <c r="R98" s="8" t="s">
        <v>844</v>
      </c>
      <c r="S98" s="8" t="s">
        <v>126</v>
      </c>
      <c r="T98" s="8">
        <v>17</v>
      </c>
      <c r="U98" s="8">
        <v>2006</v>
      </c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</row>
    <row r="99" spans="1:51" ht="15" x14ac:dyDescent="0.2">
      <c r="A99" s="26">
        <v>39508</v>
      </c>
      <c r="B99" s="8" t="s">
        <v>342</v>
      </c>
      <c r="C99" s="8" t="s">
        <v>343</v>
      </c>
      <c r="D99" s="8" t="s">
        <v>344</v>
      </c>
      <c r="E99" s="8" t="s">
        <v>345</v>
      </c>
      <c r="F99" s="8">
        <v>2005</v>
      </c>
      <c r="G99" s="18">
        <v>36651</v>
      </c>
      <c r="H99" s="8" t="s">
        <v>346</v>
      </c>
      <c r="I99" s="32" t="str">
        <f>HYPERLINK("mailto:achaffin@neb.rr.com","achaffin@neb.rr.com")</f>
        <v>achaffin@neb.rr.com</v>
      </c>
      <c r="J99" s="8" t="s">
        <v>350</v>
      </c>
      <c r="K99" s="8" t="s">
        <v>351</v>
      </c>
      <c r="L99" s="8">
        <v>68502</v>
      </c>
      <c r="M99" s="8" t="s">
        <v>1178</v>
      </c>
      <c r="N99" s="8" t="s">
        <v>339</v>
      </c>
      <c r="O99" s="8" t="s">
        <v>97</v>
      </c>
      <c r="P99" s="8">
        <v>10</v>
      </c>
      <c r="Q99" s="8">
        <v>2004</v>
      </c>
      <c r="R99" s="8" t="s">
        <v>1179</v>
      </c>
      <c r="S99" s="8" t="s">
        <v>105</v>
      </c>
      <c r="T99" s="8">
        <v>14</v>
      </c>
      <c r="U99" s="8">
        <v>2006</v>
      </c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</row>
    <row r="100" spans="1:51" ht="15" x14ac:dyDescent="0.2">
      <c r="A100" s="26">
        <v>39569</v>
      </c>
      <c r="B100" s="8" t="s">
        <v>1180</v>
      </c>
      <c r="C100" s="8" t="s">
        <v>1181</v>
      </c>
      <c r="D100" s="8" t="s">
        <v>1182</v>
      </c>
      <c r="E100" s="8" t="s">
        <v>807</v>
      </c>
      <c r="F100" s="8">
        <v>2000</v>
      </c>
      <c r="G100" s="18">
        <v>35815</v>
      </c>
      <c r="H100" s="8" t="s">
        <v>1183</v>
      </c>
      <c r="I100" s="8" t="s">
        <v>1184</v>
      </c>
      <c r="J100" s="8" t="s">
        <v>1185</v>
      </c>
      <c r="K100" s="8" t="s">
        <v>1186</v>
      </c>
      <c r="L100" s="8">
        <v>68516</v>
      </c>
      <c r="M100" s="8" t="s">
        <v>1187</v>
      </c>
      <c r="N100" s="8" t="s">
        <v>1188</v>
      </c>
      <c r="O100" s="8" t="s">
        <v>193</v>
      </c>
      <c r="P100" s="8">
        <v>18</v>
      </c>
      <c r="Q100" s="8">
        <v>1998</v>
      </c>
      <c r="R100" s="8" t="s">
        <v>399</v>
      </c>
      <c r="S100" s="8" t="s">
        <v>149</v>
      </c>
      <c r="T100" s="8">
        <v>23</v>
      </c>
      <c r="U100" s="8">
        <v>2000</v>
      </c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</row>
    <row r="101" spans="1:51" ht="15" x14ac:dyDescent="0.2">
      <c r="A101" s="26">
        <v>39569</v>
      </c>
      <c r="B101" s="8" t="s">
        <v>1189</v>
      </c>
      <c r="C101" s="8" t="s">
        <v>1190</v>
      </c>
      <c r="D101" s="8" t="s">
        <v>1191</v>
      </c>
      <c r="E101" s="8" t="s">
        <v>325</v>
      </c>
      <c r="F101" s="8">
        <v>2003</v>
      </c>
      <c r="G101" s="18">
        <v>35140</v>
      </c>
      <c r="H101" s="8" t="s">
        <v>1192</v>
      </c>
      <c r="I101" s="8" t="s">
        <v>1193</v>
      </c>
      <c r="J101" s="8" t="s">
        <v>1194</v>
      </c>
      <c r="K101" s="8" t="s">
        <v>1195</v>
      </c>
      <c r="L101" s="8">
        <v>68505</v>
      </c>
      <c r="M101" s="8" t="s">
        <v>1196</v>
      </c>
      <c r="N101" s="8" t="s">
        <v>262</v>
      </c>
      <c r="O101" s="8" t="s">
        <v>193</v>
      </c>
      <c r="P101" s="8">
        <v>13</v>
      </c>
      <c r="Q101" s="8">
        <v>1997</v>
      </c>
      <c r="R101" s="8" t="s">
        <v>1197</v>
      </c>
      <c r="S101" s="8" t="s">
        <v>193</v>
      </c>
      <c r="T101" s="8">
        <v>4</v>
      </c>
      <c r="U101" s="8">
        <v>2002</v>
      </c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</row>
    <row r="102" spans="1:51" ht="15" x14ac:dyDescent="0.2">
      <c r="A102" s="26">
        <v>39600</v>
      </c>
      <c r="B102" s="8" t="s">
        <v>878</v>
      </c>
      <c r="C102" s="8" t="s">
        <v>879</v>
      </c>
      <c r="D102" s="8" t="s">
        <v>880</v>
      </c>
      <c r="E102" s="8" t="s">
        <v>526</v>
      </c>
      <c r="F102" s="8">
        <v>2007</v>
      </c>
      <c r="G102" s="18">
        <v>35426</v>
      </c>
      <c r="H102" s="8" t="s">
        <v>881</v>
      </c>
      <c r="I102" s="32" t="str">
        <f>HYPERLINK("mailto:carnesne@yahoo.com","carnesne@yahoo.com")</f>
        <v>carnesne@yahoo.com</v>
      </c>
      <c r="J102" s="8" t="s">
        <v>508</v>
      </c>
      <c r="K102" s="8" t="s">
        <v>883</v>
      </c>
      <c r="L102" s="8">
        <v>68516</v>
      </c>
      <c r="M102" s="8" t="s">
        <v>884</v>
      </c>
      <c r="N102" s="8" t="s">
        <v>885</v>
      </c>
      <c r="O102" s="8" t="s">
        <v>69</v>
      </c>
      <c r="P102" s="8">
        <v>20</v>
      </c>
      <c r="Q102" s="8">
        <v>1999</v>
      </c>
      <c r="R102" s="8" t="s">
        <v>886</v>
      </c>
      <c r="S102" s="8" t="s">
        <v>353</v>
      </c>
      <c r="T102" s="8">
        <v>9</v>
      </c>
      <c r="U102" s="8">
        <v>2002</v>
      </c>
      <c r="V102" s="8" t="s">
        <v>887</v>
      </c>
      <c r="W102" s="8" t="s">
        <v>105</v>
      </c>
      <c r="X102" s="8">
        <v>2</v>
      </c>
      <c r="Y102" s="8">
        <v>2005</v>
      </c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</row>
    <row r="103" spans="1:51" ht="15" x14ac:dyDescent="0.2">
      <c r="A103" s="26">
        <v>39600</v>
      </c>
      <c r="B103" s="8" t="s">
        <v>869</v>
      </c>
      <c r="C103" s="8" t="s">
        <v>870</v>
      </c>
      <c r="D103" s="8" t="s">
        <v>871</v>
      </c>
      <c r="E103" s="8" t="s">
        <v>526</v>
      </c>
      <c r="F103" s="8">
        <v>2007</v>
      </c>
      <c r="G103" s="18">
        <v>36617</v>
      </c>
      <c r="H103" s="8" t="s">
        <v>872</v>
      </c>
      <c r="I103" s="32" t="str">
        <f>HYPERLINK("mailto:crazierevryday@aol.com","crazierevryday@aol.com")</f>
        <v>crazierevryday@aol.com</v>
      </c>
      <c r="J103" s="8" t="s">
        <v>582</v>
      </c>
      <c r="K103" s="8" t="s">
        <v>873</v>
      </c>
      <c r="L103" s="8">
        <v>68502</v>
      </c>
      <c r="M103" s="8" t="s">
        <v>1198</v>
      </c>
      <c r="N103" s="8" t="s">
        <v>875</v>
      </c>
      <c r="O103" s="8" t="s">
        <v>149</v>
      </c>
      <c r="P103" s="8">
        <v>6</v>
      </c>
      <c r="Q103" s="8">
        <v>2002</v>
      </c>
      <c r="R103" s="8" t="s">
        <v>876</v>
      </c>
      <c r="S103" s="8" t="s">
        <v>340</v>
      </c>
      <c r="T103" s="8">
        <v>23</v>
      </c>
      <c r="U103" s="8">
        <v>2003</v>
      </c>
      <c r="V103" s="8" t="s">
        <v>877</v>
      </c>
      <c r="W103" s="8" t="s">
        <v>67</v>
      </c>
      <c r="X103" s="8">
        <v>8</v>
      </c>
      <c r="Y103" s="8">
        <v>2006</v>
      </c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</row>
    <row r="104" spans="1:51" ht="15" x14ac:dyDescent="0.2">
      <c r="A104" s="26">
        <v>39600</v>
      </c>
      <c r="B104" s="8" t="s">
        <v>524</v>
      </c>
      <c r="C104" s="8" t="s">
        <v>525</v>
      </c>
      <c r="D104" s="8" t="s">
        <v>425</v>
      </c>
      <c r="E104" s="8" t="s">
        <v>526</v>
      </c>
      <c r="F104" s="8">
        <v>2006</v>
      </c>
      <c r="G104" s="18">
        <v>36638</v>
      </c>
      <c r="H104" s="8" t="s">
        <v>1199</v>
      </c>
      <c r="I104" s="32" t="str">
        <f>HYPERLINK("mailto:perkins.heather@gmail.com","perkins.heather@gmail.com")</f>
        <v>perkins.heather@gmail.com</v>
      </c>
      <c r="J104" s="8" t="s">
        <v>534</v>
      </c>
      <c r="K104" s="8" t="s">
        <v>535</v>
      </c>
      <c r="L104" s="8">
        <v>68521</v>
      </c>
      <c r="M104" s="8" t="s">
        <v>1200</v>
      </c>
      <c r="N104" s="8" t="s">
        <v>537</v>
      </c>
      <c r="O104" s="8" t="s">
        <v>193</v>
      </c>
      <c r="P104" s="8">
        <v>4</v>
      </c>
      <c r="Q104" s="8">
        <v>2004</v>
      </c>
      <c r="R104" s="8" t="s">
        <v>674</v>
      </c>
      <c r="S104" s="8" t="s">
        <v>149</v>
      </c>
      <c r="T104" s="8">
        <v>9</v>
      </c>
      <c r="U104" s="8">
        <v>2007</v>
      </c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</row>
    <row r="105" spans="1:51" ht="15" x14ac:dyDescent="0.2">
      <c r="A105" s="26">
        <v>39600</v>
      </c>
      <c r="B105" s="8" t="s">
        <v>1201</v>
      </c>
      <c r="C105" s="8" t="s">
        <v>1202</v>
      </c>
      <c r="D105" s="8" t="s">
        <v>95</v>
      </c>
      <c r="E105" s="8" t="s">
        <v>837</v>
      </c>
      <c r="F105" s="8">
        <v>2004</v>
      </c>
      <c r="G105" s="18">
        <v>34503</v>
      </c>
      <c r="H105" s="8" t="s">
        <v>1203</v>
      </c>
      <c r="I105" s="32" t="str">
        <f>HYPERLINK("mailto:blueearthbodyworks@ne.rr.com","blueearthbodyworks@ne.rr.com")</f>
        <v>blueearthbodyworks@ne.rr.com</v>
      </c>
      <c r="J105" s="8" t="s">
        <v>1204</v>
      </c>
      <c r="K105" s="8" t="s">
        <v>1205</v>
      </c>
      <c r="L105" s="8">
        <v>68521</v>
      </c>
      <c r="M105" s="8" t="s">
        <v>1206</v>
      </c>
      <c r="N105" s="8" t="s">
        <v>1207</v>
      </c>
      <c r="O105" s="8" t="s">
        <v>126</v>
      </c>
      <c r="P105" s="8">
        <v>27</v>
      </c>
      <c r="Q105" s="8">
        <v>2001</v>
      </c>
      <c r="R105" s="8" t="s">
        <v>1208</v>
      </c>
      <c r="S105" s="8" t="s">
        <v>69</v>
      </c>
      <c r="T105" s="8">
        <v>11</v>
      </c>
      <c r="U105" s="8">
        <v>2004</v>
      </c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</row>
    <row r="106" spans="1:51" ht="1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</row>
    <row r="107" spans="1:51" x14ac:dyDescent="0.2">
      <c r="A107" s="2" t="s">
        <v>1209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</row>
    <row r="108" spans="1:51" ht="15" x14ac:dyDescent="0.2">
      <c r="A108" s="26">
        <v>39668</v>
      </c>
      <c r="B108" s="8" t="s">
        <v>1210</v>
      </c>
      <c r="C108" s="8" t="s">
        <v>1211</v>
      </c>
      <c r="D108" s="8" t="s">
        <v>293</v>
      </c>
      <c r="E108" s="8" t="s">
        <v>345</v>
      </c>
      <c r="F108" s="8">
        <v>2008</v>
      </c>
      <c r="G108" s="18">
        <v>37429</v>
      </c>
      <c r="H108" s="8" t="s">
        <v>1212</v>
      </c>
      <c r="I108" s="58" t="str">
        <f>HYPERLINK("mailto:jennifermchargue@hotmail.com","jennifermchargue@hotmail.com")</f>
        <v>jennifermchargue@hotmail.com</v>
      </c>
      <c r="J108" s="8" t="s">
        <v>508</v>
      </c>
      <c r="K108" s="8" t="s">
        <v>1213</v>
      </c>
      <c r="L108" s="8">
        <v>68516</v>
      </c>
      <c r="M108" s="8" t="s">
        <v>1214</v>
      </c>
      <c r="N108" s="8" t="s">
        <v>1215</v>
      </c>
      <c r="O108" s="8" t="s">
        <v>1216</v>
      </c>
      <c r="P108" s="8">
        <v>25</v>
      </c>
      <c r="Q108" s="8">
        <v>2005</v>
      </c>
      <c r="R108" s="8" t="s">
        <v>886</v>
      </c>
      <c r="S108" s="8" t="s">
        <v>149</v>
      </c>
      <c r="T108" s="8">
        <v>18</v>
      </c>
      <c r="U108" s="8">
        <v>2008</v>
      </c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</row>
    <row r="109" spans="1:51" ht="15" x14ac:dyDescent="0.2">
      <c r="A109" s="26">
        <v>39668</v>
      </c>
      <c r="B109" s="8" t="s">
        <v>1217</v>
      </c>
      <c r="C109" s="8" t="s">
        <v>1218</v>
      </c>
      <c r="D109" s="8" t="s">
        <v>1219</v>
      </c>
      <c r="E109" s="8" t="s">
        <v>345</v>
      </c>
      <c r="F109" s="8">
        <v>2008</v>
      </c>
      <c r="G109" s="18">
        <v>38667</v>
      </c>
      <c r="H109" s="8" t="s">
        <v>1220</v>
      </c>
      <c r="I109" s="58" t="str">
        <f>HYPERLINK("mailto:calissayrkoski@hotmail.com","calissayrkoski@hotmail.com")</f>
        <v>calissayrkoski@hotmail.com</v>
      </c>
      <c r="J109" s="8" t="s">
        <v>735</v>
      </c>
      <c r="K109" s="8" t="s">
        <v>1221</v>
      </c>
      <c r="L109" s="8">
        <v>68506</v>
      </c>
      <c r="M109" s="8" t="s">
        <v>1222</v>
      </c>
      <c r="N109" s="8" t="s">
        <v>1223</v>
      </c>
      <c r="O109" s="8" t="s">
        <v>1224</v>
      </c>
      <c r="P109" s="8">
        <v>18</v>
      </c>
      <c r="Q109" s="8">
        <v>2004</v>
      </c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</row>
    <row r="110" spans="1:51" ht="15" x14ac:dyDescent="0.2">
      <c r="A110" s="26">
        <v>39668</v>
      </c>
      <c r="B110" s="8" t="s">
        <v>1225</v>
      </c>
      <c r="C110" s="8" t="s">
        <v>1226</v>
      </c>
      <c r="D110" s="8" t="s">
        <v>1227</v>
      </c>
      <c r="E110" s="8" t="s">
        <v>345</v>
      </c>
      <c r="F110" s="8">
        <v>2008</v>
      </c>
      <c r="G110" s="18">
        <v>37766</v>
      </c>
      <c r="H110" s="8" t="s">
        <v>1228</v>
      </c>
      <c r="I110" s="58" t="str">
        <f>HYPERLINK("mailto:daddyslittlepill@yahoo.com","daddyslittlepill@yahoo.com")</f>
        <v>daddyslittlepill@yahoo.com</v>
      </c>
      <c r="J110" s="8" t="s">
        <v>1229</v>
      </c>
      <c r="K110" s="8" t="s">
        <v>1230</v>
      </c>
      <c r="L110" s="8">
        <v>68521</v>
      </c>
      <c r="M110" s="8" t="s">
        <v>1231</v>
      </c>
      <c r="N110" s="8" t="s">
        <v>1232</v>
      </c>
      <c r="O110" s="8" t="s">
        <v>522</v>
      </c>
      <c r="P110" s="8">
        <v>21</v>
      </c>
      <c r="Q110" s="8">
        <v>2004</v>
      </c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</row>
    <row r="111" spans="1:51" ht="15" x14ac:dyDescent="0.2">
      <c r="A111" s="26">
        <v>39729</v>
      </c>
      <c r="B111" s="8" t="s">
        <v>1233</v>
      </c>
      <c r="C111" s="8" t="s">
        <v>1234</v>
      </c>
      <c r="D111" s="8" t="s">
        <v>1235</v>
      </c>
      <c r="E111" s="8" t="s">
        <v>499</v>
      </c>
      <c r="F111" s="8">
        <v>2008</v>
      </c>
      <c r="G111" s="18">
        <v>36452</v>
      </c>
      <c r="H111" s="8" t="s">
        <v>1236</v>
      </c>
      <c r="I111" s="60" t="s">
        <v>1237</v>
      </c>
      <c r="J111" s="8" t="s">
        <v>1238</v>
      </c>
      <c r="K111" s="8" t="s">
        <v>1239</v>
      </c>
      <c r="L111" s="8">
        <v>68521</v>
      </c>
      <c r="M111" s="8" t="s">
        <v>1240</v>
      </c>
      <c r="N111" s="8" t="s">
        <v>1241</v>
      </c>
      <c r="O111" s="8" t="s">
        <v>97</v>
      </c>
      <c r="P111" s="8">
        <v>30</v>
      </c>
      <c r="Q111" s="8">
        <v>1997</v>
      </c>
      <c r="R111" s="8" t="s">
        <v>1242</v>
      </c>
      <c r="S111" s="8" t="s">
        <v>410</v>
      </c>
      <c r="T111" s="8">
        <v>12</v>
      </c>
      <c r="U111" s="8">
        <v>1998</v>
      </c>
      <c r="V111" s="8" t="s">
        <v>1243</v>
      </c>
      <c r="W111" s="8" t="s">
        <v>149</v>
      </c>
      <c r="X111" s="8">
        <v>18</v>
      </c>
      <c r="Y111" s="8">
        <v>2005</v>
      </c>
      <c r="Z111" s="8" t="s">
        <v>151</v>
      </c>
      <c r="AA111" s="8" t="s">
        <v>67</v>
      </c>
      <c r="AB111" s="8">
        <v>19</v>
      </c>
      <c r="AC111" s="8">
        <v>2008</v>
      </c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</row>
    <row r="112" spans="1:51" ht="15" x14ac:dyDescent="0.2">
      <c r="A112" s="26">
        <v>39760</v>
      </c>
      <c r="B112" s="8" t="s">
        <v>1244</v>
      </c>
      <c r="C112" s="8" t="s">
        <v>1245</v>
      </c>
      <c r="D112" s="8" t="s">
        <v>1246</v>
      </c>
      <c r="E112" s="8" t="s">
        <v>807</v>
      </c>
      <c r="F112" s="8">
        <v>2007</v>
      </c>
      <c r="G112" s="18">
        <v>38256</v>
      </c>
      <c r="H112" s="8" t="s">
        <v>1247</v>
      </c>
      <c r="I112" s="58" t="str">
        <f>HYPERLINK("mailto:kellie.nietfeld@gmail.com","kellie.nietfeld@gmail.com")</f>
        <v>kellie.nietfeld@gmail.com</v>
      </c>
      <c r="J112" s="8" t="s">
        <v>1248</v>
      </c>
      <c r="K112" s="8" t="s">
        <v>1249</v>
      </c>
      <c r="L112" s="8">
        <v>68521</v>
      </c>
      <c r="M112" s="8" t="s">
        <v>1250</v>
      </c>
      <c r="N112" s="8" t="s">
        <v>639</v>
      </c>
      <c r="O112" s="8" t="s">
        <v>67</v>
      </c>
      <c r="P112" s="8">
        <v>13</v>
      </c>
      <c r="Q112" s="8">
        <v>2005</v>
      </c>
      <c r="R112" s="8" t="s">
        <v>191</v>
      </c>
      <c r="S112" s="8" t="s">
        <v>239</v>
      </c>
      <c r="T112" s="8">
        <v>1</v>
      </c>
      <c r="U112" s="8">
        <v>2007</v>
      </c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</row>
    <row r="113" spans="1:51" ht="15" x14ac:dyDescent="0.2">
      <c r="A113" s="26">
        <v>39821</v>
      </c>
      <c r="B113" s="8" t="s">
        <v>1251</v>
      </c>
      <c r="C113" s="8" t="s">
        <v>1252</v>
      </c>
      <c r="D113" s="8" t="s">
        <v>1172</v>
      </c>
      <c r="E113" s="8" t="s">
        <v>1072</v>
      </c>
      <c r="F113" s="8">
        <v>2009</v>
      </c>
      <c r="G113" s="18">
        <v>35560</v>
      </c>
      <c r="H113" s="8" t="s">
        <v>1253</v>
      </c>
      <c r="I113" s="58" t="str">
        <f>HYPERLINK("mailto:teamhagen26.2@hotmail.com","teamhagen26.2@hotmail.com")</f>
        <v>teamhagen26.2@hotmail.com</v>
      </c>
      <c r="J113" s="8" t="s">
        <v>328</v>
      </c>
      <c r="K113" s="8" t="s">
        <v>1254</v>
      </c>
      <c r="L113" s="8">
        <v>68522</v>
      </c>
      <c r="M113" s="8" t="s">
        <v>1255</v>
      </c>
      <c r="N113" s="8" t="s">
        <v>1256</v>
      </c>
      <c r="O113" s="8" t="s">
        <v>522</v>
      </c>
      <c r="P113" s="8">
        <v>31</v>
      </c>
      <c r="Q113" s="8">
        <v>2005</v>
      </c>
      <c r="R113" s="8" t="s">
        <v>1257</v>
      </c>
      <c r="S113" s="8" t="s">
        <v>126</v>
      </c>
      <c r="T113" s="8">
        <v>31</v>
      </c>
      <c r="U113" s="8">
        <v>2008</v>
      </c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</row>
    <row r="114" spans="1:51" ht="15" x14ac:dyDescent="0.2">
      <c r="A114" s="26">
        <v>39822</v>
      </c>
      <c r="B114" s="8" t="s">
        <v>1258</v>
      </c>
      <c r="C114" s="8" t="s">
        <v>1259</v>
      </c>
      <c r="D114" s="8" t="s">
        <v>451</v>
      </c>
      <c r="E114" s="8" t="s">
        <v>1072</v>
      </c>
      <c r="F114" s="8">
        <v>2009</v>
      </c>
      <c r="G114" s="18">
        <v>38829</v>
      </c>
      <c r="H114" s="8" t="s">
        <v>1260</v>
      </c>
      <c r="I114" s="58" t="str">
        <f>HYPERLINK("mailto:kgiltner1@yahoo.com","kgiltner1@yahoo.com")</f>
        <v>kgiltner1@yahoo.com</v>
      </c>
      <c r="J114" s="8" t="s">
        <v>1261</v>
      </c>
      <c r="K114" s="8" t="s">
        <v>1262</v>
      </c>
      <c r="L114" s="8">
        <v>68526</v>
      </c>
      <c r="M114" s="8" t="s">
        <v>1263</v>
      </c>
      <c r="N114" s="8" t="s">
        <v>1264</v>
      </c>
      <c r="O114" s="8" t="s">
        <v>69</v>
      </c>
      <c r="P114" s="8">
        <v>18</v>
      </c>
      <c r="Q114" s="8">
        <v>2008</v>
      </c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</row>
    <row r="115" spans="1:51" ht="15" x14ac:dyDescent="0.2">
      <c r="A115" s="26">
        <v>39822</v>
      </c>
      <c r="B115" s="8" t="s">
        <v>1265</v>
      </c>
      <c r="C115" s="8" t="s">
        <v>618</v>
      </c>
      <c r="D115" s="8" t="s">
        <v>293</v>
      </c>
      <c r="E115" s="8" t="s">
        <v>1072</v>
      </c>
      <c r="F115" s="8">
        <v>2009</v>
      </c>
      <c r="G115" s="18">
        <v>37107</v>
      </c>
      <c r="H115" s="8" t="s">
        <v>1266</v>
      </c>
      <c r="I115" s="58" t="str">
        <f>HYPERLINK("mailto:woodworks2252@windstream.net","woodworks2252@windstream.net")</f>
        <v>woodworks2252@windstream.net</v>
      </c>
      <c r="J115" s="8" t="s">
        <v>625</v>
      </c>
      <c r="K115" s="8" t="s">
        <v>1267</v>
      </c>
      <c r="L115" s="8">
        <v>68402</v>
      </c>
      <c r="M115" s="8" t="s">
        <v>1268</v>
      </c>
      <c r="N115" s="8" t="s">
        <v>631</v>
      </c>
      <c r="O115" s="8" t="s">
        <v>149</v>
      </c>
      <c r="P115" s="8">
        <v>14</v>
      </c>
      <c r="Q115" s="8">
        <v>2008</v>
      </c>
      <c r="R115" s="8" t="s">
        <v>635</v>
      </c>
      <c r="S115" s="8" t="s">
        <v>67</v>
      </c>
      <c r="T115" s="8">
        <v>5</v>
      </c>
      <c r="U115" s="8">
        <v>2006</v>
      </c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</row>
    <row r="116" spans="1:51" ht="15" x14ac:dyDescent="0.2">
      <c r="A116" s="26">
        <v>39853</v>
      </c>
      <c r="B116" s="8" t="s">
        <v>1269</v>
      </c>
      <c r="C116" s="8" t="s">
        <v>1270</v>
      </c>
      <c r="D116" s="8" t="s">
        <v>717</v>
      </c>
      <c r="E116" s="8" t="s">
        <v>325</v>
      </c>
      <c r="F116" s="8">
        <v>2009</v>
      </c>
      <c r="G116" s="53" t="s">
        <v>1271</v>
      </c>
      <c r="H116" s="8" t="s">
        <v>1272</v>
      </c>
      <c r="I116" s="58" t="str">
        <f>HYPERLINK("mailto:cockerillnicole@yahoo.com","cockerillnicole@yahoo.com")</f>
        <v>cockerillnicole@yahoo.com</v>
      </c>
      <c r="J116" s="8" t="s">
        <v>1056</v>
      </c>
      <c r="K116" s="8" t="s">
        <v>1273</v>
      </c>
      <c r="L116" s="8">
        <v>68506</v>
      </c>
      <c r="M116" s="8" t="s">
        <v>1274</v>
      </c>
      <c r="N116" s="8" t="s">
        <v>724</v>
      </c>
      <c r="O116" s="8" t="s">
        <v>149</v>
      </c>
      <c r="P116" s="8">
        <v>30</v>
      </c>
      <c r="Q116" s="8">
        <v>1999</v>
      </c>
      <c r="R116" s="8" t="s">
        <v>1275</v>
      </c>
      <c r="S116" s="8" t="s">
        <v>1224</v>
      </c>
      <c r="T116" s="8">
        <v>20</v>
      </c>
      <c r="U116" s="8">
        <v>2002</v>
      </c>
      <c r="V116" s="8" t="s">
        <v>209</v>
      </c>
      <c r="W116" s="8" t="s">
        <v>210</v>
      </c>
      <c r="X116" s="8">
        <v>15</v>
      </c>
      <c r="Y116" s="8">
        <v>2007</v>
      </c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</row>
    <row r="117" spans="1:51" ht="15" x14ac:dyDescent="0.2">
      <c r="A117" s="26">
        <v>39853</v>
      </c>
      <c r="B117" s="8" t="s">
        <v>1276</v>
      </c>
      <c r="C117" s="8" t="s">
        <v>1277</v>
      </c>
      <c r="D117" s="8" t="s">
        <v>433</v>
      </c>
      <c r="E117" s="8" t="s">
        <v>325</v>
      </c>
      <c r="F117" s="8">
        <v>2009</v>
      </c>
      <c r="G117" s="18">
        <v>38213</v>
      </c>
      <c r="H117" s="8" t="s">
        <v>1278</v>
      </c>
      <c r="I117" s="58" t="str">
        <f>HYPERLINK("mailto:shannonburesh@hotmail.com","shannonburesh@hotmail.com")</f>
        <v>shannonburesh@hotmail.com</v>
      </c>
      <c r="J117" s="8" t="s">
        <v>1279</v>
      </c>
      <c r="K117" s="8" t="s">
        <v>1280</v>
      </c>
      <c r="L117" s="8">
        <v>68521</v>
      </c>
      <c r="M117" s="8" t="s">
        <v>1281</v>
      </c>
      <c r="N117" s="8" t="s">
        <v>1282</v>
      </c>
      <c r="O117" s="8" t="s">
        <v>210</v>
      </c>
      <c r="P117" s="8">
        <v>17</v>
      </c>
      <c r="Q117" s="8">
        <v>2007</v>
      </c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</row>
    <row r="118" spans="1:51" ht="15" x14ac:dyDescent="0.2">
      <c r="A118" s="26">
        <v>39853</v>
      </c>
      <c r="B118" s="8" t="s">
        <v>1283</v>
      </c>
      <c r="C118" s="8" t="s">
        <v>1284</v>
      </c>
      <c r="D118" s="8" t="s">
        <v>1285</v>
      </c>
      <c r="E118" s="8" t="s">
        <v>325</v>
      </c>
      <c r="F118" s="8">
        <v>2009</v>
      </c>
      <c r="G118" s="18">
        <v>37030</v>
      </c>
      <c r="H118" s="8" t="s">
        <v>1286</v>
      </c>
      <c r="I118" s="58" t="str">
        <f>HYPERLINK("mailto:sandra_d_70@hotmail.com","sandra_d_70@hotmail.com")</f>
        <v>sandra_d_70@hotmail.com</v>
      </c>
      <c r="J118" s="8" t="s">
        <v>1287</v>
      </c>
      <c r="K118" s="8" t="s">
        <v>1288</v>
      </c>
      <c r="L118" s="8">
        <v>68504</v>
      </c>
      <c r="M118" s="8" t="s">
        <v>1289</v>
      </c>
      <c r="N118" s="8" t="s">
        <v>484</v>
      </c>
      <c r="O118" s="8" t="s">
        <v>67</v>
      </c>
      <c r="P118" s="8">
        <v>22</v>
      </c>
      <c r="Q118" s="8">
        <v>2008</v>
      </c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</row>
    <row r="119" spans="1:51" ht="15" x14ac:dyDescent="0.2">
      <c r="A119" s="26">
        <v>39973</v>
      </c>
      <c r="B119" s="8" t="s">
        <v>1290</v>
      </c>
      <c r="C119" s="8" t="s">
        <v>1291</v>
      </c>
      <c r="D119" s="8" t="s">
        <v>242</v>
      </c>
      <c r="E119" s="8" t="s">
        <v>891</v>
      </c>
      <c r="F119" s="8">
        <v>2009</v>
      </c>
      <c r="G119" s="18">
        <v>39193</v>
      </c>
      <c r="H119" s="8" t="s">
        <v>1292</v>
      </c>
      <c r="I119" s="58" t="str">
        <f>HYPERLINK("mailto:missjitterbug01@windstream.net","missjitterbug01@windstream.net")</f>
        <v>missjitterbug01@windstream.net</v>
      </c>
      <c r="J119" s="8" t="s">
        <v>142</v>
      </c>
      <c r="K119" s="8" t="s">
        <v>1293</v>
      </c>
      <c r="L119" s="8">
        <v>68522</v>
      </c>
      <c r="M119" s="8" t="s">
        <v>1294</v>
      </c>
      <c r="N119" s="8" t="s">
        <v>724</v>
      </c>
      <c r="O119" s="8" t="s">
        <v>149</v>
      </c>
      <c r="P119" s="8">
        <v>15</v>
      </c>
      <c r="Q119" s="8">
        <v>2009</v>
      </c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</row>
    <row r="120" spans="1:51" ht="1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</row>
    <row r="121" spans="1:51" x14ac:dyDescent="0.2">
      <c r="A121" s="2" t="s">
        <v>1295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</row>
    <row r="122" spans="1:51" ht="15" x14ac:dyDescent="0.2">
      <c r="A122" s="61">
        <v>39637</v>
      </c>
      <c r="B122" s="8" t="s">
        <v>1296</v>
      </c>
      <c r="C122" s="8" t="s">
        <v>1297</v>
      </c>
      <c r="D122" s="8" t="s">
        <v>1063</v>
      </c>
      <c r="E122" s="8" t="s">
        <v>571</v>
      </c>
      <c r="F122" s="8">
        <v>2002</v>
      </c>
      <c r="G122" s="18">
        <v>34531</v>
      </c>
      <c r="H122" s="8" t="s">
        <v>1298</v>
      </c>
      <c r="I122" s="32" t="str">
        <f>HYPERLINK("mailto:rocdye@msn.com","rocdye@msn.com")</f>
        <v>rocdye@msn.com</v>
      </c>
      <c r="J122" s="8" t="s">
        <v>1299</v>
      </c>
      <c r="K122" s="8" t="s">
        <v>1300</v>
      </c>
      <c r="L122" s="8">
        <v>68506</v>
      </c>
      <c r="M122" s="8" t="s">
        <v>1301</v>
      </c>
      <c r="N122" s="8" t="s">
        <v>700</v>
      </c>
      <c r="O122" s="8" t="s">
        <v>193</v>
      </c>
      <c r="P122" s="8">
        <v>19</v>
      </c>
      <c r="Q122" s="8">
        <v>1999</v>
      </c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</row>
    <row r="123" spans="1:51" ht="15" x14ac:dyDescent="0.2">
      <c r="A123" s="61">
        <v>39637</v>
      </c>
      <c r="B123" s="8" t="s">
        <v>995</v>
      </c>
      <c r="C123" s="8" t="s">
        <v>996</v>
      </c>
      <c r="D123" s="8" t="s">
        <v>132</v>
      </c>
      <c r="E123" s="8" t="s">
        <v>571</v>
      </c>
      <c r="F123" s="8">
        <v>2007</v>
      </c>
      <c r="G123" s="18">
        <v>37751</v>
      </c>
      <c r="H123" s="8" t="s">
        <v>1302</v>
      </c>
      <c r="I123" s="58" t="str">
        <f>HYPERLINK("mailto:doublej0899@hotmail.com","doublej0899@hotmail.com")</f>
        <v>doublej0899@hotmail.com</v>
      </c>
      <c r="J123" s="8" t="s">
        <v>998</v>
      </c>
      <c r="K123" s="8" t="s">
        <v>999</v>
      </c>
      <c r="L123" s="8">
        <v>68366</v>
      </c>
      <c r="M123" s="8" t="s">
        <v>1303</v>
      </c>
      <c r="N123" s="8" t="s">
        <v>635</v>
      </c>
      <c r="O123" s="8" t="s">
        <v>239</v>
      </c>
      <c r="P123" s="8">
        <v>20</v>
      </c>
      <c r="Q123" s="8">
        <v>2005</v>
      </c>
      <c r="R123" s="8" t="s">
        <v>1001</v>
      </c>
      <c r="S123" s="8" t="s">
        <v>69</v>
      </c>
      <c r="T123" s="8">
        <v>11</v>
      </c>
      <c r="U123" s="8">
        <v>2007</v>
      </c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</row>
    <row r="124" spans="1:51" ht="15" x14ac:dyDescent="0.2">
      <c r="A124" s="61">
        <v>39637</v>
      </c>
      <c r="B124" s="8" t="s">
        <v>1304</v>
      </c>
      <c r="C124" s="8" t="s">
        <v>1305</v>
      </c>
      <c r="D124" s="8" t="s">
        <v>1306</v>
      </c>
      <c r="E124" s="8" t="s">
        <v>571</v>
      </c>
      <c r="F124" s="8">
        <v>2004</v>
      </c>
      <c r="G124" s="18">
        <v>36001</v>
      </c>
      <c r="H124" s="8" t="s">
        <v>1307</v>
      </c>
      <c r="I124" s="32" t="str">
        <f>HYPERLINK("mailto:thewrightsinlincoln@alltel.net","thewrightsinlincoln@alltel.net")</f>
        <v>thewrightsinlincoln@alltel.net</v>
      </c>
      <c r="J124" s="8" t="s">
        <v>1308</v>
      </c>
      <c r="K124" s="8" t="s">
        <v>1309</v>
      </c>
      <c r="L124" s="8">
        <v>68516</v>
      </c>
      <c r="M124" s="8" t="s">
        <v>1310</v>
      </c>
      <c r="N124" s="8" t="s">
        <v>1311</v>
      </c>
      <c r="O124" s="8" t="s">
        <v>105</v>
      </c>
      <c r="P124" s="8">
        <v>21</v>
      </c>
      <c r="Q124" s="8">
        <v>2001</v>
      </c>
      <c r="R124" s="8" t="s">
        <v>1312</v>
      </c>
      <c r="S124" s="8" t="s">
        <v>69</v>
      </c>
      <c r="T124" s="8">
        <v>16</v>
      </c>
      <c r="U124" s="8">
        <v>2005</v>
      </c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</row>
    <row r="125" spans="1:51" ht="15" x14ac:dyDescent="0.2">
      <c r="A125" s="26">
        <v>39668</v>
      </c>
      <c r="B125" s="8" t="s">
        <v>568</v>
      </c>
      <c r="C125" s="8" t="s">
        <v>569</v>
      </c>
      <c r="D125" s="8" t="s">
        <v>570</v>
      </c>
      <c r="E125" s="8" t="s">
        <v>571</v>
      </c>
      <c r="F125" s="8">
        <v>2006</v>
      </c>
      <c r="G125" s="18">
        <v>36764</v>
      </c>
      <c r="H125" s="8" t="s">
        <v>572</v>
      </c>
      <c r="I125" s="32" t="str">
        <f>HYPERLINK("mailto:sandih70@hotmail.com","sandih70@hotmail.com ")</f>
        <v xml:space="preserve">sandih70@hotmail.com </v>
      </c>
      <c r="J125" s="8" t="s">
        <v>582</v>
      </c>
      <c r="K125" s="8" t="s">
        <v>583</v>
      </c>
      <c r="L125" s="8">
        <v>68516</v>
      </c>
      <c r="M125" s="8" t="s">
        <v>1313</v>
      </c>
      <c r="N125" s="8" t="s">
        <v>586</v>
      </c>
      <c r="O125" s="8" t="s">
        <v>193</v>
      </c>
      <c r="P125" s="8">
        <v>1</v>
      </c>
      <c r="Q125" s="8">
        <v>2003</v>
      </c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</row>
    <row r="126" spans="1:51" ht="15" x14ac:dyDescent="0.2">
      <c r="A126" s="26">
        <v>39668</v>
      </c>
      <c r="B126" s="8" t="s">
        <v>853</v>
      </c>
      <c r="C126" s="8" t="s">
        <v>854</v>
      </c>
      <c r="D126" s="8" t="s">
        <v>855</v>
      </c>
      <c r="E126" s="8" t="s">
        <v>837</v>
      </c>
      <c r="F126" s="8">
        <v>2007</v>
      </c>
      <c r="G126" s="18">
        <v>34741</v>
      </c>
      <c r="H126" s="8" t="s">
        <v>856</v>
      </c>
      <c r="I126" s="32" t="str">
        <f>HYPERLINK("mailto:vancollie@windstream.net","vancollie@windstream.net")</f>
        <v>vancollie@windstream.net</v>
      </c>
      <c r="J126" s="8" t="s">
        <v>857</v>
      </c>
      <c r="K126" s="8" t="s">
        <v>858</v>
      </c>
      <c r="L126" s="8">
        <v>68512</v>
      </c>
      <c r="M126" s="8" t="s">
        <v>1314</v>
      </c>
      <c r="N126" s="8" t="s">
        <v>240</v>
      </c>
      <c r="O126" s="8" t="s">
        <v>353</v>
      </c>
      <c r="P126" s="8">
        <v>12</v>
      </c>
      <c r="Q126" s="8">
        <v>2001</v>
      </c>
      <c r="R126" s="8" t="s">
        <v>860</v>
      </c>
      <c r="S126" s="8" t="s">
        <v>340</v>
      </c>
      <c r="T126" s="8">
        <v>28</v>
      </c>
      <c r="U126" s="8">
        <v>2005</v>
      </c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</row>
    <row r="127" spans="1:51" ht="15" x14ac:dyDescent="0.2">
      <c r="A127" s="26">
        <v>39668</v>
      </c>
      <c r="B127" s="8" t="s">
        <v>1007</v>
      </c>
      <c r="C127" s="8" t="s">
        <v>1008</v>
      </c>
      <c r="D127" s="8" t="s">
        <v>1009</v>
      </c>
      <c r="E127" s="8" t="s">
        <v>1010</v>
      </c>
      <c r="F127" s="8">
        <v>2007</v>
      </c>
      <c r="G127" s="18">
        <v>38527</v>
      </c>
      <c r="H127" s="8" t="s">
        <v>1011</v>
      </c>
      <c r="I127" s="58" t="str">
        <f>HYPERLINK("mailto:erinalt@hotmail.com","erinalt@hotmail.com")</f>
        <v>erinalt@hotmail.com</v>
      </c>
      <c r="J127" s="8" t="s">
        <v>1012</v>
      </c>
      <c r="K127" s="8" t="s">
        <v>1013</v>
      </c>
      <c r="L127" s="8">
        <v>68521</v>
      </c>
      <c r="M127" s="8" t="s">
        <v>692</v>
      </c>
      <c r="N127" s="8" t="s">
        <v>149</v>
      </c>
      <c r="O127" s="8">
        <v>13</v>
      </c>
      <c r="P127" s="8">
        <v>2007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</row>
    <row r="128" spans="1:51" ht="15" x14ac:dyDescent="0.2">
      <c r="A128" s="26">
        <v>39699</v>
      </c>
      <c r="B128" s="8" t="s">
        <v>1037</v>
      </c>
      <c r="C128" s="8" t="s">
        <v>1038</v>
      </c>
      <c r="D128" s="8" t="s">
        <v>1039</v>
      </c>
      <c r="E128" s="8" t="s">
        <v>314</v>
      </c>
      <c r="F128" s="8">
        <v>2007</v>
      </c>
      <c r="G128" s="18">
        <v>38549</v>
      </c>
      <c r="H128" s="8" t="s">
        <v>1040</v>
      </c>
      <c r="I128" s="58" t="str">
        <f>HYPERLINK("mailto:lindseydabbert@hotmail.com","lindseydabbert@hotmail.com")</f>
        <v>lindseydabbert@hotmail.com</v>
      </c>
      <c r="J128" s="8" t="s">
        <v>1041</v>
      </c>
      <c r="K128" s="8" t="s">
        <v>1042</v>
      </c>
      <c r="L128" s="8">
        <v>68510</v>
      </c>
      <c r="M128" s="8" t="s">
        <v>1315</v>
      </c>
      <c r="N128" s="8" t="s">
        <v>516</v>
      </c>
      <c r="O128" s="8" t="s">
        <v>353</v>
      </c>
      <c r="P128" s="8">
        <v>21</v>
      </c>
      <c r="Q128" s="8">
        <v>2007</v>
      </c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</row>
    <row r="129" spans="1:51" ht="15" x14ac:dyDescent="0.2">
      <c r="A129" s="26">
        <v>39699</v>
      </c>
      <c r="B129" s="8" t="s">
        <v>1027</v>
      </c>
      <c r="C129" s="8" t="s">
        <v>1028</v>
      </c>
      <c r="D129" s="8" t="s">
        <v>1029</v>
      </c>
      <c r="E129" s="8" t="s">
        <v>345</v>
      </c>
      <c r="F129" s="8">
        <v>2007</v>
      </c>
      <c r="G129" s="18">
        <v>33768</v>
      </c>
      <c r="H129" s="8" t="s">
        <v>1030</v>
      </c>
      <c r="I129" s="58" t="str">
        <f>HYPERLINK("mailto:jhahn002@neb.rr.com","jhahn002@neb.rr.com")</f>
        <v>jhahn002@neb.rr.com</v>
      </c>
      <c r="J129" s="8" t="s">
        <v>1031</v>
      </c>
      <c r="K129" s="8" t="s">
        <v>1032</v>
      </c>
      <c r="L129" s="8">
        <v>68523</v>
      </c>
      <c r="M129" s="8" t="s">
        <v>1316</v>
      </c>
      <c r="N129" s="8" t="s">
        <v>1034</v>
      </c>
      <c r="O129" s="8" t="s">
        <v>210</v>
      </c>
      <c r="P129" s="8">
        <v>11</v>
      </c>
      <c r="Q129" s="8">
        <v>1995</v>
      </c>
      <c r="R129" s="8" t="s">
        <v>323</v>
      </c>
      <c r="S129" s="8" t="s">
        <v>67</v>
      </c>
      <c r="T129" s="8">
        <v>19</v>
      </c>
      <c r="U129" s="8">
        <v>1998</v>
      </c>
      <c r="V129" s="8" t="s">
        <v>1035</v>
      </c>
      <c r="W129" s="8" t="s">
        <v>149</v>
      </c>
      <c r="X129" s="8">
        <v>13</v>
      </c>
      <c r="Y129" s="8">
        <v>2003</v>
      </c>
      <c r="Z129" s="8" t="s">
        <v>1036</v>
      </c>
      <c r="AA129" s="8" t="s">
        <v>675</v>
      </c>
      <c r="AB129" s="8">
        <v>17</v>
      </c>
      <c r="AC129" s="8">
        <v>2006</v>
      </c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</row>
    <row r="130" spans="1:51" ht="15" x14ac:dyDescent="0.2">
      <c r="A130" s="26">
        <v>39729</v>
      </c>
      <c r="B130" s="8" t="s">
        <v>1317</v>
      </c>
      <c r="C130" s="8" t="s">
        <v>1318</v>
      </c>
      <c r="D130" s="8" t="s">
        <v>1319</v>
      </c>
      <c r="E130" s="8" t="s">
        <v>499</v>
      </c>
      <c r="F130" s="8">
        <v>2003</v>
      </c>
      <c r="G130" s="18">
        <v>36813</v>
      </c>
      <c r="H130" s="8" t="s">
        <v>1320</v>
      </c>
      <c r="I130" s="8" t="s">
        <v>1321</v>
      </c>
      <c r="J130" s="8" t="s">
        <v>508</v>
      </c>
      <c r="K130" s="8" t="s">
        <v>1322</v>
      </c>
      <c r="L130" s="8">
        <v>68516</v>
      </c>
      <c r="M130" s="8" t="s">
        <v>1323</v>
      </c>
      <c r="N130" s="8" t="s">
        <v>642</v>
      </c>
      <c r="O130" s="8" t="s">
        <v>340</v>
      </c>
      <c r="P130" s="8">
        <v>26</v>
      </c>
      <c r="Q130" s="8">
        <v>2002</v>
      </c>
      <c r="R130" s="8" t="s">
        <v>118</v>
      </c>
      <c r="S130" s="8" t="s">
        <v>126</v>
      </c>
      <c r="T130" s="8">
        <v>12</v>
      </c>
      <c r="U130" s="8">
        <v>2004</v>
      </c>
      <c r="V130" s="8" t="s">
        <v>692</v>
      </c>
      <c r="W130" s="8" t="s">
        <v>340</v>
      </c>
      <c r="X130" s="8">
        <v>9</v>
      </c>
      <c r="Y130" s="8">
        <v>2006</v>
      </c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</row>
    <row r="131" spans="1:51" ht="15" x14ac:dyDescent="0.2">
      <c r="A131" s="26">
        <v>39729</v>
      </c>
      <c r="B131" s="8" t="s">
        <v>1324</v>
      </c>
      <c r="C131" s="8" t="s">
        <v>1325</v>
      </c>
      <c r="D131" s="8" t="s">
        <v>1326</v>
      </c>
      <c r="E131" s="8" t="s">
        <v>499</v>
      </c>
      <c r="F131" s="8">
        <v>2001</v>
      </c>
      <c r="G131" s="18">
        <v>35904</v>
      </c>
      <c r="H131" s="8" t="s">
        <v>1327</v>
      </c>
      <c r="I131" s="8" t="s">
        <v>1328</v>
      </c>
      <c r="J131" s="8" t="s">
        <v>1329</v>
      </c>
      <c r="K131" s="8" t="s">
        <v>1330</v>
      </c>
      <c r="L131" s="8">
        <v>68526</v>
      </c>
      <c r="M131" s="8" t="s">
        <v>1331</v>
      </c>
      <c r="N131" s="8" t="s">
        <v>724</v>
      </c>
      <c r="O131" s="8" t="s">
        <v>340</v>
      </c>
      <c r="P131" s="8">
        <v>1</v>
      </c>
      <c r="Q131" s="8">
        <v>2001</v>
      </c>
      <c r="R131" s="8" t="s">
        <v>1332</v>
      </c>
      <c r="S131" s="8" t="s">
        <v>340</v>
      </c>
      <c r="T131" s="8">
        <v>18</v>
      </c>
      <c r="U131" s="8">
        <v>2003</v>
      </c>
      <c r="V131" s="8" t="s">
        <v>1333</v>
      </c>
      <c r="W131" s="8" t="s">
        <v>1334</v>
      </c>
      <c r="X131" s="8">
        <v>27</v>
      </c>
      <c r="Y131" s="8">
        <v>2006</v>
      </c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</row>
    <row r="132" spans="1:51" ht="15" x14ac:dyDescent="0.2">
      <c r="A132" s="26">
        <v>39822</v>
      </c>
      <c r="B132" s="8" t="s">
        <v>1225</v>
      </c>
      <c r="C132" s="8" t="s">
        <v>1226</v>
      </c>
      <c r="D132" s="8" t="s">
        <v>1227</v>
      </c>
      <c r="E132" s="8" t="s">
        <v>345</v>
      </c>
      <c r="F132" s="8">
        <v>2008</v>
      </c>
      <c r="G132" s="18">
        <v>37766</v>
      </c>
      <c r="H132" s="8" t="s">
        <v>1228</v>
      </c>
      <c r="I132" s="58" t="str">
        <f>HYPERLINK("mailto:daddyslittlepill@yahoo.com","daddyslittlepill@yahoo.com")</f>
        <v>daddyslittlepill@yahoo.com</v>
      </c>
      <c r="J132" s="8" t="s">
        <v>1229</v>
      </c>
      <c r="K132" s="8" t="s">
        <v>1230</v>
      </c>
      <c r="L132" s="8">
        <v>68521</v>
      </c>
      <c r="M132" s="8" t="s">
        <v>1231</v>
      </c>
      <c r="N132" s="8" t="s">
        <v>1232</v>
      </c>
      <c r="O132" s="8" t="s">
        <v>522</v>
      </c>
      <c r="P132" s="8">
        <v>21</v>
      </c>
      <c r="Q132" s="8">
        <v>2004</v>
      </c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</row>
    <row r="133" spans="1:51" ht="15" x14ac:dyDescent="0.2">
      <c r="A133" s="26">
        <v>39853</v>
      </c>
      <c r="B133" s="8" t="s">
        <v>813</v>
      </c>
      <c r="C133" s="8" t="s">
        <v>814</v>
      </c>
      <c r="D133" s="8" t="s">
        <v>425</v>
      </c>
      <c r="E133" s="8" t="s">
        <v>325</v>
      </c>
      <c r="F133" s="8">
        <v>2007</v>
      </c>
      <c r="G133" s="18">
        <v>37527</v>
      </c>
      <c r="H133" s="8" t="s">
        <v>815</v>
      </c>
      <c r="I133" s="8" t="s">
        <v>816</v>
      </c>
      <c r="J133" s="8" t="s">
        <v>817</v>
      </c>
      <c r="K133" s="8" t="s">
        <v>818</v>
      </c>
      <c r="L133" s="8">
        <v>68516</v>
      </c>
      <c r="M133" s="8" t="s">
        <v>1335</v>
      </c>
      <c r="N133" s="8" t="s">
        <v>820</v>
      </c>
      <c r="O133" s="8" t="s">
        <v>239</v>
      </c>
      <c r="P133" s="8">
        <v>7</v>
      </c>
      <c r="Q133" s="8">
        <v>2004</v>
      </c>
      <c r="R133" s="8" t="s">
        <v>875</v>
      </c>
      <c r="S133" s="8" t="s">
        <v>153</v>
      </c>
      <c r="T133" s="8">
        <v>3</v>
      </c>
      <c r="U133" s="8">
        <v>2007</v>
      </c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</row>
    <row r="134" spans="1:51" ht="15" x14ac:dyDescent="0.2">
      <c r="A134" s="26">
        <v>39853</v>
      </c>
      <c r="B134" s="8" t="s">
        <v>1336</v>
      </c>
      <c r="C134" s="8" t="s">
        <v>1337</v>
      </c>
      <c r="D134" s="8" t="s">
        <v>528</v>
      </c>
      <c r="E134" s="8" t="s">
        <v>325</v>
      </c>
      <c r="F134" s="8">
        <v>2003</v>
      </c>
      <c r="G134" s="18">
        <v>33600</v>
      </c>
      <c r="H134" s="8" t="s">
        <v>1338</v>
      </c>
      <c r="I134" s="60" t="s">
        <v>1339</v>
      </c>
      <c r="J134" s="8" t="s">
        <v>1340</v>
      </c>
      <c r="K134" s="8" t="s">
        <v>1341</v>
      </c>
      <c r="L134" s="8">
        <v>68507</v>
      </c>
      <c r="M134" s="8" t="s">
        <v>1342</v>
      </c>
      <c r="N134" s="8" t="s">
        <v>1343</v>
      </c>
      <c r="O134" s="8" t="s">
        <v>105</v>
      </c>
      <c r="P134" s="8">
        <v>16</v>
      </c>
      <c r="Q134" s="8">
        <v>1996</v>
      </c>
      <c r="R134" s="8" t="s">
        <v>1344</v>
      </c>
      <c r="S134" s="8" t="s">
        <v>239</v>
      </c>
      <c r="T134" s="8">
        <v>8</v>
      </c>
      <c r="U134" s="8">
        <v>1998</v>
      </c>
      <c r="V134" s="8" t="s">
        <v>224</v>
      </c>
      <c r="W134" s="8" t="s">
        <v>69</v>
      </c>
      <c r="X134" s="8">
        <v>27</v>
      </c>
      <c r="Y134" s="8">
        <v>2002</v>
      </c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</row>
    <row r="135" spans="1:51" ht="15" x14ac:dyDescent="0.2">
      <c r="A135" s="26">
        <v>39912</v>
      </c>
      <c r="B135" s="8" t="s">
        <v>1345</v>
      </c>
      <c r="C135" s="8" t="s">
        <v>1346</v>
      </c>
      <c r="D135" s="8" t="s">
        <v>344</v>
      </c>
      <c r="E135" s="8" t="s">
        <v>1347</v>
      </c>
      <c r="F135" s="8">
        <v>2003</v>
      </c>
      <c r="G135" s="18">
        <v>34476</v>
      </c>
      <c r="H135" s="53" t="s">
        <v>1348</v>
      </c>
      <c r="I135" s="58" t="str">
        <f>HYPERLINK("mailto:thefintels@neb.rr.com","thefintels@neb.rr.com")</f>
        <v>thefintels@neb.rr.com</v>
      </c>
      <c r="J135" s="8" t="s">
        <v>756</v>
      </c>
      <c r="K135" s="8" t="s">
        <v>1349</v>
      </c>
      <c r="L135" s="8">
        <v>68526</v>
      </c>
      <c r="M135" s="8" t="s">
        <v>1350</v>
      </c>
      <c r="N135" s="8" t="s">
        <v>717</v>
      </c>
      <c r="O135" s="8" t="s">
        <v>67</v>
      </c>
      <c r="P135" s="8">
        <v>9</v>
      </c>
      <c r="Q135" s="8">
        <v>2000</v>
      </c>
      <c r="R135" s="8" t="s">
        <v>1168</v>
      </c>
      <c r="S135" s="8" t="s">
        <v>193</v>
      </c>
      <c r="T135" s="8">
        <v>16</v>
      </c>
      <c r="U135" s="8">
        <v>2003</v>
      </c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</row>
    <row r="136" spans="1:51" ht="15" x14ac:dyDescent="0.2">
      <c r="A136" s="26">
        <v>39973</v>
      </c>
      <c r="B136" s="8" t="s">
        <v>1351</v>
      </c>
      <c r="C136" s="8" t="s">
        <v>1352</v>
      </c>
      <c r="D136" s="8" t="s">
        <v>1353</v>
      </c>
      <c r="E136" s="8" t="s">
        <v>526</v>
      </c>
      <c r="F136" s="8">
        <v>2003</v>
      </c>
      <c r="G136" s="18">
        <v>36673</v>
      </c>
      <c r="H136" s="8" t="s">
        <v>1354</v>
      </c>
      <c r="I136" s="58" t="str">
        <f>HYPERLINK("mailto:nugenn@hotmail.com","nugenn@hotmail.com")</f>
        <v>nugenn@hotmail.com</v>
      </c>
      <c r="J136" s="8" t="s">
        <v>1355</v>
      </c>
      <c r="K136" s="8" t="s">
        <v>1356</v>
      </c>
      <c r="L136" s="8">
        <v>68516</v>
      </c>
      <c r="M136" s="8" t="s">
        <v>1357</v>
      </c>
      <c r="N136" s="8" t="s">
        <v>1358</v>
      </c>
      <c r="O136" s="8" t="s">
        <v>105</v>
      </c>
      <c r="P136" s="8">
        <v>5</v>
      </c>
      <c r="Q136" s="8">
        <v>2002</v>
      </c>
      <c r="R136" s="8" t="s">
        <v>1359</v>
      </c>
      <c r="S136" s="8" t="s">
        <v>69</v>
      </c>
      <c r="T136" s="8">
        <v>28</v>
      </c>
      <c r="U136" s="8">
        <v>2003</v>
      </c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</row>
    <row r="137" spans="1:51" ht="15" x14ac:dyDescent="0.2">
      <c r="A137" s="26">
        <v>39973</v>
      </c>
      <c r="B137" s="8" t="s">
        <v>888</v>
      </c>
      <c r="C137" s="8" t="s">
        <v>889</v>
      </c>
      <c r="D137" s="8" t="s">
        <v>890</v>
      </c>
      <c r="E137" s="8" t="s">
        <v>891</v>
      </c>
      <c r="F137" s="8">
        <v>2007</v>
      </c>
      <c r="G137" s="18">
        <v>35791</v>
      </c>
      <c r="H137" s="8" t="s">
        <v>892</v>
      </c>
      <c r="I137" s="32" t="str">
        <f>HYPERLINK("mailto:dawson6@alltel.net","dawson6@alltel.net")</f>
        <v>dawson6@alltel.net</v>
      </c>
      <c r="J137" s="8" t="s">
        <v>893</v>
      </c>
      <c r="K137" s="8" t="s">
        <v>894</v>
      </c>
      <c r="L137" s="8">
        <v>68526</v>
      </c>
      <c r="M137" s="8" t="s">
        <v>1360</v>
      </c>
      <c r="N137" s="8" t="s">
        <v>896</v>
      </c>
      <c r="O137" s="8" t="s">
        <v>149</v>
      </c>
      <c r="P137" s="8">
        <v>26</v>
      </c>
      <c r="Q137" s="8">
        <v>2000</v>
      </c>
      <c r="R137" s="8" t="s">
        <v>897</v>
      </c>
      <c r="S137" s="8" t="s">
        <v>69</v>
      </c>
      <c r="T137" s="8">
        <v>6</v>
      </c>
      <c r="U137" s="8">
        <v>2001</v>
      </c>
      <c r="V137" s="8" t="s">
        <v>898</v>
      </c>
      <c r="W137" s="8" t="s">
        <v>522</v>
      </c>
      <c r="X137" s="8">
        <v>12</v>
      </c>
      <c r="Y137" s="8">
        <v>2004</v>
      </c>
      <c r="Z137" s="8" t="s">
        <v>691</v>
      </c>
      <c r="AA137" s="8" t="s">
        <v>522</v>
      </c>
      <c r="AB137" s="8">
        <v>12</v>
      </c>
      <c r="AC137" s="8">
        <v>2004</v>
      </c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</row>
    <row r="138" spans="1:51" ht="1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</row>
    <row r="139" spans="1:51" x14ac:dyDescent="0.2">
      <c r="A139" s="6" t="s">
        <v>1361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</row>
    <row r="140" spans="1:51" ht="15" x14ac:dyDescent="0.2">
      <c r="A140" s="26">
        <v>40187</v>
      </c>
      <c r="B140" s="8" t="s">
        <v>1362</v>
      </c>
      <c r="C140" s="8" t="s">
        <v>1363</v>
      </c>
      <c r="D140" s="8" t="s">
        <v>1364</v>
      </c>
      <c r="E140" s="8" t="s">
        <v>1072</v>
      </c>
      <c r="F140" s="8">
        <v>2010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</row>
    <row r="141" spans="1:51" ht="15" x14ac:dyDescent="0.2">
      <c r="A141" s="26">
        <v>40095</v>
      </c>
      <c r="B141" s="8" t="s">
        <v>41</v>
      </c>
      <c r="C141" s="8" t="s">
        <v>53</v>
      </c>
      <c r="D141" s="8" t="s">
        <v>52</v>
      </c>
      <c r="E141" s="8" t="s">
        <v>499</v>
      </c>
      <c r="F141" s="8">
        <v>2009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</row>
    <row r="142" spans="1:51" ht="15" x14ac:dyDescent="0.2">
      <c r="A142" s="26">
        <v>40003</v>
      </c>
      <c r="B142" s="8" t="s">
        <v>1365</v>
      </c>
      <c r="C142" s="8" t="s">
        <v>1366</v>
      </c>
      <c r="D142" s="8" t="s">
        <v>528</v>
      </c>
      <c r="E142" s="8" t="s">
        <v>571</v>
      </c>
      <c r="F142" s="8">
        <v>2009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</row>
    <row r="143" spans="1:51" ht="15" x14ac:dyDescent="0.2">
      <c r="A143" s="26">
        <v>40095</v>
      </c>
      <c r="B143" s="8" t="s">
        <v>641</v>
      </c>
      <c r="C143" s="8" t="s">
        <v>643</v>
      </c>
      <c r="D143" s="8" t="s">
        <v>646</v>
      </c>
      <c r="E143" s="8" t="s">
        <v>499</v>
      </c>
      <c r="F143" s="8">
        <v>2009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</row>
    <row r="144" spans="1:51" ht="15" x14ac:dyDescent="0.2">
      <c r="A144" s="26">
        <v>40218</v>
      </c>
      <c r="B144" s="8" t="s">
        <v>1367</v>
      </c>
      <c r="C144" s="8" t="s">
        <v>1368</v>
      </c>
      <c r="D144" s="8" t="s">
        <v>1369</v>
      </c>
      <c r="E144" s="8" t="s">
        <v>325</v>
      </c>
      <c r="F144" s="8">
        <v>2010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</row>
    <row r="145" spans="1:51" ht="15" x14ac:dyDescent="0.2">
      <c r="A145" s="26">
        <v>40156</v>
      </c>
      <c r="B145" s="8" t="s">
        <v>1370</v>
      </c>
      <c r="C145" s="8" t="s">
        <v>1371</v>
      </c>
      <c r="D145" s="8" t="s">
        <v>208</v>
      </c>
      <c r="E145" s="8" t="s">
        <v>1064</v>
      </c>
      <c r="F145" s="8">
        <v>2009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</row>
    <row r="146" spans="1:51" ht="15" x14ac:dyDescent="0.2">
      <c r="A146" s="26">
        <v>40095</v>
      </c>
      <c r="B146" s="8" t="s">
        <v>1372</v>
      </c>
      <c r="C146" s="8" t="s">
        <v>1373</v>
      </c>
      <c r="D146" s="8" t="s">
        <v>1374</v>
      </c>
      <c r="E146" s="8" t="s">
        <v>499</v>
      </c>
      <c r="F146" s="8">
        <v>2009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</row>
    <row r="147" spans="1:51" ht="15" x14ac:dyDescent="0.2">
      <c r="A147" s="26">
        <v>40187</v>
      </c>
      <c r="B147" s="8" t="s">
        <v>1375</v>
      </c>
      <c r="C147" s="8" t="s">
        <v>1376</v>
      </c>
      <c r="D147" s="8" t="s">
        <v>320</v>
      </c>
      <c r="E147" s="8" t="s">
        <v>1072</v>
      </c>
      <c r="F147" s="8">
        <v>2010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</row>
    <row r="148" spans="1:51" ht="15" x14ac:dyDescent="0.2">
      <c r="A148" s="26">
        <v>40187</v>
      </c>
      <c r="B148" s="8" t="s">
        <v>1377</v>
      </c>
      <c r="C148" s="8" t="s">
        <v>1378</v>
      </c>
      <c r="D148" s="8" t="s">
        <v>1379</v>
      </c>
      <c r="E148" s="8" t="s">
        <v>1072</v>
      </c>
      <c r="F148" s="8">
        <v>2010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</row>
    <row r="149" spans="1:51" ht="15" x14ac:dyDescent="0.2">
      <c r="A149" s="26">
        <v>40187</v>
      </c>
      <c r="B149" s="8" t="s">
        <v>762</v>
      </c>
      <c r="C149" s="8" t="s">
        <v>764</v>
      </c>
      <c r="D149" s="8" t="s">
        <v>763</v>
      </c>
      <c r="E149" s="8" t="s">
        <v>1072</v>
      </c>
      <c r="F149" s="8">
        <v>2010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</row>
    <row r="150" spans="1:51" ht="15" x14ac:dyDescent="0.2">
      <c r="A150" s="26">
        <v>40218</v>
      </c>
      <c r="B150" s="8" t="s">
        <v>1380</v>
      </c>
      <c r="C150" s="8" t="s">
        <v>1381</v>
      </c>
      <c r="D150" s="8" t="s">
        <v>1382</v>
      </c>
      <c r="E150" s="8" t="s">
        <v>325</v>
      </c>
      <c r="F150" s="8">
        <v>2010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</row>
    <row r="151" spans="1:51" ht="1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</row>
    <row r="152" spans="1:51" x14ac:dyDescent="0.2">
      <c r="A152" s="6" t="s">
        <v>1383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</row>
    <row r="153" spans="1:51" ht="15" x14ac:dyDescent="0.2">
      <c r="A153" s="26">
        <v>40003</v>
      </c>
      <c r="B153" s="8" t="s">
        <v>1002</v>
      </c>
      <c r="C153" s="8" t="s">
        <v>1003</v>
      </c>
      <c r="D153" s="8" t="s">
        <v>1004</v>
      </c>
      <c r="E153" s="8" t="s">
        <v>571</v>
      </c>
      <c r="F153" s="8">
        <v>2009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</row>
    <row r="154" spans="1:51" ht="15" x14ac:dyDescent="0.2">
      <c r="A154" s="26">
        <v>40057</v>
      </c>
      <c r="B154" s="8" t="s">
        <v>1014</v>
      </c>
      <c r="C154" s="8" t="s">
        <v>1015</v>
      </c>
      <c r="D154" s="8" t="s">
        <v>251</v>
      </c>
      <c r="E154" s="8" t="s">
        <v>314</v>
      </c>
      <c r="F154" s="8">
        <v>2009</v>
      </c>
      <c r="G154" s="20"/>
      <c r="H154" s="8" t="s">
        <v>1384</v>
      </c>
      <c r="I154" s="8" t="s">
        <v>1385</v>
      </c>
      <c r="J154" s="8" t="s">
        <v>1386</v>
      </c>
      <c r="K154" s="8" t="s">
        <v>1387</v>
      </c>
      <c r="L154" s="8">
        <v>68512</v>
      </c>
      <c r="M154" s="8" t="s">
        <v>1388</v>
      </c>
      <c r="N154" s="8" t="s">
        <v>1389</v>
      </c>
      <c r="O154" s="8" t="s">
        <v>1390</v>
      </c>
      <c r="P154" s="8" t="s">
        <v>1391</v>
      </c>
      <c r="Q154" s="8" t="s">
        <v>1392</v>
      </c>
      <c r="R154" s="8" t="s">
        <v>1393</v>
      </c>
      <c r="S154" s="8" t="s">
        <v>1394</v>
      </c>
      <c r="T154" s="8" t="s">
        <v>1395</v>
      </c>
      <c r="U154" s="8" t="s">
        <v>1396</v>
      </c>
      <c r="V154" s="8" t="s">
        <v>1397</v>
      </c>
      <c r="W154" s="8" t="s">
        <v>1398</v>
      </c>
      <c r="X154" s="8" t="s">
        <v>1399</v>
      </c>
      <c r="Y154" s="8" t="s">
        <v>1400</v>
      </c>
      <c r="Z154" s="8" t="s">
        <v>1401</v>
      </c>
      <c r="AA154" s="8" t="s">
        <v>1402</v>
      </c>
      <c r="AB154" s="8" t="s">
        <v>1403</v>
      </c>
      <c r="AC154" s="8" t="s">
        <v>1404</v>
      </c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</row>
    <row r="155" spans="1:51" ht="15" x14ac:dyDescent="0.2">
      <c r="A155" s="26">
        <v>40065</v>
      </c>
      <c r="B155" s="8" t="s">
        <v>1405</v>
      </c>
      <c r="C155" s="8" t="s">
        <v>1406</v>
      </c>
      <c r="D155" s="8" t="s">
        <v>1407</v>
      </c>
      <c r="E155" s="8" t="s">
        <v>314</v>
      </c>
      <c r="F155" s="8">
        <v>2005</v>
      </c>
      <c r="G155" s="20"/>
      <c r="H155" s="8" t="s">
        <v>1408</v>
      </c>
      <c r="I155" s="8" t="s">
        <v>1409</v>
      </c>
      <c r="J155" s="8" t="s">
        <v>1410</v>
      </c>
      <c r="K155" s="8" t="s">
        <v>1411</v>
      </c>
      <c r="L155" s="8">
        <v>68516</v>
      </c>
      <c r="M155" s="8" t="s">
        <v>1412</v>
      </c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</row>
    <row r="156" spans="1:51" ht="15" x14ac:dyDescent="0.2">
      <c r="A156" s="26">
        <v>40065</v>
      </c>
      <c r="B156" s="8" t="s">
        <v>1413</v>
      </c>
      <c r="C156" s="8" t="s">
        <v>1045</v>
      </c>
      <c r="D156" s="8" t="s">
        <v>1046</v>
      </c>
      <c r="E156" s="8" t="s">
        <v>314</v>
      </c>
      <c r="F156" s="8">
        <v>2007</v>
      </c>
      <c r="G156" s="20"/>
      <c r="H156" s="8" t="s">
        <v>1047</v>
      </c>
      <c r="I156" s="8" t="s">
        <v>1414</v>
      </c>
      <c r="J156" s="8" t="s">
        <v>688</v>
      </c>
      <c r="K156" s="8" t="s">
        <v>1415</v>
      </c>
      <c r="L156" s="8">
        <v>68516</v>
      </c>
      <c r="M156" s="8" t="s">
        <v>1416</v>
      </c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</row>
    <row r="157" spans="1:51" ht="15" x14ac:dyDescent="0.2">
      <c r="A157" s="26">
        <v>40087</v>
      </c>
      <c r="B157" s="8" t="s">
        <v>676</v>
      </c>
      <c r="C157" s="8" t="s">
        <v>677</v>
      </c>
      <c r="D157" s="8" t="s">
        <v>678</v>
      </c>
      <c r="E157" s="8" t="s">
        <v>314</v>
      </c>
      <c r="F157" s="8">
        <v>2006</v>
      </c>
      <c r="G157" s="20"/>
      <c r="H157" s="8" t="s">
        <v>680</v>
      </c>
      <c r="I157" s="8" t="s">
        <v>1417</v>
      </c>
      <c r="J157" s="8" t="s">
        <v>914</v>
      </c>
      <c r="K157" s="8" t="s">
        <v>1418</v>
      </c>
      <c r="L157" s="8">
        <v>68516</v>
      </c>
      <c r="M157" s="8" t="s">
        <v>1419</v>
      </c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</row>
    <row r="158" spans="1:51" ht="15" x14ac:dyDescent="0.2">
      <c r="A158" s="26">
        <v>40118</v>
      </c>
      <c r="B158" s="8" t="s">
        <v>1420</v>
      </c>
      <c r="C158" s="8" t="s">
        <v>1421</v>
      </c>
      <c r="D158" s="8" t="s">
        <v>1246</v>
      </c>
      <c r="E158" s="8" t="s">
        <v>807</v>
      </c>
      <c r="F158" s="8">
        <v>2009</v>
      </c>
      <c r="G158" s="20"/>
      <c r="H158" s="8" t="s">
        <v>1247</v>
      </c>
      <c r="I158" s="8" t="s">
        <v>1422</v>
      </c>
      <c r="J158" s="8" t="s">
        <v>1423</v>
      </c>
      <c r="K158" s="8" t="s">
        <v>1424</v>
      </c>
      <c r="L158" s="8">
        <v>68521</v>
      </c>
      <c r="M158" s="8" t="s">
        <v>1425</v>
      </c>
      <c r="N158" s="8" t="s">
        <v>639</v>
      </c>
      <c r="O158" s="8" t="s">
        <v>67</v>
      </c>
      <c r="P158" s="8">
        <v>13</v>
      </c>
      <c r="Q158" s="8">
        <v>2005</v>
      </c>
      <c r="R158" s="8" t="s">
        <v>191</v>
      </c>
      <c r="S158" s="8" t="s">
        <v>239</v>
      </c>
      <c r="T158" s="8">
        <v>1</v>
      </c>
      <c r="U158" s="8">
        <v>2007</v>
      </c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</row>
    <row r="159" spans="1:51" ht="15" x14ac:dyDescent="0.2">
      <c r="A159" s="26">
        <v>40179</v>
      </c>
      <c r="B159" s="8" t="s">
        <v>1079</v>
      </c>
      <c r="C159" s="8" t="s">
        <v>1080</v>
      </c>
      <c r="D159" s="8" t="s">
        <v>1081</v>
      </c>
      <c r="E159" s="8" t="s">
        <v>1072</v>
      </c>
      <c r="F159" s="8">
        <v>2008</v>
      </c>
      <c r="G159" s="20"/>
      <c r="H159" s="20"/>
      <c r="I159" s="8" t="s">
        <v>1426</v>
      </c>
      <c r="J159" s="8" t="s">
        <v>1427</v>
      </c>
      <c r="K159" s="8" t="s">
        <v>1428</v>
      </c>
      <c r="L159" s="20"/>
      <c r="M159" s="8" t="s">
        <v>1429</v>
      </c>
      <c r="N159" s="8" t="s">
        <v>875</v>
      </c>
      <c r="O159" s="8" t="s">
        <v>97</v>
      </c>
      <c r="P159" s="8">
        <v>7</v>
      </c>
      <c r="Q159" s="8">
        <v>2006</v>
      </c>
      <c r="R159" s="8" t="s">
        <v>1127</v>
      </c>
      <c r="S159" s="8" t="s">
        <v>210</v>
      </c>
      <c r="T159" s="8">
        <v>10</v>
      </c>
      <c r="U159" s="8">
        <v>2009</v>
      </c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</row>
    <row r="160" spans="1:51" ht="15" x14ac:dyDescent="0.2">
      <c r="A160" s="26">
        <v>40219</v>
      </c>
      <c r="B160" s="8" t="s">
        <v>616</v>
      </c>
      <c r="C160" s="8" t="s">
        <v>618</v>
      </c>
      <c r="D160" s="8" t="s">
        <v>1430</v>
      </c>
      <c r="E160" s="8" t="s">
        <v>1072</v>
      </c>
      <c r="F160" s="8">
        <v>2009</v>
      </c>
      <c r="G160" s="20"/>
      <c r="H160" s="8" t="s">
        <v>1266</v>
      </c>
      <c r="I160" s="8" t="s">
        <v>1431</v>
      </c>
      <c r="J160" s="8" t="s">
        <v>1432</v>
      </c>
      <c r="K160" s="8" t="s">
        <v>1433</v>
      </c>
      <c r="L160" s="8">
        <v>68402</v>
      </c>
      <c r="M160" s="8" t="s">
        <v>1434</v>
      </c>
      <c r="N160" s="8" t="s">
        <v>631</v>
      </c>
      <c r="O160" s="8" t="s">
        <v>149</v>
      </c>
      <c r="P160" s="8">
        <v>14</v>
      </c>
      <c r="Q160" s="8">
        <v>2005</v>
      </c>
      <c r="R160" s="8" t="s">
        <v>635</v>
      </c>
      <c r="S160" s="8" t="s">
        <v>67</v>
      </c>
      <c r="T160" s="8">
        <v>5</v>
      </c>
      <c r="U160" s="8">
        <v>2006</v>
      </c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</row>
    <row r="161" spans="1:51" ht="15" x14ac:dyDescent="0.2">
      <c r="A161" s="26">
        <v>40219</v>
      </c>
      <c r="B161" s="8" t="s">
        <v>1069</v>
      </c>
      <c r="C161" s="8" t="s">
        <v>1070</v>
      </c>
      <c r="D161" s="8" t="s">
        <v>1071</v>
      </c>
      <c r="E161" s="8" t="s">
        <v>1072</v>
      </c>
      <c r="F161" s="8">
        <v>2008</v>
      </c>
      <c r="G161" s="20"/>
      <c r="H161" s="20"/>
      <c r="I161" s="8" t="s">
        <v>1435</v>
      </c>
      <c r="J161" s="8" t="s">
        <v>1436</v>
      </c>
      <c r="K161" s="8" t="s">
        <v>1437</v>
      </c>
      <c r="L161" s="20"/>
      <c r="M161" s="8" t="s">
        <v>1438</v>
      </c>
      <c r="N161" s="8" t="s">
        <v>1077</v>
      </c>
      <c r="O161" s="8" t="s">
        <v>410</v>
      </c>
      <c r="P161" s="8">
        <v>24</v>
      </c>
      <c r="Q161" s="8">
        <v>2000</v>
      </c>
      <c r="R161" s="8" t="s">
        <v>1078</v>
      </c>
      <c r="S161" s="8" t="s">
        <v>675</v>
      </c>
      <c r="T161" s="8">
        <v>5</v>
      </c>
      <c r="U161" s="8">
        <v>2004</v>
      </c>
      <c r="V161" s="8" t="s">
        <v>1439</v>
      </c>
      <c r="W161" s="8" t="s">
        <v>340</v>
      </c>
      <c r="X161" s="8">
        <v>5</v>
      </c>
      <c r="Y161" s="8">
        <v>2008</v>
      </c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</row>
    <row r="162" spans="1:51" ht="15" x14ac:dyDescent="0.2">
      <c r="A162" s="26">
        <v>40219</v>
      </c>
      <c r="B162" s="8" t="s">
        <v>1233</v>
      </c>
      <c r="C162" s="8" t="s">
        <v>1234</v>
      </c>
      <c r="D162" s="8" t="s">
        <v>1235</v>
      </c>
      <c r="E162" s="8" t="s">
        <v>499</v>
      </c>
      <c r="F162" s="8">
        <v>2008</v>
      </c>
      <c r="G162" s="20"/>
      <c r="H162" s="8" t="s">
        <v>1440</v>
      </c>
      <c r="I162" s="8" t="s">
        <v>1237</v>
      </c>
      <c r="J162" s="8" t="s">
        <v>161</v>
      </c>
      <c r="K162" s="8" t="s">
        <v>1441</v>
      </c>
      <c r="L162" s="8">
        <v>68423</v>
      </c>
      <c r="M162" s="8" t="s">
        <v>1442</v>
      </c>
      <c r="N162" s="8" t="s">
        <v>1241</v>
      </c>
      <c r="O162" s="8" t="s">
        <v>97</v>
      </c>
      <c r="P162" s="8">
        <v>30</v>
      </c>
      <c r="Q162" s="8">
        <v>1997</v>
      </c>
      <c r="R162" s="8" t="s">
        <v>1242</v>
      </c>
      <c r="S162" s="8" t="s">
        <v>410</v>
      </c>
      <c r="T162" s="8">
        <v>12</v>
      </c>
      <c r="U162" s="8">
        <v>1998</v>
      </c>
      <c r="V162" s="8" t="s">
        <v>1243</v>
      </c>
      <c r="W162" s="8" t="s">
        <v>149</v>
      </c>
      <c r="X162" s="8">
        <v>18</v>
      </c>
      <c r="Y162" s="8">
        <v>2005</v>
      </c>
      <c r="Z162" s="8" t="s">
        <v>151</v>
      </c>
      <c r="AA162" s="8" t="s">
        <v>67</v>
      </c>
      <c r="AB162" s="8">
        <v>19</v>
      </c>
      <c r="AC162" s="8">
        <v>2008</v>
      </c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</row>
    <row r="163" spans="1:51" ht="15" x14ac:dyDescent="0.2">
      <c r="A163" s="26">
        <v>40247</v>
      </c>
      <c r="B163" s="8" t="s">
        <v>1269</v>
      </c>
      <c r="C163" s="8" t="s">
        <v>1270</v>
      </c>
      <c r="D163" s="8" t="s">
        <v>717</v>
      </c>
      <c r="E163" s="8" t="s">
        <v>325</v>
      </c>
      <c r="F163" s="8">
        <v>2009</v>
      </c>
      <c r="G163" s="20"/>
      <c r="H163" s="8" t="s">
        <v>1443</v>
      </c>
      <c r="I163" s="8" t="s">
        <v>1444</v>
      </c>
      <c r="J163" s="8" t="s">
        <v>703</v>
      </c>
      <c r="K163" s="8" t="s">
        <v>1445</v>
      </c>
      <c r="L163" s="8">
        <v>68443</v>
      </c>
      <c r="M163" s="8" t="s">
        <v>1446</v>
      </c>
      <c r="N163" s="8" t="s">
        <v>724</v>
      </c>
      <c r="O163" s="8" t="s">
        <v>149</v>
      </c>
      <c r="P163" s="8">
        <v>30</v>
      </c>
      <c r="Q163" s="8">
        <v>1999</v>
      </c>
      <c r="R163" s="8" t="s">
        <v>1275</v>
      </c>
      <c r="S163" s="8" t="s">
        <v>193</v>
      </c>
      <c r="T163" s="8">
        <v>20</v>
      </c>
      <c r="U163" s="8">
        <v>2002</v>
      </c>
      <c r="V163" s="8" t="s">
        <v>209</v>
      </c>
      <c r="W163" s="8" t="s">
        <v>210</v>
      </c>
      <c r="X163" s="8">
        <v>15</v>
      </c>
      <c r="Y163" s="8">
        <v>2007</v>
      </c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</row>
    <row r="164" spans="1:51" ht="15" x14ac:dyDescent="0.2">
      <c r="A164" s="26">
        <v>40278</v>
      </c>
      <c r="B164" s="8" t="s">
        <v>1447</v>
      </c>
      <c r="C164" s="8" t="s">
        <v>1448</v>
      </c>
      <c r="D164" s="8" t="s">
        <v>1449</v>
      </c>
      <c r="E164" s="8" t="s">
        <v>325</v>
      </c>
      <c r="F164" s="8">
        <v>2003</v>
      </c>
      <c r="G164" s="20"/>
      <c r="H164" s="8" t="s">
        <v>1450</v>
      </c>
      <c r="I164" s="58" t="str">
        <f>HYPERLINK("mailto:cathy_beecham@yahoo.com","cathy_beecham@yahoo.com")</f>
        <v>cathy_beecham@yahoo.com</v>
      </c>
      <c r="J164" s="8" t="s">
        <v>434</v>
      </c>
      <c r="K164" s="8" t="s">
        <v>1451</v>
      </c>
      <c r="L164" s="8">
        <v>68502</v>
      </c>
      <c r="M164" s="8" t="s">
        <v>1452</v>
      </c>
      <c r="N164" s="8" t="s">
        <v>511</v>
      </c>
      <c r="O164" s="8" t="s">
        <v>239</v>
      </c>
      <c r="P164" s="8">
        <v>23</v>
      </c>
      <c r="Q164" s="8">
        <v>2002</v>
      </c>
      <c r="R164" s="8" t="s">
        <v>860</v>
      </c>
      <c r="S164" s="8" t="s">
        <v>67</v>
      </c>
      <c r="T164" s="8">
        <v>28</v>
      </c>
      <c r="U164" s="8">
        <v>2005</v>
      </c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</row>
    <row r="165" spans="1:51" ht="15" x14ac:dyDescent="0.2">
      <c r="A165" s="26">
        <v>40339</v>
      </c>
      <c r="B165" s="8" t="s">
        <v>1453</v>
      </c>
      <c r="C165" s="8" t="s">
        <v>1454</v>
      </c>
      <c r="D165" s="8" t="s">
        <v>1455</v>
      </c>
      <c r="E165" s="8" t="s">
        <v>1456</v>
      </c>
      <c r="F165" s="8">
        <v>2009</v>
      </c>
      <c r="G165" s="20"/>
      <c r="H165" s="53" t="s">
        <v>1457</v>
      </c>
      <c r="I165" s="60" t="s">
        <v>1458</v>
      </c>
      <c r="J165" s="53" t="s">
        <v>273</v>
      </c>
      <c r="K165" s="8" t="s">
        <v>1459</v>
      </c>
      <c r="L165" s="8">
        <v>68502</v>
      </c>
      <c r="M165" s="62" t="s">
        <v>1460</v>
      </c>
      <c r="N165" s="8" t="s">
        <v>224</v>
      </c>
      <c r="O165" s="8" t="s">
        <v>69</v>
      </c>
      <c r="P165" s="8">
        <v>6</v>
      </c>
      <c r="Q165" s="8">
        <v>2006</v>
      </c>
      <c r="R165" s="8" t="s">
        <v>471</v>
      </c>
      <c r="S165" s="8" t="s">
        <v>105</v>
      </c>
      <c r="T165" s="8">
        <v>19</v>
      </c>
      <c r="U165" s="8">
        <v>2009</v>
      </c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</row>
    <row r="166" spans="1:51" ht="15" x14ac:dyDescent="0.2">
      <c r="A166" s="26">
        <v>40339</v>
      </c>
      <c r="B166" s="8" t="s">
        <v>382</v>
      </c>
      <c r="C166" s="8" t="s">
        <v>384</v>
      </c>
      <c r="D166" s="8" t="s">
        <v>388</v>
      </c>
      <c r="E166" s="8" t="s">
        <v>1347</v>
      </c>
      <c r="F166" s="8">
        <v>2006</v>
      </c>
      <c r="G166" s="20"/>
      <c r="H166" s="8" t="s">
        <v>392</v>
      </c>
      <c r="I166" s="58" t="str">
        <f>HYPERLINK("mailto:lisagarcia74@yahoo.com","lisagarcia74@yahoo.com")</f>
        <v>lisagarcia74@yahoo.com</v>
      </c>
      <c r="J166" s="8" t="s">
        <v>1386</v>
      </c>
      <c r="K166" s="8" t="s">
        <v>398</v>
      </c>
      <c r="L166" s="8">
        <v>68522</v>
      </c>
      <c r="M166" s="8" t="s">
        <v>1461</v>
      </c>
      <c r="N166" s="8" t="s">
        <v>402</v>
      </c>
      <c r="O166" s="8" t="s">
        <v>69</v>
      </c>
      <c r="P166" s="8">
        <v>18</v>
      </c>
      <c r="Q166" s="8">
        <v>2004</v>
      </c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</row>
    <row r="167" spans="1:51" ht="1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</row>
    <row r="168" spans="1:51" ht="1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</row>
    <row r="169" spans="1:51" x14ac:dyDescent="0.2">
      <c r="A169" s="63" t="s">
        <v>1462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</row>
    <row r="170" spans="1:51" ht="15" x14ac:dyDescent="0.2">
      <c r="A170" s="26">
        <v>40369</v>
      </c>
      <c r="B170" s="8" t="s">
        <v>1463</v>
      </c>
      <c r="C170" s="8" t="s">
        <v>644</v>
      </c>
      <c r="D170" s="8" t="s">
        <v>251</v>
      </c>
      <c r="E170" s="8" t="s">
        <v>571</v>
      </c>
      <c r="F170" s="8">
        <v>2010</v>
      </c>
      <c r="G170" s="20"/>
      <c r="H170" s="8" t="s">
        <v>1464</v>
      </c>
      <c r="I170" s="8" t="s">
        <v>1465</v>
      </c>
      <c r="J170" s="8" t="s">
        <v>1466</v>
      </c>
      <c r="K170" s="8" t="s">
        <v>1467</v>
      </c>
      <c r="L170" s="8">
        <v>68506</v>
      </c>
      <c r="M170" s="8" t="s">
        <v>1468</v>
      </c>
      <c r="N170" s="8" t="s">
        <v>635</v>
      </c>
      <c r="O170" s="8" t="s">
        <v>149</v>
      </c>
      <c r="P170" s="8">
        <v>6</v>
      </c>
      <c r="Q170" s="8">
        <v>2009</v>
      </c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</row>
    <row r="171" spans="1:51" ht="15" x14ac:dyDescent="0.2">
      <c r="A171" s="26">
        <v>40431</v>
      </c>
      <c r="B171" s="8" t="s">
        <v>1469</v>
      </c>
      <c r="C171" s="8" t="s">
        <v>1470</v>
      </c>
      <c r="D171" s="8" t="s">
        <v>1471</v>
      </c>
      <c r="E171" s="8" t="s">
        <v>314</v>
      </c>
      <c r="F171" s="8">
        <v>2010</v>
      </c>
      <c r="G171" s="20"/>
      <c r="H171" s="8" t="s">
        <v>1472</v>
      </c>
      <c r="I171" s="8" t="s">
        <v>1473</v>
      </c>
      <c r="J171" s="8" t="s">
        <v>103</v>
      </c>
      <c r="K171" s="8" t="s">
        <v>1474</v>
      </c>
      <c r="L171" s="8">
        <v>68505</v>
      </c>
      <c r="M171" s="8" t="s">
        <v>1475</v>
      </c>
      <c r="N171" s="8" t="s">
        <v>323</v>
      </c>
      <c r="O171" s="8" t="s">
        <v>105</v>
      </c>
      <c r="P171" s="8">
        <v>17</v>
      </c>
      <c r="Q171" s="8">
        <v>2008</v>
      </c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</row>
    <row r="172" spans="1:51" ht="15" x14ac:dyDescent="0.2">
      <c r="A172" s="26">
        <v>40461</v>
      </c>
      <c r="B172" s="8" t="s">
        <v>1476</v>
      </c>
      <c r="C172" s="8" t="s">
        <v>1477</v>
      </c>
      <c r="D172" s="8" t="s">
        <v>511</v>
      </c>
      <c r="E172" s="8" t="s">
        <v>499</v>
      </c>
      <c r="F172" s="8">
        <v>2010</v>
      </c>
      <c r="G172" s="20"/>
      <c r="H172" s="8" t="s">
        <v>1478</v>
      </c>
      <c r="I172" s="8" t="s">
        <v>1479</v>
      </c>
      <c r="J172" s="8" t="s">
        <v>519</v>
      </c>
      <c r="K172" s="8" t="s">
        <v>1480</v>
      </c>
      <c r="L172" s="8">
        <v>68526</v>
      </c>
      <c r="M172" s="8" t="s">
        <v>1481</v>
      </c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</row>
    <row r="173" spans="1:51" ht="15" x14ac:dyDescent="0.2">
      <c r="A173" s="26">
        <v>40492</v>
      </c>
      <c r="B173" s="8" t="s">
        <v>1482</v>
      </c>
      <c r="C173" s="8" t="s">
        <v>1483</v>
      </c>
      <c r="D173" s="8" t="s">
        <v>1484</v>
      </c>
      <c r="E173" s="8" t="s">
        <v>807</v>
      </c>
      <c r="F173" s="8">
        <v>2010</v>
      </c>
      <c r="G173" s="20"/>
      <c r="H173" s="8" t="s">
        <v>1485</v>
      </c>
      <c r="I173" s="8" t="s">
        <v>1486</v>
      </c>
      <c r="J173" s="8" t="s">
        <v>688</v>
      </c>
      <c r="K173" s="8" t="s">
        <v>1487</v>
      </c>
      <c r="L173" s="8">
        <v>68506</v>
      </c>
      <c r="M173" s="8" t="s">
        <v>1488</v>
      </c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</row>
    <row r="174" spans="1:51" ht="15" x14ac:dyDescent="0.2">
      <c r="A174" s="26">
        <v>40513</v>
      </c>
      <c r="B174" s="8" t="s">
        <v>1489</v>
      </c>
      <c r="C174" s="8" t="s">
        <v>312</v>
      </c>
      <c r="D174" s="8" t="s">
        <v>293</v>
      </c>
      <c r="E174" s="8" t="s">
        <v>1064</v>
      </c>
      <c r="F174" s="8">
        <v>2010</v>
      </c>
      <c r="G174" s="20"/>
      <c r="H174" s="8" t="s">
        <v>1490</v>
      </c>
      <c r="I174" s="8" t="s">
        <v>1491</v>
      </c>
      <c r="J174" s="8" t="s">
        <v>1492</v>
      </c>
      <c r="K174" s="8" t="s">
        <v>1493</v>
      </c>
      <c r="L174" s="8">
        <v>68516</v>
      </c>
      <c r="M174" s="8" t="s">
        <v>1494</v>
      </c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</row>
    <row r="175" spans="1:51" ht="15" x14ac:dyDescent="0.2">
      <c r="A175" s="26">
        <v>40575</v>
      </c>
      <c r="B175" s="8" t="s">
        <v>1120</v>
      </c>
      <c r="C175" s="8" t="s">
        <v>1121</v>
      </c>
      <c r="D175" s="8" t="s">
        <v>1122</v>
      </c>
      <c r="E175" s="8" t="s">
        <v>325</v>
      </c>
      <c r="F175" s="8">
        <v>2011</v>
      </c>
      <c r="G175" s="20"/>
      <c r="H175" s="8" t="s">
        <v>1495</v>
      </c>
      <c r="I175" s="8" t="s">
        <v>1496</v>
      </c>
      <c r="J175" s="8" t="s">
        <v>1497</v>
      </c>
      <c r="K175" s="8" t="s">
        <v>1498</v>
      </c>
      <c r="L175" s="8">
        <v>68516</v>
      </c>
      <c r="M175" s="8" t="s">
        <v>1499</v>
      </c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</row>
    <row r="176" spans="1:51" ht="15" x14ac:dyDescent="0.2">
      <c r="A176" s="26">
        <v>40575</v>
      </c>
      <c r="B176" s="8" t="s">
        <v>1500</v>
      </c>
      <c r="C176" s="8" t="s">
        <v>1501</v>
      </c>
      <c r="D176" s="8" t="s">
        <v>251</v>
      </c>
      <c r="E176" s="8" t="s">
        <v>325</v>
      </c>
      <c r="F176" s="8">
        <v>2011</v>
      </c>
      <c r="G176" s="20"/>
      <c r="H176" s="8" t="s">
        <v>1502</v>
      </c>
      <c r="I176" s="8" t="s">
        <v>1503</v>
      </c>
      <c r="J176" s="8" t="s">
        <v>1504</v>
      </c>
      <c r="K176" s="8" t="s">
        <v>1505</v>
      </c>
      <c r="L176" s="8">
        <v>68502</v>
      </c>
      <c r="M176" s="8" t="s">
        <v>1506</v>
      </c>
      <c r="N176" s="8" t="s">
        <v>785</v>
      </c>
      <c r="O176" s="8" t="s">
        <v>410</v>
      </c>
      <c r="P176" s="8">
        <v>20</v>
      </c>
      <c r="Q176" s="8">
        <v>2005</v>
      </c>
      <c r="R176" s="8" t="s">
        <v>80</v>
      </c>
      <c r="S176" s="8" t="s">
        <v>353</v>
      </c>
      <c r="T176" s="8">
        <v>16</v>
      </c>
      <c r="U176" s="8">
        <v>2010</v>
      </c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</row>
    <row r="177" spans="1:51" ht="15" x14ac:dyDescent="0.2">
      <c r="A177" s="26">
        <v>40575</v>
      </c>
      <c r="B177" s="8" t="s">
        <v>1507</v>
      </c>
      <c r="C177" s="8" t="s">
        <v>1508</v>
      </c>
      <c r="D177" s="8" t="s">
        <v>880</v>
      </c>
      <c r="E177" s="8" t="s">
        <v>325</v>
      </c>
      <c r="F177" s="8">
        <v>2011</v>
      </c>
      <c r="G177" s="20"/>
      <c r="H177" s="8" t="s">
        <v>1509</v>
      </c>
      <c r="I177" s="8" t="s">
        <v>1510</v>
      </c>
      <c r="J177" s="8" t="s">
        <v>396</v>
      </c>
      <c r="K177" s="8" t="s">
        <v>1511</v>
      </c>
      <c r="L177" s="8">
        <v>68516</v>
      </c>
      <c r="M177" s="8" t="s">
        <v>1512</v>
      </c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</row>
    <row r="178" spans="1:51" ht="15" x14ac:dyDescent="0.2">
      <c r="A178" s="26">
        <v>40695</v>
      </c>
      <c r="B178" s="8" t="s">
        <v>1513</v>
      </c>
      <c r="C178" s="8" t="s">
        <v>1514</v>
      </c>
      <c r="D178" s="8" t="s">
        <v>551</v>
      </c>
      <c r="E178" s="8" t="s">
        <v>891</v>
      </c>
      <c r="F178" s="8">
        <v>2011</v>
      </c>
      <c r="G178" s="20"/>
      <c r="H178" s="8" t="s">
        <v>1515</v>
      </c>
      <c r="I178" s="8" t="s">
        <v>1516</v>
      </c>
      <c r="J178" s="8" t="s">
        <v>1517</v>
      </c>
      <c r="K178" s="8" t="s">
        <v>1518</v>
      </c>
      <c r="L178" s="8">
        <v>68512</v>
      </c>
      <c r="M178" s="8" t="s">
        <v>1519</v>
      </c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</row>
    <row r="179" spans="1:51" ht="15" x14ac:dyDescent="0.2">
      <c r="A179" s="26">
        <v>40695</v>
      </c>
      <c r="B179" s="8" t="s">
        <v>1520</v>
      </c>
      <c r="C179" s="8" t="s">
        <v>1521</v>
      </c>
      <c r="D179" s="8" t="s">
        <v>751</v>
      </c>
      <c r="E179" s="8" t="s">
        <v>891</v>
      </c>
      <c r="F179" s="8">
        <v>2011</v>
      </c>
      <c r="G179" s="20"/>
      <c r="H179" s="8" t="s">
        <v>1522</v>
      </c>
      <c r="I179" s="8" t="s">
        <v>1523</v>
      </c>
      <c r="J179" s="8" t="s">
        <v>1524</v>
      </c>
      <c r="K179" s="8" t="s">
        <v>1525</v>
      </c>
      <c r="L179" s="8">
        <v>68502</v>
      </c>
      <c r="M179" s="8" t="s">
        <v>1526</v>
      </c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</row>
    <row r="180" spans="1:51" ht="15" x14ac:dyDescent="0.2">
      <c r="A180" s="26">
        <v>40705</v>
      </c>
      <c r="B180" s="8" t="s">
        <v>1527</v>
      </c>
      <c r="C180" s="8" t="s">
        <v>1528</v>
      </c>
      <c r="D180" s="8" t="s">
        <v>1529</v>
      </c>
      <c r="E180" s="8" t="s">
        <v>891</v>
      </c>
      <c r="F180" s="8">
        <v>2011</v>
      </c>
      <c r="G180" s="20"/>
      <c r="H180" s="8" t="s">
        <v>1530</v>
      </c>
      <c r="I180" s="58" t="str">
        <f>HYPERLINK("mailto:cks6062@gmail.com","cks6062@gmail.com")</f>
        <v>cks6062@gmail.com</v>
      </c>
      <c r="J180" s="8" t="s">
        <v>460</v>
      </c>
      <c r="K180" s="8" t="s">
        <v>1531</v>
      </c>
      <c r="L180" s="8">
        <v>68516</v>
      </c>
      <c r="M180" s="8" t="s">
        <v>1532</v>
      </c>
      <c r="N180" s="8" t="s">
        <v>799</v>
      </c>
      <c r="O180" s="8" t="s">
        <v>149</v>
      </c>
      <c r="P180" s="8">
        <v>4</v>
      </c>
      <c r="Q180" s="8">
        <v>2007</v>
      </c>
      <c r="R180" s="8" t="s">
        <v>931</v>
      </c>
      <c r="S180" s="8" t="s">
        <v>340</v>
      </c>
      <c r="T180" s="8">
        <v>18</v>
      </c>
      <c r="U180" s="8">
        <v>2010</v>
      </c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</row>
    <row r="181" spans="1:51" ht="1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</row>
    <row r="182" spans="1:51" x14ac:dyDescent="0.2">
      <c r="A182" s="64" t="s">
        <v>1533</v>
      </c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</row>
    <row r="183" spans="1:51" ht="15" x14ac:dyDescent="0.2">
      <c r="A183" s="26">
        <v>40400</v>
      </c>
      <c r="B183" s="8" t="s">
        <v>1534</v>
      </c>
      <c r="C183" s="8" t="s">
        <v>1535</v>
      </c>
      <c r="D183" s="8" t="s">
        <v>1122</v>
      </c>
      <c r="E183" s="8" t="s">
        <v>571</v>
      </c>
      <c r="F183" s="8">
        <v>2009</v>
      </c>
      <c r="G183" s="20"/>
      <c r="H183" s="8" t="s">
        <v>1536</v>
      </c>
      <c r="I183" s="8" t="s">
        <v>1537</v>
      </c>
      <c r="J183" s="8" t="s">
        <v>1538</v>
      </c>
      <c r="K183" s="8" t="s">
        <v>1539</v>
      </c>
      <c r="L183" s="8">
        <v>68502</v>
      </c>
      <c r="M183" s="8" t="s">
        <v>1540</v>
      </c>
      <c r="N183" s="8" t="s">
        <v>1541</v>
      </c>
      <c r="O183" s="8" t="s">
        <v>761</v>
      </c>
      <c r="P183" s="8">
        <v>6</v>
      </c>
      <c r="Q183" s="8">
        <v>2005</v>
      </c>
      <c r="R183" s="8" t="s">
        <v>1542</v>
      </c>
      <c r="S183" s="8" t="s">
        <v>105</v>
      </c>
      <c r="T183" s="8">
        <v>7</v>
      </c>
      <c r="U183" s="8">
        <v>2007</v>
      </c>
      <c r="V183" s="8" t="s">
        <v>1543</v>
      </c>
      <c r="W183" s="8" t="s">
        <v>239</v>
      </c>
      <c r="X183" s="8">
        <v>21</v>
      </c>
      <c r="Y183" s="8">
        <v>2009</v>
      </c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</row>
    <row r="184" spans="1:51" ht="15" x14ac:dyDescent="0.2">
      <c r="A184" s="26">
        <v>40431</v>
      </c>
      <c r="B184" s="8" t="s">
        <v>1020</v>
      </c>
      <c r="C184" s="8" t="s">
        <v>1021</v>
      </c>
      <c r="D184" s="8" t="s">
        <v>425</v>
      </c>
      <c r="E184" s="8" t="s">
        <v>345</v>
      </c>
      <c r="F184" s="8">
        <v>2007</v>
      </c>
      <c r="G184" s="20"/>
      <c r="H184" s="8" t="s">
        <v>1544</v>
      </c>
      <c r="I184" s="58" t="str">
        <f>HYPERLINK("mailto:hvanbuskirk@gmail.com","hvanbuskirk@gmail.com")</f>
        <v>hvanbuskirk@gmail.com</v>
      </c>
      <c r="J184" s="8" t="s">
        <v>422</v>
      </c>
      <c r="K184" s="8" t="s">
        <v>1545</v>
      </c>
      <c r="L184" s="8">
        <v>68507</v>
      </c>
      <c r="M184" s="8" t="s">
        <v>1546</v>
      </c>
      <c r="N184" s="8" t="s">
        <v>1026</v>
      </c>
      <c r="O184" s="8" t="s">
        <v>69</v>
      </c>
      <c r="P184" s="8">
        <v>30</v>
      </c>
      <c r="Q184" s="8">
        <v>2007</v>
      </c>
      <c r="R184" s="8" t="s">
        <v>209</v>
      </c>
      <c r="S184" s="8" t="s">
        <v>105</v>
      </c>
      <c r="T184" s="8">
        <v>13</v>
      </c>
      <c r="U184" s="8">
        <v>2009</v>
      </c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</row>
    <row r="185" spans="1:51" ht="15" x14ac:dyDescent="0.2">
      <c r="A185" s="26">
        <v>40522</v>
      </c>
      <c r="B185" s="8" t="s">
        <v>1547</v>
      </c>
      <c r="C185" s="8" t="s">
        <v>1162</v>
      </c>
      <c r="D185" s="8" t="s">
        <v>1548</v>
      </c>
      <c r="E185" s="8" t="s">
        <v>499</v>
      </c>
      <c r="F185" s="8">
        <v>2004</v>
      </c>
      <c r="G185" s="20"/>
      <c r="H185" s="8" t="s">
        <v>1549</v>
      </c>
      <c r="I185" s="8" t="s">
        <v>1550</v>
      </c>
      <c r="J185" s="8" t="s">
        <v>1551</v>
      </c>
      <c r="K185" s="8" t="s">
        <v>1552</v>
      </c>
      <c r="L185" s="8">
        <v>68522</v>
      </c>
      <c r="M185" s="8" t="s">
        <v>1553</v>
      </c>
      <c r="N185" s="8" t="s">
        <v>323</v>
      </c>
      <c r="O185" s="53" t="s">
        <v>210</v>
      </c>
      <c r="P185" s="8">
        <v>23</v>
      </c>
      <c r="Q185" s="8">
        <v>2001</v>
      </c>
      <c r="R185" s="8" t="s">
        <v>724</v>
      </c>
      <c r="S185" s="8" t="s">
        <v>126</v>
      </c>
      <c r="T185" s="8">
        <v>6</v>
      </c>
      <c r="U185" s="8">
        <v>2003</v>
      </c>
      <c r="V185" s="8" t="s">
        <v>1554</v>
      </c>
      <c r="W185" s="8" t="s">
        <v>410</v>
      </c>
      <c r="X185" s="8">
        <v>3</v>
      </c>
      <c r="Y185" s="8">
        <v>2005</v>
      </c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</row>
    <row r="186" spans="1:51" ht="15" x14ac:dyDescent="0.2">
      <c r="A186" s="26">
        <v>40553</v>
      </c>
      <c r="B186" s="8" t="s">
        <v>1555</v>
      </c>
      <c r="C186" s="8" t="s">
        <v>1556</v>
      </c>
      <c r="D186" s="8" t="s">
        <v>748</v>
      </c>
      <c r="E186" s="8" t="s">
        <v>1064</v>
      </c>
      <c r="F186" s="8">
        <v>2005</v>
      </c>
      <c r="G186" s="20"/>
      <c r="H186" s="8" t="s">
        <v>1557</v>
      </c>
      <c r="I186" s="8" t="s">
        <v>1558</v>
      </c>
      <c r="J186" s="8" t="s">
        <v>546</v>
      </c>
      <c r="K186" s="8" t="s">
        <v>1557</v>
      </c>
      <c r="L186" s="20"/>
      <c r="M186" s="8" t="s">
        <v>1559</v>
      </c>
      <c r="N186" s="8" t="s">
        <v>252</v>
      </c>
      <c r="O186" s="8" t="s">
        <v>97</v>
      </c>
      <c r="P186" s="8">
        <v>12</v>
      </c>
      <c r="Q186" s="8">
        <v>2000</v>
      </c>
      <c r="R186" s="8" t="s">
        <v>1560</v>
      </c>
      <c r="S186" s="8" t="s">
        <v>149</v>
      </c>
      <c r="T186" s="8">
        <v>14</v>
      </c>
      <c r="U186" s="8">
        <v>2003</v>
      </c>
      <c r="V186" s="8" t="s">
        <v>1561</v>
      </c>
      <c r="W186" s="8" t="s">
        <v>239</v>
      </c>
      <c r="X186" s="8">
        <v>10</v>
      </c>
      <c r="Y186" s="8">
        <v>2006</v>
      </c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</row>
    <row r="187" spans="1:51" ht="15" x14ac:dyDescent="0.2">
      <c r="A187" s="26">
        <v>40553</v>
      </c>
      <c r="B187" s="8" t="s">
        <v>1375</v>
      </c>
      <c r="C187" s="8" t="s">
        <v>1376</v>
      </c>
      <c r="D187" s="8" t="s">
        <v>320</v>
      </c>
      <c r="E187" s="8" t="s">
        <v>1072</v>
      </c>
      <c r="F187" s="8">
        <v>2010</v>
      </c>
      <c r="G187" s="20"/>
      <c r="H187" s="8" t="s">
        <v>1562</v>
      </c>
      <c r="I187" s="8" t="s">
        <v>1563</v>
      </c>
      <c r="J187" s="8" t="s">
        <v>1564</v>
      </c>
      <c r="K187" s="8" t="s">
        <v>1565</v>
      </c>
      <c r="L187" s="8">
        <v>68526</v>
      </c>
      <c r="M187" s="8" t="s">
        <v>1566</v>
      </c>
      <c r="N187" s="8" t="s">
        <v>1364</v>
      </c>
      <c r="O187" s="8" t="s">
        <v>105</v>
      </c>
      <c r="P187" s="8">
        <v>25</v>
      </c>
      <c r="Q187" s="8">
        <v>2009</v>
      </c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</row>
    <row r="188" spans="1:51" ht="15" x14ac:dyDescent="0.2">
      <c r="A188" s="26">
        <v>40584</v>
      </c>
      <c r="B188" s="8" t="s">
        <v>1367</v>
      </c>
      <c r="C188" s="8" t="s">
        <v>1368</v>
      </c>
      <c r="D188" s="8" t="s">
        <v>1369</v>
      </c>
      <c r="E188" s="8" t="s">
        <v>325</v>
      </c>
      <c r="F188" s="8">
        <v>2010</v>
      </c>
      <c r="G188" s="20"/>
      <c r="H188" s="8" t="s">
        <v>1567</v>
      </c>
      <c r="I188" s="8" t="s">
        <v>1568</v>
      </c>
      <c r="J188" s="8" t="s">
        <v>1423</v>
      </c>
      <c r="K188" s="8" t="s">
        <v>1569</v>
      </c>
      <c r="L188" s="20"/>
      <c r="M188" s="8" t="s">
        <v>1570</v>
      </c>
      <c r="N188" s="8" t="s">
        <v>1571</v>
      </c>
      <c r="O188" s="8" t="s">
        <v>353</v>
      </c>
      <c r="P188" s="8">
        <v>5</v>
      </c>
      <c r="Q188" s="8">
        <v>2009</v>
      </c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</row>
    <row r="189" spans="1:51" ht="15" x14ac:dyDescent="0.2">
      <c r="A189" s="26">
        <v>40643</v>
      </c>
      <c r="B189" s="8" t="s">
        <v>1572</v>
      </c>
      <c r="C189" s="8" t="s">
        <v>1573</v>
      </c>
      <c r="D189" s="8" t="s">
        <v>1574</v>
      </c>
      <c r="E189" s="8" t="s">
        <v>389</v>
      </c>
      <c r="F189" s="8">
        <v>2004</v>
      </c>
      <c r="G189" s="20"/>
      <c r="H189" s="8" t="s">
        <v>1575</v>
      </c>
      <c r="I189" s="8" t="s">
        <v>1576</v>
      </c>
      <c r="J189" s="8" t="s">
        <v>505</v>
      </c>
      <c r="K189" s="8" t="s">
        <v>1577</v>
      </c>
      <c r="L189" s="8">
        <v>68527</v>
      </c>
      <c r="M189" s="8" t="s">
        <v>1578</v>
      </c>
      <c r="N189" s="8" t="s">
        <v>557</v>
      </c>
      <c r="O189" s="8" t="s">
        <v>105</v>
      </c>
      <c r="P189" s="8">
        <v>18</v>
      </c>
      <c r="Q189" s="8">
        <v>2003</v>
      </c>
      <c r="R189" s="8" t="s">
        <v>436</v>
      </c>
      <c r="S189" s="8" t="s">
        <v>353</v>
      </c>
      <c r="T189" s="8">
        <v>7</v>
      </c>
      <c r="U189" s="8">
        <v>2006</v>
      </c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</row>
    <row r="190" spans="1:51" ht="15" x14ac:dyDescent="0.2">
      <c r="A190" s="26">
        <v>40705</v>
      </c>
      <c r="B190" s="8" t="s">
        <v>641</v>
      </c>
      <c r="C190" s="8" t="s">
        <v>643</v>
      </c>
      <c r="D190" s="8" t="s">
        <v>646</v>
      </c>
      <c r="E190" s="8" t="s">
        <v>499</v>
      </c>
      <c r="F190" s="8">
        <v>2009</v>
      </c>
      <c r="G190" s="20"/>
      <c r="H190" s="8" t="s">
        <v>1579</v>
      </c>
      <c r="I190" s="58" t="str">
        <f>HYPERLINK("mailto:amgardabbs@yahoo.com","amgardabbs@yahoo.com")</f>
        <v>amgardabbs@yahoo.com</v>
      </c>
      <c r="J190" s="8" t="s">
        <v>661</v>
      </c>
      <c r="K190" s="10" t="s">
        <v>1580</v>
      </c>
      <c r="L190" s="8">
        <v>68502</v>
      </c>
      <c r="M190" s="8" t="s">
        <v>1581</v>
      </c>
      <c r="N190" s="8" t="s">
        <v>666</v>
      </c>
      <c r="O190" s="8" t="s">
        <v>353</v>
      </c>
      <c r="P190" s="8">
        <v>3</v>
      </c>
      <c r="Q190" s="8">
        <v>2005</v>
      </c>
      <c r="R190" s="8" t="s">
        <v>667</v>
      </c>
      <c r="S190" s="8" t="s">
        <v>97</v>
      </c>
      <c r="T190" s="8">
        <v>26</v>
      </c>
      <c r="U190" s="8">
        <v>2006</v>
      </c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</row>
    <row r="191" spans="1:51" ht="1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</row>
    <row r="192" spans="1:51" x14ac:dyDescent="0.2">
      <c r="A192" s="63" t="s">
        <v>1582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</row>
    <row r="193" spans="1:51" ht="15" x14ac:dyDescent="0.2">
      <c r="A193" s="26">
        <v>40734</v>
      </c>
      <c r="B193" s="8" t="s">
        <v>1527</v>
      </c>
      <c r="C193" s="8" t="s">
        <v>1528</v>
      </c>
      <c r="D193" s="8" t="s">
        <v>1529</v>
      </c>
      <c r="E193" s="8" t="s">
        <v>891</v>
      </c>
      <c r="F193" s="8">
        <v>2011</v>
      </c>
      <c r="G193" s="20"/>
      <c r="H193" s="8" t="s">
        <v>1530</v>
      </c>
      <c r="I193" s="58" t="str">
        <f>HYPERLINK("mailto:cks6062@gmail.com","cks6062@gmail.com")</f>
        <v>cks6062@gmail.com</v>
      </c>
      <c r="J193" s="8" t="s">
        <v>460</v>
      </c>
      <c r="K193" s="8" t="s">
        <v>1531</v>
      </c>
      <c r="L193" s="8">
        <v>68516</v>
      </c>
      <c r="M193" s="8" t="s">
        <v>1532</v>
      </c>
      <c r="N193" s="8" t="s">
        <v>799</v>
      </c>
      <c r="O193" s="8" t="s">
        <v>149</v>
      </c>
      <c r="P193" s="8">
        <v>4</v>
      </c>
      <c r="Q193" s="8">
        <v>2007</v>
      </c>
      <c r="R193" s="8" t="s">
        <v>931</v>
      </c>
      <c r="S193" s="8" t="s">
        <v>340</v>
      </c>
      <c r="T193" s="8">
        <v>18</v>
      </c>
      <c r="U193" s="8">
        <v>2010</v>
      </c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</row>
    <row r="194" spans="1:51" ht="15" x14ac:dyDescent="0.2">
      <c r="A194" s="26">
        <v>40735</v>
      </c>
      <c r="B194" s="8" t="s">
        <v>1583</v>
      </c>
      <c r="C194" s="8" t="s">
        <v>1584</v>
      </c>
      <c r="D194" s="8" t="s">
        <v>320</v>
      </c>
      <c r="E194" s="8" t="s">
        <v>571</v>
      </c>
      <c r="F194" s="8">
        <v>2011</v>
      </c>
      <c r="G194" s="20"/>
      <c r="H194" s="8" t="s">
        <v>1585</v>
      </c>
      <c r="I194" s="58" t="str">
        <f>HYPERLINK("mailto:sarahbradywilson@gmail.com","sarahbradywilson@gmail.com")</f>
        <v>sarahbradywilson@gmail.com</v>
      </c>
      <c r="J194" s="8" t="s">
        <v>1586</v>
      </c>
      <c r="K194" s="8" t="s">
        <v>1587</v>
      </c>
      <c r="L194" s="8">
        <v>68507</v>
      </c>
      <c r="M194" s="8" t="s">
        <v>1588</v>
      </c>
      <c r="N194" s="8" t="s">
        <v>1589</v>
      </c>
      <c r="O194" s="8" t="s">
        <v>105</v>
      </c>
      <c r="P194" s="8">
        <v>24</v>
      </c>
      <c r="Q194" s="8">
        <v>2009</v>
      </c>
      <c r="R194" s="8" t="s">
        <v>1590</v>
      </c>
      <c r="S194" s="8" t="s">
        <v>193</v>
      </c>
      <c r="T194" s="8">
        <v>3</v>
      </c>
      <c r="U194" s="8">
        <v>2010</v>
      </c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</row>
    <row r="195" spans="1:51" ht="15" x14ac:dyDescent="0.2">
      <c r="A195" s="26">
        <v>40735</v>
      </c>
      <c r="B195" s="8" t="s">
        <v>1591</v>
      </c>
      <c r="C195" s="8" t="s">
        <v>1592</v>
      </c>
      <c r="D195" s="8" t="s">
        <v>1593</v>
      </c>
      <c r="E195" s="8" t="s">
        <v>345</v>
      </c>
      <c r="F195" s="8">
        <v>2011</v>
      </c>
      <c r="G195" s="20"/>
      <c r="H195" s="8" t="s">
        <v>1594</v>
      </c>
      <c r="I195" s="8" t="s">
        <v>1595</v>
      </c>
      <c r="J195" s="8" t="s">
        <v>1596</v>
      </c>
      <c r="K195" s="8" t="s">
        <v>1597</v>
      </c>
      <c r="L195" s="8">
        <v>68512</v>
      </c>
      <c r="M195" s="8" t="s">
        <v>1598</v>
      </c>
      <c r="N195" s="8" t="s">
        <v>1332</v>
      </c>
      <c r="O195" s="8" t="s">
        <v>97</v>
      </c>
      <c r="P195" s="8">
        <v>4</v>
      </c>
      <c r="Q195" s="8">
        <v>2007</v>
      </c>
      <c r="R195" s="8" t="s">
        <v>1333</v>
      </c>
      <c r="S195" s="8" t="s">
        <v>97</v>
      </c>
      <c r="T195" s="8">
        <v>4</v>
      </c>
      <c r="U195" s="8">
        <v>2007</v>
      </c>
      <c r="V195" s="8" t="s">
        <v>734</v>
      </c>
      <c r="W195" s="8" t="s">
        <v>126</v>
      </c>
      <c r="X195" s="8">
        <v>23</v>
      </c>
      <c r="Y195" s="8">
        <v>2010</v>
      </c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</row>
    <row r="196" spans="1:51" ht="15" x14ac:dyDescent="0.2">
      <c r="A196" s="26">
        <v>40797</v>
      </c>
      <c r="B196" s="8" t="s">
        <v>462</v>
      </c>
      <c r="C196" s="8" t="s">
        <v>464</v>
      </c>
      <c r="D196" s="8" t="s">
        <v>463</v>
      </c>
      <c r="E196" s="8" t="s">
        <v>314</v>
      </c>
      <c r="F196" s="8">
        <v>2011</v>
      </c>
      <c r="G196" s="20"/>
      <c r="H196" s="8" t="s">
        <v>470</v>
      </c>
      <c r="I196" s="58" t="str">
        <f>HYPERLINK("mailto:deniseLK1@gmail.com","deniseLK1@gmail.com")</f>
        <v>deniseLK1@gmail.com</v>
      </c>
      <c r="J196" s="8" t="s">
        <v>1599</v>
      </c>
      <c r="K196" s="8" t="s">
        <v>1600</v>
      </c>
      <c r="L196" s="8">
        <v>68516</v>
      </c>
      <c r="M196" s="8" t="s">
        <v>1601</v>
      </c>
      <c r="N196" s="8" t="s">
        <v>1602</v>
      </c>
      <c r="O196" s="20"/>
      <c r="P196" s="20"/>
      <c r="Q196" s="20"/>
      <c r="R196" s="8" t="s">
        <v>320</v>
      </c>
      <c r="S196" s="20"/>
      <c r="T196" s="20"/>
      <c r="U196" s="20"/>
      <c r="V196" s="8" t="s">
        <v>1603</v>
      </c>
      <c r="W196" s="20"/>
      <c r="X196" s="20"/>
      <c r="Y196" s="20"/>
      <c r="Z196" s="8" t="s">
        <v>477</v>
      </c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</row>
    <row r="197" spans="1:51" ht="15" x14ac:dyDescent="0.2">
      <c r="A197" s="26">
        <v>40827</v>
      </c>
      <c r="B197" s="8" t="s">
        <v>1604</v>
      </c>
      <c r="C197" s="8" t="s">
        <v>1605</v>
      </c>
      <c r="D197" s="8" t="s">
        <v>1606</v>
      </c>
      <c r="E197" s="8" t="s">
        <v>499</v>
      </c>
      <c r="F197" s="8">
        <v>2011</v>
      </c>
      <c r="G197" s="20"/>
      <c r="H197" s="8" t="s">
        <v>1607</v>
      </c>
      <c r="I197" s="8" t="s">
        <v>1608</v>
      </c>
      <c r="J197" s="8" t="s">
        <v>1609</v>
      </c>
      <c r="K197" s="8" t="s">
        <v>1610</v>
      </c>
      <c r="L197" s="8">
        <v>68504</v>
      </c>
      <c r="M197" s="8" t="s">
        <v>1611</v>
      </c>
      <c r="N197" s="8" t="s">
        <v>1612</v>
      </c>
      <c r="O197" s="8" t="s">
        <v>69</v>
      </c>
      <c r="P197" s="8">
        <v>7</v>
      </c>
      <c r="Q197" s="8">
        <v>2011</v>
      </c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</row>
    <row r="198" spans="1:51" ht="15" x14ac:dyDescent="0.2">
      <c r="A198" s="26">
        <v>40827</v>
      </c>
      <c r="B198" s="8" t="s">
        <v>1613</v>
      </c>
      <c r="C198" s="8" t="s">
        <v>1614</v>
      </c>
      <c r="D198" s="8" t="s">
        <v>1615</v>
      </c>
      <c r="E198" s="8" t="s">
        <v>499</v>
      </c>
      <c r="F198" s="8">
        <v>2011</v>
      </c>
      <c r="G198" s="20"/>
      <c r="H198" s="8" t="s">
        <v>1616</v>
      </c>
      <c r="I198" s="8" t="s">
        <v>1617</v>
      </c>
      <c r="J198" s="8" t="s">
        <v>1618</v>
      </c>
      <c r="K198" s="8" t="s">
        <v>1619</v>
      </c>
      <c r="L198" s="8">
        <v>68516</v>
      </c>
      <c r="M198" s="8" t="s">
        <v>1620</v>
      </c>
      <c r="N198" s="8" t="s">
        <v>67</v>
      </c>
      <c r="O198" s="8" t="s">
        <v>67</v>
      </c>
      <c r="P198" s="8">
        <v>12</v>
      </c>
      <c r="Q198" s="8">
        <v>2006</v>
      </c>
      <c r="R198" s="8" t="s">
        <v>1621</v>
      </c>
      <c r="S198" s="8" t="s">
        <v>353</v>
      </c>
      <c r="T198" s="8">
        <v>24</v>
      </c>
      <c r="U198" s="8">
        <v>2009</v>
      </c>
      <c r="V198" s="8" t="s">
        <v>56</v>
      </c>
      <c r="W198" s="8" t="s">
        <v>97</v>
      </c>
      <c r="X198" s="8">
        <v>21</v>
      </c>
      <c r="Y198" s="8">
        <v>2011</v>
      </c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</row>
    <row r="199" spans="1:51" ht="15" x14ac:dyDescent="0.2">
      <c r="A199" s="26">
        <v>40858</v>
      </c>
      <c r="B199" s="10" t="s">
        <v>1622</v>
      </c>
      <c r="C199" s="8" t="s">
        <v>1623</v>
      </c>
      <c r="D199" s="8" t="s">
        <v>1624</v>
      </c>
      <c r="E199" s="8" t="s">
        <v>807</v>
      </c>
      <c r="F199" s="8">
        <v>2011</v>
      </c>
      <c r="G199" s="20"/>
      <c r="H199" s="8" t="s">
        <v>1625</v>
      </c>
      <c r="I199" s="8" t="s">
        <v>1626</v>
      </c>
      <c r="J199" s="8" t="s">
        <v>1627</v>
      </c>
      <c r="K199" s="8" t="s">
        <v>1628</v>
      </c>
      <c r="L199" s="8">
        <v>68516</v>
      </c>
      <c r="M199" s="8" t="s">
        <v>1629</v>
      </c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</row>
    <row r="200" spans="1:51" ht="15" x14ac:dyDescent="0.2">
      <c r="A200" s="26">
        <v>40919</v>
      </c>
      <c r="B200" s="8" t="s">
        <v>1630</v>
      </c>
      <c r="C200" s="8" t="s">
        <v>422</v>
      </c>
      <c r="D200" s="8" t="s">
        <v>1631</v>
      </c>
      <c r="E200" s="8" t="s">
        <v>1072</v>
      </c>
      <c r="F200" s="8">
        <v>2012</v>
      </c>
      <c r="G200" s="20"/>
      <c r="H200" s="8" t="s">
        <v>1632</v>
      </c>
      <c r="I200" s="65" t="s">
        <v>1633</v>
      </c>
      <c r="J200" s="8" t="s">
        <v>1634</v>
      </c>
      <c r="K200" s="8" t="s">
        <v>1635</v>
      </c>
      <c r="L200" s="8">
        <v>68516</v>
      </c>
      <c r="M200" s="8" t="s">
        <v>1636</v>
      </c>
      <c r="N200" s="8" t="s">
        <v>1637</v>
      </c>
      <c r="O200" s="8" t="s">
        <v>239</v>
      </c>
      <c r="P200" s="8">
        <v>7</v>
      </c>
      <c r="Q200" s="8">
        <v>1997</v>
      </c>
      <c r="R200" s="8" t="s">
        <v>1638</v>
      </c>
      <c r="S200" s="8" t="s">
        <v>149</v>
      </c>
      <c r="T200" s="8">
        <v>1</v>
      </c>
      <c r="U200" s="8">
        <v>1999</v>
      </c>
      <c r="V200" s="8" t="s">
        <v>1639</v>
      </c>
      <c r="W200" s="8" t="s">
        <v>69</v>
      </c>
      <c r="X200" s="8">
        <v>2</v>
      </c>
      <c r="Y200" s="8">
        <v>2001</v>
      </c>
      <c r="Z200" s="8" t="s">
        <v>1640</v>
      </c>
      <c r="AA200" s="8" t="s">
        <v>69</v>
      </c>
      <c r="AB200" s="8">
        <v>17</v>
      </c>
      <c r="AC200" s="8">
        <v>2003</v>
      </c>
      <c r="AD200" s="8" t="s">
        <v>963</v>
      </c>
      <c r="AE200" s="8" t="s">
        <v>210</v>
      </c>
      <c r="AF200" s="8">
        <v>12</v>
      </c>
      <c r="AG200" s="8">
        <v>2005</v>
      </c>
      <c r="AH200" s="8" t="s">
        <v>144</v>
      </c>
      <c r="AI200" s="8" t="s">
        <v>239</v>
      </c>
      <c r="AJ200" s="8">
        <v>2</v>
      </c>
      <c r="AK200" s="8">
        <v>2007</v>
      </c>
      <c r="AL200" s="8" t="s">
        <v>1059</v>
      </c>
      <c r="AM200" s="8" t="s">
        <v>353</v>
      </c>
      <c r="AN200" s="8">
        <v>4</v>
      </c>
      <c r="AO200" s="8">
        <v>2010</v>
      </c>
      <c r="AP200" s="8"/>
      <c r="AQ200" s="8"/>
      <c r="AR200" s="8"/>
      <c r="AS200" s="8"/>
      <c r="AT200" s="8"/>
      <c r="AU200" s="8"/>
      <c r="AV200" s="8"/>
      <c r="AW200" s="8"/>
      <c r="AX200" s="8"/>
      <c r="AY200" s="8"/>
    </row>
    <row r="201" spans="1:51" ht="15" x14ac:dyDescent="0.2">
      <c r="A201" s="26">
        <v>40919</v>
      </c>
      <c r="B201" s="8" t="s">
        <v>1641</v>
      </c>
      <c r="C201" s="8" t="s">
        <v>1642</v>
      </c>
      <c r="D201" s="8" t="s">
        <v>1643</v>
      </c>
      <c r="E201" s="8" t="s">
        <v>1072</v>
      </c>
      <c r="F201" s="8">
        <v>2012</v>
      </c>
      <c r="G201" s="20"/>
      <c r="H201" s="8" t="s">
        <v>1644</v>
      </c>
      <c r="I201" s="66" t="str">
        <f>HYPERLINK("mailto:underwood.keri@gmail.com","underwood.keri@gmail.com")</f>
        <v>underwood.keri@gmail.com</v>
      </c>
      <c r="J201" s="8" t="s">
        <v>983</v>
      </c>
      <c r="K201" s="8" t="s">
        <v>1645</v>
      </c>
      <c r="L201" s="8">
        <v>68506</v>
      </c>
      <c r="M201" s="8" t="s">
        <v>1646</v>
      </c>
      <c r="N201" s="8" t="s">
        <v>1571</v>
      </c>
      <c r="O201" s="8" t="s">
        <v>239</v>
      </c>
      <c r="P201" s="8">
        <v>1</v>
      </c>
      <c r="Q201" s="8">
        <v>2007</v>
      </c>
      <c r="R201" s="8" t="s">
        <v>1647</v>
      </c>
      <c r="S201" s="8" t="s">
        <v>239</v>
      </c>
      <c r="T201" s="8">
        <v>12</v>
      </c>
      <c r="U201" s="8">
        <v>2010</v>
      </c>
      <c r="V201" s="8" t="s">
        <v>1648</v>
      </c>
      <c r="W201" s="8" t="s">
        <v>239</v>
      </c>
      <c r="X201" s="8">
        <v>12</v>
      </c>
      <c r="Y201" s="8">
        <v>2010</v>
      </c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</row>
    <row r="202" spans="1:51" ht="15" x14ac:dyDescent="0.2">
      <c r="A202" s="26">
        <v>40950</v>
      </c>
      <c r="B202" s="8" t="s">
        <v>1189</v>
      </c>
      <c r="C202" s="8" t="s">
        <v>1190</v>
      </c>
      <c r="D202" s="8" t="s">
        <v>1191</v>
      </c>
      <c r="E202" s="8" t="s">
        <v>325</v>
      </c>
      <c r="F202" s="8">
        <v>2012</v>
      </c>
      <c r="G202" s="20"/>
      <c r="H202" s="8" t="s">
        <v>1649</v>
      </c>
      <c r="I202" s="8" t="s">
        <v>1193</v>
      </c>
      <c r="J202" s="8" t="s">
        <v>1194</v>
      </c>
      <c r="K202" s="8" t="s">
        <v>1650</v>
      </c>
      <c r="L202" s="8">
        <v>68505</v>
      </c>
      <c r="M202" s="8" t="s">
        <v>1651</v>
      </c>
      <c r="N202" s="8" t="s">
        <v>262</v>
      </c>
      <c r="O202" s="8" t="s">
        <v>193</v>
      </c>
      <c r="P202" s="8">
        <v>13</v>
      </c>
      <c r="Q202" s="8">
        <v>1997</v>
      </c>
      <c r="R202" s="8" t="s">
        <v>1197</v>
      </c>
      <c r="S202" s="8" t="s">
        <v>193</v>
      </c>
      <c r="T202" s="8">
        <v>4</v>
      </c>
      <c r="U202" s="8">
        <v>2002</v>
      </c>
      <c r="V202" s="8" t="s">
        <v>1652</v>
      </c>
      <c r="W202" s="8" t="s">
        <v>67</v>
      </c>
      <c r="X202" s="8">
        <v>28</v>
      </c>
      <c r="Y202" s="8">
        <v>2011</v>
      </c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</row>
    <row r="203" spans="1:51" ht="15" x14ac:dyDescent="0.2">
      <c r="A203" s="26">
        <v>41040</v>
      </c>
      <c r="B203" s="8" t="s">
        <v>1653</v>
      </c>
      <c r="C203" s="8" t="s">
        <v>1654</v>
      </c>
      <c r="D203" s="8" t="s">
        <v>1655</v>
      </c>
      <c r="E203" s="8" t="s">
        <v>526</v>
      </c>
      <c r="F203" s="8">
        <v>2012</v>
      </c>
      <c r="G203" s="20"/>
      <c r="H203" s="8" t="s">
        <v>1656</v>
      </c>
      <c r="I203" s="8" t="s">
        <v>1657</v>
      </c>
      <c r="J203" s="8" t="s">
        <v>1658</v>
      </c>
      <c r="K203" s="8" t="s">
        <v>1659</v>
      </c>
      <c r="L203" s="8">
        <v>68528</v>
      </c>
      <c r="M203" s="8" t="s">
        <v>1660</v>
      </c>
      <c r="N203" s="8" t="s">
        <v>1661</v>
      </c>
      <c r="O203" s="8" t="s">
        <v>126</v>
      </c>
      <c r="P203" s="8">
        <v>18</v>
      </c>
      <c r="Q203" s="8">
        <v>2009</v>
      </c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</row>
    <row r="204" spans="1:51" ht="15" x14ac:dyDescent="0.2">
      <c r="A204" s="26">
        <v>41040</v>
      </c>
      <c r="B204" s="8" t="s">
        <v>681</v>
      </c>
      <c r="C204" s="8" t="s">
        <v>1662</v>
      </c>
      <c r="D204" s="8" t="s">
        <v>682</v>
      </c>
      <c r="E204" s="8" t="s">
        <v>526</v>
      </c>
      <c r="F204" s="8">
        <v>2012</v>
      </c>
      <c r="G204" s="20"/>
      <c r="H204" s="8" t="s">
        <v>686</v>
      </c>
      <c r="I204" s="65" t="s">
        <v>687</v>
      </c>
      <c r="J204" s="8" t="s">
        <v>1048</v>
      </c>
      <c r="K204" s="8" t="s">
        <v>1663</v>
      </c>
      <c r="L204" s="8">
        <v>68512</v>
      </c>
      <c r="M204" s="8" t="s">
        <v>1664</v>
      </c>
      <c r="N204" s="8" t="s">
        <v>690</v>
      </c>
      <c r="O204" s="8" t="s">
        <v>210</v>
      </c>
      <c r="P204" s="8">
        <v>20</v>
      </c>
      <c r="Q204" s="8">
        <v>2010</v>
      </c>
      <c r="R204" s="8" t="s">
        <v>691</v>
      </c>
      <c r="S204" s="8" t="s">
        <v>210</v>
      </c>
      <c r="T204" s="8">
        <v>20</v>
      </c>
      <c r="U204" s="8">
        <v>2010</v>
      </c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</row>
    <row r="205" spans="1:51" ht="15" x14ac:dyDescent="0.2">
      <c r="A205" s="26">
        <v>41040</v>
      </c>
      <c r="B205" s="8" t="s">
        <v>1665</v>
      </c>
      <c r="C205" s="8" t="s">
        <v>1666</v>
      </c>
      <c r="D205" s="8" t="s">
        <v>425</v>
      </c>
      <c r="E205" s="8" t="s">
        <v>526</v>
      </c>
      <c r="F205" s="8">
        <v>2012</v>
      </c>
      <c r="G205" s="20"/>
      <c r="H205" s="8" t="s">
        <v>1667</v>
      </c>
      <c r="I205" s="8" t="s">
        <v>1668</v>
      </c>
      <c r="J205" s="8" t="s">
        <v>1248</v>
      </c>
      <c r="K205" s="8" t="s">
        <v>1669</v>
      </c>
      <c r="L205" s="8">
        <v>68506</v>
      </c>
      <c r="M205" s="8" t="s">
        <v>1670</v>
      </c>
      <c r="N205" s="8" t="s">
        <v>151</v>
      </c>
      <c r="O205" s="8" t="s">
        <v>69</v>
      </c>
      <c r="P205" s="8">
        <v>29</v>
      </c>
      <c r="Q205" s="8">
        <v>2011</v>
      </c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</row>
    <row r="206" spans="1:51" ht="1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</row>
    <row r="207" spans="1:51" ht="1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</row>
    <row r="208" spans="1:51" ht="1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</row>
    <row r="209" spans="1:51" x14ac:dyDescent="0.2">
      <c r="A209" s="64" t="s">
        <v>1671</v>
      </c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</row>
    <row r="210" spans="1:51" ht="15" x14ac:dyDescent="0.2">
      <c r="A210" s="26">
        <v>40765</v>
      </c>
      <c r="B210" s="8" t="s">
        <v>822</v>
      </c>
      <c r="C210" s="8" t="s">
        <v>823</v>
      </c>
      <c r="D210" s="8" t="s">
        <v>824</v>
      </c>
      <c r="E210" s="8" t="s">
        <v>345</v>
      </c>
      <c r="F210" s="8">
        <v>2007</v>
      </c>
      <c r="G210" s="20"/>
      <c r="H210" s="8" t="s">
        <v>1672</v>
      </c>
      <c r="I210" s="8" t="s">
        <v>1673</v>
      </c>
      <c r="J210" s="8" t="s">
        <v>221</v>
      </c>
      <c r="K210" s="8" t="s">
        <v>828</v>
      </c>
      <c r="L210" s="8">
        <v>68516</v>
      </c>
      <c r="M210" s="8" t="s">
        <v>1674</v>
      </c>
      <c r="N210" s="8" t="s">
        <v>831</v>
      </c>
      <c r="O210" s="8" t="s">
        <v>126</v>
      </c>
      <c r="P210" s="8">
        <v>2</v>
      </c>
      <c r="Q210" s="8">
        <v>2003</v>
      </c>
      <c r="R210" s="8" t="s">
        <v>832</v>
      </c>
      <c r="S210" s="8" t="s">
        <v>67</v>
      </c>
      <c r="T210" s="8">
        <v>6</v>
      </c>
      <c r="U210" s="8">
        <v>2006</v>
      </c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</row>
    <row r="211" spans="1:51" ht="15" x14ac:dyDescent="0.2">
      <c r="A211" s="26">
        <v>40766</v>
      </c>
      <c r="B211" s="8" t="s">
        <v>1217</v>
      </c>
      <c r="C211" s="8" t="s">
        <v>1218</v>
      </c>
      <c r="D211" s="8" t="s">
        <v>1219</v>
      </c>
      <c r="E211" s="8" t="s">
        <v>345</v>
      </c>
      <c r="F211" s="8">
        <v>2008</v>
      </c>
      <c r="G211" s="20"/>
      <c r="H211" s="8" t="s">
        <v>1675</v>
      </c>
      <c r="I211" s="58" t="str">
        <f>HYPERLINK("mailto:calissayrkoski@hotmail.com","calissayrkoski@hotmail.com")</f>
        <v>calissayrkoski@hotmail.com</v>
      </c>
      <c r="J211" s="8" t="s">
        <v>735</v>
      </c>
      <c r="K211" s="8" t="s">
        <v>1676</v>
      </c>
      <c r="L211" s="8">
        <v>68506</v>
      </c>
      <c r="M211" s="8" t="s">
        <v>1677</v>
      </c>
      <c r="N211" s="8" t="s">
        <v>1223</v>
      </c>
      <c r="O211" s="8" t="s">
        <v>1224</v>
      </c>
      <c r="P211" s="8">
        <v>18</v>
      </c>
      <c r="Q211" s="8">
        <v>2004</v>
      </c>
      <c r="R211" s="8" t="s">
        <v>1678</v>
      </c>
      <c r="S211" s="8" t="s">
        <v>340</v>
      </c>
      <c r="T211" s="8">
        <v>4</v>
      </c>
      <c r="U211" s="8">
        <v>2009</v>
      </c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</row>
    <row r="212" spans="1:51" ht="15" x14ac:dyDescent="0.2">
      <c r="A212" s="26">
        <v>40766</v>
      </c>
      <c r="B212" s="8" t="s">
        <v>1362</v>
      </c>
      <c r="C212" s="8" t="s">
        <v>1363</v>
      </c>
      <c r="D212" s="8" t="s">
        <v>1364</v>
      </c>
      <c r="E212" s="8" t="s">
        <v>1072</v>
      </c>
      <c r="F212" s="8">
        <v>2010</v>
      </c>
      <c r="G212" s="20"/>
      <c r="H212" s="8" t="s">
        <v>1679</v>
      </c>
      <c r="I212" s="66" t="str">
        <f>HYPERLINK("mailto:allisonchampion@gmail.com","allisonchampion@gmail.com")</f>
        <v>allisonchampion@gmail.com</v>
      </c>
      <c r="J212" s="8" t="s">
        <v>235</v>
      </c>
      <c r="K212" s="8" t="s">
        <v>1680</v>
      </c>
      <c r="L212" s="8">
        <v>68528</v>
      </c>
      <c r="M212" s="8" t="s">
        <v>1681</v>
      </c>
      <c r="N212" s="8" t="s">
        <v>1682</v>
      </c>
      <c r="O212" s="8" t="s">
        <v>69</v>
      </c>
      <c r="P212" s="8">
        <v>20</v>
      </c>
      <c r="Q212" s="8">
        <v>2009</v>
      </c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</row>
    <row r="213" spans="1:51" ht="15" x14ac:dyDescent="0.2">
      <c r="A213" s="26">
        <v>40858</v>
      </c>
      <c r="B213" s="8" t="s">
        <v>1086</v>
      </c>
      <c r="C213" s="8" t="s">
        <v>1087</v>
      </c>
      <c r="D213" s="8" t="s">
        <v>425</v>
      </c>
      <c r="E213" s="8" t="s">
        <v>891</v>
      </c>
      <c r="F213" s="8">
        <v>2008</v>
      </c>
      <c r="G213" s="20"/>
      <c r="H213" s="8" t="s">
        <v>1683</v>
      </c>
      <c r="I213" s="8" t="s">
        <v>1684</v>
      </c>
      <c r="J213" s="8" t="s">
        <v>235</v>
      </c>
      <c r="K213" s="8" t="s">
        <v>1685</v>
      </c>
      <c r="L213" s="8">
        <v>68516</v>
      </c>
      <c r="M213" s="8" t="s">
        <v>1686</v>
      </c>
      <c r="N213" s="8" t="s">
        <v>347</v>
      </c>
      <c r="O213" s="8" t="s">
        <v>69</v>
      </c>
      <c r="P213" s="8">
        <v>21</v>
      </c>
      <c r="Q213" s="8">
        <v>2007</v>
      </c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</row>
    <row r="214" spans="1:51" ht="15" x14ac:dyDescent="0.2">
      <c r="A214" s="26">
        <v>40919</v>
      </c>
      <c r="B214" s="8" t="s">
        <v>1377</v>
      </c>
      <c r="C214" s="8" t="s">
        <v>1378</v>
      </c>
      <c r="D214" s="8" t="s">
        <v>1379</v>
      </c>
      <c r="E214" s="8" t="s">
        <v>1072</v>
      </c>
      <c r="F214" s="8">
        <v>2010</v>
      </c>
      <c r="G214" s="20"/>
      <c r="H214" s="8" t="s">
        <v>1687</v>
      </c>
      <c r="I214" s="65" t="s">
        <v>1688</v>
      </c>
      <c r="J214" s="8" t="s">
        <v>1689</v>
      </c>
      <c r="K214" s="8" t="s">
        <v>1690</v>
      </c>
      <c r="L214" s="8">
        <v>68516</v>
      </c>
      <c r="M214" s="8" t="s">
        <v>1691</v>
      </c>
      <c r="N214" s="8" t="s">
        <v>208</v>
      </c>
      <c r="O214" s="8" t="s">
        <v>239</v>
      </c>
      <c r="P214" s="8">
        <v>7</v>
      </c>
      <c r="Q214" s="8">
        <v>2002</v>
      </c>
      <c r="R214" s="8" t="s">
        <v>1692</v>
      </c>
      <c r="S214" s="8" t="s">
        <v>67</v>
      </c>
      <c r="T214" s="8">
        <v>5</v>
      </c>
      <c r="U214" s="8">
        <v>2007</v>
      </c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</row>
    <row r="215" spans="1:51" ht="15" x14ac:dyDescent="0.2">
      <c r="A215" s="26">
        <v>40919</v>
      </c>
      <c r="B215" s="8" t="s">
        <v>1120</v>
      </c>
      <c r="C215" s="8" t="s">
        <v>1121</v>
      </c>
      <c r="D215" s="8" t="s">
        <v>1122</v>
      </c>
      <c r="E215" s="8" t="s">
        <v>325</v>
      </c>
      <c r="F215" s="8">
        <v>2011</v>
      </c>
      <c r="G215" s="20"/>
      <c r="H215" s="8" t="s">
        <v>1693</v>
      </c>
      <c r="I215" s="65" t="s">
        <v>1496</v>
      </c>
      <c r="J215" s="8" t="s">
        <v>809</v>
      </c>
      <c r="K215" s="8" t="s">
        <v>1694</v>
      </c>
      <c r="L215" s="20"/>
      <c r="M215" s="8" t="s">
        <v>1695</v>
      </c>
      <c r="N215" s="8" t="s">
        <v>252</v>
      </c>
      <c r="O215" s="8" t="s">
        <v>410</v>
      </c>
      <c r="P215" s="8">
        <v>19</v>
      </c>
      <c r="Q215" s="8">
        <v>2000</v>
      </c>
      <c r="R215" s="8" t="s">
        <v>1126</v>
      </c>
      <c r="S215" s="8" t="s">
        <v>239</v>
      </c>
      <c r="T215" s="8">
        <v>18</v>
      </c>
      <c r="U215" s="8">
        <v>2001</v>
      </c>
      <c r="V215" s="8" t="s">
        <v>1127</v>
      </c>
      <c r="W215" s="8" t="s">
        <v>97</v>
      </c>
      <c r="X215" s="8">
        <v>13</v>
      </c>
      <c r="Y215" s="8">
        <v>2005</v>
      </c>
      <c r="Z215" s="8" t="s">
        <v>1128</v>
      </c>
      <c r="AA215" s="8" t="s">
        <v>410</v>
      </c>
      <c r="AB215" s="8">
        <v>16</v>
      </c>
      <c r="AC215" s="8">
        <v>2006</v>
      </c>
      <c r="AD215" s="8" t="s">
        <v>347</v>
      </c>
      <c r="AE215" s="8" t="s">
        <v>1696</v>
      </c>
      <c r="AF215" s="8">
        <v>22</v>
      </c>
      <c r="AG215" s="8">
        <v>2008</v>
      </c>
      <c r="AH215" s="8" t="s">
        <v>1697</v>
      </c>
      <c r="AI215" s="8" t="s">
        <v>239</v>
      </c>
      <c r="AJ215" s="8">
        <v>20</v>
      </c>
      <c r="AK215" s="8">
        <v>2009</v>
      </c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</row>
    <row r="216" spans="1:51" ht="15" x14ac:dyDescent="0.2">
      <c r="A216" s="26">
        <v>40919</v>
      </c>
      <c r="B216" s="8" t="s">
        <v>1258</v>
      </c>
      <c r="C216" s="8" t="s">
        <v>1259</v>
      </c>
      <c r="D216" s="8" t="s">
        <v>451</v>
      </c>
      <c r="E216" s="8" t="s">
        <v>1072</v>
      </c>
      <c r="F216" s="8">
        <v>2012</v>
      </c>
      <c r="G216" s="20"/>
      <c r="H216" s="8" t="s">
        <v>1698</v>
      </c>
      <c r="I216" s="65" t="s">
        <v>1699</v>
      </c>
      <c r="J216" s="8" t="s">
        <v>1261</v>
      </c>
      <c r="K216" s="8" t="s">
        <v>1700</v>
      </c>
      <c r="L216" s="20"/>
      <c r="M216" s="8" t="s">
        <v>1701</v>
      </c>
      <c r="N216" s="8" t="s">
        <v>1264</v>
      </c>
      <c r="O216" s="8" t="s">
        <v>69</v>
      </c>
      <c r="P216" s="8">
        <v>18</v>
      </c>
      <c r="Q216" s="8">
        <v>2008</v>
      </c>
      <c r="R216" s="8" t="s">
        <v>820</v>
      </c>
      <c r="S216" s="8" t="s">
        <v>340</v>
      </c>
      <c r="T216" s="8">
        <v>20</v>
      </c>
      <c r="U216" s="8">
        <v>2009</v>
      </c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</row>
    <row r="217" spans="1:51" ht="15" x14ac:dyDescent="0.2">
      <c r="A217" s="26">
        <v>40919</v>
      </c>
      <c r="B217" s="8" t="s">
        <v>1613</v>
      </c>
      <c r="C217" s="8" t="s">
        <v>1702</v>
      </c>
      <c r="D217" s="8" t="s">
        <v>1615</v>
      </c>
      <c r="E217" s="8" t="s">
        <v>499</v>
      </c>
      <c r="F217" s="8">
        <v>2011</v>
      </c>
      <c r="G217" s="20"/>
      <c r="H217" s="8" t="s">
        <v>1616</v>
      </c>
      <c r="I217" s="58" t="str">
        <f>HYPERLINK("mailto:prittyangel_85@hotmail.com","prittyangel_85@hotmail.com")</f>
        <v>prittyangel_85@hotmail.com</v>
      </c>
      <c r="J217" s="8" t="s">
        <v>1618</v>
      </c>
      <c r="K217" s="8" t="s">
        <v>1703</v>
      </c>
      <c r="L217" s="20"/>
      <c r="M217" s="8" t="s">
        <v>1620</v>
      </c>
      <c r="N217" s="8" t="s">
        <v>67</v>
      </c>
      <c r="O217" s="8" t="s">
        <v>67</v>
      </c>
      <c r="P217" s="8">
        <v>12</v>
      </c>
      <c r="Q217" s="8">
        <v>2006</v>
      </c>
      <c r="R217" s="8" t="s">
        <v>1621</v>
      </c>
      <c r="S217" s="8" t="s">
        <v>353</v>
      </c>
      <c r="T217" s="8">
        <v>24</v>
      </c>
      <c r="U217" s="8">
        <v>2009</v>
      </c>
      <c r="V217" s="8" t="s">
        <v>56</v>
      </c>
      <c r="W217" s="8" t="s">
        <v>97</v>
      </c>
      <c r="X217" s="8">
        <v>21</v>
      </c>
      <c r="Y217" s="8">
        <v>2011</v>
      </c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</row>
    <row r="218" spans="1:51" ht="15" x14ac:dyDescent="0.2">
      <c r="A218" s="26">
        <v>40979</v>
      </c>
      <c r="B218" s="8" t="s">
        <v>861</v>
      </c>
      <c r="C218" s="8" t="s">
        <v>862</v>
      </c>
      <c r="D218" s="8" t="s">
        <v>1704</v>
      </c>
      <c r="E218" s="8" t="s">
        <v>1705</v>
      </c>
      <c r="F218" s="8">
        <v>2012</v>
      </c>
      <c r="G218" s="20"/>
      <c r="H218" s="8" t="s">
        <v>1706</v>
      </c>
      <c r="I218" s="65" t="s">
        <v>1707</v>
      </c>
      <c r="J218" s="8" t="s">
        <v>865</v>
      </c>
      <c r="K218" s="8" t="s">
        <v>866</v>
      </c>
      <c r="L218" s="8">
        <v>68528</v>
      </c>
      <c r="M218" s="8" t="s">
        <v>1708</v>
      </c>
      <c r="N218" s="8" t="s">
        <v>868</v>
      </c>
      <c r="O218" s="8" t="s">
        <v>105</v>
      </c>
      <c r="P218" s="8">
        <v>17</v>
      </c>
      <c r="Q218" s="8">
        <v>2006</v>
      </c>
      <c r="R218" s="8" t="s">
        <v>1709</v>
      </c>
      <c r="S218" s="8" t="s">
        <v>67</v>
      </c>
      <c r="T218" s="8">
        <v>26</v>
      </c>
      <c r="U218" s="8">
        <v>2007</v>
      </c>
      <c r="V218" s="8" t="s">
        <v>1710</v>
      </c>
      <c r="W218" s="8" t="s">
        <v>126</v>
      </c>
      <c r="X218" s="8">
        <v>19</v>
      </c>
      <c r="Y218" s="8">
        <v>2008</v>
      </c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</row>
    <row r="219" spans="1:51" ht="15" x14ac:dyDescent="0.2">
      <c r="A219" s="26">
        <v>41040</v>
      </c>
      <c r="B219" s="8" t="s">
        <v>411</v>
      </c>
      <c r="C219" s="8" t="s">
        <v>412</v>
      </c>
      <c r="D219" s="8" t="s">
        <v>413</v>
      </c>
      <c r="E219" s="8" t="s">
        <v>526</v>
      </c>
      <c r="F219" s="8">
        <v>2012</v>
      </c>
      <c r="G219" s="20"/>
      <c r="H219" s="8" t="s">
        <v>1711</v>
      </c>
      <c r="I219" s="8" t="s">
        <v>1712</v>
      </c>
      <c r="J219" s="8" t="s">
        <v>426</v>
      </c>
      <c r="K219" s="8" t="s">
        <v>429</v>
      </c>
      <c r="L219" s="8">
        <v>68506</v>
      </c>
      <c r="M219" s="8" t="s">
        <v>1713</v>
      </c>
      <c r="N219" s="8" t="s">
        <v>433</v>
      </c>
      <c r="O219" s="8" t="s">
        <v>105</v>
      </c>
      <c r="P219" s="8">
        <v>25</v>
      </c>
      <c r="Q219" s="8">
        <v>1999</v>
      </c>
      <c r="R219" s="8" t="s">
        <v>436</v>
      </c>
      <c r="S219" s="8" t="s">
        <v>149</v>
      </c>
      <c r="T219" s="8">
        <v>28</v>
      </c>
      <c r="U219" s="8">
        <v>2005</v>
      </c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</row>
    <row r="220" spans="1:51" ht="15" x14ac:dyDescent="0.2">
      <c r="A220" s="26">
        <v>41040</v>
      </c>
      <c r="B220" s="8" t="s">
        <v>719</v>
      </c>
      <c r="C220" s="8" t="s">
        <v>721</v>
      </c>
      <c r="D220" s="8" t="s">
        <v>293</v>
      </c>
      <c r="E220" s="8" t="s">
        <v>193</v>
      </c>
      <c r="F220" s="8">
        <v>2006</v>
      </c>
      <c r="G220" s="20"/>
      <c r="H220" s="8" t="s">
        <v>1714</v>
      </c>
      <c r="I220" s="65" t="s">
        <v>1715</v>
      </c>
      <c r="J220" s="8" t="s">
        <v>735</v>
      </c>
      <c r="K220" s="8" t="s">
        <v>1716</v>
      </c>
      <c r="L220" s="20"/>
      <c r="M220" s="8" t="s">
        <v>1717</v>
      </c>
      <c r="N220" s="8" t="s">
        <v>425</v>
      </c>
      <c r="O220" s="8" t="s">
        <v>69</v>
      </c>
      <c r="P220" s="8">
        <v>5</v>
      </c>
      <c r="Q220" s="8">
        <v>2005</v>
      </c>
      <c r="R220" s="8" t="s">
        <v>1718</v>
      </c>
      <c r="S220" s="8" t="s">
        <v>69</v>
      </c>
      <c r="T220" s="8">
        <v>18</v>
      </c>
      <c r="U220" s="8">
        <v>2009</v>
      </c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</row>
    <row r="221" spans="1:51" ht="1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</row>
    <row r="222" spans="1:51" x14ac:dyDescent="0.2">
      <c r="A222" s="67" t="s">
        <v>1719</v>
      </c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</row>
    <row r="223" spans="1:51" ht="15" x14ac:dyDescent="0.2">
      <c r="A223" s="26">
        <v>41149</v>
      </c>
      <c r="B223" s="8" t="s">
        <v>1720</v>
      </c>
      <c r="C223" s="8" t="s">
        <v>243</v>
      </c>
      <c r="D223" s="8" t="s">
        <v>242</v>
      </c>
      <c r="E223" s="8" t="s">
        <v>260</v>
      </c>
      <c r="F223" s="8">
        <v>2012</v>
      </c>
      <c r="G223" s="20"/>
      <c r="H223" s="8" t="s">
        <v>245</v>
      </c>
      <c r="I223" s="58" t="str">
        <f>HYPERLINK("mailto:aschuerman98@gmail.com","aschuerman98@gmail.com")</f>
        <v>aschuerman98@gmail.com</v>
      </c>
      <c r="J223" s="8" t="s">
        <v>248</v>
      </c>
      <c r="K223" s="8" t="s">
        <v>1721</v>
      </c>
      <c r="L223" s="8">
        <v>68521</v>
      </c>
      <c r="M223" s="8" t="s">
        <v>1722</v>
      </c>
      <c r="N223" s="8" t="s">
        <v>252</v>
      </c>
      <c r="O223" s="8" t="s">
        <v>253</v>
      </c>
      <c r="P223" s="8">
        <v>12</v>
      </c>
      <c r="Q223" s="8">
        <v>2012</v>
      </c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</row>
    <row r="224" spans="1:51" ht="15" x14ac:dyDescent="0.2">
      <c r="A224" s="26">
        <v>41156</v>
      </c>
      <c r="B224" s="8" t="s">
        <v>1723</v>
      </c>
      <c r="C224" s="8" t="s">
        <v>1724</v>
      </c>
      <c r="D224" s="8" t="s">
        <v>1725</v>
      </c>
      <c r="E224" s="8" t="s">
        <v>90</v>
      </c>
      <c r="F224" s="8">
        <v>2012</v>
      </c>
      <c r="G224" s="20"/>
      <c r="H224" s="8" t="s">
        <v>1726</v>
      </c>
      <c r="I224" s="58" t="str">
        <f>HYPERLINK("mailto:robynfriend13@gmail.com","robynfriend13@gmail.com")</f>
        <v>robynfriend13@gmail.com</v>
      </c>
      <c r="J224" s="8" t="s">
        <v>1727</v>
      </c>
      <c r="K224" s="8" t="s">
        <v>1728</v>
      </c>
      <c r="L224" s="8">
        <v>68516</v>
      </c>
      <c r="M224" s="8" t="s">
        <v>1729</v>
      </c>
      <c r="N224" s="8" t="s">
        <v>1730</v>
      </c>
      <c r="O224" s="8" t="s">
        <v>97</v>
      </c>
      <c r="P224" s="8">
        <v>14</v>
      </c>
      <c r="Q224" s="8">
        <v>2012</v>
      </c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</row>
    <row r="225" spans="1:51" ht="15" x14ac:dyDescent="0.2">
      <c r="A225" s="26">
        <v>41202</v>
      </c>
      <c r="B225" s="8" t="s">
        <v>1731</v>
      </c>
      <c r="C225" s="8" t="s">
        <v>1732</v>
      </c>
      <c r="D225" s="8" t="s">
        <v>1733</v>
      </c>
      <c r="E225" s="8" t="s">
        <v>522</v>
      </c>
      <c r="F225" s="8">
        <v>2012</v>
      </c>
      <c r="G225" s="20"/>
      <c r="H225" s="8" t="s">
        <v>1734</v>
      </c>
      <c r="I225" s="8" t="s">
        <v>1735</v>
      </c>
      <c r="J225" s="8" t="s">
        <v>1736</v>
      </c>
      <c r="K225" s="8" t="s">
        <v>1737</v>
      </c>
      <c r="L225" s="8">
        <v>68516</v>
      </c>
      <c r="M225" s="8" t="s">
        <v>1738</v>
      </c>
      <c r="N225" s="8" t="s">
        <v>1739</v>
      </c>
      <c r="O225" s="8" t="s">
        <v>97</v>
      </c>
      <c r="P225" s="8">
        <v>11</v>
      </c>
      <c r="Q225" s="8">
        <v>2011</v>
      </c>
      <c r="R225" s="8" t="s">
        <v>791</v>
      </c>
      <c r="S225" s="8" t="s">
        <v>522</v>
      </c>
      <c r="T225" s="8">
        <v>20</v>
      </c>
      <c r="U225" s="8">
        <v>2012</v>
      </c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</row>
    <row r="226" spans="1:51" ht="15" x14ac:dyDescent="0.2">
      <c r="A226" s="26">
        <v>41206</v>
      </c>
      <c r="B226" s="8" t="s">
        <v>195</v>
      </c>
      <c r="C226" s="8" t="s">
        <v>197</v>
      </c>
      <c r="D226" s="8" t="s">
        <v>1740</v>
      </c>
      <c r="E226" s="8" t="s">
        <v>522</v>
      </c>
      <c r="F226" s="8">
        <v>2012</v>
      </c>
      <c r="G226" s="20"/>
      <c r="H226" s="8" t="s">
        <v>227</v>
      </c>
      <c r="I226" s="58" t="str">
        <f>HYPERLINK("mailto:jennifelton@yahoo.com","jennifelton@yahoo.com")</f>
        <v>jennifelton@yahoo.com</v>
      </c>
      <c r="J226" s="8" t="s">
        <v>229</v>
      </c>
      <c r="K226" s="10" t="s">
        <v>1741</v>
      </c>
      <c r="L226" s="8">
        <v>68503</v>
      </c>
      <c r="M226" s="8" t="s">
        <v>1742</v>
      </c>
      <c r="N226" s="8" t="s">
        <v>234</v>
      </c>
      <c r="O226" s="8" t="s">
        <v>126</v>
      </c>
      <c r="P226" s="8">
        <v>1</v>
      </c>
      <c r="Q226" s="8">
        <v>2011</v>
      </c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</row>
    <row r="227" spans="1:51" ht="15" x14ac:dyDescent="0.2">
      <c r="A227" s="26">
        <v>41206</v>
      </c>
      <c r="B227" s="8" t="s">
        <v>1743</v>
      </c>
      <c r="C227" s="8" t="s">
        <v>932</v>
      </c>
      <c r="D227" s="8" t="s">
        <v>1744</v>
      </c>
      <c r="E227" s="8" t="s">
        <v>522</v>
      </c>
      <c r="F227" s="8">
        <v>2012</v>
      </c>
      <c r="G227" s="20"/>
      <c r="H227" s="8" t="s">
        <v>1745</v>
      </c>
      <c r="I227" s="58" t="str">
        <f>HYPERLINK("mailto:mirandafayerowan@gmail.com","mirandafayerowan@gmail.com")</f>
        <v>mirandafayerowan@gmail.com</v>
      </c>
      <c r="J227" s="8" t="s">
        <v>1746</v>
      </c>
      <c r="K227" s="8" t="s">
        <v>1747</v>
      </c>
      <c r="L227" s="8">
        <v>68506</v>
      </c>
      <c r="M227" s="8" t="s">
        <v>1748</v>
      </c>
      <c r="N227" s="8" t="s">
        <v>1749</v>
      </c>
      <c r="O227" s="8" t="s">
        <v>153</v>
      </c>
      <c r="P227" s="8">
        <v>29</v>
      </c>
      <c r="Q227" s="8">
        <v>2006</v>
      </c>
      <c r="R227" s="8" t="s">
        <v>1750</v>
      </c>
      <c r="S227" s="8" t="s">
        <v>260</v>
      </c>
      <c r="T227" s="8">
        <v>26</v>
      </c>
      <c r="U227" s="8">
        <v>2012</v>
      </c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</row>
    <row r="228" spans="1:51" ht="15" x14ac:dyDescent="0.2">
      <c r="A228" s="26">
        <v>41216</v>
      </c>
      <c r="B228" s="8" t="s">
        <v>1751</v>
      </c>
      <c r="C228" s="8" t="s">
        <v>1752</v>
      </c>
      <c r="D228" s="8" t="s">
        <v>1753</v>
      </c>
      <c r="E228" s="8" t="s">
        <v>134</v>
      </c>
      <c r="F228" s="8">
        <v>2012</v>
      </c>
      <c r="G228" s="20"/>
      <c r="H228" s="8" t="s">
        <v>1754</v>
      </c>
      <c r="I228" s="58" t="str">
        <f>HYPERLINK("mailto:jbcramer@live.com","jbcramer@live.com")</f>
        <v>jbcramer@live.com</v>
      </c>
      <c r="J228" s="8" t="s">
        <v>1755</v>
      </c>
      <c r="K228" s="8" t="s">
        <v>1756</v>
      </c>
      <c r="L228" s="8">
        <v>68524</v>
      </c>
      <c r="M228" s="8" t="s">
        <v>1757</v>
      </c>
      <c r="N228" s="8" t="s">
        <v>1758</v>
      </c>
      <c r="O228" s="8" t="s">
        <v>134</v>
      </c>
      <c r="P228" s="8">
        <v>4</v>
      </c>
      <c r="Q228" s="8">
        <v>2008</v>
      </c>
      <c r="R228" s="8" t="s">
        <v>1759</v>
      </c>
      <c r="S228" s="8" t="s">
        <v>126</v>
      </c>
      <c r="T228" s="8">
        <v>29</v>
      </c>
      <c r="U228" s="8">
        <v>2011</v>
      </c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</row>
    <row r="229" spans="1:51" ht="15" x14ac:dyDescent="0.2">
      <c r="A229" s="68">
        <v>41227</v>
      </c>
      <c r="B229" s="69" t="s">
        <v>1760</v>
      </c>
      <c r="C229" s="69" t="s">
        <v>1761</v>
      </c>
      <c r="D229" s="69" t="s">
        <v>1122</v>
      </c>
      <c r="E229" s="69" t="s">
        <v>134</v>
      </c>
      <c r="F229" s="69">
        <v>2012</v>
      </c>
      <c r="G229" s="20"/>
      <c r="H229" s="70" t="s">
        <v>1762</v>
      </c>
      <c r="I229" s="69" t="s">
        <v>1763</v>
      </c>
      <c r="J229" s="69" t="s">
        <v>1764</v>
      </c>
      <c r="K229" s="70" t="s">
        <v>1765</v>
      </c>
      <c r="L229" s="69">
        <v>68502</v>
      </c>
      <c r="M229" s="69" t="s">
        <v>1766</v>
      </c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</row>
    <row r="230" spans="1:51" ht="15" x14ac:dyDescent="0.2">
      <c r="A230" s="68">
        <v>41229</v>
      </c>
      <c r="B230" s="69" t="s">
        <v>1767</v>
      </c>
      <c r="C230" s="69" t="s">
        <v>1768</v>
      </c>
      <c r="D230" s="69" t="s">
        <v>1769</v>
      </c>
      <c r="E230" s="69" t="s">
        <v>134</v>
      </c>
      <c r="F230" s="69">
        <v>2012</v>
      </c>
      <c r="G230" s="20"/>
      <c r="H230" s="69" t="s">
        <v>1770</v>
      </c>
      <c r="I230" s="69" t="s">
        <v>1771</v>
      </c>
      <c r="J230" s="69" t="s">
        <v>1059</v>
      </c>
      <c r="K230" s="69" t="s">
        <v>1772</v>
      </c>
      <c r="L230" s="69">
        <v>68521</v>
      </c>
      <c r="M230" s="69" t="s">
        <v>1773</v>
      </c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</row>
    <row r="231" spans="1:51" ht="15" x14ac:dyDescent="0.2">
      <c r="A231" s="68">
        <v>41303</v>
      </c>
      <c r="B231" s="69" t="s">
        <v>627</v>
      </c>
      <c r="C231" s="69" t="s">
        <v>630</v>
      </c>
      <c r="D231" s="69" t="s">
        <v>628</v>
      </c>
      <c r="E231" s="69" t="s">
        <v>230</v>
      </c>
      <c r="F231" s="69">
        <v>2013</v>
      </c>
      <c r="G231" s="20"/>
      <c r="H231" s="69" t="s">
        <v>636</v>
      </c>
      <c r="I231" s="69" t="s">
        <v>634</v>
      </c>
      <c r="J231" s="69" t="s">
        <v>1774</v>
      </c>
      <c r="K231" s="69" t="s">
        <v>1775</v>
      </c>
      <c r="L231" s="69">
        <v>68506</v>
      </c>
      <c r="M231" s="69" t="s">
        <v>1776</v>
      </c>
      <c r="N231" s="69" t="s">
        <v>191</v>
      </c>
      <c r="O231" s="69" t="s">
        <v>67</v>
      </c>
      <c r="P231" s="69">
        <v>17</v>
      </c>
      <c r="Q231" s="69">
        <v>2012</v>
      </c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</row>
    <row r="232" spans="1:51" ht="15" x14ac:dyDescent="0.2">
      <c r="A232" s="68">
        <v>41319</v>
      </c>
      <c r="B232" s="69" t="s">
        <v>1777</v>
      </c>
      <c r="C232" s="69" t="s">
        <v>1778</v>
      </c>
      <c r="D232" s="69" t="s">
        <v>1779</v>
      </c>
      <c r="E232" s="69" t="s">
        <v>253</v>
      </c>
      <c r="F232" s="69">
        <v>2013</v>
      </c>
      <c r="G232" s="20"/>
      <c r="H232" s="69" t="s">
        <v>1780</v>
      </c>
      <c r="I232" s="69" t="s">
        <v>1781</v>
      </c>
      <c r="J232" s="69" t="s">
        <v>1782</v>
      </c>
      <c r="K232" s="69" t="s">
        <v>1783</v>
      </c>
      <c r="L232" s="69">
        <v>68521</v>
      </c>
      <c r="M232" s="69" t="s">
        <v>1784</v>
      </c>
      <c r="N232" s="69" t="s">
        <v>191</v>
      </c>
      <c r="O232" s="69" t="s">
        <v>126</v>
      </c>
      <c r="P232" s="69">
        <v>1</v>
      </c>
      <c r="Q232" s="69">
        <v>2011</v>
      </c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</row>
    <row r="233" spans="1:51" ht="15" x14ac:dyDescent="0.2">
      <c r="A233" s="68">
        <v>41334</v>
      </c>
      <c r="B233" s="69" t="s">
        <v>1785</v>
      </c>
      <c r="C233" s="69" t="s">
        <v>1786</v>
      </c>
      <c r="D233" s="69" t="s">
        <v>1787</v>
      </c>
      <c r="E233" s="69" t="s">
        <v>105</v>
      </c>
      <c r="F233" s="69">
        <v>2013</v>
      </c>
      <c r="G233" s="20"/>
      <c r="H233" s="69" t="s">
        <v>1788</v>
      </c>
      <c r="I233" s="69" t="s">
        <v>1789</v>
      </c>
      <c r="J233" s="69" t="s">
        <v>1168</v>
      </c>
      <c r="K233" s="69" t="s">
        <v>1790</v>
      </c>
      <c r="L233" s="69">
        <v>68462</v>
      </c>
      <c r="M233" s="69" t="s">
        <v>1791</v>
      </c>
      <c r="N233" s="69" t="s">
        <v>1792</v>
      </c>
      <c r="O233" s="69" t="s">
        <v>67</v>
      </c>
      <c r="P233" s="69">
        <v>20</v>
      </c>
      <c r="Q233" s="69">
        <v>2012</v>
      </c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</row>
    <row r="234" spans="1:51" ht="15" x14ac:dyDescent="0.2">
      <c r="A234" s="68">
        <v>41338</v>
      </c>
      <c r="B234" s="69" t="s">
        <v>1793</v>
      </c>
      <c r="C234" s="69" t="s">
        <v>1794</v>
      </c>
      <c r="D234" s="69" t="s">
        <v>1246</v>
      </c>
      <c r="E234" s="69" t="s">
        <v>105</v>
      </c>
      <c r="F234" s="69">
        <v>2013</v>
      </c>
      <c r="G234" s="20"/>
      <c r="H234" s="69" t="s">
        <v>1795</v>
      </c>
      <c r="I234" s="69" t="s">
        <v>1796</v>
      </c>
      <c r="J234" s="69" t="s">
        <v>1797</v>
      </c>
      <c r="K234" s="69" t="s">
        <v>1798</v>
      </c>
      <c r="L234" s="69">
        <v>68462</v>
      </c>
      <c r="M234" s="69" t="s">
        <v>1799</v>
      </c>
      <c r="N234" s="69" t="s">
        <v>931</v>
      </c>
      <c r="O234" s="69" t="s">
        <v>410</v>
      </c>
      <c r="P234" s="69">
        <v>1</v>
      </c>
      <c r="Q234" s="69">
        <v>2011</v>
      </c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</row>
    <row r="235" spans="1:51" ht="15" x14ac:dyDescent="0.2">
      <c r="A235" s="68">
        <v>41360</v>
      </c>
      <c r="B235" s="69" t="s">
        <v>1800</v>
      </c>
      <c r="C235" s="69" t="s">
        <v>1801</v>
      </c>
      <c r="D235" s="69" t="s">
        <v>717</v>
      </c>
      <c r="E235" s="69" t="s">
        <v>105</v>
      </c>
      <c r="F235" s="69">
        <v>2013</v>
      </c>
      <c r="G235" s="20"/>
      <c r="H235" s="69" t="s">
        <v>1802</v>
      </c>
      <c r="I235" s="69" t="s">
        <v>1803</v>
      </c>
      <c r="J235" s="69" t="s">
        <v>1804</v>
      </c>
      <c r="K235" s="69" t="s">
        <v>1805</v>
      </c>
      <c r="L235" s="69">
        <v>68516</v>
      </c>
      <c r="M235" s="69" t="s">
        <v>1806</v>
      </c>
      <c r="N235" s="69" t="s">
        <v>1807</v>
      </c>
      <c r="O235" s="69" t="s">
        <v>239</v>
      </c>
      <c r="P235" s="69">
        <v>15</v>
      </c>
      <c r="Q235" s="69">
        <v>2006</v>
      </c>
      <c r="R235" s="69" t="s">
        <v>1808</v>
      </c>
      <c r="S235" s="69">
        <v>10</v>
      </c>
      <c r="T235" s="69">
        <v>10</v>
      </c>
      <c r="U235" s="69">
        <v>2010</v>
      </c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</row>
    <row r="236" spans="1:51" ht="15" x14ac:dyDescent="0.2">
      <c r="A236" s="68">
        <v>41352</v>
      </c>
      <c r="B236" s="69" t="s">
        <v>1809</v>
      </c>
      <c r="C236" s="69" t="s">
        <v>1810</v>
      </c>
      <c r="D236" s="69" t="s">
        <v>1811</v>
      </c>
      <c r="E236" s="69" t="s">
        <v>1812</v>
      </c>
      <c r="F236" s="69">
        <v>2013</v>
      </c>
      <c r="G236" s="20"/>
      <c r="H236" s="69" t="s">
        <v>1813</v>
      </c>
      <c r="I236" s="69" t="s">
        <v>1814</v>
      </c>
      <c r="J236" s="69" t="s">
        <v>1815</v>
      </c>
      <c r="K236" s="69" t="s">
        <v>1816</v>
      </c>
      <c r="L236" s="69">
        <v>68347</v>
      </c>
      <c r="M236" s="69" t="s">
        <v>1817</v>
      </c>
      <c r="N236" s="69" t="s">
        <v>1818</v>
      </c>
      <c r="O236" s="69" t="s">
        <v>340</v>
      </c>
      <c r="P236" s="69">
        <v>29</v>
      </c>
      <c r="Q236" s="69">
        <v>2005</v>
      </c>
      <c r="R236" s="69" t="s">
        <v>191</v>
      </c>
      <c r="S236" s="69" t="s">
        <v>69</v>
      </c>
      <c r="T236" s="69">
        <v>8</v>
      </c>
      <c r="U236" s="69">
        <v>2008</v>
      </c>
      <c r="V236" s="69" t="s">
        <v>1819</v>
      </c>
      <c r="W236" s="69" t="s">
        <v>410</v>
      </c>
      <c r="X236" s="69">
        <v>11</v>
      </c>
      <c r="Y236" s="69">
        <v>2011</v>
      </c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</row>
    <row r="237" spans="1:51" ht="15" x14ac:dyDescent="0.2">
      <c r="A237" s="68">
        <v>41396</v>
      </c>
      <c r="B237" s="69" t="s">
        <v>1820</v>
      </c>
      <c r="C237" s="69" t="s">
        <v>1821</v>
      </c>
      <c r="D237" s="69" t="s">
        <v>1081</v>
      </c>
      <c r="E237" s="69" t="s">
        <v>69</v>
      </c>
      <c r="F237" s="69">
        <v>2013</v>
      </c>
      <c r="G237" s="20"/>
      <c r="H237" s="69" t="s">
        <v>1822</v>
      </c>
      <c r="I237" s="69" t="s">
        <v>1823</v>
      </c>
      <c r="J237" s="69" t="s">
        <v>1824</v>
      </c>
      <c r="K237" s="69" t="s">
        <v>1825</v>
      </c>
      <c r="L237" s="69">
        <v>68516</v>
      </c>
      <c r="M237" s="69" t="s">
        <v>1826</v>
      </c>
      <c r="N237" s="20"/>
      <c r="O237" s="69" t="s">
        <v>149</v>
      </c>
      <c r="P237" s="69">
        <v>5</v>
      </c>
      <c r="Q237" s="69">
        <v>2010</v>
      </c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</row>
    <row r="238" spans="1:51" ht="15" x14ac:dyDescent="0.2">
      <c r="A238" s="68">
        <v>41417</v>
      </c>
      <c r="B238" s="69" t="s">
        <v>559</v>
      </c>
      <c r="C238" s="69" t="s">
        <v>561</v>
      </c>
      <c r="D238" s="69" t="s">
        <v>560</v>
      </c>
      <c r="E238" s="69" t="s">
        <v>69</v>
      </c>
      <c r="F238" s="69">
        <v>2013</v>
      </c>
      <c r="G238" s="20"/>
      <c r="H238" s="69" t="s">
        <v>563</v>
      </c>
      <c r="I238" s="69" t="s">
        <v>1827</v>
      </c>
      <c r="J238" s="69" t="s">
        <v>565</v>
      </c>
      <c r="K238" s="69" t="s">
        <v>1828</v>
      </c>
      <c r="L238" s="69">
        <v>68505</v>
      </c>
      <c r="M238" s="69" t="s">
        <v>1829</v>
      </c>
      <c r="N238" s="69" t="s">
        <v>567</v>
      </c>
      <c r="O238" s="69" t="s">
        <v>410</v>
      </c>
      <c r="P238" s="69">
        <v>21</v>
      </c>
      <c r="Q238" s="69">
        <v>2012</v>
      </c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</row>
    <row r="239" spans="1:51" ht="15" x14ac:dyDescent="0.2">
      <c r="A239" s="68">
        <v>41437</v>
      </c>
      <c r="B239" s="69" t="s">
        <v>1830</v>
      </c>
      <c r="C239" s="69" t="s">
        <v>1831</v>
      </c>
      <c r="D239" s="69" t="s">
        <v>1832</v>
      </c>
      <c r="E239" s="69" t="s">
        <v>1833</v>
      </c>
      <c r="F239" s="69">
        <v>2012</v>
      </c>
      <c r="G239" s="20"/>
      <c r="H239" s="69" t="s">
        <v>1834</v>
      </c>
      <c r="I239" s="69" t="s">
        <v>1835</v>
      </c>
      <c r="J239" s="69" t="s">
        <v>519</v>
      </c>
      <c r="K239" s="69" t="s">
        <v>1836</v>
      </c>
      <c r="L239" s="69">
        <v>68504</v>
      </c>
      <c r="M239" s="69" t="s">
        <v>1837</v>
      </c>
      <c r="N239" s="69" t="s">
        <v>1838</v>
      </c>
      <c r="O239" s="69" t="s">
        <v>210</v>
      </c>
      <c r="P239" s="69">
        <v>11</v>
      </c>
      <c r="Q239" s="69">
        <v>2009</v>
      </c>
      <c r="R239" s="69" t="s">
        <v>1839</v>
      </c>
      <c r="S239" s="69" t="s">
        <v>149</v>
      </c>
      <c r="T239" s="69">
        <v>29</v>
      </c>
      <c r="U239" s="69">
        <v>2013</v>
      </c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</row>
    <row r="240" spans="1:51" ht="15" x14ac:dyDescent="0.2">
      <c r="A240" s="68">
        <v>41452</v>
      </c>
      <c r="B240" s="69" t="s">
        <v>1840</v>
      </c>
      <c r="C240" s="69" t="s">
        <v>1070</v>
      </c>
      <c r="D240" s="69" t="s">
        <v>196</v>
      </c>
      <c r="E240" s="69" t="s">
        <v>1833</v>
      </c>
      <c r="F240" s="69">
        <v>2013</v>
      </c>
      <c r="G240" s="20"/>
      <c r="H240" s="69" t="s">
        <v>1841</v>
      </c>
      <c r="I240" s="69" t="s">
        <v>1842</v>
      </c>
      <c r="J240" s="69" t="s">
        <v>1423</v>
      </c>
      <c r="K240" s="69" t="s">
        <v>1843</v>
      </c>
      <c r="L240" s="69">
        <v>68506</v>
      </c>
      <c r="M240" s="69" t="s">
        <v>1784</v>
      </c>
      <c r="N240" s="69" t="s">
        <v>191</v>
      </c>
      <c r="O240" s="69" t="s">
        <v>239</v>
      </c>
      <c r="P240" s="69">
        <v>25</v>
      </c>
      <c r="Q240" s="69">
        <v>2011</v>
      </c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</row>
    <row r="241" spans="1:51" ht="1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</row>
    <row r="242" spans="1:51" x14ac:dyDescent="0.2">
      <c r="A242" s="71" t="s">
        <v>1844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</row>
    <row r="243" spans="1:51" ht="15" x14ac:dyDescent="0.2">
      <c r="A243" s="18">
        <v>41144</v>
      </c>
      <c r="B243" s="8" t="s">
        <v>988</v>
      </c>
      <c r="C243" s="8" t="s">
        <v>989</v>
      </c>
      <c r="D243" s="8" t="s">
        <v>132</v>
      </c>
      <c r="E243" s="8" t="s">
        <v>126</v>
      </c>
      <c r="F243" s="8">
        <v>2007</v>
      </c>
      <c r="G243" s="20"/>
      <c r="H243" s="8" t="s">
        <v>1845</v>
      </c>
      <c r="I243" s="65" t="s">
        <v>1846</v>
      </c>
      <c r="J243" s="8" t="s">
        <v>991</v>
      </c>
      <c r="K243" s="8" t="s">
        <v>1847</v>
      </c>
      <c r="L243" s="8">
        <v>68516</v>
      </c>
      <c r="M243" s="8" t="s">
        <v>1848</v>
      </c>
      <c r="N243" s="8" t="s">
        <v>994</v>
      </c>
      <c r="O243" s="8" t="s">
        <v>105</v>
      </c>
      <c r="P243" s="8">
        <v>12</v>
      </c>
      <c r="Q243" s="8">
        <v>2003</v>
      </c>
      <c r="R243" s="8" t="s">
        <v>396</v>
      </c>
      <c r="S243" s="8" t="s">
        <v>153</v>
      </c>
      <c r="T243" s="8">
        <v>2</v>
      </c>
      <c r="U243" s="8">
        <v>2005</v>
      </c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</row>
    <row r="244" spans="1:51" ht="15" x14ac:dyDescent="0.2">
      <c r="A244" s="18">
        <v>41157</v>
      </c>
      <c r="B244" s="8" t="s">
        <v>360</v>
      </c>
      <c r="C244" s="8" t="s">
        <v>362</v>
      </c>
      <c r="D244" s="8" t="s">
        <v>363</v>
      </c>
      <c r="E244" s="8" t="s">
        <v>193</v>
      </c>
      <c r="F244" s="8">
        <v>2005</v>
      </c>
      <c r="G244" s="20"/>
      <c r="H244" s="8" t="s">
        <v>1849</v>
      </c>
      <c r="I244" s="65" t="s">
        <v>1850</v>
      </c>
      <c r="J244" s="8" t="s">
        <v>1736</v>
      </c>
      <c r="K244" s="8" t="s">
        <v>373</v>
      </c>
      <c r="L244" s="8">
        <v>68507</v>
      </c>
      <c r="M244" s="8" t="s">
        <v>1851</v>
      </c>
      <c r="N244" s="8" t="s">
        <v>378</v>
      </c>
      <c r="O244" s="8" t="s">
        <v>340</v>
      </c>
      <c r="P244" s="8">
        <v>8</v>
      </c>
      <c r="Q244" s="8">
        <v>2004</v>
      </c>
      <c r="R244" s="8" t="s">
        <v>1852</v>
      </c>
      <c r="S244" s="8" t="s">
        <v>126</v>
      </c>
      <c r="T244" s="8">
        <v>19</v>
      </c>
      <c r="U244" s="8">
        <v>2006</v>
      </c>
      <c r="V244" s="8" t="s">
        <v>1736</v>
      </c>
      <c r="W244" s="8" t="s">
        <v>67</v>
      </c>
      <c r="X244" s="8">
        <v>30</v>
      </c>
      <c r="Y244" s="8">
        <v>2008</v>
      </c>
      <c r="Z244" s="8" t="s">
        <v>1853</v>
      </c>
      <c r="AA244" s="8" t="s">
        <v>126</v>
      </c>
      <c r="AB244" s="8">
        <v>20</v>
      </c>
      <c r="AC244" s="8">
        <v>2010</v>
      </c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</row>
    <row r="245" spans="1:51" ht="15" x14ac:dyDescent="0.2">
      <c r="A245" s="18">
        <v>41314</v>
      </c>
      <c r="B245" s="8" t="s">
        <v>1276</v>
      </c>
      <c r="C245" s="8" t="s">
        <v>1277</v>
      </c>
      <c r="D245" s="8" t="s">
        <v>433</v>
      </c>
      <c r="E245" s="8" t="s">
        <v>253</v>
      </c>
      <c r="F245" s="8">
        <v>2009</v>
      </c>
      <c r="G245" s="20"/>
      <c r="H245" s="8" t="s">
        <v>1854</v>
      </c>
      <c r="I245" s="65" t="s">
        <v>1855</v>
      </c>
      <c r="J245" s="8" t="s">
        <v>248</v>
      </c>
      <c r="K245" s="8" t="s">
        <v>1856</v>
      </c>
      <c r="L245" s="8">
        <v>68415</v>
      </c>
      <c r="M245" s="8" t="s">
        <v>1857</v>
      </c>
      <c r="N245" s="8" t="s">
        <v>436</v>
      </c>
      <c r="O245" s="8" t="s">
        <v>210</v>
      </c>
      <c r="P245" s="8">
        <v>17</v>
      </c>
      <c r="Q245" s="8">
        <v>2007</v>
      </c>
      <c r="R245" s="8" t="s">
        <v>1858</v>
      </c>
      <c r="S245" s="8" t="s">
        <v>97</v>
      </c>
      <c r="T245" s="8">
        <v>7</v>
      </c>
      <c r="U245" s="8">
        <v>2010</v>
      </c>
      <c r="V245" s="4"/>
      <c r="W245" s="4"/>
      <c r="X245" s="4"/>
      <c r="Y245" s="4"/>
      <c r="Z245" s="4"/>
      <c r="AA245" s="4"/>
      <c r="AB245" s="4"/>
      <c r="AC245" s="4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</row>
    <row r="246" spans="1:51" ht="15" x14ac:dyDescent="0.2">
      <c r="A246" s="18">
        <v>41315</v>
      </c>
      <c r="B246" s="8" t="s">
        <v>1469</v>
      </c>
      <c r="C246" s="8" t="s">
        <v>1470</v>
      </c>
      <c r="D246" s="8" t="s">
        <v>1471</v>
      </c>
      <c r="E246" s="8" t="s">
        <v>193</v>
      </c>
      <c r="F246" s="8">
        <v>2010</v>
      </c>
      <c r="G246" s="20"/>
      <c r="H246" s="8" t="s">
        <v>1859</v>
      </c>
      <c r="I246" s="65" t="s">
        <v>1473</v>
      </c>
      <c r="J246" s="8" t="s">
        <v>103</v>
      </c>
      <c r="K246" s="8" t="s">
        <v>1474</v>
      </c>
      <c r="L246" s="8">
        <v>68505</v>
      </c>
      <c r="M246" s="8" t="s">
        <v>1437</v>
      </c>
      <c r="N246" s="8" t="s">
        <v>323</v>
      </c>
      <c r="O246" s="8" t="s">
        <v>105</v>
      </c>
      <c r="P246" s="8">
        <v>17</v>
      </c>
      <c r="Q246" s="8">
        <v>2008</v>
      </c>
      <c r="R246" s="8" t="s">
        <v>1860</v>
      </c>
      <c r="S246" s="8" t="s">
        <v>105</v>
      </c>
      <c r="T246" s="8">
        <v>14</v>
      </c>
      <c r="U246" s="8">
        <v>2011</v>
      </c>
      <c r="V246" s="4"/>
      <c r="W246" s="4"/>
      <c r="X246" s="4"/>
      <c r="Y246" s="4"/>
      <c r="Z246" s="4"/>
      <c r="AA246" s="4"/>
      <c r="AB246" s="4"/>
      <c r="AC246" s="4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</row>
    <row r="247" spans="1:51" ht="15" x14ac:dyDescent="0.2">
      <c r="A247" s="18">
        <v>41317</v>
      </c>
      <c r="B247" s="8" t="s">
        <v>1052</v>
      </c>
      <c r="C247" s="8" t="s">
        <v>1053</v>
      </c>
      <c r="D247" s="8" t="s">
        <v>1054</v>
      </c>
      <c r="E247" s="8" t="s">
        <v>193</v>
      </c>
      <c r="F247" s="8">
        <v>2007</v>
      </c>
      <c r="G247" s="20"/>
      <c r="H247" s="8" t="s">
        <v>1861</v>
      </c>
      <c r="I247" s="65" t="s">
        <v>1862</v>
      </c>
      <c r="J247" s="8" t="s">
        <v>703</v>
      </c>
      <c r="K247" s="8" t="s">
        <v>1863</v>
      </c>
      <c r="L247" s="8">
        <v>68516</v>
      </c>
      <c r="M247" s="8" t="s">
        <v>1864</v>
      </c>
      <c r="N247" s="8" t="s">
        <v>1059</v>
      </c>
      <c r="O247" s="8" t="s">
        <v>97</v>
      </c>
      <c r="P247" s="8">
        <v>18</v>
      </c>
      <c r="Q247" s="8">
        <v>2002</v>
      </c>
      <c r="R247" s="8" t="s">
        <v>1060</v>
      </c>
      <c r="S247" s="8" t="s">
        <v>260</v>
      </c>
      <c r="T247" s="8">
        <v>9</v>
      </c>
      <c r="U247" s="8">
        <v>2006</v>
      </c>
      <c r="V247" s="8" t="s">
        <v>1865</v>
      </c>
      <c r="W247" s="8" t="s">
        <v>97</v>
      </c>
      <c r="X247" s="8">
        <v>21</v>
      </c>
      <c r="Y247" s="8">
        <v>2010</v>
      </c>
      <c r="Z247" s="4"/>
      <c r="AA247" s="4"/>
      <c r="AB247" s="4"/>
      <c r="AC247" s="4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</row>
    <row r="248" spans="1:51" ht="15" x14ac:dyDescent="0.2">
      <c r="A248" s="18">
        <v>41317</v>
      </c>
      <c r="B248" s="8" t="s">
        <v>1866</v>
      </c>
      <c r="C248" s="8" t="s">
        <v>1867</v>
      </c>
      <c r="D248" s="8" t="s">
        <v>1868</v>
      </c>
      <c r="E248" s="8" t="s">
        <v>149</v>
      </c>
      <c r="F248" s="8">
        <v>2011</v>
      </c>
      <c r="G248" s="20"/>
      <c r="H248" s="8" t="s">
        <v>1869</v>
      </c>
      <c r="I248" s="65" t="s">
        <v>1870</v>
      </c>
      <c r="J248" s="8" t="s">
        <v>1782</v>
      </c>
      <c r="K248" s="8" t="s">
        <v>1871</v>
      </c>
      <c r="L248" s="8">
        <v>68516</v>
      </c>
      <c r="M248" s="8" t="s">
        <v>1872</v>
      </c>
      <c r="N248" s="8" t="s">
        <v>162</v>
      </c>
      <c r="O248" s="8" t="s">
        <v>1833</v>
      </c>
      <c r="P248" s="8">
        <v>20</v>
      </c>
      <c r="Q248" s="8">
        <v>2004</v>
      </c>
      <c r="R248" s="8" t="s">
        <v>1059</v>
      </c>
      <c r="S248" s="8" t="s">
        <v>69</v>
      </c>
      <c r="T248" s="8">
        <v>20</v>
      </c>
      <c r="U248" s="8">
        <v>2007</v>
      </c>
      <c r="V248" s="4"/>
      <c r="W248" s="4"/>
      <c r="X248" s="4"/>
      <c r="Y248" s="4"/>
      <c r="Z248" s="4"/>
      <c r="AA248" s="4"/>
      <c r="AB248" s="4"/>
      <c r="AC248" s="4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</row>
    <row r="249" spans="1:51" ht="15" x14ac:dyDescent="0.2">
      <c r="A249" s="18">
        <v>41318</v>
      </c>
      <c r="B249" s="8" t="s">
        <v>1720</v>
      </c>
      <c r="C249" s="8" t="s">
        <v>243</v>
      </c>
      <c r="D249" s="8" t="s">
        <v>242</v>
      </c>
      <c r="E249" s="8" t="s">
        <v>260</v>
      </c>
      <c r="F249" s="8">
        <v>2012</v>
      </c>
      <c r="G249" s="20"/>
      <c r="H249" s="8" t="s">
        <v>245</v>
      </c>
      <c r="I249" s="65" t="s">
        <v>1873</v>
      </c>
      <c r="J249" s="8" t="s">
        <v>248</v>
      </c>
      <c r="K249" s="8" t="s">
        <v>1874</v>
      </c>
      <c r="L249" s="4"/>
      <c r="M249" s="8" t="s">
        <v>1875</v>
      </c>
      <c r="N249" s="8" t="s">
        <v>252</v>
      </c>
      <c r="O249" s="8" t="s">
        <v>253</v>
      </c>
      <c r="P249" s="8">
        <v>13</v>
      </c>
      <c r="Q249" s="8">
        <v>2012</v>
      </c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</row>
    <row r="250" spans="1:51" ht="15" x14ac:dyDescent="0.2">
      <c r="A250" s="18">
        <v>41318</v>
      </c>
      <c r="B250" s="8" t="s">
        <v>443</v>
      </c>
      <c r="C250" s="8" t="s">
        <v>446</v>
      </c>
      <c r="D250" s="8" t="s">
        <v>369</v>
      </c>
      <c r="E250" s="8" t="s">
        <v>253</v>
      </c>
      <c r="F250" s="8">
        <v>2006</v>
      </c>
      <c r="G250" s="20"/>
      <c r="H250" s="8" t="s">
        <v>1876</v>
      </c>
      <c r="I250" s="65" t="s">
        <v>1877</v>
      </c>
      <c r="J250" s="8" t="s">
        <v>1878</v>
      </c>
      <c r="K250" s="8" t="s">
        <v>461</v>
      </c>
      <c r="L250" s="8">
        <v>68502</v>
      </c>
      <c r="M250" s="8" t="s">
        <v>1879</v>
      </c>
      <c r="N250" s="8" t="s">
        <v>467</v>
      </c>
      <c r="O250" s="8" t="s">
        <v>1880</v>
      </c>
      <c r="P250" s="8">
        <v>6</v>
      </c>
      <c r="Q250" s="8">
        <v>2005</v>
      </c>
      <c r="R250" s="8" t="s">
        <v>300</v>
      </c>
      <c r="S250" s="8" t="s">
        <v>134</v>
      </c>
      <c r="T250" s="8">
        <v>29</v>
      </c>
      <c r="U250" s="8">
        <v>2007</v>
      </c>
      <c r="V250" s="4"/>
      <c r="W250" s="4"/>
      <c r="X250" s="4"/>
      <c r="Y250" s="4"/>
      <c r="Z250" s="4"/>
      <c r="AA250" s="4"/>
      <c r="AB250" s="4"/>
      <c r="AC250" s="4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</row>
    <row r="251" spans="1:51" ht="15" x14ac:dyDescent="0.2">
      <c r="A251" s="18">
        <v>41324</v>
      </c>
      <c r="B251" s="8" t="s">
        <v>1283</v>
      </c>
      <c r="C251" s="8" t="s">
        <v>1284</v>
      </c>
      <c r="D251" s="8" t="s">
        <v>1285</v>
      </c>
      <c r="E251" s="8" t="s">
        <v>253</v>
      </c>
      <c r="F251" s="8">
        <v>2009</v>
      </c>
      <c r="G251" s="20"/>
      <c r="H251" s="8" t="s">
        <v>1881</v>
      </c>
      <c r="I251" s="65" t="s">
        <v>1882</v>
      </c>
      <c r="J251" s="8" t="s">
        <v>1883</v>
      </c>
      <c r="K251" s="8" t="s">
        <v>1288</v>
      </c>
      <c r="L251" s="8">
        <v>68504</v>
      </c>
      <c r="M251" s="8" t="s">
        <v>1884</v>
      </c>
      <c r="N251" s="8" t="s">
        <v>484</v>
      </c>
      <c r="O251" s="8" t="s">
        <v>1833</v>
      </c>
      <c r="P251" s="8">
        <v>22</v>
      </c>
      <c r="Q251" s="8">
        <v>2008</v>
      </c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</row>
    <row r="252" spans="1:51" ht="15" x14ac:dyDescent="0.2">
      <c r="A252" s="18">
        <v>41338</v>
      </c>
      <c r="B252" s="8" t="s">
        <v>1591</v>
      </c>
      <c r="C252" s="8" t="s">
        <v>1592</v>
      </c>
      <c r="D252" s="8" t="s">
        <v>1593</v>
      </c>
      <c r="E252" s="10" t="s">
        <v>260</v>
      </c>
      <c r="F252" s="8">
        <v>2011</v>
      </c>
      <c r="G252" s="20"/>
      <c r="H252" s="8" t="s">
        <v>1594</v>
      </c>
      <c r="I252" s="65" t="s">
        <v>1885</v>
      </c>
      <c r="J252" s="8" t="s">
        <v>1596</v>
      </c>
      <c r="K252" s="8" t="s">
        <v>1886</v>
      </c>
      <c r="L252" s="4"/>
      <c r="M252" s="8" t="s">
        <v>1887</v>
      </c>
      <c r="N252" s="8" t="s">
        <v>1332</v>
      </c>
      <c r="O252" s="8" t="s">
        <v>97</v>
      </c>
      <c r="P252" s="8">
        <v>4</v>
      </c>
      <c r="Q252" s="8">
        <v>2007</v>
      </c>
      <c r="R252" s="8" t="s">
        <v>1333</v>
      </c>
      <c r="S252" s="8" t="s">
        <v>97</v>
      </c>
      <c r="T252" s="8">
        <v>4</v>
      </c>
      <c r="U252" s="8">
        <v>2007</v>
      </c>
      <c r="V252" s="8" t="s">
        <v>734</v>
      </c>
      <c r="W252" s="8" t="s">
        <v>1880</v>
      </c>
      <c r="X252" s="8">
        <v>23</v>
      </c>
      <c r="Y252" s="8">
        <v>2010</v>
      </c>
      <c r="Z252" s="4"/>
      <c r="AA252" s="4"/>
      <c r="AB252" s="4"/>
      <c r="AC252" s="4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</row>
    <row r="253" spans="1:51" ht="15" x14ac:dyDescent="0.2">
      <c r="A253" s="18">
        <v>41425</v>
      </c>
      <c r="B253" s="8" t="s">
        <v>1653</v>
      </c>
      <c r="C253" s="8" t="s">
        <v>1654</v>
      </c>
      <c r="D253" s="8" t="s">
        <v>1655</v>
      </c>
      <c r="E253" s="8" t="s">
        <v>69</v>
      </c>
      <c r="F253" s="8">
        <v>2012</v>
      </c>
      <c r="G253" s="20"/>
      <c r="H253" s="8" t="s">
        <v>1656</v>
      </c>
      <c r="I253" s="65" t="s">
        <v>1657</v>
      </c>
      <c r="J253" s="8" t="s">
        <v>1888</v>
      </c>
      <c r="K253" s="8" t="s">
        <v>1659</v>
      </c>
      <c r="L253" s="8">
        <v>68528</v>
      </c>
      <c r="M253" s="8" t="s">
        <v>1889</v>
      </c>
      <c r="N253" s="8" t="s">
        <v>1661</v>
      </c>
      <c r="O253" s="8" t="s">
        <v>1880</v>
      </c>
      <c r="P253" s="8">
        <v>18</v>
      </c>
      <c r="Q253" s="8">
        <v>2009</v>
      </c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</row>
    <row r="254" spans="1:51" ht="15" x14ac:dyDescent="0.2">
      <c r="A254" s="72" t="s">
        <v>1890</v>
      </c>
      <c r="B254" s="4"/>
      <c r="C254" s="4"/>
      <c r="D254" s="4"/>
      <c r="E254" s="4"/>
      <c r="F254" s="4"/>
      <c r="G254" s="20"/>
      <c r="H254" s="4"/>
      <c r="I254" s="7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</row>
    <row r="255" spans="1:51" ht="15" x14ac:dyDescent="0.2">
      <c r="A255" s="18">
        <v>41465</v>
      </c>
      <c r="B255" s="8" t="s">
        <v>1891</v>
      </c>
      <c r="C255" s="8" t="s">
        <v>1892</v>
      </c>
      <c r="D255" s="8" t="s">
        <v>1893</v>
      </c>
      <c r="E255" s="8" t="s">
        <v>126</v>
      </c>
      <c r="F255" s="8">
        <v>2013</v>
      </c>
      <c r="G255" s="20"/>
      <c r="H255" s="8" t="s">
        <v>1894</v>
      </c>
      <c r="I255" s="65" t="s">
        <v>1895</v>
      </c>
      <c r="J255" s="8" t="s">
        <v>1896</v>
      </c>
      <c r="K255" s="8" t="s">
        <v>1897</v>
      </c>
      <c r="L255" s="8">
        <v>68521</v>
      </c>
      <c r="M255" s="8" t="s">
        <v>1898</v>
      </c>
      <c r="N255" s="8" t="s">
        <v>1899</v>
      </c>
      <c r="O255" s="8" t="s">
        <v>149</v>
      </c>
      <c r="P255" s="8">
        <v>24</v>
      </c>
      <c r="Q255" s="8">
        <v>2013</v>
      </c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</row>
    <row r="256" spans="1:51" ht="15" x14ac:dyDescent="0.2">
      <c r="A256" s="18">
        <v>41470</v>
      </c>
      <c r="B256" s="8" t="s">
        <v>1900</v>
      </c>
      <c r="C256" s="8" t="s">
        <v>1901</v>
      </c>
      <c r="D256" s="8" t="s">
        <v>1902</v>
      </c>
      <c r="E256" s="8" t="s">
        <v>126</v>
      </c>
      <c r="F256" s="8">
        <v>2013</v>
      </c>
      <c r="G256" s="20"/>
      <c r="H256" s="8" t="s">
        <v>1903</v>
      </c>
      <c r="I256" s="65" t="s">
        <v>1904</v>
      </c>
      <c r="J256" s="8" t="s">
        <v>248</v>
      </c>
      <c r="K256" s="8" t="s">
        <v>1905</v>
      </c>
      <c r="L256" s="8">
        <v>68137</v>
      </c>
      <c r="M256" s="8" t="s">
        <v>1906</v>
      </c>
      <c r="N256" s="8" t="s">
        <v>1907</v>
      </c>
      <c r="O256" s="8" t="s">
        <v>210</v>
      </c>
      <c r="P256" s="8">
        <v>12</v>
      </c>
      <c r="Q256" s="8">
        <v>2012</v>
      </c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</row>
    <row r="257" spans="1:51" ht="15" x14ac:dyDescent="0.2">
      <c r="A257" s="18">
        <v>41484</v>
      </c>
      <c r="B257" s="8" t="s">
        <v>1908</v>
      </c>
      <c r="C257" s="8" t="s">
        <v>1909</v>
      </c>
      <c r="D257" s="8" t="s">
        <v>1004</v>
      </c>
      <c r="E257" s="8" t="s">
        <v>126</v>
      </c>
      <c r="F257" s="8">
        <v>2013</v>
      </c>
      <c r="G257" s="20"/>
      <c r="H257" s="8" t="s">
        <v>1910</v>
      </c>
      <c r="I257" s="65" t="s">
        <v>1911</v>
      </c>
      <c r="J257" s="8" t="s">
        <v>1571</v>
      </c>
      <c r="K257" s="8" t="s">
        <v>1912</v>
      </c>
      <c r="L257" s="8">
        <v>68522</v>
      </c>
      <c r="M257" s="8" t="s">
        <v>1913</v>
      </c>
      <c r="N257" s="8" t="s">
        <v>1914</v>
      </c>
      <c r="O257" s="8" t="s">
        <v>239</v>
      </c>
      <c r="P257" s="8">
        <v>6</v>
      </c>
      <c r="Q257" s="8">
        <v>2004</v>
      </c>
      <c r="R257" s="8" t="s">
        <v>715</v>
      </c>
      <c r="S257" s="8" t="s">
        <v>410</v>
      </c>
      <c r="T257" s="8">
        <v>19</v>
      </c>
      <c r="U257" s="8">
        <v>2007</v>
      </c>
      <c r="V257" s="8" t="s">
        <v>1915</v>
      </c>
      <c r="W257" s="8" t="s">
        <v>149</v>
      </c>
      <c r="X257" s="8">
        <v>2</v>
      </c>
      <c r="Y257" s="8">
        <v>2011</v>
      </c>
      <c r="Z257" s="4"/>
      <c r="AA257" s="4"/>
      <c r="AB257" s="4"/>
      <c r="AC257" s="4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</row>
    <row r="258" spans="1:51" ht="15" x14ac:dyDescent="0.2">
      <c r="A258" s="18">
        <v>41484</v>
      </c>
      <c r="B258" s="8" t="s">
        <v>1916</v>
      </c>
      <c r="C258" s="8" t="s">
        <v>1917</v>
      </c>
      <c r="D258" s="8" t="s">
        <v>1918</v>
      </c>
      <c r="E258" s="8" t="s">
        <v>126</v>
      </c>
      <c r="F258" s="8">
        <v>2013</v>
      </c>
      <c r="G258" s="20"/>
      <c r="H258" s="8" t="s">
        <v>1919</v>
      </c>
      <c r="I258" s="65" t="s">
        <v>1920</v>
      </c>
      <c r="J258" s="8" t="s">
        <v>1921</v>
      </c>
      <c r="K258" s="8" t="s">
        <v>1922</v>
      </c>
      <c r="L258" s="8">
        <v>68506</v>
      </c>
      <c r="M258" s="8" t="s">
        <v>1923</v>
      </c>
      <c r="N258" s="8" t="s">
        <v>1808</v>
      </c>
      <c r="O258" s="8" t="s">
        <v>675</v>
      </c>
      <c r="P258" s="8">
        <v>27</v>
      </c>
      <c r="Q258" s="8">
        <v>2011</v>
      </c>
      <c r="R258" s="8" t="s">
        <v>1924</v>
      </c>
      <c r="S258" s="8" t="s">
        <v>1224</v>
      </c>
      <c r="T258" s="8">
        <v>19</v>
      </c>
      <c r="U258" s="8">
        <v>2012</v>
      </c>
      <c r="V258" s="4"/>
      <c r="W258" s="4"/>
      <c r="X258" s="4"/>
      <c r="Y258" s="4"/>
      <c r="Z258" s="4"/>
      <c r="AA258" s="4"/>
      <c r="AB258" s="4"/>
      <c r="AC258" s="4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</row>
    <row r="259" spans="1:51" ht="15" x14ac:dyDescent="0.2">
      <c r="A259" s="18">
        <v>41528</v>
      </c>
      <c r="B259" s="8" t="s">
        <v>1925</v>
      </c>
      <c r="C259" s="8" t="s">
        <v>1926</v>
      </c>
      <c r="D259" s="8" t="s">
        <v>1407</v>
      </c>
      <c r="E259" s="8" t="s">
        <v>193</v>
      </c>
      <c r="F259" s="8">
        <v>2013</v>
      </c>
      <c r="G259" s="20"/>
      <c r="H259" s="8" t="s">
        <v>1927</v>
      </c>
      <c r="I259" s="65" t="s">
        <v>1928</v>
      </c>
      <c r="J259" s="8" t="s">
        <v>422</v>
      </c>
      <c r="K259" s="8" t="s">
        <v>1929</v>
      </c>
      <c r="L259" s="8">
        <v>68506</v>
      </c>
      <c r="M259" s="8" t="s">
        <v>1930</v>
      </c>
      <c r="N259" s="8" t="s">
        <v>717</v>
      </c>
      <c r="O259" s="8" t="s">
        <v>675</v>
      </c>
      <c r="P259" s="8">
        <v>7</v>
      </c>
      <c r="Q259" s="8">
        <v>2003</v>
      </c>
      <c r="R259" s="8" t="s">
        <v>537</v>
      </c>
      <c r="S259" s="8" t="s">
        <v>239</v>
      </c>
      <c r="T259" s="8">
        <v>3</v>
      </c>
      <c r="U259" s="8">
        <v>2007</v>
      </c>
      <c r="V259" s="8" t="s">
        <v>1931</v>
      </c>
      <c r="W259" s="8" t="s">
        <v>126</v>
      </c>
      <c r="X259" s="8">
        <v>20</v>
      </c>
      <c r="Y259" s="8">
        <v>2009</v>
      </c>
      <c r="Z259" s="8" t="s">
        <v>1932</v>
      </c>
      <c r="AA259" s="8" t="s">
        <v>67</v>
      </c>
      <c r="AB259" s="8">
        <v>1</v>
      </c>
      <c r="AC259" s="8">
        <v>2011</v>
      </c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</row>
    <row r="260" spans="1:51" ht="15" x14ac:dyDescent="0.2">
      <c r="A260" s="18">
        <v>41548</v>
      </c>
      <c r="B260" s="8" t="s">
        <v>397</v>
      </c>
      <c r="C260" s="8" t="s">
        <v>401</v>
      </c>
      <c r="D260" s="8" t="s">
        <v>399</v>
      </c>
      <c r="E260" s="8" t="s">
        <v>239</v>
      </c>
      <c r="F260" s="8">
        <v>2013</v>
      </c>
      <c r="G260" s="20"/>
      <c r="H260" s="8" t="s">
        <v>1933</v>
      </c>
      <c r="I260" s="65" t="s">
        <v>405</v>
      </c>
      <c r="J260" s="8" t="s">
        <v>406</v>
      </c>
      <c r="K260" s="8" t="s">
        <v>1934</v>
      </c>
      <c r="L260" s="8">
        <v>68516</v>
      </c>
      <c r="M260" s="8" t="s">
        <v>408</v>
      </c>
      <c r="N260" s="8" t="s">
        <v>408</v>
      </c>
      <c r="O260" s="8" t="s">
        <v>340</v>
      </c>
      <c r="P260" s="8">
        <v>9</v>
      </c>
      <c r="Q260" s="8">
        <v>2012</v>
      </c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</row>
    <row r="261" spans="1:51" ht="15" x14ac:dyDescent="0.2">
      <c r="A261" s="18">
        <v>41579</v>
      </c>
      <c r="B261" s="8" t="s">
        <v>1935</v>
      </c>
      <c r="C261" s="8" t="s">
        <v>1936</v>
      </c>
      <c r="D261" s="8" t="s">
        <v>1937</v>
      </c>
      <c r="E261" s="8" t="s">
        <v>410</v>
      </c>
      <c r="F261" s="8">
        <v>2013</v>
      </c>
      <c r="G261" s="20"/>
      <c r="H261" s="8" t="s">
        <v>1938</v>
      </c>
      <c r="I261" s="69" t="s">
        <v>1939</v>
      </c>
      <c r="J261" s="8" t="s">
        <v>1940</v>
      </c>
      <c r="K261" s="8" t="s">
        <v>1941</v>
      </c>
      <c r="L261" s="8">
        <v>68516</v>
      </c>
      <c r="M261" s="8" t="s">
        <v>1942</v>
      </c>
      <c r="N261" s="8" t="s">
        <v>1943</v>
      </c>
      <c r="O261" s="8" t="s">
        <v>126</v>
      </c>
      <c r="P261" s="8">
        <v>11</v>
      </c>
      <c r="Q261" s="8">
        <v>2011</v>
      </c>
      <c r="R261" s="8" t="s">
        <v>1739</v>
      </c>
      <c r="S261" s="8" t="s">
        <v>193</v>
      </c>
      <c r="T261" s="8">
        <v>10</v>
      </c>
      <c r="U261" s="8">
        <v>2013</v>
      </c>
      <c r="V261" s="4"/>
      <c r="W261" s="4"/>
      <c r="X261" s="4"/>
      <c r="Y261" s="4"/>
      <c r="Z261" s="4"/>
      <c r="AA261" s="4"/>
      <c r="AB261" s="4"/>
      <c r="AC261" s="4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</row>
    <row r="262" spans="1:51" ht="15" x14ac:dyDescent="0.2">
      <c r="A262" s="18">
        <v>41684</v>
      </c>
      <c r="B262" s="8" t="s">
        <v>1944</v>
      </c>
      <c r="C262" s="8" t="s">
        <v>1945</v>
      </c>
      <c r="D262" s="8" t="s">
        <v>207</v>
      </c>
      <c r="E262" s="8" t="s">
        <v>353</v>
      </c>
      <c r="F262" s="8">
        <v>2014</v>
      </c>
      <c r="G262" s="20"/>
      <c r="H262" s="8" t="s">
        <v>1946</v>
      </c>
      <c r="I262" s="69" t="s">
        <v>1947</v>
      </c>
      <c r="J262" s="8" t="s">
        <v>1948</v>
      </c>
      <c r="K262" s="69" t="s">
        <v>1949</v>
      </c>
      <c r="L262" s="8">
        <v>68507</v>
      </c>
      <c r="M262" s="8" t="s">
        <v>224</v>
      </c>
      <c r="N262" s="8" t="s">
        <v>224</v>
      </c>
      <c r="O262" s="8" t="s">
        <v>210</v>
      </c>
      <c r="P262" s="8">
        <v>10</v>
      </c>
      <c r="Q262" s="8">
        <v>2008</v>
      </c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</row>
    <row r="263" spans="1:51" ht="15" x14ac:dyDescent="0.2">
      <c r="A263" s="18">
        <v>41699</v>
      </c>
      <c r="B263" s="8" t="s">
        <v>292</v>
      </c>
      <c r="C263" s="8" t="s">
        <v>294</v>
      </c>
      <c r="D263" s="8" t="s">
        <v>293</v>
      </c>
      <c r="E263" s="8" t="s">
        <v>675</v>
      </c>
      <c r="F263" s="8">
        <v>2014</v>
      </c>
      <c r="G263" s="20"/>
      <c r="H263" s="8" t="s">
        <v>1950</v>
      </c>
      <c r="I263" s="69" t="s">
        <v>297</v>
      </c>
      <c r="J263" s="8" t="s">
        <v>298</v>
      </c>
      <c r="K263" s="8" t="s">
        <v>1951</v>
      </c>
      <c r="L263" s="8">
        <v>68516</v>
      </c>
      <c r="M263" s="8" t="s">
        <v>299</v>
      </c>
      <c r="N263" s="8" t="s">
        <v>300</v>
      </c>
      <c r="O263" s="8" t="s">
        <v>340</v>
      </c>
      <c r="P263" s="8">
        <v>23</v>
      </c>
      <c r="Q263" s="8">
        <v>2007</v>
      </c>
      <c r="R263" s="8" t="s">
        <v>301</v>
      </c>
      <c r="S263" s="8" t="s">
        <v>69</v>
      </c>
      <c r="T263" s="8">
        <v>9</v>
      </c>
      <c r="U263" s="8">
        <v>2010</v>
      </c>
      <c r="V263" s="4"/>
      <c r="W263" s="4"/>
      <c r="X263" s="4"/>
      <c r="Y263" s="4"/>
      <c r="Z263" s="4"/>
      <c r="AA263" s="4"/>
      <c r="AB263" s="4"/>
      <c r="AC263" s="4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</row>
    <row r="264" spans="1:51" ht="15" x14ac:dyDescent="0.2">
      <c r="A264" s="18">
        <v>41725</v>
      </c>
      <c r="B264" s="8" t="s">
        <v>1952</v>
      </c>
      <c r="C264" s="8" t="s">
        <v>1953</v>
      </c>
      <c r="D264" s="8" t="s">
        <v>251</v>
      </c>
      <c r="E264" s="8" t="s">
        <v>675</v>
      </c>
      <c r="F264" s="8">
        <v>2014</v>
      </c>
      <c r="G264" s="20"/>
      <c r="H264" s="8" t="s">
        <v>1954</v>
      </c>
      <c r="I264" s="69" t="s">
        <v>1955</v>
      </c>
      <c r="J264" s="8" t="s">
        <v>1956</v>
      </c>
      <c r="K264" s="8" t="s">
        <v>1957</v>
      </c>
      <c r="L264" s="8">
        <v>68504</v>
      </c>
      <c r="M264" s="8" t="s">
        <v>1958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</row>
    <row r="265" spans="1:51" ht="15" x14ac:dyDescent="0.2">
      <c r="A265" s="18">
        <v>41757</v>
      </c>
      <c r="B265" s="8" t="s">
        <v>1959</v>
      </c>
      <c r="C265" s="8" t="s">
        <v>1960</v>
      </c>
      <c r="D265" s="8" t="s">
        <v>1961</v>
      </c>
      <c r="E265" s="8" t="s">
        <v>97</v>
      </c>
      <c r="F265" s="8">
        <v>2014</v>
      </c>
      <c r="G265" s="20"/>
      <c r="H265" s="10" t="s">
        <v>1962</v>
      </c>
      <c r="I265" s="69" t="s">
        <v>1963</v>
      </c>
      <c r="J265" s="8" t="s">
        <v>1878</v>
      </c>
      <c r="K265" s="8" t="s">
        <v>1964</v>
      </c>
      <c r="L265" s="8">
        <v>68017</v>
      </c>
      <c r="M265" s="8" t="s">
        <v>1965</v>
      </c>
      <c r="N265" s="8" t="s">
        <v>1965</v>
      </c>
      <c r="O265" s="8" t="s">
        <v>239</v>
      </c>
      <c r="P265" s="8">
        <v>3</v>
      </c>
      <c r="Q265" s="8">
        <v>2012</v>
      </c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</row>
    <row r="266" spans="1:51" ht="15" x14ac:dyDescent="0.2">
      <c r="A266" s="18">
        <v>41746</v>
      </c>
      <c r="B266" s="8" t="s">
        <v>1720</v>
      </c>
      <c r="C266" s="8" t="s">
        <v>243</v>
      </c>
      <c r="D266" s="8" t="s">
        <v>242</v>
      </c>
      <c r="E266" s="8" t="s">
        <v>97</v>
      </c>
      <c r="F266" s="8">
        <v>2014</v>
      </c>
      <c r="G266" s="20"/>
      <c r="H266" s="8" t="s">
        <v>1966</v>
      </c>
      <c r="I266" s="69" t="s">
        <v>1873</v>
      </c>
      <c r="J266" s="8" t="s">
        <v>248</v>
      </c>
      <c r="K266" s="8" t="s">
        <v>1967</v>
      </c>
      <c r="L266" s="8">
        <v>68507</v>
      </c>
      <c r="M266" s="8" t="s">
        <v>1968</v>
      </c>
      <c r="N266" s="8" t="s">
        <v>252</v>
      </c>
      <c r="O266" s="8" t="s">
        <v>353</v>
      </c>
      <c r="P266" s="8">
        <v>13</v>
      </c>
      <c r="Q266" s="8">
        <v>2012</v>
      </c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</row>
    <row r="267" spans="1:51" ht="15" x14ac:dyDescent="0.2">
      <c r="A267" s="18">
        <v>41753</v>
      </c>
      <c r="B267" s="8" t="s">
        <v>1969</v>
      </c>
      <c r="C267" s="8" t="s">
        <v>1970</v>
      </c>
      <c r="D267" s="8" t="s">
        <v>1971</v>
      </c>
      <c r="E267" s="8" t="s">
        <v>97</v>
      </c>
      <c r="F267" s="8">
        <v>2014</v>
      </c>
      <c r="G267" s="20"/>
      <c r="H267" s="8" t="s">
        <v>1972</v>
      </c>
      <c r="I267" s="69" t="s">
        <v>1973</v>
      </c>
      <c r="J267" s="8" t="s">
        <v>1804</v>
      </c>
      <c r="K267" s="8" t="s">
        <v>1974</v>
      </c>
      <c r="L267" s="8">
        <v>68526</v>
      </c>
      <c r="M267" s="8" t="s">
        <v>1975</v>
      </c>
      <c r="N267" s="8" t="s">
        <v>240</v>
      </c>
      <c r="O267" s="8" t="s">
        <v>149</v>
      </c>
      <c r="P267" s="8">
        <v>17</v>
      </c>
      <c r="Q267" s="8">
        <v>2003</v>
      </c>
      <c r="R267" s="8" t="s">
        <v>1497</v>
      </c>
      <c r="S267" s="8" t="s">
        <v>210</v>
      </c>
      <c r="T267" s="8">
        <v>16</v>
      </c>
      <c r="U267" s="8">
        <v>2012</v>
      </c>
      <c r="V267" s="4"/>
      <c r="W267" s="4"/>
      <c r="X267" s="4"/>
      <c r="Y267" s="4"/>
      <c r="Z267" s="4"/>
      <c r="AA267" s="4"/>
      <c r="AB267" s="4"/>
      <c r="AC267" s="4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</row>
    <row r="268" spans="1:51" ht="15" x14ac:dyDescent="0.2">
      <c r="A268" s="18">
        <v>41760</v>
      </c>
      <c r="B268" s="8" t="s">
        <v>1976</v>
      </c>
      <c r="C268" s="8" t="s">
        <v>1977</v>
      </c>
      <c r="D268" s="8" t="s">
        <v>1978</v>
      </c>
      <c r="E268" s="8" t="s">
        <v>69</v>
      </c>
      <c r="F268" s="8">
        <v>2014</v>
      </c>
      <c r="G268" s="20"/>
      <c r="H268" s="8" t="s">
        <v>1979</v>
      </c>
      <c r="I268" s="69" t="s">
        <v>1980</v>
      </c>
      <c r="J268" s="8" t="s">
        <v>1981</v>
      </c>
      <c r="K268" s="8" t="s">
        <v>1982</v>
      </c>
      <c r="L268" s="8">
        <v>68521</v>
      </c>
      <c r="M268" s="8" t="s">
        <v>1983</v>
      </c>
      <c r="N268" s="8" t="s">
        <v>1984</v>
      </c>
      <c r="O268" s="8" t="s">
        <v>410</v>
      </c>
      <c r="P268" s="8">
        <v>5</v>
      </c>
      <c r="Q268" s="8">
        <v>2012</v>
      </c>
      <c r="R268" s="8" t="s">
        <v>1985</v>
      </c>
      <c r="S268" s="8" t="s">
        <v>210</v>
      </c>
      <c r="T268" s="8">
        <v>13</v>
      </c>
      <c r="U268" s="8">
        <v>2004</v>
      </c>
      <c r="V268" s="8" t="s">
        <v>1692</v>
      </c>
      <c r="W268" s="8" t="s">
        <v>149</v>
      </c>
      <c r="X268" s="8">
        <v>14</v>
      </c>
      <c r="Y268" s="8">
        <v>2004</v>
      </c>
      <c r="Z268" s="8" t="s">
        <v>434</v>
      </c>
      <c r="AA268" s="8" t="s">
        <v>353</v>
      </c>
      <c r="AB268" s="8">
        <v>15</v>
      </c>
      <c r="AC268" s="8">
        <v>2000</v>
      </c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</row>
    <row r="269" spans="1:51" ht="15" x14ac:dyDescent="0.2">
      <c r="A269" s="18">
        <v>41773</v>
      </c>
      <c r="B269" s="8" t="s">
        <v>1986</v>
      </c>
      <c r="C269" s="8" t="s">
        <v>1987</v>
      </c>
      <c r="D269" s="8" t="s">
        <v>369</v>
      </c>
      <c r="E269" s="8" t="s">
        <v>69</v>
      </c>
      <c r="F269" s="8">
        <v>2014</v>
      </c>
      <c r="G269" s="20"/>
      <c r="H269" s="8" t="s">
        <v>1988</v>
      </c>
      <c r="I269" s="65" t="s">
        <v>1989</v>
      </c>
      <c r="J269" s="8" t="s">
        <v>1990</v>
      </c>
      <c r="K269" s="8" t="s">
        <v>1991</v>
      </c>
      <c r="L269" s="8">
        <v>68522</v>
      </c>
      <c r="M269" s="8" t="s">
        <v>1992</v>
      </c>
      <c r="N269" s="8" t="s">
        <v>748</v>
      </c>
      <c r="O269" s="8" t="s">
        <v>126</v>
      </c>
      <c r="P269" s="8">
        <v>2</v>
      </c>
      <c r="Q269" s="8">
        <v>1991</v>
      </c>
      <c r="R269" s="8" t="s">
        <v>1215</v>
      </c>
      <c r="S269" s="8" t="s">
        <v>340</v>
      </c>
      <c r="T269" s="8">
        <v>23</v>
      </c>
      <c r="U269" s="8">
        <v>1999</v>
      </c>
      <c r="V269" s="8" t="s">
        <v>289</v>
      </c>
      <c r="W269" s="8" t="s">
        <v>69</v>
      </c>
      <c r="X269" s="8">
        <v>5</v>
      </c>
      <c r="Y269" s="8">
        <v>2003</v>
      </c>
      <c r="Z269" s="8" t="s">
        <v>1993</v>
      </c>
      <c r="AA269" s="8" t="s">
        <v>97</v>
      </c>
      <c r="AB269" s="8">
        <v>7</v>
      </c>
      <c r="AC269" s="8">
        <v>2009</v>
      </c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</row>
    <row r="270" spans="1:51" ht="15" x14ac:dyDescent="0.2">
      <c r="A270" s="18">
        <v>41806</v>
      </c>
      <c r="B270" s="8" t="s">
        <v>1994</v>
      </c>
      <c r="C270" s="8" t="s">
        <v>728</v>
      </c>
      <c r="D270" s="8" t="s">
        <v>646</v>
      </c>
      <c r="E270" s="8" t="s">
        <v>67</v>
      </c>
      <c r="F270" s="8">
        <v>2014</v>
      </c>
      <c r="G270" s="20"/>
      <c r="H270" s="8" t="s">
        <v>1995</v>
      </c>
      <c r="I270" s="69" t="s">
        <v>731</v>
      </c>
      <c r="J270" s="8" t="s">
        <v>732</v>
      </c>
      <c r="K270" s="8" t="s">
        <v>1996</v>
      </c>
      <c r="L270" s="8">
        <v>68507</v>
      </c>
      <c r="M270" s="8" t="s">
        <v>172</v>
      </c>
      <c r="N270" s="8" t="s">
        <v>172</v>
      </c>
      <c r="O270" s="8" t="s">
        <v>69</v>
      </c>
      <c r="P270" s="8">
        <v>3</v>
      </c>
      <c r="Q270" s="8">
        <v>2012</v>
      </c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</row>
    <row r="271" spans="1:51" ht="15" x14ac:dyDescent="0.2">
      <c r="A271" s="57"/>
      <c r="B271" s="4"/>
      <c r="C271" s="4"/>
      <c r="D271" s="4"/>
      <c r="E271" s="4"/>
      <c r="F271" s="4"/>
      <c r="G271" s="20"/>
      <c r="H271" s="4"/>
      <c r="I271" s="2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</row>
    <row r="272" spans="1:51" ht="15" x14ac:dyDescent="0.2">
      <c r="A272" s="57"/>
      <c r="B272" s="4"/>
      <c r="C272" s="4"/>
      <c r="D272" s="4"/>
      <c r="E272" s="4"/>
      <c r="F272" s="4"/>
      <c r="G272" s="20"/>
      <c r="H272" s="4"/>
      <c r="I272" s="2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</row>
    <row r="273" spans="1:51" ht="15" x14ac:dyDescent="0.2">
      <c r="A273" s="74" t="s">
        <v>1997</v>
      </c>
      <c r="B273" s="4"/>
      <c r="C273" s="4"/>
      <c r="D273" s="4"/>
      <c r="E273" s="4"/>
      <c r="F273" s="4"/>
      <c r="G273" s="20"/>
      <c r="H273" s="4"/>
      <c r="I273" s="58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</row>
    <row r="274" spans="1:51" ht="15" x14ac:dyDescent="0.2">
      <c r="A274" s="18">
        <v>41549</v>
      </c>
      <c r="B274" s="8" t="s">
        <v>1998</v>
      </c>
      <c r="C274" s="8" t="s">
        <v>1999</v>
      </c>
      <c r="D274" s="8" t="s">
        <v>880</v>
      </c>
      <c r="E274" s="8" t="s">
        <v>239</v>
      </c>
      <c r="F274" s="8">
        <v>2013</v>
      </c>
      <c r="G274" s="20"/>
      <c r="H274" s="8" t="s">
        <v>2000</v>
      </c>
      <c r="I274" s="60" t="s">
        <v>2001</v>
      </c>
      <c r="J274" s="8" t="s">
        <v>2002</v>
      </c>
      <c r="K274" s="8" t="s">
        <v>2003</v>
      </c>
      <c r="L274" s="8">
        <v>68516</v>
      </c>
      <c r="M274" s="8" t="s">
        <v>2004</v>
      </c>
      <c r="N274" s="8" t="s">
        <v>2005</v>
      </c>
      <c r="O274" s="8" t="s">
        <v>675</v>
      </c>
      <c r="P274" s="8">
        <v>6</v>
      </c>
      <c r="Q274" s="8">
        <v>2001</v>
      </c>
      <c r="R274" s="8" t="s">
        <v>2006</v>
      </c>
      <c r="S274" s="8" t="s">
        <v>340</v>
      </c>
      <c r="T274" s="8">
        <v>6</v>
      </c>
      <c r="U274" s="8">
        <v>2003</v>
      </c>
      <c r="V274" s="8" t="s">
        <v>152</v>
      </c>
      <c r="W274" s="8" t="s">
        <v>69</v>
      </c>
      <c r="X274" s="8">
        <v>31</v>
      </c>
      <c r="Y274" s="8">
        <v>2007</v>
      </c>
      <c r="Z274" s="4"/>
      <c r="AA274" s="4"/>
      <c r="AB274" s="4"/>
      <c r="AC274" s="4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</row>
    <row r="275" spans="1:51" ht="15" x14ac:dyDescent="0.2">
      <c r="A275" s="18">
        <v>41549</v>
      </c>
      <c r="B275" s="8" t="s">
        <v>1723</v>
      </c>
      <c r="C275" s="8" t="s">
        <v>1724</v>
      </c>
      <c r="D275" s="8" t="s">
        <v>1725</v>
      </c>
      <c r="E275" s="8" t="s">
        <v>239</v>
      </c>
      <c r="F275" s="8">
        <v>2013</v>
      </c>
      <c r="G275" s="20"/>
      <c r="H275" s="8" t="s">
        <v>1726</v>
      </c>
      <c r="I275" s="60" t="s">
        <v>2007</v>
      </c>
      <c r="J275" s="8" t="s">
        <v>422</v>
      </c>
      <c r="K275" s="8" t="s">
        <v>2008</v>
      </c>
      <c r="L275" s="8">
        <v>68516</v>
      </c>
      <c r="M275" s="8" t="s">
        <v>2009</v>
      </c>
      <c r="N275" s="8" t="s">
        <v>1730</v>
      </c>
      <c r="O275" s="8" t="s">
        <v>97</v>
      </c>
      <c r="P275" s="8">
        <v>14</v>
      </c>
      <c r="Q275" s="8">
        <v>2012</v>
      </c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</row>
    <row r="276" spans="1:51" ht="15" x14ac:dyDescent="0.2">
      <c r="A276" s="18">
        <v>41549</v>
      </c>
      <c r="B276" s="8" t="s">
        <v>1489</v>
      </c>
      <c r="C276" s="8" t="s">
        <v>312</v>
      </c>
      <c r="D276" s="8" t="s">
        <v>293</v>
      </c>
      <c r="E276" s="8" t="s">
        <v>239</v>
      </c>
      <c r="F276" s="8">
        <v>2013</v>
      </c>
      <c r="G276" s="20"/>
      <c r="H276" s="8" t="s">
        <v>2010</v>
      </c>
      <c r="I276" s="65" t="s">
        <v>1491</v>
      </c>
      <c r="J276" s="8" t="s">
        <v>1492</v>
      </c>
      <c r="K276" s="8" t="s">
        <v>2011</v>
      </c>
      <c r="L276" s="8">
        <v>68516</v>
      </c>
      <c r="M276" s="8" t="s">
        <v>2012</v>
      </c>
      <c r="N276" s="8" t="s">
        <v>162</v>
      </c>
      <c r="O276" s="8" t="s">
        <v>193</v>
      </c>
      <c r="P276" s="8">
        <v>30</v>
      </c>
      <c r="Q276" s="8">
        <v>2003</v>
      </c>
      <c r="R276" s="8" t="s">
        <v>2013</v>
      </c>
      <c r="S276" s="8" t="s">
        <v>340</v>
      </c>
      <c r="T276" s="8">
        <v>30</v>
      </c>
      <c r="U276" s="8">
        <v>2007</v>
      </c>
      <c r="V276" s="4"/>
      <c r="W276" s="4"/>
      <c r="X276" s="4"/>
      <c r="Y276" s="4"/>
      <c r="Z276" s="4"/>
      <c r="AA276" s="4"/>
      <c r="AB276" s="4"/>
      <c r="AC276" s="4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</row>
    <row r="277" spans="1:51" ht="15" x14ac:dyDescent="0.2">
      <c r="A277" s="18">
        <v>41926</v>
      </c>
      <c r="B277" s="8" t="s">
        <v>1809</v>
      </c>
      <c r="C277" s="8" t="s">
        <v>1810</v>
      </c>
      <c r="D277" s="8" t="s">
        <v>1811</v>
      </c>
      <c r="E277" s="8" t="s">
        <v>239</v>
      </c>
      <c r="F277" s="8">
        <v>2013</v>
      </c>
      <c r="G277" s="20"/>
      <c r="H277" s="8" t="s">
        <v>2014</v>
      </c>
      <c r="I277" s="69" t="s">
        <v>1814</v>
      </c>
      <c r="J277" s="8" t="s">
        <v>1815</v>
      </c>
      <c r="K277" s="8" t="s">
        <v>1816</v>
      </c>
      <c r="L277" s="8">
        <v>68347</v>
      </c>
      <c r="M277" s="8" t="s">
        <v>2015</v>
      </c>
      <c r="N277" s="8" t="s">
        <v>1818</v>
      </c>
      <c r="O277" s="8" t="s">
        <v>340</v>
      </c>
      <c r="P277" s="8">
        <v>29</v>
      </c>
      <c r="Q277" s="8">
        <v>2005</v>
      </c>
      <c r="R277" s="8" t="s">
        <v>191</v>
      </c>
      <c r="S277" s="8" t="s">
        <v>69</v>
      </c>
      <c r="T277" s="8">
        <v>5</v>
      </c>
      <c r="U277" s="8">
        <v>2008</v>
      </c>
      <c r="V277" s="8" t="s">
        <v>2016</v>
      </c>
      <c r="W277" s="8" t="s">
        <v>410</v>
      </c>
      <c r="X277" s="8">
        <v>11</v>
      </c>
      <c r="Y277" s="8">
        <v>2011</v>
      </c>
      <c r="Z277" s="4"/>
      <c r="AA277" s="4"/>
      <c r="AB277" s="4"/>
      <c r="AC277" s="4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</row>
    <row r="278" spans="1:51" ht="15" x14ac:dyDescent="0.2">
      <c r="A278" s="18">
        <v>41638</v>
      </c>
      <c r="B278" s="8" t="s">
        <v>1370</v>
      </c>
      <c r="C278" s="8" t="s">
        <v>1371</v>
      </c>
      <c r="D278" s="8" t="s">
        <v>208</v>
      </c>
      <c r="E278" s="8" t="s">
        <v>210</v>
      </c>
      <c r="F278" s="8">
        <v>2013</v>
      </c>
      <c r="G278" s="20"/>
      <c r="H278" s="8" t="s">
        <v>2017</v>
      </c>
      <c r="I278" s="65" t="s">
        <v>2018</v>
      </c>
      <c r="J278" s="8" t="s">
        <v>2019</v>
      </c>
      <c r="K278" s="75" t="s">
        <v>2020</v>
      </c>
      <c r="L278" s="8">
        <v>68510</v>
      </c>
      <c r="M278" s="8" t="s">
        <v>2021</v>
      </c>
      <c r="N278" s="8" t="s">
        <v>436</v>
      </c>
      <c r="O278" s="8" t="s">
        <v>97</v>
      </c>
      <c r="P278" s="8">
        <v>7</v>
      </c>
      <c r="Q278" s="8">
        <v>2008</v>
      </c>
      <c r="R278" s="8" t="s">
        <v>519</v>
      </c>
      <c r="S278" s="8" t="s">
        <v>239</v>
      </c>
      <c r="T278" s="8">
        <v>5</v>
      </c>
      <c r="U278" s="8">
        <v>2010</v>
      </c>
      <c r="V278" s="4"/>
      <c r="W278" s="4"/>
      <c r="X278" s="4"/>
      <c r="Y278" s="4"/>
      <c r="Z278" s="4"/>
      <c r="AA278" s="4"/>
      <c r="AB278" s="4"/>
      <c r="AC278" s="4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</row>
    <row r="279" spans="1:51" ht="15" x14ac:dyDescent="0.2">
      <c r="A279" s="18">
        <v>41638</v>
      </c>
      <c r="B279" s="8" t="s">
        <v>1630</v>
      </c>
      <c r="C279" s="8" t="s">
        <v>422</v>
      </c>
      <c r="D279" s="8" t="s">
        <v>1631</v>
      </c>
      <c r="E279" s="8" t="s">
        <v>210</v>
      </c>
      <c r="F279" s="8">
        <v>2013</v>
      </c>
      <c r="G279" s="20"/>
      <c r="H279" s="8" t="s">
        <v>1632</v>
      </c>
      <c r="I279" s="65" t="s">
        <v>1633</v>
      </c>
      <c r="J279" s="8" t="s">
        <v>2022</v>
      </c>
      <c r="K279" s="8" t="s">
        <v>1635</v>
      </c>
      <c r="L279" s="8">
        <v>68516</v>
      </c>
      <c r="M279" s="8" t="s">
        <v>2023</v>
      </c>
      <c r="N279" s="8" t="s">
        <v>1637</v>
      </c>
      <c r="O279" s="8" t="s">
        <v>239</v>
      </c>
      <c r="P279" s="8">
        <v>7</v>
      </c>
      <c r="Q279" s="8">
        <v>1997</v>
      </c>
      <c r="R279" s="8" t="s">
        <v>1638</v>
      </c>
      <c r="S279" s="8" t="s">
        <v>149</v>
      </c>
      <c r="T279" s="8">
        <v>1</v>
      </c>
      <c r="U279" s="8">
        <v>1999</v>
      </c>
      <c r="V279" s="8" t="s">
        <v>1639</v>
      </c>
      <c r="W279" s="8" t="s">
        <v>69</v>
      </c>
      <c r="X279" s="8">
        <v>2</v>
      </c>
      <c r="Y279" s="8">
        <v>2001</v>
      </c>
      <c r="Z279" s="8" t="s">
        <v>1640</v>
      </c>
      <c r="AA279" s="8" t="s">
        <v>69</v>
      </c>
      <c r="AB279" s="8">
        <v>7</v>
      </c>
      <c r="AC279" s="8">
        <v>2003</v>
      </c>
      <c r="AD279" s="69" t="s">
        <v>963</v>
      </c>
      <c r="AE279" s="69" t="s">
        <v>210</v>
      </c>
      <c r="AF279" s="69">
        <v>12</v>
      </c>
      <c r="AG279" s="69">
        <v>2005</v>
      </c>
      <c r="AH279" s="69" t="s">
        <v>144</v>
      </c>
      <c r="AI279" s="69" t="s">
        <v>239</v>
      </c>
      <c r="AJ279" s="69">
        <v>2</v>
      </c>
      <c r="AK279" s="69">
        <v>2007</v>
      </c>
      <c r="AL279" s="69" t="s">
        <v>1059</v>
      </c>
      <c r="AM279" s="69" t="s">
        <v>353</v>
      </c>
      <c r="AN279" s="69">
        <v>4</v>
      </c>
      <c r="AO279" s="69">
        <v>2010</v>
      </c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</row>
    <row r="280" spans="1:51" ht="15" x14ac:dyDescent="0.2">
      <c r="A280" s="18">
        <v>41670</v>
      </c>
      <c r="B280" s="8" t="s">
        <v>1604</v>
      </c>
      <c r="C280" s="8" t="s">
        <v>1605</v>
      </c>
      <c r="D280" s="8" t="s">
        <v>1606</v>
      </c>
      <c r="E280" s="8" t="s">
        <v>149</v>
      </c>
      <c r="F280" s="8">
        <v>2014</v>
      </c>
      <c r="G280" s="20"/>
      <c r="H280" s="8" t="s">
        <v>1607</v>
      </c>
      <c r="I280" s="65" t="s">
        <v>1608</v>
      </c>
      <c r="J280" s="8" t="s">
        <v>2024</v>
      </c>
      <c r="K280" s="8" t="s">
        <v>1610</v>
      </c>
      <c r="L280" s="8">
        <v>68504</v>
      </c>
      <c r="M280" s="8" t="s">
        <v>2025</v>
      </c>
      <c r="N280" s="8" t="s">
        <v>1612</v>
      </c>
      <c r="O280" s="8" t="s">
        <v>69</v>
      </c>
      <c r="P280" s="8">
        <v>7</v>
      </c>
      <c r="Q280" s="8">
        <v>2011</v>
      </c>
      <c r="R280" s="8" t="s">
        <v>2026</v>
      </c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</row>
    <row r="281" spans="1:51" ht="15" x14ac:dyDescent="0.2">
      <c r="A281" s="18">
        <v>41670</v>
      </c>
      <c r="B281" s="8" t="s">
        <v>1641</v>
      </c>
      <c r="C281" s="8" t="s">
        <v>1642</v>
      </c>
      <c r="D281" s="8" t="s">
        <v>1643</v>
      </c>
      <c r="E281" s="8" t="s">
        <v>149</v>
      </c>
      <c r="F281" s="8">
        <v>2014</v>
      </c>
      <c r="G281" s="20"/>
      <c r="H281" s="8" t="s">
        <v>1644</v>
      </c>
      <c r="I281" s="65" t="s">
        <v>2027</v>
      </c>
      <c r="J281" s="8" t="s">
        <v>2028</v>
      </c>
      <c r="K281" s="8" t="s">
        <v>2029</v>
      </c>
      <c r="L281" s="8">
        <v>68506</v>
      </c>
      <c r="M281" s="8" t="s">
        <v>2030</v>
      </c>
      <c r="N281" s="8" t="s">
        <v>1571</v>
      </c>
      <c r="O281" s="8" t="s">
        <v>239</v>
      </c>
      <c r="P281" s="8">
        <v>1</v>
      </c>
      <c r="Q281" s="8">
        <v>2007</v>
      </c>
      <c r="R281" s="8" t="s">
        <v>1647</v>
      </c>
      <c r="S281" s="8" t="s">
        <v>239</v>
      </c>
      <c r="T281" s="8">
        <v>12</v>
      </c>
      <c r="U281" s="8">
        <v>2010</v>
      </c>
      <c r="V281" s="8" t="s">
        <v>1648</v>
      </c>
      <c r="W281" s="8" t="s">
        <v>239</v>
      </c>
      <c r="X281" s="8">
        <v>12</v>
      </c>
      <c r="Y281" s="8">
        <v>2010</v>
      </c>
      <c r="Z281" s="8" t="s">
        <v>2031</v>
      </c>
      <c r="AA281" s="8" t="s">
        <v>193</v>
      </c>
      <c r="AB281" s="8">
        <v>29</v>
      </c>
      <c r="AC281" s="8">
        <v>2013</v>
      </c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</row>
    <row r="282" spans="1:51" ht="15" x14ac:dyDescent="0.2">
      <c r="A282" s="18">
        <v>41698</v>
      </c>
      <c r="B282" s="8" t="s">
        <v>1500</v>
      </c>
      <c r="C282" s="8" t="s">
        <v>1501</v>
      </c>
      <c r="D282" s="8" t="s">
        <v>251</v>
      </c>
      <c r="E282" s="8" t="s">
        <v>353</v>
      </c>
      <c r="F282" s="8">
        <v>2014</v>
      </c>
      <c r="G282" s="20"/>
      <c r="H282" s="8" t="s">
        <v>1502</v>
      </c>
      <c r="I282" s="65" t="s">
        <v>1503</v>
      </c>
      <c r="J282" s="8" t="s">
        <v>2032</v>
      </c>
      <c r="K282" s="8" t="s">
        <v>1505</v>
      </c>
      <c r="L282" s="8">
        <v>68502</v>
      </c>
      <c r="M282" s="8" t="s">
        <v>2033</v>
      </c>
      <c r="N282" s="8" t="s">
        <v>785</v>
      </c>
      <c r="O282" s="8" t="s">
        <v>410</v>
      </c>
      <c r="P282" s="8">
        <v>20</v>
      </c>
      <c r="Q282" s="8">
        <v>2005</v>
      </c>
      <c r="R282" s="8" t="s">
        <v>80</v>
      </c>
      <c r="S282" s="8" t="s">
        <v>353</v>
      </c>
      <c r="T282" s="8">
        <v>16</v>
      </c>
      <c r="U282" s="8">
        <v>2010</v>
      </c>
      <c r="V282" s="8" t="s">
        <v>2034</v>
      </c>
      <c r="W282" s="8" t="s">
        <v>69</v>
      </c>
      <c r="X282" s="8">
        <v>4</v>
      </c>
      <c r="Y282" s="8">
        <v>2014</v>
      </c>
      <c r="Z282" s="4"/>
      <c r="AA282" s="4"/>
      <c r="AB282" s="4"/>
      <c r="AC282" s="4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</row>
    <row r="283" spans="1:51" ht="15" x14ac:dyDescent="0.2">
      <c r="A283" s="18">
        <v>41698</v>
      </c>
      <c r="B283" s="8" t="s">
        <v>1507</v>
      </c>
      <c r="C283" s="8" t="s">
        <v>1508</v>
      </c>
      <c r="D283" s="8" t="s">
        <v>880</v>
      </c>
      <c r="E283" s="8" t="s">
        <v>353</v>
      </c>
      <c r="F283" s="8">
        <v>2014</v>
      </c>
      <c r="G283" s="20"/>
      <c r="H283" s="8" t="s">
        <v>1509</v>
      </c>
      <c r="I283" s="65" t="s">
        <v>1510</v>
      </c>
      <c r="J283" s="8" t="s">
        <v>396</v>
      </c>
      <c r="K283" s="8" t="s">
        <v>2035</v>
      </c>
      <c r="L283" s="8">
        <v>68516</v>
      </c>
      <c r="M283" s="8" t="s">
        <v>2036</v>
      </c>
      <c r="N283" s="8" t="s">
        <v>2037</v>
      </c>
      <c r="O283" s="8" t="s">
        <v>340</v>
      </c>
      <c r="P283" s="8">
        <v>24</v>
      </c>
      <c r="Q283" s="8">
        <v>2000</v>
      </c>
      <c r="R283" s="8" t="s">
        <v>548</v>
      </c>
      <c r="S283" s="8" t="s">
        <v>193</v>
      </c>
      <c r="T283" s="8">
        <v>20</v>
      </c>
      <c r="U283" s="8">
        <v>2013</v>
      </c>
      <c r="V283" s="8" t="s">
        <v>2038</v>
      </c>
      <c r="W283" s="8" t="s">
        <v>149</v>
      </c>
      <c r="X283" s="8">
        <v>11</v>
      </c>
      <c r="Y283" s="8">
        <v>2007</v>
      </c>
      <c r="Z283" s="8" t="s">
        <v>537</v>
      </c>
      <c r="AA283" s="8" t="s">
        <v>410</v>
      </c>
      <c r="AB283" s="8">
        <v>2</v>
      </c>
      <c r="AC283" s="8">
        <v>2009</v>
      </c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</row>
    <row r="284" spans="1:51" ht="15" x14ac:dyDescent="0.2">
      <c r="A284" s="18">
        <v>41698</v>
      </c>
      <c r="B284" s="8" t="s">
        <v>1777</v>
      </c>
      <c r="C284" s="8" t="s">
        <v>1778</v>
      </c>
      <c r="D284" s="8" t="s">
        <v>1779</v>
      </c>
      <c r="E284" s="8" t="s">
        <v>353</v>
      </c>
      <c r="F284" s="8">
        <v>2014</v>
      </c>
      <c r="G284" s="20"/>
      <c r="H284" s="8" t="s">
        <v>1780</v>
      </c>
      <c r="I284" s="69" t="s">
        <v>1781</v>
      </c>
      <c r="J284" s="8" t="s">
        <v>1782</v>
      </c>
      <c r="K284" s="8" t="s">
        <v>1783</v>
      </c>
      <c r="L284" s="8">
        <v>68521</v>
      </c>
      <c r="M284" s="8" t="s">
        <v>191</v>
      </c>
      <c r="N284" s="8" t="s">
        <v>191</v>
      </c>
      <c r="O284" s="8" t="s">
        <v>126</v>
      </c>
      <c r="P284" s="8">
        <v>1</v>
      </c>
      <c r="Q284" s="8">
        <v>2011</v>
      </c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</row>
    <row r="285" spans="1:51" ht="15" x14ac:dyDescent="0.2">
      <c r="A285" s="18">
        <v>41806</v>
      </c>
      <c r="B285" s="8" t="s">
        <v>2039</v>
      </c>
      <c r="C285" s="8" t="s">
        <v>2040</v>
      </c>
      <c r="D285" s="8" t="s">
        <v>1769</v>
      </c>
      <c r="E285" s="8" t="s">
        <v>410</v>
      </c>
      <c r="F285" s="8">
        <v>2012</v>
      </c>
      <c r="G285" s="20"/>
      <c r="H285" s="8" t="s">
        <v>2041</v>
      </c>
      <c r="I285" s="65" t="s">
        <v>1771</v>
      </c>
      <c r="J285" s="8" t="s">
        <v>1059</v>
      </c>
      <c r="K285" s="8" t="s">
        <v>2042</v>
      </c>
      <c r="L285" s="8">
        <v>68521</v>
      </c>
      <c r="M285" s="8" t="s">
        <v>2043</v>
      </c>
      <c r="N285" s="8" t="s">
        <v>2044</v>
      </c>
      <c r="O285" s="8" t="s">
        <v>210</v>
      </c>
      <c r="P285" s="8">
        <v>12</v>
      </c>
      <c r="Q285" s="8">
        <v>2012</v>
      </c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</row>
    <row r="286" spans="1:51" ht="15" x14ac:dyDescent="0.2">
      <c r="A286" s="57"/>
      <c r="B286" s="4"/>
      <c r="C286" s="4"/>
      <c r="D286" s="4"/>
      <c r="E286" s="4"/>
      <c r="F286" s="4"/>
      <c r="G286" s="20"/>
      <c r="H286" s="4"/>
      <c r="I286" s="7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</row>
    <row r="287" spans="1:51" ht="15" x14ac:dyDescent="0.2">
      <c r="A287" s="72" t="s">
        <v>2045</v>
      </c>
      <c r="B287" s="4"/>
      <c r="C287" s="4"/>
      <c r="D287" s="4"/>
      <c r="E287" s="4"/>
      <c r="F287" s="4"/>
      <c r="G287" s="20"/>
      <c r="H287" s="4"/>
      <c r="I287" s="7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</row>
    <row r="288" spans="1:51" ht="15" x14ac:dyDescent="0.2">
      <c r="A288" s="18">
        <v>41825</v>
      </c>
      <c r="B288" s="8" t="s">
        <v>2046</v>
      </c>
      <c r="C288" s="8" t="s">
        <v>994</v>
      </c>
      <c r="D288" s="8" t="s">
        <v>2047</v>
      </c>
      <c r="E288" s="8" t="s">
        <v>2048</v>
      </c>
      <c r="F288" s="8">
        <v>2014</v>
      </c>
      <c r="G288" s="20"/>
      <c r="H288" s="8" t="s">
        <v>2049</v>
      </c>
      <c r="I288" s="65" t="s">
        <v>2050</v>
      </c>
      <c r="J288" s="8" t="s">
        <v>2051</v>
      </c>
      <c r="K288" s="8" t="s">
        <v>2052</v>
      </c>
      <c r="L288" s="8">
        <v>68521</v>
      </c>
      <c r="M288" s="8" t="s">
        <v>2053</v>
      </c>
      <c r="N288" s="8" t="s">
        <v>2053</v>
      </c>
      <c r="O288" s="8" t="s">
        <v>675</v>
      </c>
      <c r="P288" s="8">
        <v>18</v>
      </c>
      <c r="Q288" s="8">
        <v>2014</v>
      </c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</row>
    <row r="289" spans="1:51" ht="15" x14ac:dyDescent="0.2">
      <c r="A289" s="18">
        <v>41860</v>
      </c>
      <c r="B289" s="8" t="s">
        <v>2054</v>
      </c>
      <c r="C289" s="8" t="s">
        <v>2055</v>
      </c>
      <c r="D289" s="8" t="s">
        <v>385</v>
      </c>
      <c r="E289" s="8" t="s">
        <v>340</v>
      </c>
      <c r="F289" s="8">
        <v>2014</v>
      </c>
      <c r="G289" s="20"/>
      <c r="H289" s="8" t="s">
        <v>2056</v>
      </c>
      <c r="I289" s="65" t="s">
        <v>2057</v>
      </c>
      <c r="J289" s="8" t="s">
        <v>1423</v>
      </c>
      <c r="K289" s="8" t="s">
        <v>2058</v>
      </c>
      <c r="L289" s="8">
        <v>68516</v>
      </c>
      <c r="M289" s="8" t="s">
        <v>2059</v>
      </c>
      <c r="N289" s="8" t="s">
        <v>2059</v>
      </c>
      <c r="O289" s="8" t="s">
        <v>340</v>
      </c>
      <c r="P289" s="8">
        <v>1</v>
      </c>
      <c r="Q289" s="8">
        <v>2012</v>
      </c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</row>
    <row r="290" spans="1:51" ht="15" x14ac:dyDescent="0.2">
      <c r="A290" s="18">
        <v>41897</v>
      </c>
      <c r="B290" s="8" t="s">
        <v>2060</v>
      </c>
      <c r="C290" s="8" t="s">
        <v>2061</v>
      </c>
      <c r="D290" s="8" t="s">
        <v>1631</v>
      </c>
      <c r="E290" s="8" t="s">
        <v>193</v>
      </c>
      <c r="F290" s="8">
        <v>2014</v>
      </c>
      <c r="G290" s="20"/>
      <c r="H290" s="8" t="s">
        <v>2062</v>
      </c>
      <c r="I290" s="65" t="s">
        <v>2063</v>
      </c>
      <c r="J290" s="8" t="s">
        <v>2064</v>
      </c>
      <c r="K290" s="8" t="s">
        <v>2065</v>
      </c>
      <c r="L290" s="8">
        <v>68528</v>
      </c>
      <c r="M290" s="8" t="s">
        <v>2066</v>
      </c>
      <c r="N290" s="8" t="s">
        <v>2066</v>
      </c>
      <c r="O290" s="8" t="s">
        <v>340</v>
      </c>
      <c r="P290" s="8">
        <v>16</v>
      </c>
      <c r="Q290" s="8">
        <v>2014</v>
      </c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</row>
    <row r="291" spans="1:51" ht="15" x14ac:dyDescent="0.2">
      <c r="A291" s="18">
        <v>41926</v>
      </c>
      <c r="B291" s="8" t="s">
        <v>550</v>
      </c>
      <c r="C291" s="8" t="s">
        <v>552</v>
      </c>
      <c r="D291" s="8" t="s">
        <v>551</v>
      </c>
      <c r="E291" s="8" t="s">
        <v>239</v>
      </c>
      <c r="F291" s="8">
        <v>2014</v>
      </c>
      <c r="G291" s="20"/>
      <c r="H291" s="8" t="s">
        <v>554</v>
      </c>
      <c r="I291" s="65" t="s">
        <v>555</v>
      </c>
      <c r="J291" s="8" t="s">
        <v>275</v>
      </c>
      <c r="K291" s="8" t="s">
        <v>553</v>
      </c>
      <c r="L291" s="8">
        <v>68516</v>
      </c>
      <c r="M291" s="8" t="s">
        <v>162</v>
      </c>
      <c r="N291" s="8" t="s">
        <v>162</v>
      </c>
      <c r="O291" s="8" t="s">
        <v>2067</v>
      </c>
      <c r="P291" s="8">
        <v>11</v>
      </c>
      <c r="Q291" s="8">
        <v>2012</v>
      </c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</row>
    <row r="292" spans="1:51" ht="15" x14ac:dyDescent="0.2">
      <c r="A292" s="50">
        <v>41978</v>
      </c>
      <c r="B292" s="10" t="s">
        <v>2068</v>
      </c>
      <c r="C292" s="10" t="s">
        <v>2069</v>
      </c>
      <c r="D292" s="10" t="s">
        <v>2070</v>
      </c>
      <c r="E292" s="10" t="s">
        <v>210</v>
      </c>
      <c r="F292" s="10">
        <v>2014</v>
      </c>
      <c r="G292" s="20"/>
      <c r="H292" s="10" t="s">
        <v>2071</v>
      </c>
      <c r="I292" s="76" t="s">
        <v>2072</v>
      </c>
      <c r="J292" s="4"/>
      <c r="K292" s="10" t="s">
        <v>2073</v>
      </c>
      <c r="L292" s="10">
        <v>68506</v>
      </c>
      <c r="M292" s="10" t="s">
        <v>2074</v>
      </c>
      <c r="N292" s="10" t="s">
        <v>2074</v>
      </c>
      <c r="O292" s="10" t="s">
        <v>353</v>
      </c>
      <c r="P292" s="10">
        <v>16</v>
      </c>
      <c r="Q292" s="10">
        <v>2012</v>
      </c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</row>
    <row r="293" spans="1:51" ht="15" x14ac:dyDescent="0.2">
      <c r="A293" s="50">
        <v>41978</v>
      </c>
      <c r="B293" s="10" t="s">
        <v>2075</v>
      </c>
      <c r="C293" s="10" t="s">
        <v>2076</v>
      </c>
      <c r="D293" s="10" t="s">
        <v>433</v>
      </c>
      <c r="E293" s="10" t="s">
        <v>210</v>
      </c>
      <c r="F293" s="10">
        <v>2014</v>
      </c>
      <c r="G293" s="20"/>
      <c r="H293" s="10" t="s">
        <v>2077</v>
      </c>
      <c r="I293" s="76" t="s">
        <v>2078</v>
      </c>
      <c r="J293" s="10" t="s">
        <v>2079</v>
      </c>
      <c r="K293" s="10" t="s">
        <v>2080</v>
      </c>
      <c r="L293" s="10">
        <v>68516</v>
      </c>
      <c r="M293" s="10" t="s">
        <v>2081</v>
      </c>
      <c r="N293" s="10" t="s">
        <v>2081</v>
      </c>
      <c r="O293" s="10" t="s">
        <v>2082</v>
      </c>
      <c r="P293" s="10">
        <v>23</v>
      </c>
      <c r="Q293" s="10">
        <v>2012</v>
      </c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</row>
    <row r="294" spans="1:51" ht="15" x14ac:dyDescent="0.2">
      <c r="A294" s="50">
        <v>42005</v>
      </c>
      <c r="B294" s="10" t="s">
        <v>2083</v>
      </c>
      <c r="C294" s="10" t="s">
        <v>721</v>
      </c>
      <c r="D294" s="10" t="s">
        <v>2084</v>
      </c>
      <c r="E294" s="10" t="s">
        <v>149</v>
      </c>
      <c r="F294" s="10">
        <v>2015</v>
      </c>
      <c r="G294" s="20"/>
      <c r="H294" s="10" t="s">
        <v>2085</v>
      </c>
      <c r="I294" s="76" t="s">
        <v>2086</v>
      </c>
      <c r="J294" s="10" t="s">
        <v>2087</v>
      </c>
      <c r="K294" s="10" t="s">
        <v>2088</v>
      </c>
      <c r="L294" s="10">
        <v>68528</v>
      </c>
      <c r="M294" s="10" t="s">
        <v>2089</v>
      </c>
      <c r="N294" s="10" t="s">
        <v>2090</v>
      </c>
      <c r="O294" s="10" t="s">
        <v>149</v>
      </c>
      <c r="P294" s="10">
        <v>3</v>
      </c>
      <c r="Q294" s="10">
        <v>2003</v>
      </c>
      <c r="R294" s="10" t="s">
        <v>1529</v>
      </c>
      <c r="S294" s="10" t="s">
        <v>2048</v>
      </c>
      <c r="T294" s="10">
        <v>24</v>
      </c>
      <c r="U294" s="10">
        <v>2010</v>
      </c>
      <c r="V294" s="10" t="s">
        <v>2091</v>
      </c>
      <c r="W294" s="10" t="s">
        <v>210</v>
      </c>
      <c r="X294" s="10">
        <v>2</v>
      </c>
      <c r="Y294" s="10">
        <v>2013</v>
      </c>
      <c r="Z294" s="4"/>
      <c r="AA294" s="4"/>
      <c r="AB294" s="4"/>
      <c r="AC294" s="4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</row>
    <row r="295" spans="1:51" ht="15" x14ac:dyDescent="0.2">
      <c r="A295" s="50">
        <v>42036</v>
      </c>
      <c r="B295" s="10" t="s">
        <v>94</v>
      </c>
      <c r="C295" s="10" t="s">
        <v>98</v>
      </c>
      <c r="D295" s="10" t="s">
        <v>96</v>
      </c>
      <c r="E295" s="10" t="s">
        <v>353</v>
      </c>
      <c r="F295" s="10">
        <v>2015</v>
      </c>
      <c r="G295" s="20"/>
      <c r="H295" s="10" t="s">
        <v>102</v>
      </c>
      <c r="I295" s="76" t="s">
        <v>101</v>
      </c>
      <c r="J295" s="10" t="s">
        <v>103</v>
      </c>
      <c r="K295" s="10" t="s">
        <v>99</v>
      </c>
      <c r="L295" s="10">
        <v>68505</v>
      </c>
      <c r="M295" s="10" t="s">
        <v>104</v>
      </c>
      <c r="N295" s="10" t="s">
        <v>104</v>
      </c>
      <c r="O295" s="10" t="s">
        <v>675</v>
      </c>
      <c r="P295" s="10">
        <v>16</v>
      </c>
      <c r="Q295" s="10">
        <v>2011</v>
      </c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</row>
    <row r="296" spans="1:51" ht="15" x14ac:dyDescent="0.2">
      <c r="A296" s="50">
        <v>42064</v>
      </c>
      <c r="B296" s="10" t="s">
        <v>668</v>
      </c>
      <c r="C296" s="10" t="s">
        <v>669</v>
      </c>
      <c r="D296" s="10" t="s">
        <v>551</v>
      </c>
      <c r="E296" s="10" t="s">
        <v>675</v>
      </c>
      <c r="F296" s="10">
        <v>2015</v>
      </c>
      <c r="G296" s="20"/>
      <c r="H296" s="10" t="s">
        <v>671</v>
      </c>
      <c r="I296" s="76" t="s">
        <v>672</v>
      </c>
      <c r="J296" s="10" t="s">
        <v>457</v>
      </c>
      <c r="K296" s="10" t="s">
        <v>670</v>
      </c>
      <c r="L296" s="10">
        <v>68512</v>
      </c>
      <c r="M296" s="10" t="s">
        <v>674</v>
      </c>
      <c r="N296" s="10" t="s">
        <v>674</v>
      </c>
      <c r="O296" s="10" t="s">
        <v>2082</v>
      </c>
      <c r="P296" s="10">
        <v>27</v>
      </c>
      <c r="Q296" s="10">
        <v>2013</v>
      </c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</row>
    <row r="297" spans="1:51" ht="15" x14ac:dyDescent="0.2">
      <c r="A297" s="50">
        <v>42125</v>
      </c>
      <c r="B297" s="10" t="s">
        <v>2092</v>
      </c>
      <c r="C297" s="10" t="s">
        <v>2093</v>
      </c>
      <c r="D297" s="10" t="s">
        <v>2094</v>
      </c>
      <c r="E297" s="10" t="s">
        <v>69</v>
      </c>
      <c r="F297" s="10">
        <v>2015</v>
      </c>
      <c r="G297" s="20"/>
      <c r="H297" s="10" t="s">
        <v>2095</v>
      </c>
      <c r="I297" s="76" t="s">
        <v>2096</v>
      </c>
      <c r="J297" s="10" t="s">
        <v>931</v>
      </c>
      <c r="K297" s="10" t="s">
        <v>2097</v>
      </c>
      <c r="L297" s="10">
        <v>68512</v>
      </c>
      <c r="M297" s="10" t="s">
        <v>2098</v>
      </c>
      <c r="N297" s="10" t="s">
        <v>2099</v>
      </c>
      <c r="O297" s="10" t="s">
        <v>193</v>
      </c>
      <c r="P297" s="10">
        <v>8</v>
      </c>
      <c r="Q297" s="10">
        <v>2012</v>
      </c>
      <c r="R297" s="10" t="s">
        <v>2100</v>
      </c>
      <c r="S297" s="10" t="s">
        <v>675</v>
      </c>
      <c r="T297" s="10">
        <v>7</v>
      </c>
      <c r="U297" s="10">
        <v>2015</v>
      </c>
      <c r="V297" s="4"/>
      <c r="W297" s="4"/>
      <c r="X297" s="4"/>
      <c r="Y297" s="4"/>
      <c r="Z297" s="4"/>
      <c r="AA297" s="4"/>
      <c r="AB297" s="4"/>
      <c r="AC297" s="4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</row>
    <row r="298" spans="1:51" ht="15" x14ac:dyDescent="0.2">
      <c r="A298" s="50">
        <v>42125</v>
      </c>
      <c r="B298" s="10" t="s">
        <v>2101</v>
      </c>
      <c r="C298" s="10" t="s">
        <v>2102</v>
      </c>
      <c r="D298" s="10" t="s">
        <v>2103</v>
      </c>
      <c r="E298" s="10" t="s">
        <v>69</v>
      </c>
      <c r="F298" s="10">
        <v>2015</v>
      </c>
      <c r="G298" s="20"/>
      <c r="H298" s="10" t="s">
        <v>2104</v>
      </c>
      <c r="I298" s="76" t="s">
        <v>2105</v>
      </c>
      <c r="J298" s="10" t="s">
        <v>1427</v>
      </c>
      <c r="K298" s="10" t="s">
        <v>2106</v>
      </c>
      <c r="L298" s="10">
        <v>68506</v>
      </c>
      <c r="M298" s="10" t="s">
        <v>2107</v>
      </c>
      <c r="N298" s="10" t="s">
        <v>2107</v>
      </c>
      <c r="O298" s="10" t="s">
        <v>149</v>
      </c>
      <c r="P298" s="10">
        <v>17</v>
      </c>
      <c r="Q298" s="10">
        <v>2011</v>
      </c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</row>
    <row r="299" spans="1:51" ht="15" x14ac:dyDescent="0.2">
      <c r="A299" s="50">
        <v>42156</v>
      </c>
      <c r="B299" s="10" t="s">
        <v>2108</v>
      </c>
      <c r="C299" s="10" t="s">
        <v>2109</v>
      </c>
      <c r="D299" s="10" t="s">
        <v>2110</v>
      </c>
      <c r="E299" s="10" t="s">
        <v>67</v>
      </c>
      <c r="F299" s="10">
        <v>2015</v>
      </c>
      <c r="G299" s="20"/>
      <c r="H299" s="10" t="s">
        <v>2111</v>
      </c>
      <c r="I299" s="76" t="s">
        <v>2112</v>
      </c>
      <c r="J299" s="10" t="s">
        <v>422</v>
      </c>
      <c r="K299" s="10" t="s">
        <v>2113</v>
      </c>
      <c r="L299" s="10">
        <v>68516</v>
      </c>
      <c r="M299" s="10" t="s">
        <v>2114</v>
      </c>
      <c r="N299" s="10" t="s">
        <v>2115</v>
      </c>
      <c r="O299" s="10" t="s">
        <v>2067</v>
      </c>
      <c r="P299" s="10">
        <v>16</v>
      </c>
      <c r="Q299" s="10">
        <v>2011</v>
      </c>
      <c r="R299" s="10" t="s">
        <v>2116</v>
      </c>
      <c r="S299" s="10" t="s">
        <v>193</v>
      </c>
      <c r="T299" s="10">
        <v>30</v>
      </c>
      <c r="U299" s="10">
        <v>2013</v>
      </c>
      <c r="V299" s="4"/>
      <c r="W299" s="4"/>
      <c r="X299" s="4"/>
      <c r="Y299" s="4"/>
      <c r="Z299" s="4"/>
      <c r="AA299" s="4"/>
      <c r="AB299" s="4"/>
      <c r="AC299" s="4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</row>
    <row r="300" spans="1:51" ht="15" x14ac:dyDescent="0.2">
      <c r="A300" s="50"/>
      <c r="B300" s="10"/>
      <c r="C300" s="10"/>
      <c r="D300" s="10"/>
      <c r="E300" s="10"/>
      <c r="F300" s="10"/>
      <c r="G300" s="20"/>
      <c r="H300" s="10"/>
      <c r="I300" s="76"/>
      <c r="J300" s="10"/>
      <c r="K300" s="10"/>
      <c r="L300" s="10"/>
      <c r="M300" s="10"/>
      <c r="N300" s="10"/>
      <c r="O300" s="10"/>
      <c r="P300" s="10"/>
      <c r="Q300" s="10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</row>
    <row r="301" spans="1:51" ht="15" x14ac:dyDescent="0.2">
      <c r="A301" s="77" t="s">
        <v>2117</v>
      </c>
      <c r="B301" s="4"/>
      <c r="C301" s="4"/>
      <c r="D301" s="4"/>
      <c r="E301" s="4"/>
      <c r="F301" s="4"/>
      <c r="G301" s="20"/>
      <c r="H301" s="4"/>
      <c r="I301" s="7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</row>
    <row r="302" spans="1:51" ht="15" x14ac:dyDescent="0.2">
      <c r="A302" s="18">
        <v>41828</v>
      </c>
      <c r="B302" s="8" t="s">
        <v>1891</v>
      </c>
      <c r="C302" s="8" t="s">
        <v>1892</v>
      </c>
      <c r="D302" s="8" t="s">
        <v>1893</v>
      </c>
      <c r="E302" s="8" t="s">
        <v>2048</v>
      </c>
      <c r="F302" s="8">
        <v>2014</v>
      </c>
      <c r="G302" s="20"/>
      <c r="H302" s="8" t="s">
        <v>2118</v>
      </c>
      <c r="I302" s="65" t="s">
        <v>1895</v>
      </c>
      <c r="J302" s="8" t="s">
        <v>1896</v>
      </c>
      <c r="K302" s="8" t="s">
        <v>2119</v>
      </c>
      <c r="L302" s="8">
        <v>68521</v>
      </c>
      <c r="M302" s="8" t="s">
        <v>1899</v>
      </c>
      <c r="N302" s="8" t="s">
        <v>1899</v>
      </c>
      <c r="O302" s="8" t="s">
        <v>149</v>
      </c>
      <c r="P302" s="8">
        <v>24</v>
      </c>
      <c r="Q302" s="8">
        <v>2013</v>
      </c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</row>
    <row r="303" spans="1:51" ht="15" x14ac:dyDescent="0.2">
      <c r="A303" s="18">
        <v>41880</v>
      </c>
      <c r="B303" s="8" t="s">
        <v>1952</v>
      </c>
      <c r="C303" s="8" t="s">
        <v>1953</v>
      </c>
      <c r="D303" s="8" t="s">
        <v>251</v>
      </c>
      <c r="E303" s="8" t="s">
        <v>675</v>
      </c>
      <c r="F303" s="8">
        <v>2014</v>
      </c>
      <c r="G303" s="20"/>
      <c r="H303" s="8" t="s">
        <v>2120</v>
      </c>
      <c r="I303" s="65" t="s">
        <v>2121</v>
      </c>
      <c r="J303" s="8" t="s">
        <v>1956</v>
      </c>
      <c r="K303" s="8" t="s">
        <v>2122</v>
      </c>
      <c r="L303" s="8">
        <v>68504</v>
      </c>
      <c r="M303" s="8" t="s">
        <v>2123</v>
      </c>
      <c r="N303" s="8" t="s">
        <v>2123</v>
      </c>
      <c r="O303" s="8" t="s">
        <v>2082</v>
      </c>
      <c r="P303" s="8">
        <v>25</v>
      </c>
      <c r="Q303" s="8">
        <v>2014</v>
      </c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</row>
    <row r="304" spans="1:51" ht="15" x14ac:dyDescent="0.2">
      <c r="A304" s="18">
        <v>41880</v>
      </c>
      <c r="B304" s="8" t="s">
        <v>1365</v>
      </c>
      <c r="C304" s="8" t="s">
        <v>1366</v>
      </c>
      <c r="D304" s="8" t="s">
        <v>528</v>
      </c>
      <c r="E304" s="8" t="s">
        <v>2048</v>
      </c>
      <c r="F304" s="8">
        <v>2009</v>
      </c>
      <c r="G304" s="20"/>
      <c r="H304" s="8" t="s">
        <v>2124</v>
      </c>
      <c r="I304" s="65" t="s">
        <v>2125</v>
      </c>
      <c r="J304" s="8" t="s">
        <v>103</v>
      </c>
      <c r="K304" s="8" t="s">
        <v>2126</v>
      </c>
      <c r="L304" s="8">
        <v>68516</v>
      </c>
      <c r="M304" s="8" t="s">
        <v>2127</v>
      </c>
      <c r="N304" s="8" t="s">
        <v>347</v>
      </c>
      <c r="O304" s="8" t="s">
        <v>239</v>
      </c>
      <c r="P304" s="8">
        <v>16</v>
      </c>
      <c r="Q304" s="8">
        <v>2007</v>
      </c>
      <c r="R304" s="8" t="s">
        <v>1815</v>
      </c>
      <c r="S304" s="8" t="s">
        <v>149</v>
      </c>
      <c r="T304" s="8">
        <v>21</v>
      </c>
      <c r="U304" s="8">
        <v>2010</v>
      </c>
      <c r="V304" s="8" t="s">
        <v>152</v>
      </c>
      <c r="W304" s="8" t="s">
        <v>193</v>
      </c>
      <c r="X304" s="8">
        <v>5</v>
      </c>
      <c r="Y304" s="8">
        <v>2013</v>
      </c>
      <c r="Z304" s="4"/>
      <c r="AA304" s="4"/>
      <c r="AB304" s="4"/>
      <c r="AC304" s="4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</row>
    <row r="305" spans="1:51" ht="15" x14ac:dyDescent="0.2">
      <c r="A305" s="50">
        <v>41883</v>
      </c>
      <c r="B305" s="8" t="s">
        <v>1760</v>
      </c>
      <c r="C305" s="8" t="s">
        <v>1761</v>
      </c>
      <c r="D305" s="8" t="s">
        <v>1122</v>
      </c>
      <c r="E305" s="8" t="s">
        <v>410</v>
      </c>
      <c r="F305" s="8">
        <v>2012</v>
      </c>
      <c r="G305" s="20"/>
      <c r="H305" s="8" t="s">
        <v>2128</v>
      </c>
      <c r="I305" s="65" t="s">
        <v>1763</v>
      </c>
      <c r="J305" s="8" t="s">
        <v>1764</v>
      </c>
      <c r="K305" s="8" t="s">
        <v>2129</v>
      </c>
      <c r="L305" s="8">
        <v>68502</v>
      </c>
      <c r="M305" s="8" t="s">
        <v>2130</v>
      </c>
      <c r="N305" s="8" t="s">
        <v>2131</v>
      </c>
      <c r="O305" s="8" t="s">
        <v>210</v>
      </c>
      <c r="P305" s="8">
        <v>10</v>
      </c>
      <c r="Q305" s="8">
        <v>2012</v>
      </c>
      <c r="R305" s="8" t="s">
        <v>2026</v>
      </c>
      <c r="S305" s="8" t="s">
        <v>353</v>
      </c>
      <c r="T305" s="8">
        <v>28</v>
      </c>
      <c r="U305" s="8">
        <v>2014</v>
      </c>
      <c r="V305" s="4"/>
      <c r="W305" s="4"/>
      <c r="X305" s="4"/>
      <c r="Y305" s="4"/>
      <c r="Z305" s="4"/>
      <c r="AA305" s="4"/>
      <c r="AB305" s="4"/>
      <c r="AC305" s="4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</row>
    <row r="306" spans="1:51" ht="15" x14ac:dyDescent="0.2">
      <c r="A306" s="50">
        <v>41913</v>
      </c>
      <c r="B306" s="10" t="s">
        <v>1793</v>
      </c>
      <c r="C306" s="10" t="s">
        <v>1794</v>
      </c>
      <c r="D306" s="10" t="s">
        <v>1246</v>
      </c>
      <c r="E306" s="10" t="s">
        <v>675</v>
      </c>
      <c r="F306" s="10">
        <v>2013</v>
      </c>
      <c r="G306" s="20"/>
      <c r="H306" s="10" t="s">
        <v>1795</v>
      </c>
      <c r="I306" s="76" t="s">
        <v>1796</v>
      </c>
      <c r="J306" s="10" t="s">
        <v>1797</v>
      </c>
      <c r="K306" s="10" t="s">
        <v>2132</v>
      </c>
      <c r="L306" s="10">
        <v>68462</v>
      </c>
      <c r="M306" s="10" t="s">
        <v>2133</v>
      </c>
      <c r="N306" s="10" t="s">
        <v>2133</v>
      </c>
      <c r="O306" s="10" t="s">
        <v>410</v>
      </c>
      <c r="P306" s="10">
        <v>1</v>
      </c>
      <c r="Q306" s="10">
        <v>2011</v>
      </c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</row>
    <row r="307" spans="1:51" ht="15" x14ac:dyDescent="0.2">
      <c r="A307" s="50">
        <v>41913</v>
      </c>
      <c r="B307" s="10" t="s">
        <v>1976</v>
      </c>
      <c r="C307" s="10" t="s">
        <v>1977</v>
      </c>
      <c r="D307" s="10" t="s">
        <v>1978</v>
      </c>
      <c r="E307" s="10" t="s">
        <v>69</v>
      </c>
      <c r="F307" s="10">
        <v>2014</v>
      </c>
      <c r="G307" s="20"/>
      <c r="H307" s="10" t="s">
        <v>2134</v>
      </c>
      <c r="I307" s="76" t="s">
        <v>1980</v>
      </c>
      <c r="J307" s="10" t="s">
        <v>1981</v>
      </c>
      <c r="K307" s="10" t="s">
        <v>2135</v>
      </c>
      <c r="L307" s="10">
        <v>68521</v>
      </c>
      <c r="M307" s="10" t="s">
        <v>1983</v>
      </c>
      <c r="N307" s="10" t="s">
        <v>1984</v>
      </c>
      <c r="O307" s="10" t="s">
        <v>410</v>
      </c>
      <c r="P307" s="10">
        <v>5</v>
      </c>
      <c r="Q307" s="10">
        <v>2012</v>
      </c>
      <c r="R307" s="10" t="s">
        <v>1985</v>
      </c>
      <c r="S307" s="10" t="s">
        <v>210</v>
      </c>
      <c r="T307" s="10">
        <v>13</v>
      </c>
      <c r="U307" s="10">
        <v>2004</v>
      </c>
      <c r="V307" s="10" t="s">
        <v>1692</v>
      </c>
      <c r="W307" s="10" t="s">
        <v>149</v>
      </c>
      <c r="X307" s="10">
        <v>14</v>
      </c>
      <c r="Y307" s="10">
        <v>2004</v>
      </c>
      <c r="Z307" s="10" t="s">
        <v>434</v>
      </c>
      <c r="AA307" s="10" t="s">
        <v>353</v>
      </c>
      <c r="AB307" s="10">
        <v>15</v>
      </c>
      <c r="AC307" s="10">
        <v>2000</v>
      </c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</row>
    <row r="308" spans="1:51" ht="15" x14ac:dyDescent="0.2">
      <c r="A308" s="50">
        <v>42036</v>
      </c>
      <c r="B308" s="10" t="s">
        <v>2136</v>
      </c>
      <c r="C308" s="10" t="s">
        <v>2137</v>
      </c>
      <c r="D308" s="10" t="s">
        <v>1172</v>
      </c>
      <c r="E308" s="10" t="s">
        <v>149</v>
      </c>
      <c r="F308" s="10">
        <v>2009</v>
      </c>
      <c r="G308" s="20"/>
      <c r="H308" s="10" t="s">
        <v>2138</v>
      </c>
      <c r="I308" s="76" t="s">
        <v>2139</v>
      </c>
      <c r="J308" s="4"/>
      <c r="K308" s="10" t="s">
        <v>2140</v>
      </c>
      <c r="L308" s="10">
        <v>68522</v>
      </c>
      <c r="M308" s="10" t="s">
        <v>2141</v>
      </c>
      <c r="N308" s="10" t="s">
        <v>2142</v>
      </c>
      <c r="O308" s="10" t="s">
        <v>239</v>
      </c>
      <c r="P308" s="10">
        <v>31</v>
      </c>
      <c r="Q308" s="10">
        <v>2005</v>
      </c>
      <c r="R308" s="10" t="s">
        <v>1257</v>
      </c>
      <c r="S308" s="10" t="s">
        <v>2048</v>
      </c>
      <c r="T308" s="10">
        <v>31</v>
      </c>
      <c r="U308" s="10">
        <v>2008</v>
      </c>
      <c r="V308" s="4"/>
      <c r="W308" s="4"/>
      <c r="X308" s="4"/>
      <c r="Y308" s="4"/>
      <c r="Z308" s="4"/>
      <c r="AA308" s="4"/>
      <c r="AB308" s="4"/>
      <c r="AC308" s="4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</row>
    <row r="309" spans="1:51" ht="15" x14ac:dyDescent="0.2">
      <c r="A309" s="50">
        <v>42036</v>
      </c>
      <c r="B309" s="10" t="s">
        <v>2143</v>
      </c>
      <c r="C309" s="10" t="s">
        <v>2144</v>
      </c>
      <c r="D309" s="10" t="s">
        <v>2145</v>
      </c>
      <c r="E309" s="10" t="s">
        <v>149</v>
      </c>
      <c r="F309" s="10">
        <v>2014</v>
      </c>
      <c r="G309" s="20"/>
      <c r="H309" s="10" t="s">
        <v>2146</v>
      </c>
      <c r="I309" s="76" t="s">
        <v>2147</v>
      </c>
      <c r="J309" s="10" t="s">
        <v>1423</v>
      </c>
      <c r="K309" s="10" t="s">
        <v>2148</v>
      </c>
      <c r="L309" s="10">
        <v>68512</v>
      </c>
      <c r="M309" s="10" t="s">
        <v>2149</v>
      </c>
      <c r="N309" s="10" t="s">
        <v>416</v>
      </c>
      <c r="O309" s="10" t="s">
        <v>2082</v>
      </c>
      <c r="P309" s="10">
        <v>1</v>
      </c>
      <c r="Q309" s="10">
        <v>2012</v>
      </c>
      <c r="R309" s="10" t="s">
        <v>2051</v>
      </c>
      <c r="S309" s="10" t="s">
        <v>675</v>
      </c>
      <c r="T309" s="10">
        <v>10</v>
      </c>
      <c r="U309" s="10">
        <v>2014</v>
      </c>
      <c r="V309" s="4"/>
      <c r="W309" s="4"/>
      <c r="X309" s="4"/>
      <c r="Y309" s="4"/>
      <c r="Z309" s="4"/>
      <c r="AA309" s="4"/>
      <c r="AB309" s="4"/>
      <c r="AC309" s="4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</row>
    <row r="310" spans="1:51" ht="15" x14ac:dyDescent="0.2">
      <c r="A310" s="50">
        <v>42064</v>
      </c>
      <c r="B310" s="10" t="s">
        <v>2150</v>
      </c>
      <c r="C310" s="10" t="s">
        <v>2151</v>
      </c>
      <c r="D310" s="10" t="s">
        <v>2152</v>
      </c>
      <c r="E310" s="10" t="s">
        <v>353</v>
      </c>
      <c r="F310" s="10">
        <v>2003</v>
      </c>
      <c r="G310" s="20"/>
      <c r="H310" s="10" t="s">
        <v>2153</v>
      </c>
      <c r="I310" s="76" t="s">
        <v>2154</v>
      </c>
      <c r="J310" s="10" t="s">
        <v>2155</v>
      </c>
      <c r="K310" s="10" t="s">
        <v>2156</v>
      </c>
      <c r="L310" s="10">
        <v>68502</v>
      </c>
      <c r="M310" s="10" t="s">
        <v>2157</v>
      </c>
      <c r="N310" s="10" t="s">
        <v>88</v>
      </c>
      <c r="O310" s="10" t="s">
        <v>2067</v>
      </c>
      <c r="P310" s="10">
        <v>6</v>
      </c>
      <c r="Q310" s="10">
        <v>2000</v>
      </c>
      <c r="R310" s="10" t="s">
        <v>347</v>
      </c>
      <c r="S310" s="10" t="s">
        <v>210</v>
      </c>
      <c r="T310" s="10">
        <v>13</v>
      </c>
      <c r="U310" s="10">
        <v>2003</v>
      </c>
      <c r="V310" s="10" t="s">
        <v>1127</v>
      </c>
      <c r="W310" s="10" t="s">
        <v>353</v>
      </c>
      <c r="X310" s="10">
        <v>28</v>
      </c>
      <c r="Y310" s="10">
        <v>2008</v>
      </c>
      <c r="Z310" s="4"/>
      <c r="AA310" s="4"/>
      <c r="AB310" s="4"/>
      <c r="AC310" s="4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</row>
    <row r="311" spans="1:51" ht="15" x14ac:dyDescent="0.2">
      <c r="A311" s="50">
        <v>42064</v>
      </c>
      <c r="B311" s="10" t="s">
        <v>1800</v>
      </c>
      <c r="C311" s="10" t="s">
        <v>1801</v>
      </c>
      <c r="D311" s="10" t="s">
        <v>717</v>
      </c>
      <c r="E311" s="10" t="s">
        <v>675</v>
      </c>
      <c r="F311" s="10">
        <v>2013</v>
      </c>
      <c r="G311" s="20"/>
      <c r="H311" s="10" t="s">
        <v>2158</v>
      </c>
      <c r="I311" s="76" t="s">
        <v>1803</v>
      </c>
      <c r="J311" s="10" t="s">
        <v>1804</v>
      </c>
      <c r="K311" s="10" t="s">
        <v>2159</v>
      </c>
      <c r="L311" s="10">
        <v>68516</v>
      </c>
      <c r="M311" s="10" t="s">
        <v>2160</v>
      </c>
      <c r="N311" s="10" t="s">
        <v>1807</v>
      </c>
      <c r="O311" s="10" t="s">
        <v>239</v>
      </c>
      <c r="P311" s="10">
        <v>15</v>
      </c>
      <c r="Q311" s="10">
        <v>2006</v>
      </c>
      <c r="R311" s="10" t="s">
        <v>1808</v>
      </c>
      <c r="S311" s="10" t="s">
        <v>239</v>
      </c>
      <c r="T311" s="10">
        <v>10</v>
      </c>
      <c r="U311" s="10">
        <v>2010</v>
      </c>
      <c r="V311" s="10"/>
      <c r="W311" s="10"/>
      <c r="X311" s="10"/>
      <c r="Y311" s="10"/>
      <c r="Z311" s="4"/>
      <c r="AA311" s="4"/>
      <c r="AB311" s="4"/>
      <c r="AC311" s="4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</row>
    <row r="312" spans="1:51" ht="15" x14ac:dyDescent="0.2">
      <c r="A312" s="50">
        <v>42064</v>
      </c>
      <c r="B312" s="10" t="s">
        <v>1944</v>
      </c>
      <c r="C312" s="10" t="s">
        <v>1945</v>
      </c>
      <c r="D312" s="10" t="s">
        <v>207</v>
      </c>
      <c r="E312" s="10" t="s">
        <v>353</v>
      </c>
      <c r="F312" s="10">
        <v>2014</v>
      </c>
      <c r="G312" s="20"/>
      <c r="H312" s="10" t="s">
        <v>2161</v>
      </c>
      <c r="I312" s="76" t="s">
        <v>1947</v>
      </c>
      <c r="J312" s="10" t="s">
        <v>1948</v>
      </c>
      <c r="K312" s="10" t="s">
        <v>2162</v>
      </c>
      <c r="L312" s="10">
        <v>68507</v>
      </c>
      <c r="M312" s="10" t="s">
        <v>224</v>
      </c>
      <c r="N312" s="10" t="s">
        <v>224</v>
      </c>
      <c r="O312" s="10" t="s">
        <v>210</v>
      </c>
      <c r="P312" s="10">
        <v>10</v>
      </c>
      <c r="Q312" s="10">
        <v>2008</v>
      </c>
      <c r="R312" s="10"/>
      <c r="S312" s="10"/>
      <c r="T312" s="10"/>
      <c r="U312" s="10"/>
      <c r="V312" s="10"/>
      <c r="W312" s="10"/>
      <c r="X312" s="10"/>
      <c r="Y312" s="10"/>
      <c r="Z312" s="4"/>
      <c r="AA312" s="4"/>
      <c r="AB312" s="4"/>
      <c r="AC312" s="4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</row>
    <row r="313" spans="1:51" ht="15" x14ac:dyDescent="0.2">
      <c r="A313" s="50">
        <v>42064</v>
      </c>
      <c r="B313" s="10" t="s">
        <v>1380</v>
      </c>
      <c r="C313" s="10" t="s">
        <v>1381</v>
      </c>
      <c r="D313" s="10" t="s">
        <v>1382</v>
      </c>
      <c r="E313" s="10" t="s">
        <v>353</v>
      </c>
      <c r="F313" s="10">
        <v>2010</v>
      </c>
      <c r="G313" s="20"/>
      <c r="H313" s="10" t="s">
        <v>2163</v>
      </c>
      <c r="I313" s="76" t="s">
        <v>2164</v>
      </c>
      <c r="J313" s="10" t="s">
        <v>703</v>
      </c>
      <c r="K313" s="10" t="s">
        <v>2165</v>
      </c>
      <c r="L313" s="10">
        <v>68512</v>
      </c>
      <c r="M313" s="10" t="s">
        <v>2166</v>
      </c>
      <c r="N313" s="10" t="s">
        <v>1736</v>
      </c>
      <c r="O313" s="10" t="s">
        <v>675</v>
      </c>
      <c r="P313" s="10">
        <v>29</v>
      </c>
      <c r="Q313" s="10">
        <v>2006</v>
      </c>
      <c r="R313" s="10" t="s">
        <v>1853</v>
      </c>
      <c r="S313" s="10" t="s">
        <v>2067</v>
      </c>
      <c r="T313" s="10">
        <v>2</v>
      </c>
      <c r="U313" s="10">
        <v>2009</v>
      </c>
      <c r="V313" s="10"/>
      <c r="W313" s="10"/>
      <c r="X313" s="10"/>
      <c r="Y313" s="10"/>
      <c r="Z313" s="4"/>
      <c r="AA313" s="4"/>
      <c r="AB313" s="4"/>
      <c r="AC313" s="4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</row>
    <row r="314" spans="1:51" ht="15" x14ac:dyDescent="0.2">
      <c r="A314" s="50">
        <v>42125</v>
      </c>
      <c r="B314" s="10" t="s">
        <v>1959</v>
      </c>
      <c r="C314" s="10" t="s">
        <v>1960</v>
      </c>
      <c r="D314" s="10" t="s">
        <v>1961</v>
      </c>
      <c r="E314" s="10" t="s">
        <v>2067</v>
      </c>
      <c r="F314" s="10">
        <v>2014</v>
      </c>
      <c r="G314" s="20"/>
      <c r="H314" s="10" t="s">
        <v>2167</v>
      </c>
      <c r="I314" s="76" t="s">
        <v>2168</v>
      </c>
      <c r="J314" s="10" t="s">
        <v>519</v>
      </c>
      <c r="K314" s="10" t="s">
        <v>2169</v>
      </c>
      <c r="L314" s="10">
        <v>68017</v>
      </c>
      <c r="M314" s="10" t="s">
        <v>1965</v>
      </c>
      <c r="N314" s="10" t="s">
        <v>1965</v>
      </c>
      <c r="O314" s="10" t="s">
        <v>239</v>
      </c>
      <c r="P314" s="10">
        <v>3</v>
      </c>
      <c r="Q314" s="10">
        <v>2012</v>
      </c>
      <c r="R314" s="10"/>
      <c r="S314" s="10"/>
      <c r="T314" s="10"/>
      <c r="U314" s="10"/>
      <c r="V314" s="10"/>
      <c r="W314" s="10"/>
      <c r="X314" s="10"/>
      <c r="Y314" s="10"/>
      <c r="Z314" s="4"/>
      <c r="AA314" s="4"/>
      <c r="AB314" s="4"/>
      <c r="AC314" s="4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</row>
    <row r="315" spans="1:51" ht="15" x14ac:dyDescent="0.2">
      <c r="A315" s="50">
        <v>42125</v>
      </c>
      <c r="B315" s="10" t="s">
        <v>2060</v>
      </c>
      <c r="C315" s="10" t="s">
        <v>2061</v>
      </c>
      <c r="D315" s="10" t="s">
        <v>1631</v>
      </c>
      <c r="E315" s="10" t="s">
        <v>193</v>
      </c>
      <c r="F315" s="10">
        <v>2014</v>
      </c>
      <c r="G315" s="20"/>
      <c r="H315" s="10" t="s">
        <v>2062</v>
      </c>
      <c r="I315" s="76" t="s">
        <v>2063</v>
      </c>
      <c r="J315" s="10" t="s">
        <v>2064</v>
      </c>
      <c r="K315" s="10" t="s">
        <v>2170</v>
      </c>
      <c r="L315" s="10">
        <v>68528</v>
      </c>
      <c r="M315" s="10" t="s">
        <v>2066</v>
      </c>
      <c r="N315" s="10" t="s">
        <v>2066</v>
      </c>
      <c r="O315" s="10" t="s">
        <v>340</v>
      </c>
      <c r="P315" s="10">
        <v>16</v>
      </c>
      <c r="Q315" s="10">
        <v>2014</v>
      </c>
      <c r="R315" s="10"/>
      <c r="S315" s="10"/>
      <c r="T315" s="10"/>
      <c r="U315" s="10"/>
      <c r="V315" s="10"/>
      <c r="W315" s="10"/>
      <c r="X315" s="10"/>
      <c r="Y315" s="10"/>
      <c r="Z315" s="4"/>
      <c r="AA315" s="4"/>
      <c r="AB315" s="4"/>
      <c r="AC315" s="4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</row>
    <row r="316" spans="1:51" ht="15" x14ac:dyDescent="0.2">
      <c r="A316" s="50">
        <v>42125</v>
      </c>
      <c r="B316" s="10" t="s">
        <v>1482</v>
      </c>
      <c r="C316" s="10" t="s">
        <v>1483</v>
      </c>
      <c r="D316" s="10" t="s">
        <v>1484</v>
      </c>
      <c r="E316" s="10" t="s">
        <v>410</v>
      </c>
      <c r="F316" s="10">
        <v>2010</v>
      </c>
      <c r="G316" s="20"/>
      <c r="H316" s="10" t="s">
        <v>2171</v>
      </c>
      <c r="I316" s="76" t="s">
        <v>1486</v>
      </c>
      <c r="J316" s="10" t="s">
        <v>688</v>
      </c>
      <c r="K316" s="10" t="s">
        <v>2172</v>
      </c>
      <c r="L316" s="10">
        <v>68506</v>
      </c>
      <c r="M316" s="10" t="s">
        <v>2173</v>
      </c>
      <c r="N316" s="10" t="s">
        <v>521</v>
      </c>
      <c r="O316" s="10" t="s">
        <v>97</v>
      </c>
      <c r="P316" s="10">
        <v>29</v>
      </c>
      <c r="Q316" s="10">
        <v>2010</v>
      </c>
      <c r="R316" s="10" t="s">
        <v>240</v>
      </c>
      <c r="S316" s="10" t="s">
        <v>210</v>
      </c>
      <c r="T316" s="10">
        <v>27</v>
      </c>
      <c r="U316" s="10">
        <v>2012</v>
      </c>
      <c r="V316" s="10" t="s">
        <v>1359</v>
      </c>
      <c r="W316" s="10" t="s">
        <v>410</v>
      </c>
      <c r="X316" s="10">
        <v>22</v>
      </c>
      <c r="Y316" s="10">
        <v>2014</v>
      </c>
      <c r="Z316" s="4"/>
      <c r="AA316" s="4"/>
      <c r="AB316" s="4"/>
      <c r="AC316" s="4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</row>
    <row r="317" spans="1:51" ht="15" x14ac:dyDescent="0.2">
      <c r="A317" s="50">
        <v>42125</v>
      </c>
      <c r="B317" s="10" t="s">
        <v>1986</v>
      </c>
      <c r="C317" s="10" t="s">
        <v>1987</v>
      </c>
      <c r="D317" s="10" t="s">
        <v>369</v>
      </c>
      <c r="E317" s="10" t="s">
        <v>69</v>
      </c>
      <c r="F317" s="10">
        <v>2014</v>
      </c>
      <c r="G317" s="20"/>
      <c r="H317" s="10" t="s">
        <v>1988</v>
      </c>
      <c r="I317" s="76" t="s">
        <v>1989</v>
      </c>
      <c r="J317" s="10" t="s">
        <v>1990</v>
      </c>
      <c r="K317" s="10" t="s">
        <v>2174</v>
      </c>
      <c r="L317" s="10">
        <v>68522</v>
      </c>
      <c r="M317" s="10" t="s">
        <v>1992</v>
      </c>
      <c r="N317" s="10" t="s">
        <v>748</v>
      </c>
      <c r="O317" s="10" t="s">
        <v>126</v>
      </c>
      <c r="P317" s="10">
        <v>2</v>
      </c>
      <c r="Q317" s="10">
        <v>1991</v>
      </c>
      <c r="R317" s="10" t="s">
        <v>1215</v>
      </c>
      <c r="S317" s="10" t="s">
        <v>340</v>
      </c>
      <c r="T317" s="10">
        <v>23</v>
      </c>
      <c r="U317" s="10">
        <v>1999</v>
      </c>
      <c r="V317" s="10" t="s">
        <v>289</v>
      </c>
      <c r="W317" s="10" t="s">
        <v>69</v>
      </c>
      <c r="X317" s="10">
        <v>5</v>
      </c>
      <c r="Y317" s="10">
        <v>2003</v>
      </c>
      <c r="Z317" s="10" t="s">
        <v>1993</v>
      </c>
      <c r="AA317" s="10" t="s">
        <v>97</v>
      </c>
      <c r="AB317" s="10">
        <v>7</v>
      </c>
      <c r="AC317" s="10">
        <v>2009</v>
      </c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</row>
    <row r="318" spans="1:51" ht="15" x14ac:dyDescent="0.2">
      <c r="A318" s="50">
        <v>42156</v>
      </c>
      <c r="B318" s="10" t="s">
        <v>2175</v>
      </c>
      <c r="C318" s="10" t="s">
        <v>1291</v>
      </c>
      <c r="D318" s="10" t="s">
        <v>2176</v>
      </c>
      <c r="E318" s="10" t="s">
        <v>67</v>
      </c>
      <c r="F318" s="10">
        <v>2009</v>
      </c>
      <c r="G318" s="20"/>
      <c r="H318" s="10" t="s">
        <v>2177</v>
      </c>
      <c r="I318" s="76" t="s">
        <v>2178</v>
      </c>
      <c r="J318" s="10" t="s">
        <v>2002</v>
      </c>
      <c r="K318" s="10" t="s">
        <v>2179</v>
      </c>
      <c r="L318" s="10">
        <v>68516</v>
      </c>
      <c r="M318" s="10" t="s">
        <v>2180</v>
      </c>
      <c r="N318" s="10" t="s">
        <v>724</v>
      </c>
      <c r="O318" s="10" t="s">
        <v>149</v>
      </c>
      <c r="P318" s="10">
        <v>15</v>
      </c>
      <c r="Q318" s="10">
        <v>2009</v>
      </c>
      <c r="R318" s="10" t="s">
        <v>152</v>
      </c>
      <c r="S318" s="10" t="s">
        <v>210</v>
      </c>
      <c r="T318" s="10">
        <v>15</v>
      </c>
      <c r="U318" s="10">
        <v>2010</v>
      </c>
      <c r="V318" s="10"/>
      <c r="W318" s="10"/>
      <c r="X318" s="10"/>
      <c r="Y318" s="10"/>
      <c r="Z318" s="10"/>
      <c r="AA318" s="10"/>
      <c r="AB318" s="10"/>
      <c r="AC318" s="1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</row>
    <row r="319" spans="1:51" ht="15" x14ac:dyDescent="0.2">
      <c r="A319" s="50">
        <v>42156</v>
      </c>
      <c r="B319" s="10" t="s">
        <v>1830</v>
      </c>
      <c r="C319" s="10" t="s">
        <v>1831</v>
      </c>
      <c r="D319" s="10" t="s">
        <v>1832</v>
      </c>
      <c r="E319" s="10" t="s">
        <v>67</v>
      </c>
      <c r="F319" s="10">
        <v>2013</v>
      </c>
      <c r="G319" s="20"/>
      <c r="H319" s="10" t="s">
        <v>1834</v>
      </c>
      <c r="I319" s="76" t="s">
        <v>1835</v>
      </c>
      <c r="J319" s="10" t="s">
        <v>519</v>
      </c>
      <c r="K319" s="10" t="s">
        <v>1836</v>
      </c>
      <c r="L319" s="10">
        <v>68504</v>
      </c>
      <c r="M319" s="10" t="s">
        <v>2181</v>
      </c>
      <c r="N319" s="10" t="s">
        <v>1838</v>
      </c>
      <c r="O319" s="10" t="s">
        <v>210</v>
      </c>
      <c r="P319" s="10">
        <v>11</v>
      </c>
      <c r="Q319" s="10">
        <v>2009</v>
      </c>
      <c r="R319" s="10" t="s">
        <v>1839</v>
      </c>
      <c r="S319" s="10" t="s">
        <v>149</v>
      </c>
      <c r="T319" s="10">
        <v>29</v>
      </c>
      <c r="U319" s="10">
        <v>2013</v>
      </c>
      <c r="V319" s="10"/>
      <c r="W319" s="10"/>
      <c r="X319" s="10"/>
      <c r="Y319" s="10"/>
      <c r="Z319" s="10"/>
      <c r="AA319" s="10"/>
      <c r="AB319" s="10"/>
      <c r="AC319" s="1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</row>
    <row r="320" spans="1:51" ht="15" x14ac:dyDescent="0.2">
      <c r="A320" s="78" t="s">
        <v>2182</v>
      </c>
      <c r="B320" s="10"/>
      <c r="C320" s="10"/>
      <c r="D320" s="10"/>
      <c r="E320" s="10"/>
      <c r="F320" s="10"/>
      <c r="G320" s="20"/>
      <c r="H320" s="10"/>
      <c r="I320" s="76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4"/>
      <c r="AA320" s="4"/>
      <c r="AB320" s="4"/>
      <c r="AC320" s="4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</row>
    <row r="321" spans="1:51" ht="15" x14ac:dyDescent="0.2">
      <c r="A321" s="50">
        <v>42208</v>
      </c>
      <c r="B321" s="10" t="s">
        <v>2183</v>
      </c>
      <c r="C321" s="10" t="s">
        <v>2184</v>
      </c>
      <c r="D321" s="10" t="s">
        <v>399</v>
      </c>
      <c r="E321" s="10" t="s">
        <v>126</v>
      </c>
      <c r="F321" s="10">
        <v>2015</v>
      </c>
      <c r="G321" s="20"/>
      <c r="H321" s="10" t="s">
        <v>2185</v>
      </c>
      <c r="I321" s="76" t="s">
        <v>2186</v>
      </c>
      <c r="J321" s="10" t="s">
        <v>2187</v>
      </c>
      <c r="K321" s="10" t="s">
        <v>2188</v>
      </c>
      <c r="L321" s="10">
        <v>68516</v>
      </c>
      <c r="M321" s="10" t="s">
        <v>2189</v>
      </c>
      <c r="N321" s="10" t="s">
        <v>537</v>
      </c>
      <c r="O321" s="10" t="s">
        <v>210</v>
      </c>
      <c r="P321" s="10">
        <v>7</v>
      </c>
      <c r="Q321" s="10">
        <v>2012</v>
      </c>
      <c r="R321" s="10" t="s">
        <v>1819</v>
      </c>
      <c r="S321" s="10" t="s">
        <v>210</v>
      </c>
      <c r="T321" s="10">
        <v>16</v>
      </c>
      <c r="U321" s="10">
        <v>2014</v>
      </c>
      <c r="V321" s="10"/>
      <c r="W321" s="10"/>
      <c r="X321" s="10"/>
      <c r="Y321" s="10"/>
      <c r="Z321" s="4"/>
      <c r="AA321" s="4"/>
      <c r="AB321" s="4"/>
      <c r="AC321" s="4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</row>
    <row r="322" spans="1:51" ht="15" x14ac:dyDescent="0.2">
      <c r="A322" s="50">
        <v>42217</v>
      </c>
      <c r="B322" s="10" t="s">
        <v>281</v>
      </c>
      <c r="C322" s="10" t="s">
        <v>283</v>
      </c>
      <c r="D322" s="10" t="s">
        <v>282</v>
      </c>
      <c r="E322" s="10" t="s">
        <v>260</v>
      </c>
      <c r="F322" s="10">
        <v>2015</v>
      </c>
      <c r="G322" s="20"/>
      <c r="H322" s="10" t="s">
        <v>285</v>
      </c>
      <c r="I322" s="76" t="s">
        <v>286</v>
      </c>
      <c r="J322" s="10" t="s">
        <v>287</v>
      </c>
      <c r="K322" s="10" t="s">
        <v>2190</v>
      </c>
      <c r="L322" s="10">
        <v>68516</v>
      </c>
      <c r="M322" s="10" t="s">
        <v>288</v>
      </c>
      <c r="N322" s="10" t="s">
        <v>289</v>
      </c>
      <c r="O322" s="10" t="s">
        <v>210</v>
      </c>
      <c r="P322" s="10">
        <v>10</v>
      </c>
      <c r="Q322" s="10">
        <v>2010</v>
      </c>
      <c r="R322" s="10" t="s">
        <v>290</v>
      </c>
      <c r="S322" s="10" t="s">
        <v>2082</v>
      </c>
      <c r="T322" s="10">
        <v>28</v>
      </c>
      <c r="U322" s="10">
        <v>2013</v>
      </c>
      <c r="V322" s="10"/>
      <c r="W322" s="10"/>
      <c r="X322" s="10"/>
      <c r="Y322" s="10"/>
      <c r="Z322" s="4"/>
      <c r="AA322" s="4"/>
      <c r="AB322" s="4"/>
      <c r="AC322" s="4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</row>
    <row r="323" spans="1:51" ht="15" x14ac:dyDescent="0.2">
      <c r="A323" s="50">
        <v>42248</v>
      </c>
      <c r="B323" s="10" t="s">
        <v>2191</v>
      </c>
      <c r="C323" s="10" t="s">
        <v>2192</v>
      </c>
      <c r="D323" s="10" t="s">
        <v>1430</v>
      </c>
      <c r="E323" s="10" t="s">
        <v>90</v>
      </c>
      <c r="F323" s="10">
        <v>2015</v>
      </c>
      <c r="G323" s="20"/>
      <c r="H323" s="10" t="s">
        <v>2193</v>
      </c>
      <c r="I323" s="79" t="s">
        <v>2194</v>
      </c>
      <c r="J323" s="10" t="s">
        <v>812</v>
      </c>
      <c r="K323" s="10" t="s">
        <v>2195</v>
      </c>
      <c r="L323" s="10">
        <v>68516</v>
      </c>
      <c r="M323" s="10" t="s">
        <v>2196</v>
      </c>
      <c r="N323" s="10" t="s">
        <v>2196</v>
      </c>
      <c r="O323" s="10" t="s">
        <v>97</v>
      </c>
      <c r="P323" s="10">
        <v>4</v>
      </c>
      <c r="Q323" s="10">
        <v>2015</v>
      </c>
      <c r="R323" s="10"/>
      <c r="S323" s="10"/>
      <c r="T323" s="10"/>
      <c r="U323" s="10"/>
      <c r="V323" s="10"/>
      <c r="W323" s="10"/>
      <c r="X323" s="10"/>
      <c r="Y323" s="10"/>
      <c r="Z323" s="4"/>
      <c r="AA323" s="4"/>
      <c r="AB323" s="4"/>
      <c r="AC323" s="4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</row>
    <row r="324" spans="1:51" ht="15" x14ac:dyDescent="0.2">
      <c r="A324" s="50">
        <v>42278</v>
      </c>
      <c r="B324" s="10" t="s">
        <v>2197</v>
      </c>
      <c r="C324" s="10" t="s">
        <v>2198</v>
      </c>
      <c r="D324" s="10" t="s">
        <v>1430</v>
      </c>
      <c r="E324" s="10" t="s">
        <v>522</v>
      </c>
      <c r="F324" s="10">
        <v>2015</v>
      </c>
      <c r="G324" s="20"/>
      <c r="H324" s="10" t="s">
        <v>2199</v>
      </c>
      <c r="I324" s="76" t="s">
        <v>2200</v>
      </c>
      <c r="J324" s="10" t="s">
        <v>275</v>
      </c>
      <c r="K324" s="10" t="s">
        <v>2201</v>
      </c>
      <c r="L324" s="10">
        <v>68521</v>
      </c>
      <c r="M324" s="10" t="s">
        <v>2202</v>
      </c>
      <c r="N324" s="10" t="s">
        <v>2203</v>
      </c>
      <c r="O324" s="10" t="s">
        <v>69</v>
      </c>
      <c r="P324" s="10">
        <v>29</v>
      </c>
      <c r="Q324" s="10">
        <v>2009</v>
      </c>
      <c r="R324" s="10" t="s">
        <v>2204</v>
      </c>
      <c r="S324" s="10" t="s">
        <v>410</v>
      </c>
      <c r="T324" s="10">
        <v>14</v>
      </c>
      <c r="U324" s="10">
        <v>2012</v>
      </c>
      <c r="V324" s="10"/>
      <c r="W324" s="10"/>
      <c r="X324" s="10"/>
      <c r="Y324" s="10"/>
      <c r="Z324" s="4"/>
      <c r="AA324" s="4"/>
      <c r="AB324" s="4"/>
      <c r="AC324" s="4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</row>
    <row r="325" spans="1:51" ht="15" x14ac:dyDescent="0.2">
      <c r="A325" s="50">
        <v>42278</v>
      </c>
      <c r="B325" s="10" t="s">
        <v>2205</v>
      </c>
      <c r="C325" s="10" t="s">
        <v>2206</v>
      </c>
      <c r="D325" s="10" t="s">
        <v>1753</v>
      </c>
      <c r="E325" s="10" t="s">
        <v>522</v>
      </c>
      <c r="F325" s="10">
        <v>2015</v>
      </c>
      <c r="G325" s="20"/>
      <c r="H325" s="10" t="s">
        <v>2207</v>
      </c>
      <c r="I325" s="76" t="s">
        <v>2208</v>
      </c>
      <c r="J325" s="10" t="s">
        <v>2028</v>
      </c>
      <c r="K325" s="10" t="s">
        <v>2209</v>
      </c>
      <c r="L325" s="10">
        <v>68512</v>
      </c>
      <c r="M325" s="10" t="s">
        <v>2210</v>
      </c>
      <c r="N325" s="10" t="s">
        <v>2211</v>
      </c>
      <c r="O325" s="10" t="s">
        <v>210</v>
      </c>
      <c r="P325" s="10">
        <v>19</v>
      </c>
      <c r="Q325" s="10">
        <v>2012</v>
      </c>
      <c r="R325" s="10" t="s">
        <v>2212</v>
      </c>
      <c r="S325" s="10" t="s">
        <v>193</v>
      </c>
      <c r="T325" s="10">
        <v>10</v>
      </c>
      <c r="U325" s="10">
        <v>2014</v>
      </c>
      <c r="V325" s="10"/>
      <c r="W325" s="10"/>
      <c r="X325" s="10"/>
      <c r="Y325" s="10"/>
      <c r="Z325" s="4"/>
      <c r="AA325" s="4"/>
      <c r="AB325" s="4"/>
      <c r="AC325" s="4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</row>
    <row r="326" spans="1:51" ht="15" x14ac:dyDescent="0.2">
      <c r="A326" s="50">
        <v>42401</v>
      </c>
      <c r="B326" s="10" t="s">
        <v>2175</v>
      </c>
      <c r="C326" s="10" t="s">
        <v>1291</v>
      </c>
      <c r="D326" s="10" t="s">
        <v>2176</v>
      </c>
      <c r="E326" s="10" t="s">
        <v>253</v>
      </c>
      <c r="F326" s="10">
        <v>2016</v>
      </c>
      <c r="G326" s="20"/>
      <c r="H326" s="10" t="s">
        <v>2177</v>
      </c>
      <c r="I326" s="76" t="s">
        <v>2178</v>
      </c>
      <c r="J326" s="10" t="s">
        <v>2002</v>
      </c>
      <c r="K326" s="10" t="s">
        <v>2179</v>
      </c>
      <c r="L326" s="10">
        <v>68516</v>
      </c>
      <c r="M326" s="10" t="s">
        <v>2180</v>
      </c>
      <c r="N326" s="10" t="s">
        <v>724</v>
      </c>
      <c r="O326" s="10" t="s">
        <v>149</v>
      </c>
      <c r="P326" s="10">
        <v>15</v>
      </c>
      <c r="Q326" s="10">
        <v>2009</v>
      </c>
      <c r="R326" s="10" t="s">
        <v>152</v>
      </c>
      <c r="S326" s="10" t="s">
        <v>210</v>
      </c>
      <c r="T326" s="10">
        <v>15</v>
      </c>
      <c r="U326" s="10">
        <v>2010</v>
      </c>
      <c r="V326" s="10"/>
      <c r="W326" s="10"/>
      <c r="X326" s="10"/>
      <c r="Y326" s="10"/>
      <c r="Z326" s="4"/>
      <c r="AA326" s="4"/>
      <c r="AB326" s="4"/>
      <c r="AC326" s="4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</row>
    <row r="327" spans="1:51" ht="15" x14ac:dyDescent="0.2">
      <c r="A327" s="50">
        <v>42401</v>
      </c>
      <c r="B327" s="10" t="s">
        <v>2213</v>
      </c>
      <c r="C327" s="10" t="s">
        <v>2214</v>
      </c>
      <c r="D327" s="10" t="s">
        <v>399</v>
      </c>
      <c r="E327" s="10" t="s">
        <v>253</v>
      </c>
      <c r="F327" s="10">
        <v>2016</v>
      </c>
      <c r="G327" s="20"/>
      <c r="H327" s="10" t="s">
        <v>2215</v>
      </c>
      <c r="I327" s="76" t="s">
        <v>2216</v>
      </c>
      <c r="J327" s="10" t="s">
        <v>1736</v>
      </c>
      <c r="K327" s="10" t="s">
        <v>2217</v>
      </c>
      <c r="L327" s="10">
        <v>68516</v>
      </c>
      <c r="M327" s="10" t="s">
        <v>2218</v>
      </c>
      <c r="N327" s="10" t="s">
        <v>2218</v>
      </c>
      <c r="O327" s="10" t="s">
        <v>239</v>
      </c>
      <c r="P327" s="10">
        <v>20</v>
      </c>
      <c r="Q327" s="10">
        <v>2015</v>
      </c>
      <c r="R327" s="10"/>
      <c r="S327" s="10"/>
      <c r="T327" s="10"/>
      <c r="U327" s="10"/>
      <c r="V327" s="10"/>
      <c r="W327" s="10"/>
      <c r="X327" s="10"/>
      <c r="Y327" s="10"/>
      <c r="Z327" s="4"/>
      <c r="AA327" s="4"/>
      <c r="AB327" s="4"/>
      <c r="AC327" s="4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</row>
    <row r="328" spans="1:51" ht="15" x14ac:dyDescent="0.2">
      <c r="A328" s="50">
        <v>42401</v>
      </c>
      <c r="B328" s="10" t="s">
        <v>539</v>
      </c>
      <c r="C328" s="10" t="s">
        <v>541</v>
      </c>
      <c r="D328" s="10" t="s">
        <v>540</v>
      </c>
      <c r="E328" s="10" t="s">
        <v>253</v>
      </c>
      <c r="F328" s="10">
        <v>2016</v>
      </c>
      <c r="G328" s="20"/>
      <c r="H328" s="10" t="s">
        <v>544</v>
      </c>
      <c r="I328" s="76" t="s">
        <v>545</v>
      </c>
      <c r="J328" s="10" t="s">
        <v>546</v>
      </c>
      <c r="K328" s="10" t="s">
        <v>2219</v>
      </c>
      <c r="L328" s="10">
        <v>68428</v>
      </c>
      <c r="M328" s="10" t="s">
        <v>548</v>
      </c>
      <c r="N328" s="10" t="s">
        <v>548</v>
      </c>
      <c r="O328" s="10" t="s">
        <v>210</v>
      </c>
      <c r="P328" s="10">
        <v>15</v>
      </c>
      <c r="Q328" s="10">
        <v>2014</v>
      </c>
      <c r="R328" s="10"/>
      <c r="S328" s="10"/>
      <c r="T328" s="10"/>
      <c r="U328" s="10"/>
      <c r="V328" s="10"/>
      <c r="W328" s="10"/>
      <c r="X328" s="10"/>
      <c r="Y328" s="10"/>
      <c r="Z328" s="4"/>
      <c r="AA328" s="4"/>
      <c r="AB328" s="4"/>
      <c r="AC328" s="4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</row>
    <row r="329" spans="1:51" ht="15" x14ac:dyDescent="0.2">
      <c r="A329" s="50">
        <v>42401</v>
      </c>
      <c r="B329" s="10" t="s">
        <v>2220</v>
      </c>
      <c r="C329" s="10" t="s">
        <v>2221</v>
      </c>
      <c r="D329" s="10" t="s">
        <v>2222</v>
      </c>
      <c r="E329" s="10" t="s">
        <v>253</v>
      </c>
      <c r="F329" s="10">
        <v>2016</v>
      </c>
      <c r="G329" s="20"/>
      <c r="H329" s="10" t="s">
        <v>2223</v>
      </c>
      <c r="I329" s="76" t="s">
        <v>2224</v>
      </c>
      <c r="J329" s="10" t="s">
        <v>546</v>
      </c>
      <c r="K329" s="10" t="s">
        <v>2225</v>
      </c>
      <c r="L329" s="10">
        <v>68516</v>
      </c>
      <c r="M329" s="10" t="s">
        <v>523</v>
      </c>
      <c r="N329" s="10" t="s">
        <v>523</v>
      </c>
      <c r="O329" s="10" t="s">
        <v>126</v>
      </c>
      <c r="P329" s="10">
        <v>15</v>
      </c>
      <c r="Q329" s="10">
        <v>2015</v>
      </c>
      <c r="R329" s="10"/>
      <c r="S329" s="10"/>
      <c r="T329" s="10"/>
      <c r="U329" s="10"/>
      <c r="V329" s="10"/>
      <c r="W329" s="10"/>
      <c r="X329" s="10"/>
      <c r="Y329" s="10"/>
      <c r="Z329" s="4"/>
      <c r="AA329" s="4"/>
      <c r="AB329" s="4"/>
      <c r="AC329" s="4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</row>
    <row r="330" spans="1:51" ht="15" x14ac:dyDescent="0.2">
      <c r="A330" s="50"/>
      <c r="B330" s="10"/>
      <c r="C330" s="10"/>
      <c r="D330" s="10"/>
      <c r="E330" s="10"/>
      <c r="F330" s="10"/>
      <c r="G330" s="20"/>
      <c r="H330" s="10"/>
      <c r="I330" s="76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4"/>
      <c r="AA330" s="4"/>
      <c r="AB330" s="4"/>
      <c r="AC330" s="4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</row>
    <row r="331" spans="1:51" ht="15" x14ac:dyDescent="0.2">
      <c r="A331" s="80" t="s">
        <v>2226</v>
      </c>
      <c r="B331" s="10"/>
      <c r="C331" s="10"/>
      <c r="D331" s="10"/>
      <c r="E331" s="10"/>
      <c r="F331" s="10"/>
      <c r="G331" s="20"/>
      <c r="H331" s="10"/>
      <c r="I331" s="76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4"/>
      <c r="AA331" s="4"/>
      <c r="AB331" s="4"/>
      <c r="AC331" s="4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</row>
    <row r="332" spans="1:51" ht="15" x14ac:dyDescent="0.2">
      <c r="A332" s="50">
        <v>42186</v>
      </c>
      <c r="B332" s="10" t="s">
        <v>2227</v>
      </c>
      <c r="C332" s="10" t="s">
        <v>1909</v>
      </c>
      <c r="D332" s="10" t="s">
        <v>1379</v>
      </c>
      <c r="E332" s="10" t="s">
        <v>126</v>
      </c>
      <c r="F332" s="10">
        <v>2013</v>
      </c>
      <c r="G332" s="20"/>
      <c r="H332" s="10" t="s">
        <v>2228</v>
      </c>
      <c r="I332" s="76" t="s">
        <v>1911</v>
      </c>
      <c r="J332" s="10"/>
      <c r="K332" s="10" t="s">
        <v>2229</v>
      </c>
      <c r="L332" s="10">
        <v>68522</v>
      </c>
      <c r="M332" s="10" t="s">
        <v>2230</v>
      </c>
      <c r="N332" s="10" t="s">
        <v>2231</v>
      </c>
      <c r="O332" s="10" t="s">
        <v>239</v>
      </c>
      <c r="P332" s="10">
        <v>6</v>
      </c>
      <c r="Q332" s="10">
        <v>2004</v>
      </c>
      <c r="R332" s="10" t="s">
        <v>715</v>
      </c>
      <c r="S332" s="10" t="s">
        <v>410</v>
      </c>
      <c r="T332" s="10">
        <v>19</v>
      </c>
      <c r="U332" s="10">
        <v>2007</v>
      </c>
      <c r="V332" s="10" t="s">
        <v>1915</v>
      </c>
      <c r="W332" s="10" t="s">
        <v>149</v>
      </c>
      <c r="X332" s="10">
        <v>2</v>
      </c>
      <c r="Y332" s="10">
        <v>2011</v>
      </c>
      <c r="Z332" s="4"/>
      <c r="AA332" s="4"/>
      <c r="AB332" s="4"/>
      <c r="AC332" s="4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</row>
    <row r="333" spans="1:51" ht="15" x14ac:dyDescent="0.2">
      <c r="A333" s="50">
        <v>42186</v>
      </c>
      <c r="B333" s="10" t="s">
        <v>2054</v>
      </c>
      <c r="C333" s="10" t="s">
        <v>2055</v>
      </c>
      <c r="D333" s="10" t="s">
        <v>385</v>
      </c>
      <c r="E333" s="10" t="s">
        <v>2232</v>
      </c>
      <c r="F333" s="10">
        <v>2014</v>
      </c>
      <c r="G333" s="20"/>
      <c r="H333" s="10" t="s">
        <v>2056</v>
      </c>
      <c r="I333" s="76" t="s">
        <v>2057</v>
      </c>
      <c r="J333" s="10" t="s">
        <v>1423</v>
      </c>
      <c r="K333" s="10" t="s">
        <v>2058</v>
      </c>
      <c r="L333" s="10">
        <v>68516</v>
      </c>
      <c r="M333" s="10" t="s">
        <v>2233</v>
      </c>
      <c r="N333" s="10" t="s">
        <v>2059</v>
      </c>
      <c r="O333" s="10" t="s">
        <v>340</v>
      </c>
      <c r="P333" s="10">
        <v>1</v>
      </c>
      <c r="Q333" s="10">
        <v>2012</v>
      </c>
      <c r="R333" s="10" t="s">
        <v>2038</v>
      </c>
      <c r="S333" s="10" t="s">
        <v>210</v>
      </c>
      <c r="T333" s="10">
        <v>10</v>
      </c>
      <c r="U333" s="10">
        <v>2014</v>
      </c>
      <c r="V333" s="10"/>
      <c r="W333" s="10"/>
      <c r="X333" s="10"/>
      <c r="Y333" s="10"/>
      <c r="Z333" s="4"/>
      <c r="AA333" s="4"/>
      <c r="AB333" s="4"/>
      <c r="AC333" s="4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</row>
    <row r="334" spans="1:51" ht="15" x14ac:dyDescent="0.2">
      <c r="A334" s="50">
        <v>42186</v>
      </c>
      <c r="B334" s="10" t="s">
        <v>1463</v>
      </c>
      <c r="C334" s="10" t="s">
        <v>644</v>
      </c>
      <c r="D334" s="10" t="s">
        <v>251</v>
      </c>
      <c r="E334" s="10" t="s">
        <v>126</v>
      </c>
      <c r="F334" s="10">
        <v>2010</v>
      </c>
      <c r="G334" s="20"/>
      <c r="H334" s="10" t="s">
        <v>1464</v>
      </c>
      <c r="I334" s="76" t="s">
        <v>1465</v>
      </c>
      <c r="J334" s="10" t="s">
        <v>1466</v>
      </c>
      <c r="K334" s="10" t="s">
        <v>2234</v>
      </c>
      <c r="L334" s="10">
        <v>68502</v>
      </c>
      <c r="M334" s="10" t="s">
        <v>2235</v>
      </c>
      <c r="N334" s="10" t="s">
        <v>635</v>
      </c>
      <c r="O334" s="10" t="s">
        <v>149</v>
      </c>
      <c r="P334" s="10">
        <v>6</v>
      </c>
      <c r="Q334" s="10">
        <v>2009</v>
      </c>
      <c r="R334" s="10" t="s">
        <v>2236</v>
      </c>
      <c r="S334" s="10" t="s">
        <v>210</v>
      </c>
      <c r="T334" s="10">
        <v>14</v>
      </c>
      <c r="U334" s="10">
        <v>2010</v>
      </c>
      <c r="V334" s="10" t="s">
        <v>2237</v>
      </c>
      <c r="W334" s="10" t="s">
        <v>126</v>
      </c>
      <c r="X334" s="10">
        <v>6</v>
      </c>
      <c r="Y334" s="10">
        <v>2013</v>
      </c>
      <c r="Z334" s="4"/>
      <c r="AA334" s="4"/>
      <c r="AB334" s="4"/>
      <c r="AC334" s="4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</row>
    <row r="335" spans="1:51" ht="15" x14ac:dyDescent="0.2">
      <c r="A335" s="50">
        <v>42217</v>
      </c>
      <c r="B335" s="10" t="s">
        <v>1210</v>
      </c>
      <c r="C335" s="10" t="s">
        <v>1211</v>
      </c>
      <c r="D335" s="10" t="s">
        <v>293</v>
      </c>
      <c r="E335" s="10" t="s">
        <v>2232</v>
      </c>
      <c r="F335" s="10">
        <v>2008</v>
      </c>
      <c r="G335" s="20"/>
      <c r="H335" s="10" t="s">
        <v>2238</v>
      </c>
      <c r="I335" s="76" t="s">
        <v>2239</v>
      </c>
      <c r="J335" s="10" t="s">
        <v>2240</v>
      </c>
      <c r="K335" s="10" t="s">
        <v>2241</v>
      </c>
      <c r="L335" s="10">
        <v>68516</v>
      </c>
      <c r="M335" s="10" t="s">
        <v>2242</v>
      </c>
      <c r="N335" s="10" t="s">
        <v>1215</v>
      </c>
      <c r="O335" s="10" t="s">
        <v>340</v>
      </c>
      <c r="P335" s="10">
        <v>25</v>
      </c>
      <c r="Q335" s="10">
        <v>2005</v>
      </c>
      <c r="R335" s="10" t="s">
        <v>886</v>
      </c>
      <c r="S335" s="10" t="s">
        <v>149</v>
      </c>
      <c r="T335" s="10">
        <v>18</v>
      </c>
      <c r="U335" s="10">
        <v>2008</v>
      </c>
      <c r="V335" s="10"/>
      <c r="W335" s="10"/>
      <c r="X335" s="10"/>
      <c r="Y335" s="10"/>
      <c r="Z335" s="4"/>
      <c r="AA335" s="4"/>
      <c r="AB335" s="4"/>
      <c r="AC335" s="4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</row>
    <row r="336" spans="1:51" ht="15" x14ac:dyDescent="0.2">
      <c r="A336" s="50">
        <v>42248</v>
      </c>
      <c r="B336" s="10" t="s">
        <v>941</v>
      </c>
      <c r="C336" s="10" t="s">
        <v>942</v>
      </c>
      <c r="D336" s="10" t="s">
        <v>943</v>
      </c>
      <c r="E336" s="10" t="s">
        <v>90</v>
      </c>
      <c r="F336" s="10">
        <v>2004</v>
      </c>
      <c r="G336" s="20"/>
      <c r="H336" s="10" t="s">
        <v>2243</v>
      </c>
      <c r="I336" s="76" t="s">
        <v>2244</v>
      </c>
      <c r="J336" s="10" t="s">
        <v>1853</v>
      </c>
      <c r="K336" s="10" t="s">
        <v>2245</v>
      </c>
      <c r="L336" s="10">
        <v>68516</v>
      </c>
      <c r="M336" s="10" t="s">
        <v>2246</v>
      </c>
      <c r="N336" s="10" t="s">
        <v>949</v>
      </c>
      <c r="O336" s="10" t="s">
        <v>239</v>
      </c>
      <c r="P336" s="10">
        <v>5</v>
      </c>
      <c r="Q336" s="10">
        <v>2003</v>
      </c>
      <c r="R336" s="10" t="s">
        <v>931</v>
      </c>
      <c r="S336" s="10" t="s">
        <v>69</v>
      </c>
      <c r="T336" s="10">
        <v>19</v>
      </c>
      <c r="U336" s="10">
        <v>2005</v>
      </c>
      <c r="V336" s="10" t="s">
        <v>2247</v>
      </c>
      <c r="W336" s="10" t="s">
        <v>126</v>
      </c>
      <c r="X336" s="10">
        <v>24</v>
      </c>
      <c r="Y336" s="10">
        <v>2009</v>
      </c>
      <c r="Z336" s="4"/>
      <c r="AA336" s="4"/>
      <c r="AB336" s="4"/>
      <c r="AC336" s="4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</row>
    <row r="337" spans="1:51" ht="15" x14ac:dyDescent="0.2">
      <c r="A337" s="50">
        <v>42278</v>
      </c>
      <c r="B337" s="10" t="s">
        <v>1785</v>
      </c>
      <c r="C337" s="10" t="s">
        <v>1786</v>
      </c>
      <c r="D337" s="10" t="s">
        <v>1787</v>
      </c>
      <c r="E337" s="10" t="s">
        <v>105</v>
      </c>
      <c r="F337" s="10">
        <v>2013</v>
      </c>
      <c r="G337" s="20"/>
      <c r="H337" s="10" t="s">
        <v>2248</v>
      </c>
      <c r="I337" s="76" t="s">
        <v>1789</v>
      </c>
      <c r="J337" s="10" t="s">
        <v>1168</v>
      </c>
      <c r="K337" s="10" t="s">
        <v>2249</v>
      </c>
      <c r="L337" s="10">
        <v>68462</v>
      </c>
      <c r="M337" s="10" t="s">
        <v>2250</v>
      </c>
      <c r="N337" s="10" t="s">
        <v>1792</v>
      </c>
      <c r="O337" s="10" t="s">
        <v>2082</v>
      </c>
      <c r="P337" s="10">
        <v>20</v>
      </c>
      <c r="Q337" s="10">
        <v>2012</v>
      </c>
      <c r="R337" s="10" t="s">
        <v>2251</v>
      </c>
      <c r="S337" s="10" t="s">
        <v>210</v>
      </c>
      <c r="T337" s="10">
        <v>26</v>
      </c>
      <c r="U337" s="10">
        <v>2013</v>
      </c>
      <c r="V337" s="10"/>
      <c r="W337" s="10"/>
      <c r="X337" s="10"/>
      <c r="Y337" s="10"/>
      <c r="Z337" s="4"/>
      <c r="AA337" s="4"/>
      <c r="AB337" s="4"/>
      <c r="AC337" s="4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</row>
    <row r="338" spans="1:51" ht="15" x14ac:dyDescent="0.2">
      <c r="A338" s="50">
        <v>42339</v>
      </c>
      <c r="B338" s="10" t="s">
        <v>1061</v>
      </c>
      <c r="C338" s="10" t="s">
        <v>1062</v>
      </c>
      <c r="D338" s="10" t="s">
        <v>1063</v>
      </c>
      <c r="E338" s="10" t="s">
        <v>210</v>
      </c>
      <c r="F338" s="10">
        <v>2007</v>
      </c>
      <c r="G338" s="20"/>
      <c r="H338" s="10" t="s">
        <v>2252</v>
      </c>
      <c r="I338" s="76" t="s">
        <v>2253</v>
      </c>
      <c r="J338" s="10" t="s">
        <v>1551</v>
      </c>
      <c r="K338" s="10" t="s">
        <v>2254</v>
      </c>
      <c r="L338" s="10">
        <v>68512</v>
      </c>
      <c r="M338" s="10" t="s">
        <v>2255</v>
      </c>
      <c r="N338" s="10" t="s">
        <v>1035</v>
      </c>
      <c r="O338" s="10" t="s">
        <v>210</v>
      </c>
      <c r="P338" s="10">
        <v>13</v>
      </c>
      <c r="Q338" s="10">
        <v>2006</v>
      </c>
      <c r="R338" s="10" t="s">
        <v>2256</v>
      </c>
      <c r="S338" s="10" t="s">
        <v>193</v>
      </c>
      <c r="T338" s="10">
        <v>1</v>
      </c>
      <c r="U338" s="10">
        <v>2009</v>
      </c>
      <c r="V338" s="10"/>
      <c r="W338" s="10"/>
      <c r="X338" s="10"/>
      <c r="Y338" s="10"/>
      <c r="Z338" s="4"/>
      <c r="AA338" s="4"/>
      <c r="AB338" s="4"/>
      <c r="AC338" s="4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</row>
    <row r="339" spans="1:51" ht="15" x14ac:dyDescent="0.2">
      <c r="A339" s="50">
        <v>42401</v>
      </c>
      <c r="B339" s="10" t="s">
        <v>2257</v>
      </c>
      <c r="C339" s="10" t="s">
        <v>2258</v>
      </c>
      <c r="D339" s="10" t="s">
        <v>846</v>
      </c>
      <c r="E339" s="10" t="s">
        <v>149</v>
      </c>
      <c r="F339" s="10">
        <v>2005</v>
      </c>
      <c r="G339" s="20"/>
      <c r="H339" s="10" t="s">
        <v>2259</v>
      </c>
      <c r="I339" s="76" t="s">
        <v>2260</v>
      </c>
      <c r="J339" s="10" t="s">
        <v>2261</v>
      </c>
      <c r="K339" s="10" t="s">
        <v>2262</v>
      </c>
      <c r="L339" s="10">
        <v>68347</v>
      </c>
      <c r="M339" s="10" t="s">
        <v>2263</v>
      </c>
      <c r="N339" s="10" t="s">
        <v>2264</v>
      </c>
      <c r="O339" s="10" t="s">
        <v>239</v>
      </c>
      <c r="P339" s="10">
        <v>26</v>
      </c>
      <c r="Q339" s="10">
        <v>2003</v>
      </c>
      <c r="R339" s="10" t="s">
        <v>118</v>
      </c>
      <c r="S339" s="10" t="s">
        <v>210</v>
      </c>
      <c r="T339" s="10">
        <v>2</v>
      </c>
      <c r="U339" s="10">
        <v>2004</v>
      </c>
      <c r="V339" s="10"/>
      <c r="W339" s="10"/>
      <c r="X339" s="10"/>
      <c r="Y339" s="10"/>
      <c r="Z339" s="4"/>
      <c r="AA339" s="4"/>
      <c r="AB339" s="4"/>
      <c r="AC339" s="4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</row>
    <row r="340" spans="1:51" ht="15" x14ac:dyDescent="0.2">
      <c r="A340" s="50">
        <v>42430</v>
      </c>
      <c r="B340" s="10" t="s">
        <v>1969</v>
      </c>
      <c r="C340" s="10" t="s">
        <v>1970</v>
      </c>
      <c r="D340" s="10" t="s">
        <v>1971</v>
      </c>
      <c r="E340" s="10" t="s">
        <v>97</v>
      </c>
      <c r="F340" s="10">
        <v>2014</v>
      </c>
      <c r="G340" s="20"/>
      <c r="H340" s="10" t="s">
        <v>2265</v>
      </c>
      <c r="I340" s="76" t="s">
        <v>1973</v>
      </c>
      <c r="J340" s="10" t="s">
        <v>1804</v>
      </c>
      <c r="K340" s="10" t="s">
        <v>2266</v>
      </c>
      <c r="L340" s="10">
        <v>68526</v>
      </c>
      <c r="M340" s="10" t="s">
        <v>1975</v>
      </c>
      <c r="N340" s="10" t="s">
        <v>240</v>
      </c>
      <c r="O340" s="10" t="s">
        <v>149</v>
      </c>
      <c r="P340" s="10">
        <v>17</v>
      </c>
      <c r="Q340" s="10">
        <v>2013</v>
      </c>
      <c r="R340" s="10" t="s">
        <v>1497</v>
      </c>
      <c r="S340" s="10" t="s">
        <v>210</v>
      </c>
      <c r="T340" s="10">
        <v>16</v>
      </c>
      <c r="U340" s="10">
        <v>2012</v>
      </c>
      <c r="V340" s="10"/>
      <c r="W340" s="10"/>
      <c r="X340" s="10"/>
      <c r="Y340" s="10"/>
      <c r="Z340" s="4"/>
      <c r="AA340" s="4"/>
      <c r="AB340" s="4"/>
      <c r="AC340" s="4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</row>
    <row r="341" spans="1:51" ht="15" x14ac:dyDescent="0.2">
      <c r="A341" s="50">
        <v>42430</v>
      </c>
      <c r="B341" s="10" t="s">
        <v>1916</v>
      </c>
      <c r="C341" s="10" t="s">
        <v>1917</v>
      </c>
      <c r="D341" s="10" t="s">
        <v>1918</v>
      </c>
      <c r="E341" s="10" t="s">
        <v>126</v>
      </c>
      <c r="F341" s="10">
        <v>2013</v>
      </c>
      <c r="G341" s="20"/>
      <c r="H341" s="10" t="s">
        <v>2267</v>
      </c>
      <c r="I341" s="76" t="s">
        <v>1920</v>
      </c>
      <c r="J341" s="10" t="s">
        <v>1921</v>
      </c>
      <c r="K341" s="10" t="s">
        <v>2268</v>
      </c>
      <c r="L341" s="10">
        <v>68510</v>
      </c>
      <c r="M341" s="10" t="s">
        <v>2269</v>
      </c>
      <c r="N341" s="10" t="s">
        <v>1808</v>
      </c>
      <c r="O341" s="10" t="s">
        <v>675</v>
      </c>
      <c r="P341" s="10">
        <v>27</v>
      </c>
      <c r="Q341" s="10">
        <v>2011</v>
      </c>
      <c r="R341" s="10" t="s">
        <v>1924</v>
      </c>
      <c r="S341" s="10" t="s">
        <v>193</v>
      </c>
      <c r="T341" s="10">
        <v>19</v>
      </c>
      <c r="U341" s="10">
        <v>2012</v>
      </c>
      <c r="V341" s="10"/>
      <c r="W341" s="10"/>
      <c r="X341" s="10"/>
      <c r="Y341" s="10"/>
      <c r="Z341" s="4"/>
      <c r="AA341" s="4"/>
      <c r="AB341" s="4"/>
      <c r="AC341" s="4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</row>
    <row r="342" spans="1:51" ht="15" x14ac:dyDescent="0.2">
      <c r="A342" s="52">
        <v>42522</v>
      </c>
      <c r="B342" s="8" t="s">
        <v>1665</v>
      </c>
      <c r="C342" s="8" t="s">
        <v>1666</v>
      </c>
      <c r="D342" s="8" t="s">
        <v>425</v>
      </c>
      <c r="E342" s="10" t="s">
        <v>69</v>
      </c>
      <c r="F342" s="8">
        <v>2012</v>
      </c>
      <c r="G342" s="18"/>
      <c r="H342" s="8" t="s">
        <v>1667</v>
      </c>
      <c r="I342" s="60" t="s">
        <v>1668</v>
      </c>
      <c r="J342" s="10" t="s">
        <v>1423</v>
      </c>
      <c r="K342" s="10" t="s">
        <v>2270</v>
      </c>
      <c r="L342" s="8">
        <v>68065</v>
      </c>
      <c r="M342" s="8" t="s">
        <v>2271</v>
      </c>
      <c r="N342" s="8" t="s">
        <v>151</v>
      </c>
      <c r="O342" s="8" t="s">
        <v>69</v>
      </c>
      <c r="P342" s="8">
        <v>29</v>
      </c>
      <c r="Q342" s="8">
        <v>2011</v>
      </c>
      <c r="R342" s="8" t="s">
        <v>2272</v>
      </c>
      <c r="S342" s="8" t="s">
        <v>69</v>
      </c>
      <c r="T342" s="8">
        <v>17</v>
      </c>
      <c r="U342" s="8">
        <v>2013</v>
      </c>
      <c r="V342" s="8"/>
      <c r="W342" s="8"/>
      <c r="X342" s="8"/>
      <c r="Y342" s="8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</row>
    <row r="343" spans="1:51" ht="15" x14ac:dyDescent="0.2">
      <c r="A343" s="50"/>
      <c r="B343" s="10"/>
      <c r="C343" s="10"/>
      <c r="D343" s="10"/>
      <c r="E343" s="10"/>
      <c r="F343" s="10"/>
      <c r="G343" s="20"/>
      <c r="H343" s="10"/>
      <c r="I343" s="76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4"/>
      <c r="AA343" s="4"/>
      <c r="AB343" s="4"/>
      <c r="AC343" s="4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</row>
    <row r="344" spans="1:51" ht="15" x14ac:dyDescent="0.2">
      <c r="A344" s="50"/>
      <c r="B344" s="10"/>
      <c r="C344" s="10"/>
      <c r="D344" s="10"/>
      <c r="E344" s="10"/>
      <c r="F344" s="10"/>
      <c r="G344" s="20"/>
      <c r="H344" s="10"/>
      <c r="I344" s="76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4"/>
      <c r="AA344" s="4"/>
      <c r="AB344" s="4"/>
      <c r="AC344" s="4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</row>
    <row r="345" spans="1:51" ht="15" x14ac:dyDescent="0.2">
      <c r="A345" s="78" t="s">
        <v>2273</v>
      </c>
      <c r="B345" s="10"/>
      <c r="C345" s="10"/>
      <c r="D345" s="10"/>
      <c r="E345" s="10"/>
      <c r="F345" s="10"/>
      <c r="G345" s="20"/>
      <c r="H345" s="10"/>
      <c r="I345" s="76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4"/>
      <c r="AA345" s="4"/>
      <c r="AB345" s="4"/>
      <c r="AC345" s="4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</row>
    <row r="346" spans="1:51" ht="15" x14ac:dyDescent="0.2">
      <c r="A346" s="50">
        <v>42562</v>
      </c>
      <c r="B346" s="10" t="s">
        <v>72</v>
      </c>
      <c r="C346" s="10" t="s">
        <v>2274</v>
      </c>
      <c r="D346" s="10" t="s">
        <v>399</v>
      </c>
      <c r="E346" s="10" t="s">
        <v>1880</v>
      </c>
      <c r="F346" s="10">
        <v>2016</v>
      </c>
      <c r="G346" s="81">
        <v>39292</v>
      </c>
      <c r="H346" s="10" t="s">
        <v>77</v>
      </c>
      <c r="I346" s="76" t="s">
        <v>78</v>
      </c>
      <c r="J346" s="10" t="s">
        <v>2275</v>
      </c>
      <c r="K346" s="10" t="s">
        <v>2276</v>
      </c>
      <c r="L346" s="10">
        <v>68516</v>
      </c>
      <c r="M346" s="10" t="s">
        <v>80</v>
      </c>
      <c r="N346" s="10" t="s">
        <v>80</v>
      </c>
      <c r="O346" s="10" t="s">
        <v>1224</v>
      </c>
      <c r="P346" s="10">
        <v>19</v>
      </c>
      <c r="Q346" s="10">
        <v>2015</v>
      </c>
      <c r="R346" s="10"/>
      <c r="S346" s="10"/>
      <c r="T346" s="10"/>
      <c r="U346" s="10"/>
      <c r="V346" s="10"/>
      <c r="W346" s="10"/>
      <c r="X346" s="10"/>
      <c r="Y346" s="10"/>
      <c r="Z346" s="4"/>
      <c r="AA346" s="4"/>
      <c r="AB346" s="4"/>
      <c r="AC346" s="4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</row>
    <row r="347" spans="1:51" ht="15" x14ac:dyDescent="0.2">
      <c r="A347" s="50">
        <v>42601</v>
      </c>
      <c r="B347" s="10" t="s">
        <v>2277</v>
      </c>
      <c r="C347" s="10" t="s">
        <v>2278</v>
      </c>
      <c r="D347" s="10" t="s">
        <v>1039</v>
      </c>
      <c r="E347" s="10" t="s">
        <v>260</v>
      </c>
      <c r="F347" s="10">
        <v>2016</v>
      </c>
      <c r="G347" s="81">
        <v>40348</v>
      </c>
      <c r="H347" s="10" t="s">
        <v>2279</v>
      </c>
      <c r="I347" s="76" t="s">
        <v>2280</v>
      </c>
      <c r="J347" s="10" t="s">
        <v>1035</v>
      </c>
      <c r="K347" s="10" t="s">
        <v>2281</v>
      </c>
      <c r="L347" s="10">
        <v>68339</v>
      </c>
      <c r="M347" s="10" t="s">
        <v>2282</v>
      </c>
      <c r="N347" s="10" t="s">
        <v>1603</v>
      </c>
      <c r="O347" s="10" t="s">
        <v>1224</v>
      </c>
      <c r="P347" s="10">
        <v>7</v>
      </c>
      <c r="Q347" s="10">
        <v>2012</v>
      </c>
      <c r="R347" s="10" t="s">
        <v>692</v>
      </c>
      <c r="S347" s="10" t="s">
        <v>1224</v>
      </c>
      <c r="T347" s="10">
        <v>12</v>
      </c>
      <c r="U347" s="10">
        <v>2014</v>
      </c>
      <c r="V347" s="10"/>
      <c r="W347" s="10"/>
      <c r="X347" s="10"/>
      <c r="Y347" s="10"/>
      <c r="Z347" s="4"/>
      <c r="AA347" s="4"/>
      <c r="AB347" s="4"/>
      <c r="AC347" s="4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</row>
    <row r="348" spans="1:51" ht="15" x14ac:dyDescent="0.2">
      <c r="A348" s="50">
        <v>42613</v>
      </c>
      <c r="B348" s="10" t="s">
        <v>611</v>
      </c>
      <c r="C348" s="10" t="s">
        <v>613</v>
      </c>
      <c r="D348" s="10" t="s">
        <v>612</v>
      </c>
      <c r="E348" s="10" t="s">
        <v>260</v>
      </c>
      <c r="F348" s="10">
        <v>2016</v>
      </c>
      <c r="G348" s="81">
        <v>40727</v>
      </c>
      <c r="H348" s="10" t="s">
        <v>615</v>
      </c>
      <c r="I348" s="76" t="s">
        <v>617</v>
      </c>
      <c r="J348" s="10" t="s">
        <v>619</v>
      </c>
      <c r="K348" s="10" t="s">
        <v>2283</v>
      </c>
      <c r="L348" s="10">
        <v>68510</v>
      </c>
      <c r="M348" s="10" t="s">
        <v>623</v>
      </c>
      <c r="N348" s="10" t="s">
        <v>623</v>
      </c>
      <c r="O348" s="10" t="s">
        <v>105</v>
      </c>
      <c r="P348" s="10">
        <v>21</v>
      </c>
      <c r="Q348" s="10">
        <v>2014</v>
      </c>
      <c r="R348" s="10"/>
      <c r="S348" s="10"/>
      <c r="T348" s="10"/>
      <c r="U348" s="10"/>
      <c r="V348" s="10"/>
      <c r="W348" s="10"/>
      <c r="X348" s="10"/>
      <c r="Y348" s="10"/>
      <c r="Z348" s="4"/>
      <c r="AA348" s="4"/>
      <c r="AB348" s="4"/>
      <c r="AC348" s="4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</row>
    <row r="349" spans="1:51" ht="15" x14ac:dyDescent="0.2">
      <c r="A349" s="50">
        <v>42635</v>
      </c>
      <c r="B349" s="10" t="s">
        <v>2284</v>
      </c>
      <c r="C349" s="10" t="s">
        <v>2285</v>
      </c>
      <c r="D349" s="10" t="s">
        <v>1009</v>
      </c>
      <c r="E349" s="10" t="s">
        <v>90</v>
      </c>
      <c r="F349" s="10">
        <v>2016</v>
      </c>
      <c r="G349" s="81">
        <v>41537</v>
      </c>
      <c r="H349" s="10" t="s">
        <v>2286</v>
      </c>
      <c r="I349" s="76" t="s">
        <v>2287</v>
      </c>
      <c r="J349" s="10" t="s">
        <v>88</v>
      </c>
      <c r="K349" s="10" t="s">
        <v>2288</v>
      </c>
      <c r="L349" s="10">
        <v>68510</v>
      </c>
      <c r="M349" s="10" t="s">
        <v>896</v>
      </c>
      <c r="N349" s="10" t="s">
        <v>896</v>
      </c>
      <c r="O349" s="10" t="s">
        <v>126</v>
      </c>
      <c r="P349" s="10">
        <v>20</v>
      </c>
      <c r="Q349" s="10">
        <v>2016</v>
      </c>
      <c r="R349" s="10"/>
      <c r="S349" s="10"/>
      <c r="T349" s="10"/>
      <c r="U349" s="10"/>
      <c r="V349" s="10"/>
      <c r="W349" s="10"/>
      <c r="X349" s="10"/>
      <c r="Y349" s="10"/>
      <c r="Z349" s="4"/>
      <c r="AA349" s="4"/>
      <c r="AB349" s="4"/>
      <c r="AC349" s="4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</row>
    <row r="350" spans="1:51" ht="11.25" customHeight="1" x14ac:dyDescent="0.2">
      <c r="A350" s="50">
        <v>42641</v>
      </c>
      <c r="B350" s="33" t="s">
        <v>2289</v>
      </c>
      <c r="C350" s="33" t="s">
        <v>2290</v>
      </c>
      <c r="D350" s="33" t="s">
        <v>2291</v>
      </c>
      <c r="E350" s="33" t="s">
        <v>90</v>
      </c>
      <c r="F350" s="33">
        <v>2016</v>
      </c>
      <c r="G350" s="40">
        <v>38877</v>
      </c>
      <c r="H350" s="33" t="s">
        <v>2292</v>
      </c>
      <c r="I350" s="82" t="s">
        <v>2293</v>
      </c>
      <c r="J350" s="33" t="s">
        <v>2294</v>
      </c>
      <c r="K350" s="33" t="s">
        <v>2295</v>
      </c>
      <c r="L350" s="33">
        <v>68517</v>
      </c>
      <c r="M350" s="33" t="s">
        <v>2296</v>
      </c>
      <c r="N350" s="33" t="s">
        <v>2297</v>
      </c>
      <c r="O350" s="33" t="s">
        <v>97</v>
      </c>
      <c r="P350" s="33">
        <v>19</v>
      </c>
      <c r="Q350" s="33">
        <v>2016</v>
      </c>
      <c r="R350" s="83"/>
      <c r="S350" s="83"/>
      <c r="T350" s="83"/>
      <c r="U350" s="83"/>
      <c r="V350" s="83"/>
      <c r="W350" s="33"/>
      <c r="X350" s="33"/>
      <c r="Y350" s="33"/>
      <c r="Z350" s="33"/>
      <c r="AA350" s="41"/>
      <c r="AB350" s="41"/>
      <c r="AC350" s="41"/>
      <c r="AD350" s="41"/>
      <c r="AE350" s="41"/>
      <c r="AF350" s="41"/>
      <c r="AG350" s="41"/>
      <c r="AH350" s="41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</row>
    <row r="351" spans="1:51" ht="15" x14ac:dyDescent="0.2">
      <c r="A351" s="50">
        <v>42670</v>
      </c>
      <c r="B351" s="85" t="s">
        <v>2298</v>
      </c>
      <c r="C351" s="10" t="s">
        <v>2299</v>
      </c>
      <c r="D351" s="10" t="s">
        <v>2300</v>
      </c>
      <c r="E351" s="10" t="s">
        <v>522</v>
      </c>
      <c r="F351" s="10">
        <v>2016</v>
      </c>
      <c r="G351" s="81">
        <v>40789</v>
      </c>
      <c r="H351" s="10" t="s">
        <v>2301</v>
      </c>
      <c r="I351" s="76" t="s">
        <v>2302</v>
      </c>
      <c r="J351" s="10" t="s">
        <v>323</v>
      </c>
      <c r="K351" s="10" t="s">
        <v>2303</v>
      </c>
      <c r="L351" s="10">
        <v>68521</v>
      </c>
      <c r="M351" s="10" t="s">
        <v>2304</v>
      </c>
      <c r="N351" s="10" t="s">
        <v>2305</v>
      </c>
      <c r="O351" s="10" t="s">
        <v>1224</v>
      </c>
      <c r="P351" s="10">
        <v>5</v>
      </c>
      <c r="Q351" s="10">
        <v>2013</v>
      </c>
      <c r="R351" s="10" t="s">
        <v>2306</v>
      </c>
      <c r="S351" s="10" t="s">
        <v>69</v>
      </c>
      <c r="T351" s="10">
        <v>5</v>
      </c>
      <c r="U351" s="10"/>
      <c r="V351" s="10"/>
      <c r="W351" s="10"/>
      <c r="X351" s="10"/>
      <c r="Y351" s="10"/>
      <c r="Z351" s="4"/>
      <c r="AA351" s="4"/>
      <c r="AB351" s="4"/>
      <c r="AC351" s="4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</row>
    <row r="352" spans="1:51" ht="15" x14ac:dyDescent="0.2">
      <c r="A352" s="50">
        <v>42689</v>
      </c>
      <c r="B352" s="85" t="s">
        <v>2307</v>
      </c>
      <c r="C352" s="10" t="s">
        <v>2308</v>
      </c>
      <c r="D352" s="10" t="s">
        <v>2309</v>
      </c>
      <c r="E352" s="10" t="s">
        <v>134</v>
      </c>
      <c r="F352" s="10">
        <v>2016</v>
      </c>
      <c r="G352" s="81">
        <v>37892</v>
      </c>
      <c r="H352" s="10" t="s">
        <v>2310</v>
      </c>
      <c r="I352" s="76" t="s">
        <v>2311</v>
      </c>
      <c r="J352" s="10" t="s">
        <v>2312</v>
      </c>
      <c r="K352" s="10" t="s">
        <v>2313</v>
      </c>
      <c r="L352" s="10">
        <v>68516</v>
      </c>
      <c r="M352" s="10" t="s">
        <v>2314</v>
      </c>
      <c r="N352" s="10" t="s">
        <v>2314</v>
      </c>
      <c r="O352" s="10" t="s">
        <v>97</v>
      </c>
      <c r="P352" s="10">
        <v>20</v>
      </c>
      <c r="Q352" s="10">
        <v>2010</v>
      </c>
      <c r="R352" s="10"/>
      <c r="S352" s="10"/>
      <c r="T352" s="10"/>
      <c r="U352" s="10"/>
      <c r="V352" s="10"/>
      <c r="W352" s="10"/>
      <c r="X352" s="10"/>
      <c r="Y352" s="10"/>
      <c r="Z352" s="4"/>
      <c r="AA352" s="4"/>
      <c r="AB352" s="4"/>
      <c r="AC352" s="4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</row>
    <row r="353" spans="1:51" ht="15" x14ac:dyDescent="0.2">
      <c r="A353" s="50">
        <v>42726</v>
      </c>
      <c r="B353" s="85" t="s">
        <v>762</v>
      </c>
      <c r="C353" s="10" t="s">
        <v>764</v>
      </c>
      <c r="D353" s="10" t="s">
        <v>763</v>
      </c>
      <c r="E353" s="10" t="s">
        <v>153</v>
      </c>
      <c r="F353" s="10">
        <v>2016</v>
      </c>
      <c r="G353" s="81">
        <v>38879</v>
      </c>
      <c r="H353" s="10" t="s">
        <v>766</v>
      </c>
      <c r="I353" s="76" t="s">
        <v>767</v>
      </c>
      <c r="J353" s="10" t="s">
        <v>768</v>
      </c>
      <c r="K353" s="10" t="s">
        <v>2315</v>
      </c>
      <c r="L353" s="10">
        <v>68504</v>
      </c>
      <c r="M353" s="10" t="s">
        <v>2316</v>
      </c>
      <c r="N353" s="10" t="s">
        <v>772</v>
      </c>
      <c r="O353" s="10" t="s">
        <v>105</v>
      </c>
      <c r="P353" s="10">
        <v>24</v>
      </c>
      <c r="Q353" s="10">
        <v>2009</v>
      </c>
      <c r="R353" s="10" t="s">
        <v>774</v>
      </c>
      <c r="S353" s="10" t="s">
        <v>134</v>
      </c>
      <c r="T353" s="10">
        <v>20</v>
      </c>
      <c r="U353" s="10">
        <v>2013</v>
      </c>
      <c r="V353" s="10"/>
      <c r="W353" s="10"/>
      <c r="X353" s="10"/>
      <c r="Y353" s="10"/>
      <c r="Z353" s="4"/>
      <c r="AA353" s="4"/>
      <c r="AB353" s="4"/>
      <c r="AC353" s="4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</row>
    <row r="354" spans="1:51" ht="15" x14ac:dyDescent="0.2">
      <c r="A354" s="50">
        <v>42745</v>
      </c>
      <c r="B354" s="85" t="s">
        <v>2317</v>
      </c>
      <c r="C354" s="10" t="s">
        <v>2318</v>
      </c>
      <c r="D354" s="10" t="s">
        <v>1009</v>
      </c>
      <c r="E354" s="10" t="s">
        <v>230</v>
      </c>
      <c r="F354" s="10">
        <v>2017</v>
      </c>
      <c r="G354" s="81">
        <v>38513</v>
      </c>
      <c r="H354" s="10" t="s">
        <v>2319</v>
      </c>
      <c r="I354" s="76" t="s">
        <v>2320</v>
      </c>
      <c r="J354" s="10" t="s">
        <v>2044</v>
      </c>
      <c r="K354" s="10" t="s">
        <v>2321</v>
      </c>
      <c r="L354" s="10">
        <v>68526</v>
      </c>
      <c r="M354" s="10" t="s">
        <v>2322</v>
      </c>
      <c r="N354" s="10" t="s">
        <v>2322</v>
      </c>
      <c r="O354" s="10" t="s">
        <v>97</v>
      </c>
      <c r="P354" s="10">
        <v>28</v>
      </c>
      <c r="Q354" s="10">
        <v>2012</v>
      </c>
      <c r="R354" s="10"/>
      <c r="S354" s="10"/>
      <c r="T354" s="10"/>
      <c r="U354" s="10"/>
      <c r="V354" s="10"/>
      <c r="W354" s="10"/>
      <c r="X354" s="10"/>
      <c r="Y354" s="10"/>
      <c r="Z354" s="4"/>
      <c r="AA354" s="4"/>
      <c r="AB354" s="4"/>
      <c r="AC354" s="4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</row>
    <row r="355" spans="1:51" ht="15" x14ac:dyDescent="0.2">
      <c r="A355" s="50">
        <v>42817</v>
      </c>
      <c r="B355" s="33" t="s">
        <v>302</v>
      </c>
      <c r="C355" s="33" t="s">
        <v>309</v>
      </c>
      <c r="D355" s="33" t="s">
        <v>307</v>
      </c>
      <c r="E355" s="33" t="s">
        <v>105</v>
      </c>
      <c r="F355" s="33">
        <v>2017</v>
      </c>
      <c r="G355" s="40">
        <v>41930</v>
      </c>
      <c r="H355" s="33" t="s">
        <v>319</v>
      </c>
      <c r="I355" s="86" t="s">
        <v>321</v>
      </c>
      <c r="J355" s="33" t="s">
        <v>347</v>
      </c>
      <c r="K355" s="87" t="s">
        <v>310</v>
      </c>
      <c r="L355" s="33">
        <v>68506</v>
      </c>
      <c r="M355" s="33" t="s">
        <v>349</v>
      </c>
      <c r="N355" s="33" t="s">
        <v>349</v>
      </c>
      <c r="O355" s="33" t="s">
        <v>230</v>
      </c>
      <c r="P355" s="33">
        <v>18</v>
      </c>
      <c r="Q355" s="33">
        <v>2016</v>
      </c>
      <c r="R355" s="10"/>
      <c r="S355" s="10"/>
      <c r="T355" s="10"/>
      <c r="U355" s="4"/>
      <c r="V355" s="4"/>
      <c r="W355" s="4"/>
      <c r="X355" s="4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83"/>
      <c r="AQ355" s="83"/>
      <c r="AR355" s="83"/>
      <c r="AS355" s="83"/>
      <c r="AT355" s="83"/>
      <c r="AU355" s="83"/>
      <c r="AV355" s="83"/>
      <c r="AW355" s="83"/>
      <c r="AX355" s="83"/>
      <c r="AY355" s="83"/>
    </row>
    <row r="356" spans="1:51" ht="15" x14ac:dyDescent="0.2">
      <c r="A356" s="50">
        <v>42817</v>
      </c>
      <c r="B356" s="33" t="s">
        <v>2323</v>
      </c>
      <c r="C356" s="33" t="s">
        <v>2324</v>
      </c>
      <c r="D356" s="33" t="s">
        <v>1725</v>
      </c>
      <c r="E356" s="33" t="s">
        <v>105</v>
      </c>
      <c r="F356" s="33">
        <v>2017</v>
      </c>
      <c r="G356" s="40">
        <v>40796</v>
      </c>
      <c r="H356" s="87" t="s">
        <v>2325</v>
      </c>
      <c r="I356" s="86" t="s">
        <v>2326</v>
      </c>
      <c r="J356" s="33" t="s">
        <v>273</v>
      </c>
      <c r="K356" s="87" t="s">
        <v>2327</v>
      </c>
      <c r="L356" s="33">
        <v>68516</v>
      </c>
      <c r="M356" s="33" t="s">
        <v>2328</v>
      </c>
      <c r="N356" s="33" t="s">
        <v>2328</v>
      </c>
      <c r="O356" s="33" t="s">
        <v>90</v>
      </c>
      <c r="P356" s="33">
        <v>1</v>
      </c>
      <c r="Q356" s="33">
        <v>2016</v>
      </c>
      <c r="R356" s="10"/>
      <c r="S356" s="10"/>
      <c r="T356" s="10"/>
      <c r="U356" s="4"/>
      <c r="V356" s="4"/>
      <c r="W356" s="4"/>
      <c r="X356" s="4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83"/>
      <c r="AQ356" s="83"/>
      <c r="AR356" s="83"/>
      <c r="AS356" s="83"/>
      <c r="AT356" s="83"/>
      <c r="AU356" s="83"/>
      <c r="AV356" s="83"/>
      <c r="AW356" s="83"/>
      <c r="AX356" s="83"/>
      <c r="AY356" s="83"/>
    </row>
    <row r="357" spans="1:51" ht="15" x14ac:dyDescent="0.2">
      <c r="A357" s="50">
        <v>42817</v>
      </c>
      <c r="B357" s="33" t="s">
        <v>2329</v>
      </c>
      <c r="C357" s="10" t="s">
        <v>2330</v>
      </c>
      <c r="D357" s="10" t="s">
        <v>2331</v>
      </c>
      <c r="E357" s="10" t="s">
        <v>105</v>
      </c>
      <c r="F357" s="10">
        <v>2017</v>
      </c>
      <c r="G357" s="18">
        <v>42294</v>
      </c>
      <c r="H357" s="33" t="s">
        <v>2332</v>
      </c>
      <c r="I357" s="42" t="s">
        <v>2333</v>
      </c>
      <c r="J357" s="10" t="s">
        <v>2334</v>
      </c>
      <c r="K357" s="33" t="s">
        <v>2335</v>
      </c>
      <c r="L357" s="10">
        <v>68503</v>
      </c>
      <c r="M357" s="10" t="s">
        <v>2336</v>
      </c>
      <c r="N357" s="10" t="s">
        <v>2336</v>
      </c>
      <c r="O357" s="10" t="s">
        <v>126</v>
      </c>
      <c r="P357" s="10">
        <v>13</v>
      </c>
      <c r="Q357" s="10">
        <v>2016</v>
      </c>
      <c r="R357" s="10"/>
      <c r="S357" s="10"/>
      <c r="T357" s="10"/>
      <c r="U357" s="4"/>
      <c r="V357" s="4"/>
      <c r="W357" s="4"/>
      <c r="X357" s="4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83"/>
      <c r="AQ357" s="83"/>
      <c r="AR357" s="83"/>
      <c r="AS357" s="83"/>
      <c r="AT357" s="83"/>
      <c r="AU357" s="83"/>
      <c r="AV357" s="83"/>
      <c r="AW357" s="83"/>
      <c r="AX357" s="83"/>
      <c r="AY357" s="83"/>
    </row>
    <row r="358" spans="1:51" ht="15" x14ac:dyDescent="0.2">
      <c r="A358" s="50">
        <v>42822</v>
      </c>
      <c r="B358" s="10" t="s">
        <v>2337</v>
      </c>
      <c r="C358" s="10" t="s">
        <v>2338</v>
      </c>
      <c r="D358" s="10" t="s">
        <v>2339</v>
      </c>
      <c r="E358" s="10" t="s">
        <v>105</v>
      </c>
      <c r="F358" s="10">
        <v>2017</v>
      </c>
      <c r="G358" s="18"/>
      <c r="H358" s="8" t="s">
        <v>2340</v>
      </c>
      <c r="I358" s="86" t="s">
        <v>2341</v>
      </c>
      <c r="J358" s="10" t="s">
        <v>2342</v>
      </c>
      <c r="K358" s="87" t="s">
        <v>2343</v>
      </c>
      <c r="L358" s="10">
        <v>68504</v>
      </c>
      <c r="M358" s="87" t="s">
        <v>2344</v>
      </c>
      <c r="N358" s="10" t="s">
        <v>2131</v>
      </c>
      <c r="O358" s="10" t="s">
        <v>105</v>
      </c>
      <c r="P358" s="10">
        <v>28</v>
      </c>
      <c r="Q358" s="10">
        <v>2016</v>
      </c>
      <c r="R358" s="10"/>
      <c r="S358" s="10"/>
      <c r="T358" s="10"/>
      <c r="U358" s="4"/>
      <c r="V358" s="4"/>
      <c r="W358" s="4"/>
      <c r="X358" s="4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88"/>
      <c r="AQ358" s="88"/>
      <c r="AR358" s="88"/>
      <c r="AS358" s="88"/>
      <c r="AT358" s="88"/>
      <c r="AU358" s="88"/>
      <c r="AV358" s="88"/>
      <c r="AW358" s="88"/>
      <c r="AX358" s="88"/>
      <c r="AY358" s="88"/>
    </row>
    <row r="359" spans="1:51" ht="15" x14ac:dyDescent="0.2">
      <c r="A359" s="50">
        <v>42850</v>
      </c>
      <c r="B359" s="85" t="s">
        <v>2345</v>
      </c>
      <c r="C359" s="10" t="s">
        <v>2346</v>
      </c>
      <c r="D359" s="10" t="s">
        <v>416</v>
      </c>
      <c r="E359" s="10" t="s">
        <v>97</v>
      </c>
      <c r="F359" s="10">
        <v>2017</v>
      </c>
      <c r="G359" s="81">
        <v>38437</v>
      </c>
      <c r="H359" s="89" t="s">
        <v>2347</v>
      </c>
      <c r="I359" s="90" t="s">
        <v>2348</v>
      </c>
      <c r="J359" s="10" t="s">
        <v>2349</v>
      </c>
      <c r="K359" s="91" t="s">
        <v>2350</v>
      </c>
      <c r="L359" s="10">
        <v>68516</v>
      </c>
      <c r="M359" s="10" t="s">
        <v>2351</v>
      </c>
      <c r="N359" s="10" t="s">
        <v>896</v>
      </c>
      <c r="O359" s="10" t="s">
        <v>230</v>
      </c>
      <c r="P359" s="10">
        <v>31</v>
      </c>
      <c r="Q359" s="10">
        <v>2014</v>
      </c>
      <c r="R359" s="10" t="s">
        <v>459</v>
      </c>
      <c r="S359" s="10" t="s">
        <v>97</v>
      </c>
      <c r="T359" s="10">
        <v>11</v>
      </c>
      <c r="U359" s="10">
        <v>2016</v>
      </c>
      <c r="V359" s="10"/>
      <c r="W359" s="10"/>
      <c r="X359" s="10"/>
      <c r="Y359" s="10"/>
      <c r="Z359" s="4"/>
      <c r="AA359" s="4"/>
      <c r="AB359" s="4"/>
      <c r="AC359" s="4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</row>
    <row r="360" spans="1:51" ht="11.25" customHeight="1" x14ac:dyDescent="0.2">
      <c r="A360" s="92">
        <v>42873</v>
      </c>
      <c r="B360" s="10" t="s">
        <v>82</v>
      </c>
      <c r="C360" s="10" t="s">
        <v>84</v>
      </c>
      <c r="D360" s="10" t="s">
        <v>83</v>
      </c>
      <c r="E360" s="10" t="s">
        <v>69</v>
      </c>
      <c r="F360" s="10">
        <v>2017</v>
      </c>
      <c r="G360" s="18">
        <v>41376</v>
      </c>
      <c r="H360" s="10" t="s">
        <v>86</v>
      </c>
      <c r="I360" s="23" t="s">
        <v>87</v>
      </c>
      <c r="J360" s="10" t="s">
        <v>88</v>
      </c>
      <c r="K360" s="10" t="s">
        <v>85</v>
      </c>
      <c r="L360" s="10">
        <v>68516</v>
      </c>
      <c r="M360" s="10" t="s">
        <v>89</v>
      </c>
      <c r="N360" s="10" t="s">
        <v>89</v>
      </c>
      <c r="O360" s="10" t="s">
        <v>90</v>
      </c>
      <c r="P360" s="10">
        <v>7</v>
      </c>
      <c r="Q360" s="10">
        <v>2015</v>
      </c>
      <c r="R360" s="8"/>
      <c r="S360" s="8"/>
      <c r="T360" s="8"/>
      <c r="U360" s="8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</row>
    <row r="361" spans="1:51" ht="15" x14ac:dyDescent="0.2">
      <c r="A361" s="50"/>
      <c r="B361" s="83"/>
      <c r="C361" s="10"/>
      <c r="D361" s="10"/>
      <c r="E361" s="10"/>
      <c r="F361" s="10"/>
      <c r="G361" s="20"/>
      <c r="H361" s="10"/>
      <c r="I361" s="76"/>
      <c r="J361" s="10"/>
      <c r="K361" s="93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4"/>
      <c r="AA361" s="4"/>
      <c r="AB361" s="4"/>
      <c r="AC361" s="4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</row>
    <row r="362" spans="1:51" ht="15" x14ac:dyDescent="0.2">
      <c r="A362" s="80" t="s">
        <v>2352</v>
      </c>
      <c r="B362" s="10"/>
      <c r="C362" s="10"/>
      <c r="D362" s="10"/>
      <c r="E362" s="10"/>
      <c r="F362" s="10"/>
      <c r="G362" s="20"/>
      <c r="H362" s="10"/>
      <c r="I362" s="76"/>
      <c r="J362" s="10"/>
      <c r="K362" s="91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4"/>
      <c r="AA362" s="4"/>
      <c r="AB362" s="4"/>
      <c r="AC362" s="4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</row>
    <row r="363" spans="1:51" ht="15" x14ac:dyDescent="0.2">
      <c r="A363" s="52">
        <v>42583</v>
      </c>
      <c r="B363" s="8" t="s">
        <v>2046</v>
      </c>
      <c r="C363" s="8" t="s">
        <v>994</v>
      </c>
      <c r="D363" s="8" t="s">
        <v>2047</v>
      </c>
      <c r="E363" s="8" t="s">
        <v>126</v>
      </c>
      <c r="F363" s="8">
        <v>2014</v>
      </c>
      <c r="G363" s="18">
        <v>40705</v>
      </c>
      <c r="H363" s="8" t="s">
        <v>2049</v>
      </c>
      <c r="I363" s="65" t="s">
        <v>2050</v>
      </c>
      <c r="J363" s="8" t="s">
        <v>2051</v>
      </c>
      <c r="K363" s="8" t="s">
        <v>2052</v>
      </c>
      <c r="L363" s="8">
        <v>68521</v>
      </c>
      <c r="M363" s="8" t="s">
        <v>2053</v>
      </c>
      <c r="N363" s="8" t="s">
        <v>2053</v>
      </c>
      <c r="O363" s="8" t="s">
        <v>105</v>
      </c>
      <c r="P363" s="8">
        <v>18</v>
      </c>
      <c r="Q363" s="8">
        <v>2013</v>
      </c>
      <c r="R363" s="4"/>
      <c r="S363" s="4"/>
      <c r="T363" s="4"/>
      <c r="U363" s="4"/>
      <c r="V363" s="4"/>
      <c r="W363" s="4"/>
      <c r="X363" s="4"/>
      <c r="Y363" s="20"/>
      <c r="Z363" s="20"/>
      <c r="AA363" s="20"/>
      <c r="AB363" s="20"/>
      <c r="AC363" s="4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</row>
    <row r="364" spans="1:51" ht="15" x14ac:dyDescent="0.2">
      <c r="A364" s="81">
        <v>42583</v>
      </c>
      <c r="B364" s="8" t="s">
        <v>1583</v>
      </c>
      <c r="C364" s="8" t="s">
        <v>1584</v>
      </c>
      <c r="D364" s="8" t="s">
        <v>320</v>
      </c>
      <c r="E364" s="10" t="s">
        <v>126</v>
      </c>
      <c r="F364" s="8">
        <v>2011</v>
      </c>
      <c r="G364" s="18">
        <v>39229</v>
      </c>
      <c r="H364" s="8" t="s">
        <v>1585</v>
      </c>
      <c r="I364" s="58" t="str">
        <f>HYPERLINK("mailto:sarahbradywilson@gmail.com","sarahbradywilson@gmail.com")</f>
        <v>sarahbradywilson@gmail.com</v>
      </c>
      <c r="J364" s="10" t="s">
        <v>347</v>
      </c>
      <c r="K364" s="8" t="s">
        <v>1587</v>
      </c>
      <c r="L364" s="8">
        <v>68507</v>
      </c>
      <c r="M364" s="8" t="s">
        <v>2353</v>
      </c>
      <c r="N364" s="8" t="s">
        <v>1589</v>
      </c>
      <c r="O364" s="8" t="s">
        <v>105</v>
      </c>
      <c r="P364" s="8">
        <v>24</v>
      </c>
      <c r="Q364" s="8">
        <v>2009</v>
      </c>
      <c r="R364" s="8" t="s">
        <v>1590</v>
      </c>
      <c r="S364" s="8" t="s">
        <v>193</v>
      </c>
      <c r="T364" s="8">
        <v>3</v>
      </c>
      <c r="U364" s="8">
        <v>2010</v>
      </c>
      <c r="V364" s="4"/>
      <c r="W364" s="4"/>
      <c r="X364" s="4"/>
      <c r="Y364" s="20"/>
      <c r="Z364" s="20"/>
      <c r="AA364" s="20"/>
      <c r="AB364" s="20"/>
      <c r="AC364" s="4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</row>
    <row r="365" spans="1:51" ht="15" x14ac:dyDescent="0.2">
      <c r="A365" s="50">
        <v>42644</v>
      </c>
      <c r="B365" s="8" t="s">
        <v>1925</v>
      </c>
      <c r="C365" s="8" t="s">
        <v>1926</v>
      </c>
      <c r="D365" s="8" t="s">
        <v>1407</v>
      </c>
      <c r="E365" s="10" t="s">
        <v>90</v>
      </c>
      <c r="F365" s="8">
        <v>2013</v>
      </c>
      <c r="G365" s="18">
        <v>40341</v>
      </c>
      <c r="H365" s="8" t="s">
        <v>1927</v>
      </c>
      <c r="I365" s="65" t="s">
        <v>1928</v>
      </c>
      <c r="J365" s="8" t="s">
        <v>422</v>
      </c>
      <c r="K365" s="8" t="s">
        <v>2354</v>
      </c>
      <c r="L365" s="8">
        <v>68506</v>
      </c>
      <c r="M365" s="8" t="s">
        <v>1930</v>
      </c>
      <c r="N365" s="8" t="s">
        <v>717</v>
      </c>
      <c r="O365" s="8" t="s">
        <v>105</v>
      </c>
      <c r="P365" s="8">
        <v>7</v>
      </c>
      <c r="Q365" s="8">
        <v>2003</v>
      </c>
      <c r="R365" s="8" t="s">
        <v>537</v>
      </c>
      <c r="S365" s="8" t="s">
        <v>239</v>
      </c>
      <c r="T365" s="8">
        <v>3</v>
      </c>
      <c r="U365" s="8">
        <v>2007</v>
      </c>
      <c r="V365" s="8" t="s">
        <v>1931</v>
      </c>
      <c r="W365" s="8" t="s">
        <v>126</v>
      </c>
      <c r="X365" s="8">
        <v>20</v>
      </c>
      <c r="Y365" s="8">
        <v>2009</v>
      </c>
      <c r="Z365" s="8" t="s">
        <v>1932</v>
      </c>
      <c r="AA365" s="8" t="s">
        <v>67</v>
      </c>
      <c r="AB365" s="8">
        <v>1</v>
      </c>
      <c r="AC365" s="8">
        <v>2011</v>
      </c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</row>
    <row r="366" spans="1:51" ht="15" x14ac:dyDescent="0.2">
      <c r="A366" s="50">
        <v>42675</v>
      </c>
      <c r="B366" s="10" t="s">
        <v>1372</v>
      </c>
      <c r="C366" s="10" t="s">
        <v>1373</v>
      </c>
      <c r="D366" s="10" t="s">
        <v>2355</v>
      </c>
      <c r="E366" s="10" t="s">
        <v>522</v>
      </c>
      <c r="F366" s="69">
        <v>2009</v>
      </c>
      <c r="G366" s="94">
        <v>36792</v>
      </c>
      <c r="H366" s="95" t="s">
        <v>2356</v>
      </c>
      <c r="I366" s="95" t="s">
        <v>2357</v>
      </c>
      <c r="J366" s="95" t="s">
        <v>2358</v>
      </c>
      <c r="K366" s="95" t="s">
        <v>2359</v>
      </c>
      <c r="L366" s="10">
        <v>68505</v>
      </c>
      <c r="M366" s="10" t="s">
        <v>2360</v>
      </c>
      <c r="N366" s="10" t="s">
        <v>1332</v>
      </c>
      <c r="O366" s="10" t="s">
        <v>97</v>
      </c>
      <c r="P366" s="10">
        <v>11</v>
      </c>
      <c r="Q366" s="10">
        <v>2008</v>
      </c>
      <c r="R366" s="10" t="s">
        <v>2361</v>
      </c>
      <c r="S366" s="10" t="s">
        <v>340</v>
      </c>
      <c r="T366" s="10">
        <v>8</v>
      </c>
      <c r="U366" s="8">
        <v>2011</v>
      </c>
      <c r="V366" s="83"/>
      <c r="W366" s="83"/>
      <c r="X366" s="83"/>
      <c r="Y366" s="83"/>
      <c r="Z366" s="83"/>
      <c r="AA366" s="4"/>
      <c r="AB366" s="4"/>
      <c r="AC366" s="4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</row>
    <row r="367" spans="1:51" ht="15" x14ac:dyDescent="0.2">
      <c r="A367" s="50">
        <v>42684</v>
      </c>
      <c r="B367" s="8" t="s">
        <v>1743</v>
      </c>
      <c r="C367" s="8" t="s">
        <v>932</v>
      </c>
      <c r="D367" s="8" t="s">
        <v>1744</v>
      </c>
      <c r="E367" s="10" t="s">
        <v>522</v>
      </c>
      <c r="F367" s="8">
        <v>2012</v>
      </c>
      <c r="G367" s="18">
        <v>38885</v>
      </c>
      <c r="H367" s="8" t="s">
        <v>2362</v>
      </c>
      <c r="I367" s="65" t="s">
        <v>2363</v>
      </c>
      <c r="J367" s="10" t="s">
        <v>1746</v>
      </c>
      <c r="K367" s="8" t="s">
        <v>2364</v>
      </c>
      <c r="L367" s="8">
        <v>68516</v>
      </c>
      <c r="M367" s="10" t="s">
        <v>2365</v>
      </c>
      <c r="N367" s="8" t="s">
        <v>1749</v>
      </c>
      <c r="O367" s="8" t="s">
        <v>210</v>
      </c>
      <c r="P367" s="8">
        <v>29</v>
      </c>
      <c r="Q367" s="8">
        <v>2010</v>
      </c>
      <c r="R367" s="8" t="s">
        <v>265</v>
      </c>
      <c r="S367" s="8" t="s">
        <v>340</v>
      </c>
      <c r="T367" s="8">
        <v>26</v>
      </c>
      <c r="U367" s="8">
        <v>2012</v>
      </c>
      <c r="V367" s="10" t="s">
        <v>1647</v>
      </c>
      <c r="W367" s="10" t="s">
        <v>67</v>
      </c>
      <c r="X367" s="10">
        <v>8</v>
      </c>
      <c r="Y367" s="10">
        <v>2015</v>
      </c>
      <c r="Z367" s="83"/>
      <c r="AA367" s="83"/>
      <c r="AB367" s="83"/>
      <c r="AC367" s="83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</row>
    <row r="368" spans="1:51" ht="15" x14ac:dyDescent="0.2">
      <c r="A368" s="50">
        <v>42704</v>
      </c>
      <c r="B368" s="10" t="s">
        <v>2366</v>
      </c>
      <c r="C368" s="10" t="s">
        <v>698</v>
      </c>
      <c r="D368" s="10" t="s">
        <v>1430</v>
      </c>
      <c r="E368" s="10" t="s">
        <v>522</v>
      </c>
      <c r="F368" s="10">
        <v>2015</v>
      </c>
      <c r="G368" s="18">
        <v>41636</v>
      </c>
      <c r="H368" s="10" t="s">
        <v>2199</v>
      </c>
      <c r="I368" s="96" t="s">
        <v>2200</v>
      </c>
      <c r="J368" s="10" t="s">
        <v>275</v>
      </c>
      <c r="K368" s="10" t="s">
        <v>2201</v>
      </c>
      <c r="L368" s="10">
        <v>68521</v>
      </c>
      <c r="M368" s="10" t="s">
        <v>2202</v>
      </c>
      <c r="N368" s="10" t="s">
        <v>2203</v>
      </c>
      <c r="O368" s="10" t="s">
        <v>69</v>
      </c>
      <c r="P368" s="10">
        <v>29</v>
      </c>
      <c r="Q368" s="10">
        <v>2009</v>
      </c>
      <c r="R368" s="10" t="s">
        <v>2204</v>
      </c>
      <c r="S368" s="10" t="s">
        <v>410</v>
      </c>
      <c r="T368" s="10">
        <v>14</v>
      </c>
      <c r="U368" s="10">
        <v>2012</v>
      </c>
      <c r="V368" s="10"/>
      <c r="W368" s="10"/>
      <c r="X368" s="10"/>
      <c r="Y368" s="10"/>
      <c r="Z368" s="4"/>
      <c r="AA368" s="4"/>
      <c r="AB368" s="4"/>
      <c r="AC368" s="4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</row>
    <row r="369" spans="1:51" ht="15" x14ac:dyDescent="0.2">
      <c r="A369" s="50">
        <v>42704</v>
      </c>
      <c r="B369" s="10" t="s">
        <v>1751</v>
      </c>
      <c r="C369" s="8" t="s">
        <v>1752</v>
      </c>
      <c r="D369" s="8" t="s">
        <v>1753</v>
      </c>
      <c r="E369" s="10" t="s">
        <v>134</v>
      </c>
      <c r="F369" s="8">
        <v>2012</v>
      </c>
      <c r="G369" s="18">
        <v>39312</v>
      </c>
      <c r="H369" s="8" t="s">
        <v>1754</v>
      </c>
      <c r="I369" s="60" t="s">
        <v>2367</v>
      </c>
      <c r="J369" s="8" t="s">
        <v>2368</v>
      </c>
      <c r="K369" s="8" t="s">
        <v>2369</v>
      </c>
      <c r="L369" s="8">
        <v>68524</v>
      </c>
      <c r="M369" s="10" t="s">
        <v>2370</v>
      </c>
      <c r="N369" s="8" t="s">
        <v>1758</v>
      </c>
      <c r="O369" s="8" t="s">
        <v>410</v>
      </c>
      <c r="P369" s="8">
        <v>4</v>
      </c>
      <c r="Q369" s="8">
        <v>2008</v>
      </c>
      <c r="R369" s="8" t="s">
        <v>1759</v>
      </c>
      <c r="S369" s="8" t="s">
        <v>126</v>
      </c>
      <c r="T369" s="8">
        <v>29</v>
      </c>
      <c r="U369" s="8">
        <v>2011</v>
      </c>
      <c r="V369" s="69" t="s">
        <v>2051</v>
      </c>
      <c r="W369" s="69" t="s">
        <v>97</v>
      </c>
      <c r="X369" s="69">
        <v>19</v>
      </c>
      <c r="Y369" s="69">
        <v>2013</v>
      </c>
      <c r="Z369" s="4"/>
      <c r="AA369" s="4"/>
      <c r="AB369" s="4"/>
      <c r="AC369" s="4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</row>
    <row r="370" spans="1:51" ht="15" x14ac:dyDescent="0.2">
      <c r="A370" s="50">
        <v>42743</v>
      </c>
      <c r="B370" s="8" t="s">
        <v>2371</v>
      </c>
      <c r="C370" s="10" t="s">
        <v>1584</v>
      </c>
      <c r="D370" s="10" t="s">
        <v>511</v>
      </c>
      <c r="E370" s="10" t="s">
        <v>153</v>
      </c>
      <c r="F370" s="8">
        <v>2012</v>
      </c>
      <c r="G370" s="18">
        <v>39712</v>
      </c>
      <c r="H370" s="8" t="s">
        <v>2372</v>
      </c>
      <c r="I370" s="69" t="s">
        <v>2373</v>
      </c>
      <c r="J370" s="8" t="s">
        <v>396</v>
      </c>
      <c r="K370" s="8" t="s">
        <v>2374</v>
      </c>
      <c r="L370" s="8">
        <v>68502</v>
      </c>
      <c r="M370" s="8" t="s">
        <v>2375</v>
      </c>
      <c r="N370" s="8" t="s">
        <v>1127</v>
      </c>
      <c r="O370" s="8" t="s">
        <v>67</v>
      </c>
      <c r="P370" s="8">
        <v>14</v>
      </c>
      <c r="Q370" s="8">
        <v>2012</v>
      </c>
      <c r="R370" s="8" t="s">
        <v>523</v>
      </c>
      <c r="S370" s="8" t="s">
        <v>239</v>
      </c>
      <c r="T370" s="8">
        <v>1</v>
      </c>
      <c r="U370" s="8">
        <v>2014</v>
      </c>
      <c r="V370" s="10"/>
      <c r="W370" s="10"/>
      <c r="X370" s="10"/>
      <c r="Y370" s="10"/>
      <c r="Z370" s="4"/>
      <c r="AA370" s="4"/>
      <c r="AB370" s="4"/>
      <c r="AC370" s="4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</row>
    <row r="371" spans="1:51" ht="15" x14ac:dyDescent="0.2">
      <c r="A371" s="94">
        <v>42767</v>
      </c>
      <c r="B371" s="10" t="s">
        <v>2083</v>
      </c>
      <c r="C371" s="10" t="s">
        <v>721</v>
      </c>
      <c r="D371" s="10" t="s">
        <v>2084</v>
      </c>
      <c r="E371" s="10" t="s">
        <v>230</v>
      </c>
      <c r="F371" s="10">
        <v>2015</v>
      </c>
      <c r="G371" s="18">
        <v>41048</v>
      </c>
      <c r="H371" s="10" t="s">
        <v>2085</v>
      </c>
      <c r="I371" s="96" t="s">
        <v>2086</v>
      </c>
      <c r="J371" s="10" t="s">
        <v>2087</v>
      </c>
      <c r="K371" s="10" t="s">
        <v>2088</v>
      </c>
      <c r="L371" s="10">
        <v>68528</v>
      </c>
      <c r="M371" s="10" t="s">
        <v>2376</v>
      </c>
      <c r="N371" s="10" t="s">
        <v>2090</v>
      </c>
      <c r="O371" s="10" t="s">
        <v>149</v>
      </c>
      <c r="P371" s="10">
        <v>3</v>
      </c>
      <c r="Q371" s="10">
        <v>2003</v>
      </c>
      <c r="R371" s="10" t="s">
        <v>1529</v>
      </c>
      <c r="S371" s="10" t="s">
        <v>126</v>
      </c>
      <c r="T371" s="10">
        <v>24</v>
      </c>
      <c r="U371" s="10">
        <v>2010</v>
      </c>
      <c r="V371" s="10" t="s">
        <v>2091</v>
      </c>
      <c r="W371" s="10" t="s">
        <v>210</v>
      </c>
      <c r="X371" s="10">
        <v>2</v>
      </c>
      <c r="Y371" s="10">
        <v>2013</v>
      </c>
      <c r="Z371" s="10" t="s">
        <v>1648</v>
      </c>
      <c r="AA371" s="10" t="s">
        <v>675</v>
      </c>
      <c r="AB371" s="10">
        <v>28</v>
      </c>
      <c r="AC371" s="10">
        <v>2016</v>
      </c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</row>
    <row r="372" spans="1:51" ht="15" x14ac:dyDescent="0.2">
      <c r="A372" s="94">
        <v>42795</v>
      </c>
      <c r="B372" s="8" t="s">
        <v>1189</v>
      </c>
      <c r="C372" s="8" t="s">
        <v>1190</v>
      </c>
      <c r="D372" s="8" t="s">
        <v>1191</v>
      </c>
      <c r="E372" s="10" t="s">
        <v>253</v>
      </c>
      <c r="F372" s="8">
        <v>2012</v>
      </c>
      <c r="G372" s="18">
        <v>35140</v>
      </c>
      <c r="H372" s="8" t="s">
        <v>1649</v>
      </c>
      <c r="I372" s="60" t="s">
        <v>1193</v>
      </c>
      <c r="J372" s="8" t="s">
        <v>1194</v>
      </c>
      <c r="K372" s="8" t="s">
        <v>1650</v>
      </c>
      <c r="L372" s="8">
        <v>68505</v>
      </c>
      <c r="M372" s="8" t="s">
        <v>2377</v>
      </c>
      <c r="N372" s="8" t="s">
        <v>262</v>
      </c>
      <c r="O372" s="8" t="s">
        <v>193</v>
      </c>
      <c r="P372" s="8">
        <v>13</v>
      </c>
      <c r="Q372" s="8">
        <v>1997</v>
      </c>
      <c r="R372" s="8" t="s">
        <v>1197</v>
      </c>
      <c r="S372" s="8" t="s">
        <v>193</v>
      </c>
      <c r="T372" s="8">
        <v>4</v>
      </c>
      <c r="U372" s="8">
        <v>2002</v>
      </c>
      <c r="V372" s="8" t="s">
        <v>1652</v>
      </c>
      <c r="W372" s="8" t="s">
        <v>67</v>
      </c>
      <c r="X372" s="8">
        <v>28</v>
      </c>
      <c r="Y372" s="8">
        <v>2011</v>
      </c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</row>
    <row r="373" spans="1:51" ht="15" x14ac:dyDescent="0.2">
      <c r="A373" s="50">
        <v>42795</v>
      </c>
      <c r="B373" s="10" t="s">
        <v>2175</v>
      </c>
      <c r="C373" s="10" t="s">
        <v>1291</v>
      </c>
      <c r="D373" s="10" t="s">
        <v>2176</v>
      </c>
      <c r="E373" s="10" t="s">
        <v>253</v>
      </c>
      <c r="F373" s="10">
        <v>2016</v>
      </c>
      <c r="G373" s="18">
        <v>39193</v>
      </c>
      <c r="H373" s="10" t="s">
        <v>2177</v>
      </c>
      <c r="I373" s="76" t="s">
        <v>2178</v>
      </c>
      <c r="J373" s="10" t="s">
        <v>2002</v>
      </c>
      <c r="K373" s="10" t="s">
        <v>2179</v>
      </c>
      <c r="L373" s="10">
        <v>68516</v>
      </c>
      <c r="M373" s="10" t="s">
        <v>2180</v>
      </c>
      <c r="N373" s="10" t="s">
        <v>724</v>
      </c>
      <c r="O373" s="10" t="s">
        <v>149</v>
      </c>
      <c r="P373" s="10">
        <v>15</v>
      </c>
      <c r="Q373" s="10">
        <v>2009</v>
      </c>
      <c r="R373" s="10" t="s">
        <v>152</v>
      </c>
      <c r="S373" s="10" t="s">
        <v>210</v>
      </c>
      <c r="T373" s="10">
        <v>15</v>
      </c>
      <c r="U373" s="10">
        <v>2010</v>
      </c>
      <c r="V373" s="4"/>
      <c r="W373" s="4"/>
      <c r="X373" s="4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</row>
    <row r="374" spans="1:51" ht="15" x14ac:dyDescent="0.2">
      <c r="A374" s="50">
        <v>42800</v>
      </c>
      <c r="B374" s="10" t="s">
        <v>2191</v>
      </c>
      <c r="C374" s="10" t="s">
        <v>2192</v>
      </c>
      <c r="D374" s="10" t="s">
        <v>1430</v>
      </c>
      <c r="E374" s="10" t="s">
        <v>90</v>
      </c>
      <c r="F374" s="10">
        <v>2015</v>
      </c>
      <c r="G374" s="18">
        <v>38192</v>
      </c>
      <c r="H374" s="10" t="s">
        <v>2193</v>
      </c>
      <c r="I374" s="70" t="s">
        <v>2194</v>
      </c>
      <c r="J374" s="10" t="s">
        <v>812</v>
      </c>
      <c r="K374" s="10" t="s">
        <v>2195</v>
      </c>
      <c r="L374" s="10">
        <v>68516</v>
      </c>
      <c r="M374" s="10" t="s">
        <v>2196</v>
      </c>
      <c r="N374" s="10" t="s">
        <v>2196</v>
      </c>
      <c r="O374" s="10" t="s">
        <v>97</v>
      </c>
      <c r="P374" s="10">
        <v>1</v>
      </c>
      <c r="Q374" s="10">
        <v>2015</v>
      </c>
      <c r="R374" s="10"/>
      <c r="S374" s="10"/>
      <c r="T374" s="10"/>
      <c r="U374" s="4"/>
      <c r="V374" s="4"/>
      <c r="W374" s="4"/>
      <c r="X374" s="4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</row>
    <row r="375" spans="1:51" ht="15" x14ac:dyDescent="0.2">
      <c r="A375" s="50">
        <v>42818</v>
      </c>
      <c r="B375" s="10" t="s">
        <v>2075</v>
      </c>
      <c r="C375" s="10" t="s">
        <v>2076</v>
      </c>
      <c r="D375" s="10" t="s">
        <v>433</v>
      </c>
      <c r="E375" s="10" t="s">
        <v>134</v>
      </c>
      <c r="F375" s="10">
        <v>2014</v>
      </c>
      <c r="G375" s="18">
        <v>39662</v>
      </c>
      <c r="H375" s="10" t="s">
        <v>2077</v>
      </c>
      <c r="I375" s="96" t="s">
        <v>2078</v>
      </c>
      <c r="J375" s="10" t="s">
        <v>2079</v>
      </c>
      <c r="K375" s="10" t="s">
        <v>2080</v>
      </c>
      <c r="L375" s="10">
        <v>68516</v>
      </c>
      <c r="M375" s="10" t="s">
        <v>2378</v>
      </c>
      <c r="N375" s="10" t="s">
        <v>2081</v>
      </c>
      <c r="O375" s="10" t="s">
        <v>67</v>
      </c>
      <c r="P375" s="10">
        <v>23</v>
      </c>
      <c r="Q375" s="10">
        <v>2012</v>
      </c>
      <c r="R375" s="10" t="s">
        <v>514</v>
      </c>
      <c r="S375" s="10" t="s">
        <v>149</v>
      </c>
      <c r="T375" s="10">
        <v>3</v>
      </c>
      <c r="U375" s="10">
        <v>2015</v>
      </c>
      <c r="V375" s="4"/>
      <c r="W375" s="4"/>
      <c r="X375" s="4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</row>
    <row r="376" spans="1:51" ht="15" x14ac:dyDescent="0.2">
      <c r="A376" s="50">
        <v>42891</v>
      </c>
      <c r="B376" s="8" t="s">
        <v>1820</v>
      </c>
      <c r="C376" s="8" t="s">
        <v>1821</v>
      </c>
      <c r="D376" s="8" t="s">
        <v>1081</v>
      </c>
      <c r="E376" s="8" t="s">
        <v>69</v>
      </c>
      <c r="F376" s="8">
        <v>2013</v>
      </c>
      <c r="G376" s="18"/>
      <c r="H376" s="8" t="s">
        <v>1822</v>
      </c>
      <c r="I376" s="12" t="s">
        <v>1823</v>
      </c>
      <c r="J376" s="8"/>
      <c r="K376" s="8" t="s">
        <v>1825</v>
      </c>
      <c r="L376" s="8">
        <v>68516</v>
      </c>
      <c r="M376" s="10" t="s">
        <v>2379</v>
      </c>
      <c r="N376" s="8" t="s">
        <v>254</v>
      </c>
      <c r="O376" s="10" t="s">
        <v>230</v>
      </c>
      <c r="P376" s="8">
        <v>5</v>
      </c>
      <c r="Q376" s="8">
        <v>2010</v>
      </c>
      <c r="R376" s="8" t="s">
        <v>2380</v>
      </c>
      <c r="S376" s="8" t="s">
        <v>239</v>
      </c>
      <c r="T376" s="8">
        <v>5</v>
      </c>
      <c r="U376" s="8">
        <v>2013</v>
      </c>
      <c r="V376" s="10" t="s">
        <v>2381</v>
      </c>
      <c r="W376" s="10" t="s">
        <v>69</v>
      </c>
      <c r="X376" s="10">
        <v>22</v>
      </c>
      <c r="Y376" s="10">
        <v>2015</v>
      </c>
      <c r="Z376" s="10" t="s">
        <v>2382</v>
      </c>
      <c r="AA376" s="10" t="s">
        <v>761</v>
      </c>
      <c r="AB376" s="10">
        <v>22</v>
      </c>
      <c r="AC376" s="10">
        <v>2015</v>
      </c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</row>
    <row r="377" spans="1:51" ht="15" x14ac:dyDescent="0.2">
      <c r="A377" s="50">
        <v>42891</v>
      </c>
      <c r="B377" s="10" t="s">
        <v>2092</v>
      </c>
      <c r="C377" s="10" t="s">
        <v>2093</v>
      </c>
      <c r="D377" s="10" t="s">
        <v>2094</v>
      </c>
      <c r="E377" s="10" t="s">
        <v>69</v>
      </c>
      <c r="F377" s="10">
        <v>2015</v>
      </c>
      <c r="G377" s="18">
        <v>40355</v>
      </c>
      <c r="H377" s="10" t="s">
        <v>2095</v>
      </c>
      <c r="I377" s="23" t="s">
        <v>2096</v>
      </c>
      <c r="J377" s="10" t="s">
        <v>931</v>
      </c>
      <c r="K377" s="10" t="s">
        <v>2383</v>
      </c>
      <c r="L377" s="10">
        <v>68512</v>
      </c>
      <c r="M377" s="10" t="s">
        <v>2098</v>
      </c>
      <c r="N377" s="10" t="s">
        <v>2099</v>
      </c>
      <c r="O377" s="10" t="s">
        <v>81</v>
      </c>
      <c r="P377" s="10">
        <v>8</v>
      </c>
      <c r="Q377" s="10">
        <v>2012</v>
      </c>
      <c r="R377" s="10" t="s">
        <v>2100</v>
      </c>
      <c r="S377" s="10" t="s">
        <v>675</v>
      </c>
      <c r="T377" s="10">
        <v>7</v>
      </c>
      <c r="U377" s="10">
        <v>2015</v>
      </c>
      <c r="V377" s="4"/>
      <c r="W377" s="4"/>
      <c r="X377" s="4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</row>
    <row r="378" spans="1:51" ht="15" x14ac:dyDescent="0.2">
      <c r="A378" s="50">
        <v>42915</v>
      </c>
      <c r="B378" s="10" t="s">
        <v>2384</v>
      </c>
      <c r="C378" s="10" t="s">
        <v>2109</v>
      </c>
      <c r="D378" s="10" t="s">
        <v>2110</v>
      </c>
      <c r="E378" s="10" t="s">
        <v>67</v>
      </c>
      <c r="F378" s="10">
        <v>2015</v>
      </c>
      <c r="G378" s="81">
        <v>38885</v>
      </c>
      <c r="H378" s="10" t="s">
        <v>2111</v>
      </c>
      <c r="I378" s="76" t="s">
        <v>2112</v>
      </c>
      <c r="J378" s="10" t="s">
        <v>422</v>
      </c>
      <c r="K378" s="10" t="s">
        <v>2385</v>
      </c>
      <c r="L378" s="10">
        <v>68516</v>
      </c>
      <c r="M378" s="10" t="s">
        <v>2114</v>
      </c>
      <c r="N378" s="10" t="s">
        <v>2115</v>
      </c>
      <c r="O378" s="10" t="s">
        <v>97</v>
      </c>
      <c r="P378" s="10">
        <v>16</v>
      </c>
      <c r="Q378" s="10">
        <v>2011</v>
      </c>
      <c r="R378" s="10" t="s">
        <v>2116</v>
      </c>
      <c r="S378" s="10" t="s">
        <v>193</v>
      </c>
      <c r="T378" s="10">
        <v>30</v>
      </c>
      <c r="U378" s="10">
        <v>2013</v>
      </c>
      <c r="V378" s="10"/>
      <c r="W378" s="10"/>
      <c r="X378" s="10"/>
      <c r="Y378" s="10"/>
      <c r="Z378" s="4"/>
      <c r="AA378" s="4"/>
      <c r="AB378" s="4"/>
      <c r="AC378" s="4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</row>
    <row r="379" spans="1:51" ht="15" x14ac:dyDescent="0.2">
      <c r="A379" s="50">
        <v>42915</v>
      </c>
      <c r="B379" s="10" t="s">
        <v>2386</v>
      </c>
      <c r="C379" s="10" t="s">
        <v>1521</v>
      </c>
      <c r="D379" s="10" t="s">
        <v>751</v>
      </c>
      <c r="E379" s="10" t="s">
        <v>67</v>
      </c>
      <c r="F379" s="10">
        <v>2011</v>
      </c>
      <c r="G379" s="81">
        <v>37170</v>
      </c>
      <c r="H379" s="10" t="s">
        <v>1522</v>
      </c>
      <c r="I379" s="76" t="s">
        <v>1523</v>
      </c>
      <c r="J379" s="10" t="s">
        <v>1524</v>
      </c>
      <c r="K379" s="10" t="s">
        <v>2387</v>
      </c>
      <c r="L379" s="10">
        <v>68502</v>
      </c>
      <c r="M379" s="10" t="s">
        <v>2388</v>
      </c>
      <c r="N379" s="10" t="s">
        <v>448</v>
      </c>
      <c r="O379" s="10" t="s">
        <v>126</v>
      </c>
      <c r="P379" s="10">
        <v>21</v>
      </c>
      <c r="Q379" s="10">
        <v>2006</v>
      </c>
      <c r="R379" s="10" t="s">
        <v>495</v>
      </c>
      <c r="S379" s="10" t="s">
        <v>149</v>
      </c>
      <c r="T379" s="10">
        <v>18</v>
      </c>
      <c r="U379" s="10">
        <v>2008</v>
      </c>
      <c r="V379" s="10" t="s">
        <v>2389</v>
      </c>
      <c r="W379" s="10" t="s">
        <v>69</v>
      </c>
      <c r="X379" s="10">
        <v>18</v>
      </c>
      <c r="Y379" s="10">
        <v>2010</v>
      </c>
      <c r="Z379" s="10" t="s">
        <v>1655</v>
      </c>
      <c r="AA379" s="10" t="s">
        <v>340</v>
      </c>
      <c r="AB379" s="10">
        <v>12</v>
      </c>
      <c r="AC379" s="10">
        <v>2014</v>
      </c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</row>
    <row r="380" spans="1:51" ht="15" x14ac:dyDescent="0.2">
      <c r="A380" s="50">
        <v>42915</v>
      </c>
      <c r="B380" s="10" t="s">
        <v>2390</v>
      </c>
      <c r="C380" s="10" t="s">
        <v>1514</v>
      </c>
      <c r="D380" s="10" t="s">
        <v>551</v>
      </c>
      <c r="E380" s="10" t="s">
        <v>67</v>
      </c>
      <c r="F380" s="10">
        <v>2011</v>
      </c>
      <c r="G380" s="81">
        <v>37079</v>
      </c>
      <c r="H380" s="10" t="s">
        <v>2391</v>
      </c>
      <c r="I380" s="76" t="s">
        <v>2392</v>
      </c>
      <c r="J380" s="10" t="s">
        <v>1517</v>
      </c>
      <c r="K380" s="10" t="s">
        <v>2393</v>
      </c>
      <c r="L380" s="10">
        <v>68516</v>
      </c>
      <c r="M380" s="10" t="s">
        <v>2394</v>
      </c>
      <c r="N380" s="10" t="s">
        <v>2395</v>
      </c>
      <c r="O380" s="10" t="s">
        <v>105</v>
      </c>
      <c r="P380" s="10">
        <v>20</v>
      </c>
      <c r="Q380" s="10">
        <v>2010</v>
      </c>
      <c r="R380" s="10" t="s">
        <v>1652</v>
      </c>
      <c r="S380" s="10" t="s">
        <v>126</v>
      </c>
      <c r="T380" s="10">
        <v>26</v>
      </c>
      <c r="U380" s="10">
        <v>2012</v>
      </c>
      <c r="V380" s="10"/>
      <c r="W380" s="10"/>
      <c r="X380" s="10"/>
      <c r="Y380" s="10"/>
      <c r="Z380" s="4"/>
      <c r="AA380" s="4"/>
      <c r="AB380" s="4"/>
      <c r="AC380" s="4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</row>
    <row r="381" spans="1:51" x14ac:dyDescent="0.2">
      <c r="A381" s="97" t="s">
        <v>2396</v>
      </c>
      <c r="B381" s="10"/>
      <c r="C381" s="10"/>
      <c r="D381" s="10"/>
      <c r="E381" s="10"/>
      <c r="F381" s="10"/>
      <c r="G381" s="20"/>
      <c r="H381" s="10"/>
      <c r="I381" s="76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4"/>
      <c r="AA381" s="4"/>
      <c r="AB381" s="4"/>
      <c r="AC381" s="4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</row>
    <row r="382" spans="1:51" ht="15" x14ac:dyDescent="0.2">
      <c r="A382" s="50">
        <v>42936</v>
      </c>
      <c r="B382" s="10" t="s">
        <v>2397</v>
      </c>
      <c r="C382" s="10" t="s">
        <v>370</v>
      </c>
      <c r="D382" s="10" t="s">
        <v>369</v>
      </c>
      <c r="E382" s="10" t="s">
        <v>126</v>
      </c>
      <c r="F382" s="10">
        <v>2017</v>
      </c>
      <c r="G382" s="98">
        <v>41057</v>
      </c>
      <c r="H382" s="10" t="s">
        <v>374</v>
      </c>
      <c r="I382" s="76" t="s">
        <v>375</v>
      </c>
      <c r="J382" s="10" t="s">
        <v>377</v>
      </c>
      <c r="K382" s="10" t="s">
        <v>2398</v>
      </c>
      <c r="L382" s="10">
        <v>68522</v>
      </c>
      <c r="M382" s="10" t="s">
        <v>380</v>
      </c>
      <c r="N382" s="10" t="s">
        <v>380</v>
      </c>
      <c r="O382" s="10" t="s">
        <v>353</v>
      </c>
      <c r="P382" s="10">
        <v>27</v>
      </c>
      <c r="Q382" s="10">
        <v>2016</v>
      </c>
      <c r="R382" s="10"/>
      <c r="S382" s="10"/>
      <c r="T382" s="10"/>
      <c r="U382" s="10"/>
      <c r="V382" s="10"/>
      <c r="W382" s="10"/>
      <c r="X382" s="10"/>
      <c r="Y382" s="10"/>
      <c r="Z382" s="4"/>
      <c r="AA382" s="4"/>
      <c r="AB382" s="4"/>
      <c r="AC382" s="4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</row>
    <row r="383" spans="1:51" ht="15" x14ac:dyDescent="0.2">
      <c r="A383" s="50">
        <v>42960</v>
      </c>
      <c r="B383" s="10" t="s">
        <v>2399</v>
      </c>
      <c r="C383" s="10" t="s">
        <v>739</v>
      </c>
      <c r="D383" s="10" t="s">
        <v>511</v>
      </c>
      <c r="E383" s="10" t="s">
        <v>2232</v>
      </c>
      <c r="F383" s="10">
        <v>2017</v>
      </c>
      <c r="G383" s="81">
        <v>39270</v>
      </c>
      <c r="H383" s="10" t="s">
        <v>741</v>
      </c>
      <c r="I383" s="76" t="s">
        <v>742</v>
      </c>
      <c r="J383" s="10" t="s">
        <v>519</v>
      </c>
      <c r="K383" s="10" t="s">
        <v>2400</v>
      </c>
      <c r="L383" s="10">
        <v>68516</v>
      </c>
      <c r="M383" s="10" t="s">
        <v>744</v>
      </c>
      <c r="N383" s="10" t="s">
        <v>744</v>
      </c>
      <c r="O383" s="10" t="s">
        <v>67</v>
      </c>
      <c r="P383" s="10">
        <v>23</v>
      </c>
      <c r="Q383" s="10">
        <v>2016</v>
      </c>
      <c r="R383" s="10"/>
      <c r="S383" s="10"/>
      <c r="T383" s="10"/>
      <c r="U383" s="10"/>
      <c r="V383" s="10"/>
      <c r="W383" s="10"/>
      <c r="X383" s="10"/>
      <c r="Y383" s="10"/>
      <c r="Z383" s="4"/>
      <c r="AA383" s="4"/>
      <c r="AB383" s="4"/>
      <c r="AC383" s="4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</row>
    <row r="384" spans="1:51" ht="15" x14ac:dyDescent="0.2">
      <c r="A384" s="50">
        <v>42974</v>
      </c>
      <c r="B384" s="10" t="s">
        <v>2401</v>
      </c>
      <c r="C384" s="10" t="s">
        <v>427</v>
      </c>
      <c r="D384" s="10" t="s">
        <v>425</v>
      </c>
      <c r="E384" s="10" t="s">
        <v>2232</v>
      </c>
      <c r="F384" s="10">
        <v>2017</v>
      </c>
      <c r="G384" s="81">
        <v>41085</v>
      </c>
      <c r="H384" s="10" t="s">
        <v>430</v>
      </c>
      <c r="I384" s="76" t="s">
        <v>432</v>
      </c>
      <c r="J384" s="10" t="s">
        <v>434</v>
      </c>
      <c r="K384" s="10" t="s">
        <v>428</v>
      </c>
      <c r="L384" s="10"/>
      <c r="M384" s="10" t="s">
        <v>435</v>
      </c>
      <c r="N384" s="10" t="s">
        <v>437</v>
      </c>
      <c r="O384" s="10" t="s">
        <v>69</v>
      </c>
      <c r="P384" s="10">
        <v>30</v>
      </c>
      <c r="Q384" s="10">
        <v>2014</v>
      </c>
      <c r="R384" s="10" t="s">
        <v>2402</v>
      </c>
      <c r="S384" s="10" t="s">
        <v>67</v>
      </c>
      <c r="T384" s="10">
        <v>19</v>
      </c>
      <c r="U384" s="10">
        <v>2016</v>
      </c>
      <c r="V384" s="10"/>
      <c r="W384" s="10"/>
      <c r="X384" s="10"/>
      <c r="Y384" s="10"/>
      <c r="Z384" s="4"/>
      <c r="AA384" s="4"/>
      <c r="AB384" s="4"/>
      <c r="AC384" s="4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</row>
    <row r="385" spans="1:51" ht="15" x14ac:dyDescent="0.2">
      <c r="A385" s="50">
        <v>42996</v>
      </c>
      <c r="B385" s="10" t="s">
        <v>2403</v>
      </c>
      <c r="C385" s="10" t="s">
        <v>2404</v>
      </c>
      <c r="D385" s="10" t="s">
        <v>369</v>
      </c>
      <c r="E385" s="10" t="s">
        <v>90</v>
      </c>
      <c r="F385" s="10">
        <v>2017</v>
      </c>
      <c r="G385" s="98">
        <v>40343</v>
      </c>
      <c r="H385" s="10" t="s">
        <v>2405</v>
      </c>
      <c r="I385" s="76" t="s">
        <v>2406</v>
      </c>
      <c r="J385" s="10" t="s">
        <v>1764</v>
      </c>
      <c r="K385" s="10" t="s">
        <v>2407</v>
      </c>
      <c r="L385" s="10">
        <v>68516</v>
      </c>
      <c r="M385" s="10" t="s">
        <v>2408</v>
      </c>
      <c r="N385" s="10" t="s">
        <v>1093</v>
      </c>
      <c r="O385" s="10" t="s">
        <v>69</v>
      </c>
      <c r="P385" s="10">
        <v>20</v>
      </c>
      <c r="Q385" s="10">
        <v>2014</v>
      </c>
      <c r="R385" s="10" t="s">
        <v>2409</v>
      </c>
      <c r="S385" s="10" t="s">
        <v>67</v>
      </c>
      <c r="T385" s="10">
        <v>3</v>
      </c>
      <c r="U385" s="10">
        <v>2016</v>
      </c>
      <c r="V385" s="10"/>
      <c r="W385" s="10"/>
      <c r="X385" s="10"/>
      <c r="Y385" s="10"/>
      <c r="Z385" s="4"/>
      <c r="AA385" s="4"/>
      <c r="AB385" s="4"/>
      <c r="AC385" s="4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</row>
    <row r="386" spans="1:51" ht="15" x14ac:dyDescent="0.2">
      <c r="A386" s="50">
        <v>43008</v>
      </c>
      <c r="B386" s="10" t="s">
        <v>2410</v>
      </c>
      <c r="C386" s="10" t="s">
        <v>2411</v>
      </c>
      <c r="D386" s="10" t="s">
        <v>1039</v>
      </c>
      <c r="E386" s="10" t="s">
        <v>90</v>
      </c>
      <c r="F386" s="10">
        <v>2017</v>
      </c>
      <c r="G386" s="98">
        <v>38150</v>
      </c>
      <c r="H386" s="10" t="s">
        <v>2412</v>
      </c>
      <c r="I386" s="76" t="s">
        <v>2413</v>
      </c>
      <c r="J386" s="10" t="s">
        <v>2414</v>
      </c>
      <c r="K386" s="10" t="s">
        <v>2415</v>
      </c>
      <c r="L386" s="10">
        <v>68516</v>
      </c>
      <c r="M386" s="10" t="s">
        <v>2416</v>
      </c>
      <c r="N386" s="10" t="s">
        <v>2100</v>
      </c>
      <c r="O386" s="10" t="s">
        <v>105</v>
      </c>
      <c r="P386" s="10">
        <v>24</v>
      </c>
      <c r="Q386" s="10">
        <v>2008</v>
      </c>
      <c r="R386" s="10" t="s">
        <v>1655</v>
      </c>
      <c r="S386" s="10" t="s">
        <v>105</v>
      </c>
      <c r="T386" s="10">
        <v>2</v>
      </c>
      <c r="U386" s="10">
        <v>2013</v>
      </c>
      <c r="V386" s="10" t="s">
        <v>2417</v>
      </c>
      <c r="W386" s="10" t="s">
        <v>69</v>
      </c>
      <c r="X386" s="10">
        <v>25</v>
      </c>
      <c r="Y386" s="10">
        <v>2015</v>
      </c>
      <c r="Z386" s="4"/>
      <c r="AA386" s="4"/>
      <c r="AB386" s="4"/>
      <c r="AC386" s="4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</row>
    <row r="387" spans="1:51" ht="15" x14ac:dyDescent="0.2">
      <c r="A387" s="50">
        <v>43009</v>
      </c>
      <c r="B387" s="10" t="s">
        <v>174</v>
      </c>
      <c r="C387" s="10" t="s">
        <v>177</v>
      </c>
      <c r="D387" s="10" t="s">
        <v>176</v>
      </c>
      <c r="E387" s="10" t="s">
        <v>522</v>
      </c>
      <c r="F387" s="10">
        <v>2017</v>
      </c>
      <c r="G387" s="98">
        <v>39928</v>
      </c>
      <c r="H387" s="10" t="s">
        <v>180</v>
      </c>
      <c r="I387" s="76" t="s">
        <v>182</v>
      </c>
      <c r="J387" s="10" t="s">
        <v>185</v>
      </c>
      <c r="K387" s="10" t="s">
        <v>2418</v>
      </c>
      <c r="L387" s="10">
        <v>68526</v>
      </c>
      <c r="M387" s="10" t="s">
        <v>188</v>
      </c>
      <c r="N387" s="10" t="s">
        <v>189</v>
      </c>
      <c r="O387" s="10" t="s">
        <v>67</v>
      </c>
      <c r="P387" s="10">
        <v>11</v>
      </c>
      <c r="Q387" s="10">
        <v>15</v>
      </c>
      <c r="R387" s="10" t="s">
        <v>191</v>
      </c>
      <c r="S387" s="10" t="s">
        <v>1880</v>
      </c>
      <c r="T387" s="10">
        <v>7</v>
      </c>
      <c r="U387" s="10">
        <v>2017</v>
      </c>
      <c r="V387" s="10"/>
      <c r="W387" s="10"/>
      <c r="X387" s="10"/>
      <c r="Y387" s="10"/>
      <c r="Z387" s="4"/>
      <c r="AA387" s="4"/>
      <c r="AB387" s="4"/>
      <c r="AC387" s="4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</row>
    <row r="388" spans="1:51" ht="11.25" customHeight="1" x14ac:dyDescent="0.2">
      <c r="A388" s="50">
        <v>43047</v>
      </c>
      <c r="B388" s="45" t="s">
        <v>510</v>
      </c>
      <c r="C388" s="10" t="s">
        <v>513</v>
      </c>
      <c r="D388" s="10" t="s">
        <v>511</v>
      </c>
      <c r="E388" s="10" t="s">
        <v>134</v>
      </c>
      <c r="F388" s="10">
        <v>2017</v>
      </c>
      <c r="G388" s="49">
        <v>41489</v>
      </c>
      <c r="H388" s="46" t="s">
        <v>517</v>
      </c>
      <c r="I388" s="47" t="s">
        <v>518</v>
      </c>
      <c r="J388" s="10" t="s">
        <v>519</v>
      </c>
      <c r="K388" s="46" t="s">
        <v>515</v>
      </c>
      <c r="L388" s="10">
        <v>68506</v>
      </c>
      <c r="M388" s="10" t="s">
        <v>520</v>
      </c>
      <c r="N388" s="10" t="s">
        <v>521</v>
      </c>
      <c r="O388" s="10" t="s">
        <v>522</v>
      </c>
      <c r="P388" s="10">
        <v>27</v>
      </c>
      <c r="Q388" s="10">
        <v>2014</v>
      </c>
      <c r="R388" s="10" t="s">
        <v>523</v>
      </c>
      <c r="S388" s="10" t="s">
        <v>522</v>
      </c>
      <c r="T388" s="10">
        <v>17</v>
      </c>
      <c r="U388" s="10">
        <v>2016</v>
      </c>
      <c r="V388" s="8"/>
      <c r="W388" s="8"/>
      <c r="X388" s="8"/>
      <c r="Y388" s="8"/>
      <c r="Z388" s="8"/>
      <c r="AA388" s="8"/>
      <c r="AB388" s="8"/>
      <c r="AC388" s="8"/>
      <c r="AD388" s="10"/>
      <c r="AE388" s="10"/>
      <c r="AF388" s="10"/>
      <c r="AG388" s="10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spans="1:51" ht="11.25" customHeight="1" x14ac:dyDescent="0.2">
      <c r="A389" s="50">
        <v>43121</v>
      </c>
      <c r="B389" s="45" t="s">
        <v>640</v>
      </c>
      <c r="C389" s="10" t="s">
        <v>644</v>
      </c>
      <c r="D389" s="10" t="s">
        <v>642</v>
      </c>
      <c r="E389" s="10" t="s">
        <v>230</v>
      </c>
      <c r="F389" s="10">
        <v>2018</v>
      </c>
      <c r="G389" s="49">
        <v>40152</v>
      </c>
      <c r="H389" s="46" t="s">
        <v>647</v>
      </c>
      <c r="I389" s="47" t="s">
        <v>2419</v>
      </c>
      <c r="J389" s="10" t="s">
        <v>118</v>
      </c>
      <c r="K389" s="46" t="s">
        <v>645</v>
      </c>
      <c r="L389" s="10">
        <v>68516</v>
      </c>
      <c r="M389" s="10" t="s">
        <v>651</v>
      </c>
      <c r="N389" s="10" t="s">
        <v>652</v>
      </c>
      <c r="O389" s="10" t="s">
        <v>153</v>
      </c>
      <c r="P389" s="10">
        <v>21</v>
      </c>
      <c r="Q389" s="10">
        <v>2011</v>
      </c>
      <c r="R389" s="10" t="s">
        <v>653</v>
      </c>
      <c r="S389" s="10" t="s">
        <v>126</v>
      </c>
      <c r="T389" s="10">
        <v>17</v>
      </c>
      <c r="U389" s="10">
        <v>2014</v>
      </c>
      <c r="V389" s="10" t="s">
        <v>654</v>
      </c>
      <c r="W389" s="10" t="s">
        <v>230</v>
      </c>
      <c r="X389" s="10">
        <v>16</v>
      </c>
      <c r="Y389" s="10">
        <v>2016</v>
      </c>
      <c r="Z389" s="8"/>
      <c r="AA389" s="8"/>
      <c r="AB389" s="8"/>
      <c r="AC389" s="8"/>
      <c r="AD389" s="10"/>
      <c r="AE389" s="10"/>
      <c r="AF389" s="10"/>
      <c r="AG389" s="10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spans="1:51" x14ac:dyDescent="0.2">
      <c r="A390" s="99">
        <v>43144</v>
      </c>
      <c r="B390" s="10" t="s">
        <v>2420</v>
      </c>
      <c r="C390" s="10" t="s">
        <v>2421</v>
      </c>
      <c r="D390" s="10" t="s">
        <v>2422</v>
      </c>
      <c r="E390" s="10" t="s">
        <v>253</v>
      </c>
      <c r="F390" s="10">
        <v>2018</v>
      </c>
      <c r="G390" s="100">
        <v>41510</v>
      </c>
      <c r="H390" s="10" t="s">
        <v>2423</v>
      </c>
      <c r="I390" s="76" t="s">
        <v>2424</v>
      </c>
      <c r="J390" s="10" t="s">
        <v>144</v>
      </c>
      <c r="K390" s="10" t="s">
        <v>2425</v>
      </c>
      <c r="L390" s="10">
        <v>68516</v>
      </c>
      <c r="M390" s="10" t="s">
        <v>2426</v>
      </c>
      <c r="N390" s="10" t="s">
        <v>2427</v>
      </c>
      <c r="O390" s="10" t="s">
        <v>153</v>
      </c>
      <c r="P390" s="10">
        <v>27</v>
      </c>
      <c r="Q390" s="10">
        <v>2015</v>
      </c>
      <c r="R390" s="10" t="s">
        <v>298</v>
      </c>
      <c r="S390" s="10" t="s">
        <v>253</v>
      </c>
      <c r="T390" s="10">
        <v>15</v>
      </c>
      <c r="U390" s="10">
        <v>2018</v>
      </c>
      <c r="V390" s="10"/>
      <c r="W390" s="10"/>
      <c r="X390" s="10"/>
      <c r="Y390" s="10"/>
      <c r="Z390" s="4"/>
      <c r="AA390" s="4"/>
      <c r="AB390" s="4"/>
      <c r="AC390" s="4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</row>
    <row r="391" spans="1:51" x14ac:dyDescent="0.2">
      <c r="A391" s="99">
        <v>43167</v>
      </c>
      <c r="B391" s="10" t="s">
        <v>497</v>
      </c>
      <c r="C391" s="10" t="s">
        <v>501</v>
      </c>
      <c r="D391" s="10" t="s">
        <v>320</v>
      </c>
      <c r="E391" s="10" t="s">
        <v>105</v>
      </c>
      <c r="F391" s="10">
        <v>2018</v>
      </c>
      <c r="G391" s="81">
        <v>39445</v>
      </c>
      <c r="H391" s="10" t="s">
        <v>503</v>
      </c>
      <c r="I391" s="76" t="s">
        <v>504</v>
      </c>
      <c r="J391" s="10" t="s">
        <v>505</v>
      </c>
      <c r="K391" s="10" t="s">
        <v>502</v>
      </c>
      <c r="L391" s="10">
        <v>68516</v>
      </c>
      <c r="M391" s="10" t="s">
        <v>506</v>
      </c>
      <c r="N391" s="10" t="s">
        <v>507</v>
      </c>
      <c r="O391" s="10" t="s">
        <v>395</v>
      </c>
      <c r="P391" s="10">
        <v>18</v>
      </c>
      <c r="Q391" s="10">
        <v>2012</v>
      </c>
      <c r="R391" s="10" t="s">
        <v>252</v>
      </c>
      <c r="S391" s="10" t="s">
        <v>230</v>
      </c>
      <c r="T391" s="10">
        <v>18</v>
      </c>
      <c r="U391" s="10">
        <v>2018</v>
      </c>
      <c r="V391" s="10"/>
      <c r="W391" s="10"/>
      <c r="X391" s="10"/>
      <c r="Y391" s="10"/>
      <c r="Z391" s="4"/>
      <c r="AA391" s="4"/>
      <c r="AB391" s="4"/>
      <c r="AC391" s="4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</row>
    <row r="392" spans="1:51" x14ac:dyDescent="0.2">
      <c r="A392" s="99">
        <v>42851</v>
      </c>
      <c r="B392" s="10" t="s">
        <v>2428</v>
      </c>
      <c r="C392" s="10" t="s">
        <v>2429</v>
      </c>
      <c r="D392" s="10" t="s">
        <v>2430</v>
      </c>
      <c r="E392" s="10" t="s">
        <v>97</v>
      </c>
      <c r="F392" s="10">
        <v>2018</v>
      </c>
      <c r="G392" s="81">
        <v>40873</v>
      </c>
      <c r="H392" s="10" t="s">
        <v>2431</v>
      </c>
      <c r="I392" s="76" t="s">
        <v>2432</v>
      </c>
      <c r="J392" s="10" t="s">
        <v>2187</v>
      </c>
      <c r="K392" s="10" t="s">
        <v>2433</v>
      </c>
      <c r="L392" s="10">
        <v>68516</v>
      </c>
      <c r="M392" s="10" t="s">
        <v>2434</v>
      </c>
      <c r="N392" s="10" t="s">
        <v>2434</v>
      </c>
      <c r="O392" s="10" t="s">
        <v>126</v>
      </c>
      <c r="P392" s="10">
        <v>21</v>
      </c>
      <c r="Q392" s="10">
        <v>2017</v>
      </c>
      <c r="R392" s="10"/>
      <c r="S392" s="10"/>
      <c r="T392" s="10"/>
      <c r="U392" s="10"/>
      <c r="V392" s="10"/>
      <c r="W392" s="10"/>
      <c r="X392" s="10"/>
      <c r="Y392" s="10"/>
      <c r="Z392" s="4"/>
      <c r="AA392" s="4"/>
      <c r="AB392" s="4"/>
      <c r="AC392" s="4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</row>
    <row r="393" spans="1:51" x14ac:dyDescent="0.2">
      <c r="A393" s="99">
        <v>43223</v>
      </c>
      <c r="B393" s="10" t="s">
        <v>383</v>
      </c>
      <c r="C393" s="10" t="s">
        <v>386</v>
      </c>
      <c r="D393" s="10" t="s">
        <v>385</v>
      </c>
      <c r="E393" s="10" t="s">
        <v>69</v>
      </c>
      <c r="F393" s="10">
        <v>2018</v>
      </c>
      <c r="G393" s="20"/>
      <c r="H393" s="10"/>
      <c r="I393" s="76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4"/>
      <c r="AA393" s="4"/>
      <c r="AB393" s="4"/>
      <c r="AC393" s="4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</row>
    <row r="394" spans="1:51" x14ac:dyDescent="0.2">
      <c r="A394" s="99">
        <v>43228</v>
      </c>
      <c r="B394" s="10" t="s">
        <v>2435</v>
      </c>
      <c r="C394" s="10" t="s">
        <v>2436</v>
      </c>
      <c r="D394" s="10" t="s">
        <v>1455</v>
      </c>
      <c r="E394" s="10" t="s">
        <v>69</v>
      </c>
      <c r="F394" s="10">
        <v>2018</v>
      </c>
      <c r="G394" s="20"/>
      <c r="H394" s="10"/>
      <c r="I394" s="76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4"/>
      <c r="AA394" s="4"/>
      <c r="AB394" s="4"/>
      <c r="AC394" s="4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</row>
    <row r="395" spans="1:51" x14ac:dyDescent="0.2">
      <c r="A395" s="99">
        <v>43242</v>
      </c>
      <c r="B395" s="10" t="s">
        <v>480</v>
      </c>
      <c r="C395" s="10" t="s">
        <v>485</v>
      </c>
      <c r="D395" s="10" t="s">
        <v>484</v>
      </c>
      <c r="E395" s="10" t="s">
        <v>69</v>
      </c>
      <c r="F395" s="10">
        <v>2018</v>
      </c>
      <c r="G395" s="20"/>
      <c r="H395" s="10"/>
      <c r="I395" s="76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4"/>
      <c r="AA395" s="4"/>
      <c r="AB395" s="4"/>
      <c r="AC395" s="4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</row>
    <row r="396" spans="1:51" x14ac:dyDescent="0.2">
      <c r="A396" s="99">
        <v>43249</v>
      </c>
      <c r="B396" s="10" t="s">
        <v>2437</v>
      </c>
      <c r="C396" s="10" t="s">
        <v>2438</v>
      </c>
      <c r="D396" s="10" t="s">
        <v>208</v>
      </c>
      <c r="E396" s="10" t="s">
        <v>69</v>
      </c>
      <c r="F396" s="10">
        <v>2018</v>
      </c>
      <c r="G396" s="20"/>
      <c r="H396" s="10"/>
      <c r="I396" s="76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4"/>
      <c r="AA396" s="4"/>
      <c r="AB396" s="4"/>
      <c r="AC396" s="4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</row>
    <row r="397" spans="1:51" x14ac:dyDescent="0.2">
      <c r="A397" s="101"/>
      <c r="B397" s="10"/>
      <c r="C397" s="10"/>
      <c r="D397" s="10"/>
      <c r="E397" s="10"/>
      <c r="F397" s="10"/>
      <c r="G397" s="20"/>
      <c r="H397" s="10"/>
      <c r="I397" s="76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4"/>
      <c r="AA397" s="4"/>
      <c r="AB397" s="4"/>
      <c r="AC397" s="4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</row>
    <row r="398" spans="1:51" x14ac:dyDescent="0.2">
      <c r="A398" s="101"/>
      <c r="B398" s="10"/>
      <c r="C398" s="10"/>
      <c r="D398" s="10"/>
      <c r="E398" s="10"/>
      <c r="F398" s="10"/>
      <c r="G398" s="20"/>
      <c r="H398" s="10"/>
      <c r="I398" s="76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4"/>
      <c r="AA398" s="4"/>
      <c r="AB398" s="4"/>
      <c r="AC398" s="4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</row>
    <row r="399" spans="1:51" x14ac:dyDescent="0.2">
      <c r="A399" s="101" t="s">
        <v>2439</v>
      </c>
      <c r="B399" s="10"/>
      <c r="C399" s="10"/>
      <c r="D399" s="10"/>
      <c r="E399" s="10"/>
      <c r="F399" s="10"/>
      <c r="G399" s="20"/>
      <c r="H399" s="10"/>
      <c r="I399" s="76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4"/>
      <c r="AA399" s="4"/>
      <c r="AB399" s="4"/>
      <c r="AC399" s="4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</row>
    <row r="400" spans="1:51" ht="15" x14ac:dyDescent="0.2">
      <c r="A400" s="50">
        <v>42948</v>
      </c>
      <c r="B400" s="10" t="s">
        <v>2183</v>
      </c>
      <c r="C400" s="10" t="s">
        <v>2184</v>
      </c>
      <c r="D400" s="10" t="s">
        <v>399</v>
      </c>
      <c r="E400" s="10" t="s">
        <v>126</v>
      </c>
      <c r="F400" s="10">
        <v>2015</v>
      </c>
      <c r="G400" s="81">
        <v>39599</v>
      </c>
      <c r="H400" s="10" t="s">
        <v>2185</v>
      </c>
      <c r="I400" s="76" t="s">
        <v>2186</v>
      </c>
      <c r="J400" s="10" t="s">
        <v>2187</v>
      </c>
      <c r="K400" s="10" t="s">
        <v>2188</v>
      </c>
      <c r="L400" s="10">
        <v>68516</v>
      </c>
      <c r="M400" s="10" t="s">
        <v>2189</v>
      </c>
      <c r="N400" s="10" t="s">
        <v>537</v>
      </c>
      <c r="O400" s="10" t="s">
        <v>210</v>
      </c>
      <c r="P400" s="10">
        <v>7</v>
      </c>
      <c r="Q400" s="10">
        <v>2012</v>
      </c>
      <c r="R400" s="10" t="s">
        <v>1819</v>
      </c>
      <c r="S400" s="10" t="s">
        <v>210</v>
      </c>
      <c r="T400" s="10">
        <v>16</v>
      </c>
      <c r="U400" s="10">
        <v>2014</v>
      </c>
      <c r="V400" s="10"/>
      <c r="W400" s="10"/>
      <c r="X400" s="10"/>
      <c r="Y400" s="10"/>
      <c r="Z400" s="4"/>
      <c r="AA400" s="4"/>
      <c r="AB400" s="4"/>
      <c r="AC400" s="4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</row>
    <row r="401" spans="1:51" ht="15" x14ac:dyDescent="0.2">
      <c r="A401" s="50">
        <v>42948</v>
      </c>
      <c r="B401" s="10" t="s">
        <v>1900</v>
      </c>
      <c r="C401" s="10" t="s">
        <v>2440</v>
      </c>
      <c r="D401" s="10" t="s">
        <v>1902</v>
      </c>
      <c r="E401" s="10" t="s">
        <v>126</v>
      </c>
      <c r="F401" s="10">
        <v>2013</v>
      </c>
      <c r="G401" s="81">
        <v>38129</v>
      </c>
      <c r="H401" s="10" t="s">
        <v>2441</v>
      </c>
      <c r="I401" s="76" t="s">
        <v>1904</v>
      </c>
      <c r="J401" s="10" t="s">
        <v>248</v>
      </c>
      <c r="K401" s="10" t="s">
        <v>2442</v>
      </c>
      <c r="L401" s="10">
        <v>68526</v>
      </c>
      <c r="M401" s="10" t="s">
        <v>1907</v>
      </c>
      <c r="N401" s="10" t="s">
        <v>1907</v>
      </c>
      <c r="O401" s="10" t="s">
        <v>210</v>
      </c>
      <c r="P401" s="10">
        <v>12</v>
      </c>
      <c r="Q401" s="10">
        <v>2012</v>
      </c>
      <c r="R401" s="10"/>
      <c r="S401" s="10"/>
      <c r="T401" s="10"/>
      <c r="U401" s="10"/>
      <c r="V401" s="10"/>
      <c r="W401" s="10"/>
      <c r="X401" s="10"/>
      <c r="Y401" s="10"/>
      <c r="Z401" s="4"/>
      <c r="AA401" s="4"/>
      <c r="AB401" s="4"/>
      <c r="AC401" s="4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</row>
    <row r="402" spans="1:51" ht="15" x14ac:dyDescent="0.2">
      <c r="A402" s="50">
        <v>42981</v>
      </c>
      <c r="B402" s="10" t="s">
        <v>2277</v>
      </c>
      <c r="C402" s="10" t="s">
        <v>2278</v>
      </c>
      <c r="D402" s="10" t="s">
        <v>1039</v>
      </c>
      <c r="E402" s="10" t="s">
        <v>260</v>
      </c>
      <c r="F402" s="10">
        <v>2016</v>
      </c>
      <c r="G402" s="81">
        <v>40348</v>
      </c>
      <c r="H402" s="10" t="s">
        <v>2279</v>
      </c>
      <c r="I402" s="76" t="s">
        <v>2280</v>
      </c>
      <c r="J402" s="10" t="s">
        <v>1035</v>
      </c>
      <c r="K402" s="10" t="s">
        <v>2281</v>
      </c>
      <c r="L402" s="10">
        <v>68339</v>
      </c>
      <c r="M402" s="10" t="s">
        <v>2282</v>
      </c>
      <c r="N402" s="10" t="s">
        <v>1603</v>
      </c>
      <c r="O402" s="10" t="s">
        <v>81</v>
      </c>
      <c r="P402" s="10">
        <v>7</v>
      </c>
      <c r="Q402" s="10">
        <v>2012</v>
      </c>
      <c r="R402" s="10" t="s">
        <v>692</v>
      </c>
      <c r="S402" s="10" t="s">
        <v>81</v>
      </c>
      <c r="T402" s="10">
        <v>12</v>
      </c>
      <c r="U402" s="10">
        <v>2014</v>
      </c>
      <c r="V402" s="10"/>
      <c r="W402" s="10"/>
      <c r="X402" s="10"/>
      <c r="Y402" s="10"/>
      <c r="Z402" s="4"/>
      <c r="AA402" s="4"/>
      <c r="AB402" s="4"/>
      <c r="AC402" s="4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</row>
    <row r="403" spans="1:51" ht="15" x14ac:dyDescent="0.2">
      <c r="A403" s="102">
        <v>42917</v>
      </c>
      <c r="B403" s="8" t="s">
        <v>1622</v>
      </c>
      <c r="C403" s="10" t="s">
        <v>2443</v>
      </c>
      <c r="D403" s="10" t="s">
        <v>1624</v>
      </c>
      <c r="E403" s="10" t="s">
        <v>134</v>
      </c>
      <c r="F403" s="10">
        <v>2011</v>
      </c>
      <c r="G403" s="18">
        <v>39606</v>
      </c>
      <c r="H403" s="8" t="s">
        <v>2444</v>
      </c>
      <c r="I403" s="12" t="s">
        <v>2445</v>
      </c>
      <c r="J403" s="10" t="s">
        <v>2446</v>
      </c>
      <c r="K403" s="10" t="s">
        <v>2447</v>
      </c>
      <c r="L403" s="10">
        <v>68510</v>
      </c>
      <c r="M403" s="10" t="s">
        <v>2448</v>
      </c>
      <c r="N403" s="10" t="s">
        <v>2448</v>
      </c>
      <c r="O403" s="10" t="s">
        <v>69</v>
      </c>
      <c r="P403" s="10">
        <v>13</v>
      </c>
      <c r="Q403" s="10">
        <v>2011</v>
      </c>
      <c r="R403" s="10"/>
      <c r="S403" s="10"/>
      <c r="T403" s="10"/>
      <c r="U403" s="10"/>
      <c r="V403" s="10"/>
      <c r="W403" s="10"/>
      <c r="X403" s="10"/>
      <c r="Y403" s="10"/>
      <c r="Z403" s="4"/>
      <c r="AA403" s="4"/>
      <c r="AB403" s="4"/>
      <c r="AC403" s="4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</row>
    <row r="404" spans="1:51" ht="15" x14ac:dyDescent="0.2">
      <c r="A404" s="50">
        <v>42979</v>
      </c>
      <c r="B404" s="33" t="s">
        <v>2289</v>
      </c>
      <c r="C404" s="10" t="s">
        <v>2290</v>
      </c>
      <c r="D404" s="10" t="s">
        <v>2291</v>
      </c>
      <c r="E404" s="10" t="s">
        <v>90</v>
      </c>
      <c r="F404" s="10">
        <v>2016</v>
      </c>
      <c r="G404" s="40">
        <v>38877</v>
      </c>
      <c r="H404" s="33" t="s">
        <v>2292</v>
      </c>
      <c r="I404" s="42" t="s">
        <v>2293</v>
      </c>
      <c r="J404" s="10" t="s">
        <v>2294</v>
      </c>
      <c r="K404" s="33" t="s">
        <v>2295</v>
      </c>
      <c r="L404" s="10">
        <v>68517</v>
      </c>
      <c r="M404" s="10" t="s">
        <v>2449</v>
      </c>
      <c r="N404" s="10" t="s">
        <v>2449</v>
      </c>
      <c r="O404" s="10" t="s">
        <v>97</v>
      </c>
      <c r="P404" s="10">
        <v>19</v>
      </c>
      <c r="Q404" s="10">
        <v>2016</v>
      </c>
      <c r="R404" s="10"/>
      <c r="S404" s="10"/>
      <c r="T404" s="10"/>
      <c r="U404" s="10"/>
      <c r="V404" s="10"/>
      <c r="W404" s="10"/>
      <c r="X404" s="10"/>
      <c r="Y404" s="10"/>
      <c r="Z404" s="4"/>
      <c r="AA404" s="4"/>
      <c r="AB404" s="4"/>
      <c r="AC404" s="4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</row>
    <row r="405" spans="1:51" ht="15" x14ac:dyDescent="0.2">
      <c r="A405" s="50">
        <v>43039</v>
      </c>
      <c r="B405" s="103" t="s">
        <v>2298</v>
      </c>
      <c r="C405" s="103" t="s">
        <v>2299</v>
      </c>
      <c r="D405" s="103" t="s">
        <v>2300</v>
      </c>
      <c r="E405" s="103" t="s">
        <v>522</v>
      </c>
      <c r="F405" s="104">
        <v>2016</v>
      </c>
      <c r="G405" s="105">
        <v>40789</v>
      </c>
      <c r="H405" s="103" t="s">
        <v>2301</v>
      </c>
      <c r="I405" s="103" t="s">
        <v>2302</v>
      </c>
      <c r="J405" s="103" t="s">
        <v>323</v>
      </c>
      <c r="K405" s="103" t="s">
        <v>2303</v>
      </c>
      <c r="L405" s="103">
        <v>68521</v>
      </c>
      <c r="M405" s="103" t="s">
        <v>2304</v>
      </c>
      <c r="N405" s="103" t="s">
        <v>2305</v>
      </c>
      <c r="O405" s="103" t="s">
        <v>90</v>
      </c>
      <c r="P405" s="103">
        <v>5</v>
      </c>
      <c r="Q405" s="103">
        <v>2013</v>
      </c>
      <c r="R405" s="103" t="s">
        <v>2306</v>
      </c>
      <c r="S405" s="103" t="s">
        <v>761</v>
      </c>
      <c r="T405" s="103">
        <v>5</v>
      </c>
      <c r="U405" s="104">
        <v>2015</v>
      </c>
      <c r="V405" s="4"/>
      <c r="W405" s="4"/>
      <c r="X405" s="4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</row>
    <row r="406" spans="1:51" ht="11.25" customHeight="1" x14ac:dyDescent="0.2">
      <c r="A406" s="106">
        <v>43039</v>
      </c>
      <c r="B406" s="8" t="s">
        <v>2450</v>
      </c>
      <c r="C406" s="8" t="s">
        <v>1477</v>
      </c>
      <c r="D406" s="8" t="s">
        <v>2094</v>
      </c>
      <c r="E406" s="10" t="s">
        <v>522</v>
      </c>
      <c r="F406" s="8">
        <v>2010</v>
      </c>
      <c r="G406" s="18">
        <v>39571</v>
      </c>
      <c r="H406" s="10" t="s">
        <v>2451</v>
      </c>
      <c r="I406" s="31" t="str">
        <f>HYPERLINK("mailto:katyshunkwiler@gmail.com","katyshunkwiler@gmail.com")</f>
        <v>katyshunkwiler@gmail.com</v>
      </c>
      <c r="J406" s="10" t="s">
        <v>519</v>
      </c>
      <c r="K406" s="10" t="s">
        <v>2452</v>
      </c>
      <c r="L406" s="8">
        <v>68526</v>
      </c>
      <c r="M406" s="10" t="s">
        <v>2453</v>
      </c>
      <c r="N406" s="8" t="s">
        <v>2454</v>
      </c>
      <c r="O406" s="10" t="s">
        <v>153</v>
      </c>
      <c r="P406" s="8">
        <v>22</v>
      </c>
      <c r="Q406" s="8">
        <v>2009</v>
      </c>
      <c r="R406" s="8" t="s">
        <v>2455</v>
      </c>
      <c r="S406" s="8" t="s">
        <v>97</v>
      </c>
      <c r="T406" s="8">
        <v>5</v>
      </c>
      <c r="U406" s="8">
        <v>2012</v>
      </c>
      <c r="V406" s="10" t="s">
        <v>381</v>
      </c>
      <c r="W406" s="10" t="s">
        <v>69</v>
      </c>
      <c r="X406" s="10">
        <v>28</v>
      </c>
      <c r="Y406" s="10">
        <v>2015</v>
      </c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51" ht="11.25" customHeight="1" x14ac:dyDescent="0.2">
      <c r="A407" s="106">
        <v>43039</v>
      </c>
      <c r="B407" s="8" t="s">
        <v>1731</v>
      </c>
      <c r="C407" s="8" t="s">
        <v>1732</v>
      </c>
      <c r="D407" s="8" t="s">
        <v>1733</v>
      </c>
      <c r="E407" s="10" t="s">
        <v>522</v>
      </c>
      <c r="F407" s="8">
        <v>2012</v>
      </c>
      <c r="G407" s="18">
        <v>39991</v>
      </c>
      <c r="H407" s="8" t="s">
        <v>1734</v>
      </c>
      <c r="I407" s="31" t="str">
        <f>HYPERLINK("mailto:tamisuelogsdon@gmail.com","tamisuelogsdon@gmail.com")</f>
        <v>tamisuelogsdon@gmail.com</v>
      </c>
      <c r="J407" s="8" t="s">
        <v>1736</v>
      </c>
      <c r="K407" s="10" t="s">
        <v>2456</v>
      </c>
      <c r="L407" s="10">
        <v>68358</v>
      </c>
      <c r="M407" s="10" t="s">
        <v>2457</v>
      </c>
      <c r="N407" s="8" t="s">
        <v>1739</v>
      </c>
      <c r="O407" s="10" t="s">
        <v>97</v>
      </c>
      <c r="P407" s="8">
        <v>11</v>
      </c>
      <c r="Q407" s="8">
        <v>2011</v>
      </c>
      <c r="R407" s="8" t="s">
        <v>791</v>
      </c>
      <c r="S407" s="8" t="s">
        <v>239</v>
      </c>
      <c r="T407" s="8">
        <v>20</v>
      </c>
      <c r="U407" s="8">
        <v>2012</v>
      </c>
      <c r="V407" s="10" t="s">
        <v>2458</v>
      </c>
      <c r="W407" s="10" t="s">
        <v>675</v>
      </c>
      <c r="X407" s="10">
        <v>19</v>
      </c>
      <c r="Y407" s="10">
        <v>2015</v>
      </c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spans="1:51" ht="11.25" customHeight="1" x14ac:dyDescent="0.2">
      <c r="A408" s="106">
        <v>43039</v>
      </c>
      <c r="B408" s="10" t="s">
        <v>2220</v>
      </c>
      <c r="C408" s="10" t="s">
        <v>2221</v>
      </c>
      <c r="D408" s="10" t="s">
        <v>2222</v>
      </c>
      <c r="E408" s="10" t="s">
        <v>253</v>
      </c>
      <c r="F408" s="10">
        <v>2016</v>
      </c>
      <c r="G408" s="18"/>
      <c r="H408" s="10" t="s">
        <v>2223</v>
      </c>
      <c r="I408" s="23" t="s">
        <v>2224</v>
      </c>
      <c r="J408" s="10" t="s">
        <v>546</v>
      </c>
      <c r="K408" s="10" t="s">
        <v>2459</v>
      </c>
      <c r="L408" s="10">
        <v>68516</v>
      </c>
      <c r="M408" s="10" t="s">
        <v>2460</v>
      </c>
      <c r="N408" s="10" t="s">
        <v>523</v>
      </c>
      <c r="O408" s="10" t="s">
        <v>126</v>
      </c>
      <c r="P408" s="10">
        <v>15</v>
      </c>
      <c r="Q408" s="10">
        <v>2015</v>
      </c>
      <c r="R408" s="10" t="s">
        <v>514</v>
      </c>
      <c r="S408" s="10" t="s">
        <v>97</v>
      </c>
      <c r="T408" s="10">
        <v>28</v>
      </c>
      <c r="U408" s="8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51" ht="11.25" customHeight="1" x14ac:dyDescent="0.2">
      <c r="A409" s="106">
        <v>43039</v>
      </c>
      <c r="B409" s="35" t="s">
        <v>2329</v>
      </c>
      <c r="C409" s="10" t="s">
        <v>2330</v>
      </c>
      <c r="D409" s="10" t="s">
        <v>2331</v>
      </c>
      <c r="E409" s="10" t="s">
        <v>105</v>
      </c>
      <c r="F409" s="10">
        <v>2017</v>
      </c>
      <c r="G409" s="18">
        <v>42294</v>
      </c>
      <c r="H409" s="35" t="s">
        <v>2332</v>
      </c>
      <c r="I409" s="107" t="s">
        <v>2333</v>
      </c>
      <c r="J409" s="10" t="s">
        <v>2334</v>
      </c>
      <c r="K409" s="35" t="s">
        <v>2335</v>
      </c>
      <c r="L409" s="10">
        <v>68503</v>
      </c>
      <c r="M409" s="10" t="s">
        <v>2336</v>
      </c>
      <c r="N409" s="10" t="s">
        <v>2336</v>
      </c>
      <c r="O409" s="10" t="s">
        <v>126</v>
      </c>
      <c r="P409" s="10">
        <v>13</v>
      </c>
      <c r="Q409" s="10">
        <v>2016</v>
      </c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51" ht="11.25" customHeight="1" x14ac:dyDescent="0.2">
      <c r="A410" s="106">
        <v>43039</v>
      </c>
      <c r="B410" s="108" t="s">
        <v>2345</v>
      </c>
      <c r="C410" s="10" t="s">
        <v>2346</v>
      </c>
      <c r="D410" s="10" t="s">
        <v>416</v>
      </c>
      <c r="E410" s="10" t="s">
        <v>97</v>
      </c>
      <c r="F410" s="10">
        <v>2017</v>
      </c>
      <c r="G410" s="81">
        <v>38437</v>
      </c>
      <c r="H410" s="109" t="s">
        <v>2347</v>
      </c>
      <c r="I410" s="110" t="s">
        <v>2348</v>
      </c>
      <c r="J410" s="10" t="s">
        <v>1888</v>
      </c>
      <c r="K410" s="109" t="s">
        <v>2350</v>
      </c>
      <c r="L410" s="10">
        <v>68516</v>
      </c>
      <c r="M410" s="10" t="s">
        <v>2351</v>
      </c>
      <c r="N410" s="10" t="s">
        <v>896</v>
      </c>
      <c r="O410" s="10" t="s">
        <v>230</v>
      </c>
      <c r="P410" s="10">
        <v>31</v>
      </c>
      <c r="Q410" s="10">
        <v>2014</v>
      </c>
      <c r="R410" s="10" t="s">
        <v>459</v>
      </c>
      <c r="S410" s="10" t="s">
        <v>97</v>
      </c>
      <c r="T410" s="10">
        <v>11</v>
      </c>
      <c r="U410" s="10">
        <v>2016</v>
      </c>
      <c r="V410" s="8"/>
      <c r="W410" s="10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10"/>
      <c r="AJ410" s="10"/>
      <c r="AK410" s="10"/>
      <c r="AL410" s="10"/>
      <c r="AM410" s="4"/>
      <c r="AN410" s="4"/>
      <c r="AO410" s="4"/>
      <c r="AP410" s="4"/>
      <c r="AQ410" s="4"/>
      <c r="AR410" s="4"/>
      <c r="AS410" s="4"/>
      <c r="AT410" s="4"/>
    </row>
    <row r="411" spans="1:51" ht="11.25" customHeight="1" x14ac:dyDescent="0.2">
      <c r="A411" s="106">
        <v>43039</v>
      </c>
      <c r="B411" s="10" t="s">
        <v>2337</v>
      </c>
      <c r="C411" s="10" t="s">
        <v>2338</v>
      </c>
      <c r="D411" s="10" t="s">
        <v>2339</v>
      </c>
      <c r="E411" s="10" t="s">
        <v>105</v>
      </c>
      <c r="F411" s="10">
        <v>2017</v>
      </c>
      <c r="G411" s="18"/>
      <c r="H411" s="8" t="s">
        <v>2340</v>
      </c>
      <c r="I411" s="36" t="s">
        <v>2341</v>
      </c>
      <c r="J411" s="10" t="s">
        <v>2342</v>
      </c>
      <c r="K411" s="111" t="s">
        <v>2343</v>
      </c>
      <c r="L411" s="10">
        <v>68504</v>
      </c>
      <c r="M411" s="111" t="s">
        <v>2344</v>
      </c>
      <c r="N411" s="10" t="s">
        <v>2131</v>
      </c>
      <c r="O411" s="10" t="s">
        <v>105</v>
      </c>
      <c r="P411" s="10">
        <v>28</v>
      </c>
      <c r="Q411" s="10">
        <v>2016</v>
      </c>
      <c r="R411" s="10"/>
      <c r="S411" s="10"/>
      <c r="T411" s="10"/>
      <c r="U411" s="10"/>
      <c r="V411" s="8"/>
      <c r="W411" s="8"/>
      <c r="X411" s="8"/>
      <c r="Y411" s="8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spans="1:51" ht="15" x14ac:dyDescent="0.2">
      <c r="A412" s="50">
        <v>43070</v>
      </c>
      <c r="B412" s="45" t="s">
        <v>2307</v>
      </c>
      <c r="C412" s="45" t="s">
        <v>2308</v>
      </c>
      <c r="D412" s="10" t="s">
        <v>2309</v>
      </c>
      <c r="E412" s="10" t="s">
        <v>134</v>
      </c>
      <c r="F412" s="10">
        <v>2016</v>
      </c>
      <c r="G412" s="10"/>
      <c r="H412" s="52"/>
      <c r="I412" s="23" t="s">
        <v>2311</v>
      </c>
      <c r="J412" s="10"/>
      <c r="K412" s="10" t="s">
        <v>2313</v>
      </c>
      <c r="L412" s="45">
        <v>68516</v>
      </c>
      <c r="M412" s="10" t="s">
        <v>2312</v>
      </c>
      <c r="Q412" s="10"/>
      <c r="R412" s="10"/>
      <c r="S412" s="10"/>
      <c r="T412" s="10"/>
      <c r="U412" s="10"/>
      <c r="V412" s="10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ht="15" x14ac:dyDescent="0.2">
      <c r="A413" s="112">
        <v>43070</v>
      </c>
      <c r="B413" s="10" t="s">
        <v>2461</v>
      </c>
      <c r="C413" s="8" t="s">
        <v>1936</v>
      </c>
      <c r="D413" s="8" t="s">
        <v>1937</v>
      </c>
      <c r="E413" s="10" t="s">
        <v>134</v>
      </c>
      <c r="F413" s="8">
        <v>2013</v>
      </c>
      <c r="G413" s="18">
        <v>40124</v>
      </c>
      <c r="H413" s="10"/>
      <c r="I413" s="12" t="s">
        <v>1939</v>
      </c>
      <c r="J413" s="4"/>
      <c r="K413" s="8" t="s">
        <v>1941</v>
      </c>
      <c r="L413" s="8"/>
      <c r="M413" s="10" t="s">
        <v>2462</v>
      </c>
      <c r="N413" s="8" t="s">
        <v>1943</v>
      </c>
      <c r="O413" s="8" t="s">
        <v>126</v>
      </c>
      <c r="P413" s="10">
        <v>11</v>
      </c>
      <c r="Q413" s="8">
        <v>2011</v>
      </c>
      <c r="R413" s="8" t="s">
        <v>1739</v>
      </c>
      <c r="S413" s="8" t="s">
        <v>193</v>
      </c>
      <c r="T413" s="8">
        <v>10</v>
      </c>
      <c r="U413" s="8">
        <v>2013</v>
      </c>
      <c r="V413" s="10" t="s">
        <v>2463</v>
      </c>
      <c r="W413" s="10" t="s">
        <v>134</v>
      </c>
      <c r="X413" s="10">
        <v>10</v>
      </c>
      <c r="Y413" s="10">
        <v>2016</v>
      </c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20"/>
    </row>
    <row r="414" spans="1:51" ht="15" x14ac:dyDescent="0.2">
      <c r="A414" s="113">
        <v>43132</v>
      </c>
      <c r="B414" s="10" t="s">
        <v>2213</v>
      </c>
      <c r="C414" s="10" t="s">
        <v>2214</v>
      </c>
      <c r="D414" s="10" t="s">
        <v>399</v>
      </c>
      <c r="E414" s="10" t="s">
        <v>253</v>
      </c>
      <c r="F414" s="10">
        <v>2016</v>
      </c>
      <c r="G414" s="18">
        <v>39668</v>
      </c>
      <c r="H414" s="10" t="s">
        <v>2215</v>
      </c>
      <c r="I414" s="23" t="s">
        <v>2216</v>
      </c>
      <c r="J414" s="10" t="s">
        <v>1736</v>
      </c>
      <c r="K414" s="10" t="s">
        <v>2464</v>
      </c>
      <c r="L414" s="10">
        <v>68516</v>
      </c>
      <c r="M414" s="27" t="s">
        <v>2218</v>
      </c>
      <c r="N414" s="10" t="s">
        <v>2218</v>
      </c>
      <c r="O414" s="27" t="s">
        <v>522</v>
      </c>
      <c r="P414" s="10">
        <v>20</v>
      </c>
      <c r="Q414" s="114">
        <v>2015</v>
      </c>
      <c r="R414" s="10"/>
      <c r="S414" s="10"/>
      <c r="T414" s="10"/>
      <c r="U414" s="10"/>
      <c r="V414" s="10"/>
      <c r="W414" s="10"/>
      <c r="X414" s="10"/>
      <c r="Y414" s="10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20"/>
    </row>
    <row r="415" spans="1:51" ht="15" x14ac:dyDescent="0.2">
      <c r="A415" s="27" t="s">
        <v>2465</v>
      </c>
      <c r="B415" s="10" t="s">
        <v>2410</v>
      </c>
      <c r="C415" s="10" t="s">
        <v>2411</v>
      </c>
      <c r="D415" s="10" t="s">
        <v>1039</v>
      </c>
      <c r="E415" s="10" t="s">
        <v>90</v>
      </c>
      <c r="F415" s="10">
        <v>2017</v>
      </c>
      <c r="G415" s="18">
        <v>38150</v>
      </c>
      <c r="H415" s="10" t="s">
        <v>2412</v>
      </c>
      <c r="I415" s="36" t="s">
        <v>2413</v>
      </c>
      <c r="J415" s="27" t="s">
        <v>2414</v>
      </c>
      <c r="K415" s="111" t="s">
        <v>2415</v>
      </c>
      <c r="L415" s="10">
        <v>68516</v>
      </c>
      <c r="M415" s="111" t="s">
        <v>2466</v>
      </c>
      <c r="N415" s="10" t="s">
        <v>2100</v>
      </c>
      <c r="O415" s="27" t="s">
        <v>105</v>
      </c>
      <c r="P415" s="10">
        <v>24</v>
      </c>
      <c r="Q415" s="114">
        <v>2008</v>
      </c>
      <c r="R415" s="10" t="s">
        <v>1655</v>
      </c>
      <c r="S415" s="10" t="s">
        <v>105</v>
      </c>
      <c r="T415" s="10">
        <v>2</v>
      </c>
      <c r="U415" s="10">
        <v>2013</v>
      </c>
      <c r="V415" s="10" t="s">
        <v>2417</v>
      </c>
      <c r="W415" s="10" t="s">
        <v>69</v>
      </c>
      <c r="X415" s="10">
        <v>25</v>
      </c>
      <c r="Y415" s="10">
        <v>2015</v>
      </c>
      <c r="Z415" s="10"/>
      <c r="AA415" s="10"/>
      <c r="AB415" s="10"/>
      <c r="AC415" s="10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20"/>
    </row>
    <row r="416" spans="1:51" ht="15" x14ac:dyDescent="0.2">
      <c r="A416" s="50">
        <v>43191</v>
      </c>
      <c r="B416" s="10" t="s">
        <v>2323</v>
      </c>
      <c r="C416" s="10" t="s">
        <v>2324</v>
      </c>
      <c r="D416" s="10" t="s">
        <v>1725</v>
      </c>
      <c r="E416" s="10" t="s">
        <v>105</v>
      </c>
      <c r="F416" s="10">
        <v>2017</v>
      </c>
      <c r="G416" s="100">
        <v>40796</v>
      </c>
      <c r="H416" s="34" t="s">
        <v>2467</v>
      </c>
      <c r="I416" s="36" t="s">
        <v>2326</v>
      </c>
      <c r="J416" s="10" t="s">
        <v>273</v>
      </c>
      <c r="K416" s="10" t="s">
        <v>2327</v>
      </c>
      <c r="L416" s="10">
        <v>68516</v>
      </c>
      <c r="M416" s="10" t="s">
        <v>2328</v>
      </c>
      <c r="N416" s="10" t="s">
        <v>2328</v>
      </c>
      <c r="O416" s="10" t="s">
        <v>81</v>
      </c>
      <c r="P416" s="10">
        <v>1</v>
      </c>
      <c r="Q416" s="10">
        <v>2016</v>
      </c>
      <c r="R416" s="10"/>
      <c r="S416" s="10"/>
      <c r="T416" s="10"/>
      <c r="U416" s="10"/>
      <c r="V416" s="10"/>
      <c r="W416" s="10"/>
      <c r="X416" s="10"/>
      <c r="Y416" s="10"/>
      <c r="Z416" s="4"/>
      <c r="AA416" s="4"/>
      <c r="AB416" s="4"/>
      <c r="AC416" s="4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</row>
    <row r="417" spans="1:51" ht="15" x14ac:dyDescent="0.2">
      <c r="A417" s="50"/>
      <c r="B417" s="10"/>
      <c r="C417" s="10"/>
      <c r="D417" s="10"/>
      <c r="E417" s="10"/>
      <c r="F417" s="10"/>
      <c r="G417" s="20"/>
      <c r="H417" s="10"/>
      <c r="I417" s="76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4"/>
      <c r="AA417" s="4"/>
      <c r="AB417" s="4"/>
      <c r="AC417" s="4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</row>
    <row r="418" spans="1:51" x14ac:dyDescent="0.2">
      <c r="A418" s="115" t="s">
        <v>2468</v>
      </c>
      <c r="B418" s="116"/>
    </row>
    <row r="419" spans="1:51" ht="15" x14ac:dyDescent="0.2">
      <c r="A419" s="52">
        <v>43283</v>
      </c>
      <c r="B419" s="10" t="s">
        <v>597</v>
      </c>
      <c r="C419" s="10" t="s">
        <v>598</v>
      </c>
      <c r="D419" s="10" t="s">
        <v>2469</v>
      </c>
      <c r="E419" s="10" t="s">
        <v>56</v>
      </c>
      <c r="F419" s="10" t="s">
        <v>57</v>
      </c>
      <c r="G419" s="10">
        <v>68521</v>
      </c>
      <c r="H419" s="10" t="s">
        <v>601</v>
      </c>
      <c r="I419" s="23" t="s">
        <v>602</v>
      </c>
      <c r="J419" s="25">
        <v>43282</v>
      </c>
      <c r="K419" s="4"/>
      <c r="L419" s="16">
        <v>32497</v>
      </c>
      <c r="M419" s="10" t="s">
        <v>603</v>
      </c>
      <c r="N419" s="18">
        <v>43189</v>
      </c>
      <c r="O419" s="10" t="s">
        <v>604</v>
      </c>
      <c r="P419" s="10" t="s">
        <v>605</v>
      </c>
      <c r="Q419" s="10" t="s">
        <v>126</v>
      </c>
      <c r="R419" s="10">
        <v>20</v>
      </c>
      <c r="S419" s="10">
        <v>2006</v>
      </c>
      <c r="T419" s="10" t="s">
        <v>607</v>
      </c>
      <c r="U419" s="10" t="s">
        <v>69</v>
      </c>
      <c r="V419" s="10">
        <v>4</v>
      </c>
      <c r="W419" s="10">
        <v>2009</v>
      </c>
      <c r="X419" s="10" t="s">
        <v>609</v>
      </c>
      <c r="Y419" s="10" t="s">
        <v>97</v>
      </c>
      <c r="Z419" s="10">
        <v>9</v>
      </c>
      <c r="AA419" s="10">
        <v>2011</v>
      </c>
      <c r="AB419" s="10" t="s">
        <v>610</v>
      </c>
      <c r="AC419" s="10" t="s">
        <v>522</v>
      </c>
      <c r="AD419" s="10">
        <v>15</v>
      </c>
      <c r="AE419" s="10">
        <v>2015</v>
      </c>
    </row>
    <row r="420" spans="1:51" ht="11.25" customHeight="1" x14ac:dyDescent="0.2">
      <c r="A420" s="52">
        <v>43319</v>
      </c>
      <c r="B420" s="10" t="s">
        <v>440</v>
      </c>
      <c r="C420" s="10" t="s">
        <v>441</v>
      </c>
      <c r="D420" s="10" t="s">
        <v>442</v>
      </c>
      <c r="E420" s="21" t="s">
        <v>56</v>
      </c>
      <c r="F420" s="10" t="s">
        <v>57</v>
      </c>
      <c r="G420" s="10">
        <v>68516</v>
      </c>
      <c r="H420" s="10" t="s">
        <v>444</v>
      </c>
      <c r="I420" s="23" t="s">
        <v>445</v>
      </c>
      <c r="J420" s="25">
        <v>43313</v>
      </c>
      <c r="K420" s="8"/>
      <c r="L420" s="16">
        <v>43446</v>
      </c>
      <c r="M420" s="10" t="s">
        <v>447</v>
      </c>
      <c r="N420" s="18"/>
      <c r="O420" s="10" t="s">
        <v>448</v>
      </c>
      <c r="P420" s="10" t="s">
        <v>448</v>
      </c>
      <c r="Q420" s="10" t="s">
        <v>126</v>
      </c>
      <c r="R420" s="10">
        <v>11</v>
      </c>
      <c r="S420" s="10">
        <v>2017</v>
      </c>
      <c r="T420" s="8"/>
      <c r="U420" s="8"/>
      <c r="V420" s="8"/>
      <c r="W420" s="8"/>
      <c r="X420" s="8"/>
      <c r="Y420" s="8"/>
      <c r="Z420" s="8"/>
      <c r="AA420" s="8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20"/>
      <c r="AY420" s="20"/>
    </row>
    <row r="421" spans="1:51" ht="15" x14ac:dyDescent="0.2">
      <c r="A421" s="50">
        <v>43331</v>
      </c>
      <c r="B421" s="10" t="s">
        <v>528</v>
      </c>
      <c r="C421" s="10" t="s">
        <v>529</v>
      </c>
      <c r="D421" s="10" t="s">
        <v>530</v>
      </c>
      <c r="E421" s="10" t="s">
        <v>56</v>
      </c>
      <c r="F421" s="10" t="s">
        <v>57</v>
      </c>
      <c r="G421" s="10">
        <v>68516</v>
      </c>
      <c r="H421" s="10" t="s">
        <v>531</v>
      </c>
      <c r="I421" s="23" t="s">
        <v>532</v>
      </c>
      <c r="J421" s="25">
        <v>43313</v>
      </c>
      <c r="L421" s="16">
        <v>43290</v>
      </c>
      <c r="M421" s="10" t="s">
        <v>533</v>
      </c>
      <c r="N421" s="50">
        <v>42154</v>
      </c>
      <c r="O421" s="10" t="s">
        <v>538</v>
      </c>
      <c r="P421" s="10" t="s">
        <v>538</v>
      </c>
      <c r="Q421" s="10" t="s">
        <v>67</v>
      </c>
      <c r="R421" s="10">
        <v>21</v>
      </c>
      <c r="S421" s="10">
        <v>2016</v>
      </c>
      <c r="T421" s="10"/>
      <c r="U421" s="10"/>
      <c r="V421" s="10"/>
      <c r="W421" s="10"/>
      <c r="X421" s="10"/>
      <c r="Y421" s="10"/>
      <c r="Z421" s="4"/>
      <c r="AA421" s="4"/>
      <c r="AB421" s="4"/>
      <c r="AC421" s="4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</row>
    <row r="422" spans="1:51" ht="15" x14ac:dyDescent="0.2">
      <c r="A422" s="50">
        <v>43356</v>
      </c>
      <c r="B422" s="10" t="s">
        <v>115</v>
      </c>
      <c r="C422" s="10" t="s">
        <v>116</v>
      </c>
      <c r="D422" s="10" t="s">
        <v>117</v>
      </c>
      <c r="E422" s="21" t="s">
        <v>56</v>
      </c>
      <c r="F422" s="10" t="s">
        <v>57</v>
      </c>
      <c r="G422" s="10">
        <v>68512</v>
      </c>
      <c r="H422" s="10" t="s">
        <v>119</v>
      </c>
      <c r="I422" s="23" t="s">
        <v>120</v>
      </c>
      <c r="J422" s="10" t="s">
        <v>121</v>
      </c>
      <c r="K422" s="10"/>
      <c r="L422" s="16">
        <v>43134</v>
      </c>
      <c r="M422" s="10" t="s">
        <v>122</v>
      </c>
      <c r="N422" s="18">
        <v>40754</v>
      </c>
      <c r="O422" s="10" t="s">
        <v>123</v>
      </c>
      <c r="P422" s="10" t="s">
        <v>124</v>
      </c>
      <c r="Q422" s="10" t="s">
        <v>126</v>
      </c>
      <c r="R422" s="10">
        <v>15</v>
      </c>
      <c r="S422" s="10">
        <v>2013</v>
      </c>
      <c r="T422" s="10" t="s">
        <v>128</v>
      </c>
      <c r="U422" s="10" t="s">
        <v>126</v>
      </c>
      <c r="V422" s="10">
        <v>2</v>
      </c>
      <c r="W422" s="10">
        <v>2016</v>
      </c>
      <c r="X422" s="10"/>
      <c r="Y422" s="10"/>
      <c r="Z422" s="4"/>
      <c r="AA422" s="4"/>
      <c r="AB422" s="4"/>
      <c r="AC422" s="4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</row>
    <row r="423" spans="1:51" ht="15" x14ac:dyDescent="0.2">
      <c r="A423" s="50">
        <v>43398</v>
      </c>
      <c r="B423" s="10" t="s">
        <v>717</v>
      </c>
      <c r="C423" s="10" t="s">
        <v>718</v>
      </c>
      <c r="D423" s="10" t="s">
        <v>720</v>
      </c>
      <c r="E423" s="10" t="s">
        <v>56</v>
      </c>
      <c r="F423" s="10" t="s">
        <v>57</v>
      </c>
      <c r="G423" s="10">
        <v>68505</v>
      </c>
      <c r="H423" s="10" t="s">
        <v>722</v>
      </c>
      <c r="I423" s="23" t="s">
        <v>723</v>
      </c>
      <c r="J423" s="25">
        <v>43374</v>
      </c>
      <c r="K423" s="8"/>
      <c r="L423" s="16">
        <v>43295</v>
      </c>
      <c r="M423" s="10" t="s">
        <v>724</v>
      </c>
      <c r="N423" s="18">
        <v>43036</v>
      </c>
      <c r="O423" s="10" t="s">
        <v>726</v>
      </c>
      <c r="P423" s="10" t="s">
        <v>726</v>
      </c>
      <c r="Q423" s="10" t="s">
        <v>126</v>
      </c>
      <c r="R423" s="10">
        <v>30</v>
      </c>
      <c r="S423" s="10">
        <v>2018</v>
      </c>
      <c r="T423" s="10"/>
      <c r="U423" s="10"/>
      <c r="V423" s="10"/>
      <c r="W423" s="10"/>
      <c r="X423" s="10"/>
      <c r="Y423" s="10"/>
      <c r="Z423" s="4"/>
      <c r="AA423" s="4"/>
      <c r="AB423" s="4"/>
      <c r="AC423" s="4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</row>
    <row r="424" spans="1:51" ht="15" x14ac:dyDescent="0.2">
      <c r="A424" s="50">
        <v>43416</v>
      </c>
      <c r="B424" s="10" t="s">
        <v>135</v>
      </c>
      <c r="C424" s="10" t="s">
        <v>136</v>
      </c>
      <c r="D424" s="10" t="s">
        <v>137</v>
      </c>
      <c r="E424" s="21" t="s">
        <v>56</v>
      </c>
      <c r="F424" s="10" t="s">
        <v>57</v>
      </c>
      <c r="G424" s="10">
        <v>68516</v>
      </c>
      <c r="H424" s="10" t="s">
        <v>139</v>
      </c>
      <c r="I424" s="23" t="s">
        <v>141</v>
      </c>
      <c r="J424" s="25">
        <v>43405</v>
      </c>
      <c r="K424" s="10"/>
      <c r="L424" s="16">
        <v>43345</v>
      </c>
      <c r="M424" s="10" t="s">
        <v>144</v>
      </c>
      <c r="N424" s="18">
        <v>38619</v>
      </c>
      <c r="O424" s="10" t="s">
        <v>145</v>
      </c>
      <c r="P424" s="10" t="s">
        <v>146</v>
      </c>
      <c r="Q424" s="10" t="s">
        <v>134</v>
      </c>
      <c r="R424" s="10">
        <v>10</v>
      </c>
      <c r="S424" s="10">
        <v>2006</v>
      </c>
      <c r="T424" s="10" t="s">
        <v>150</v>
      </c>
      <c r="U424" s="10" t="s">
        <v>67</v>
      </c>
      <c r="V424" s="10">
        <v>23</v>
      </c>
      <c r="W424" s="10">
        <v>2009</v>
      </c>
      <c r="X424" s="10" t="s">
        <v>152</v>
      </c>
      <c r="Y424" s="10" t="s">
        <v>153</v>
      </c>
      <c r="Z424" s="10">
        <v>30</v>
      </c>
      <c r="AA424" s="10">
        <v>2010</v>
      </c>
      <c r="AB424" s="10" t="s">
        <v>154</v>
      </c>
      <c r="AC424" s="10" t="s">
        <v>67</v>
      </c>
      <c r="AD424" s="10">
        <v>14</v>
      </c>
      <c r="AE424" s="10">
        <v>2018</v>
      </c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</row>
    <row r="425" spans="1:51" ht="15" x14ac:dyDescent="0.2">
      <c r="A425" s="50">
        <v>43419</v>
      </c>
      <c r="B425" s="10" t="s">
        <v>656</v>
      </c>
      <c r="C425" s="10" t="s">
        <v>657</v>
      </c>
      <c r="D425" s="10" t="s">
        <v>658</v>
      </c>
      <c r="E425" s="10" t="s">
        <v>56</v>
      </c>
      <c r="F425" s="10" t="s">
        <v>57</v>
      </c>
      <c r="G425" s="10">
        <v>68516</v>
      </c>
      <c r="H425" s="10" t="s">
        <v>659</v>
      </c>
      <c r="I425" s="23" t="s">
        <v>660</v>
      </c>
      <c r="J425" s="25">
        <v>43405</v>
      </c>
      <c r="L425" s="16">
        <v>43128</v>
      </c>
      <c r="M425" s="10" t="s">
        <v>662</v>
      </c>
      <c r="N425" s="18">
        <v>41867</v>
      </c>
      <c r="O425" s="10" t="s">
        <v>664</v>
      </c>
      <c r="P425" s="10" t="s">
        <v>114</v>
      </c>
      <c r="Q425" s="10" t="s">
        <v>90</v>
      </c>
      <c r="R425" s="10">
        <v>1</v>
      </c>
      <c r="S425" s="10">
        <v>2015</v>
      </c>
      <c r="T425" s="10" t="s">
        <v>523</v>
      </c>
      <c r="U425" s="10" t="s">
        <v>134</v>
      </c>
      <c r="V425" s="10">
        <v>1</v>
      </c>
      <c r="W425" s="10">
        <v>2017</v>
      </c>
      <c r="X425" s="10"/>
      <c r="Y425" s="10"/>
      <c r="Z425" s="4"/>
      <c r="AA425" s="4"/>
      <c r="AB425" s="4"/>
      <c r="AC425" s="4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</row>
    <row r="426" spans="1:51" ht="15" x14ac:dyDescent="0.2">
      <c r="A426" s="50">
        <v>43423</v>
      </c>
      <c r="B426" s="10" t="s">
        <v>587</v>
      </c>
      <c r="C426" s="10" t="s">
        <v>588</v>
      </c>
      <c r="D426" s="10" t="s">
        <v>589</v>
      </c>
      <c r="E426" s="10" t="s">
        <v>56</v>
      </c>
      <c r="F426" s="10" t="s">
        <v>57</v>
      </c>
      <c r="G426" s="10">
        <v>68510</v>
      </c>
      <c r="H426" s="10" t="s">
        <v>590</v>
      </c>
      <c r="I426" s="23" t="s">
        <v>591</v>
      </c>
      <c r="J426" s="25">
        <v>43405</v>
      </c>
      <c r="K426" s="4"/>
      <c r="L426" s="16">
        <v>43193</v>
      </c>
      <c r="M426" s="10" t="s">
        <v>592</v>
      </c>
      <c r="N426" s="18">
        <v>37429</v>
      </c>
      <c r="O426" s="10" t="s">
        <v>593</v>
      </c>
      <c r="P426" s="10" t="s">
        <v>594</v>
      </c>
      <c r="Q426" s="10" t="s">
        <v>153</v>
      </c>
      <c r="R426" s="10">
        <v>22</v>
      </c>
      <c r="S426" s="10">
        <v>2011</v>
      </c>
      <c r="T426" s="10" t="s">
        <v>595</v>
      </c>
      <c r="U426" s="10" t="s">
        <v>105</v>
      </c>
      <c r="V426" s="10">
        <v>25</v>
      </c>
      <c r="W426" s="10">
        <v>2014</v>
      </c>
      <c r="X426" s="10"/>
      <c r="Y426" s="10"/>
      <c r="Z426" s="4"/>
      <c r="AA426" s="4"/>
      <c r="AB426" s="4"/>
      <c r="AC426" s="4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</row>
    <row r="427" spans="1:51" ht="15" x14ac:dyDescent="0.2">
      <c r="A427" s="50">
        <v>43448</v>
      </c>
      <c r="B427" s="10" t="s">
        <v>164</v>
      </c>
      <c r="C427" s="10" t="s">
        <v>165</v>
      </c>
      <c r="D427" s="10" t="s">
        <v>166</v>
      </c>
      <c r="E427" s="21" t="s">
        <v>56</v>
      </c>
      <c r="F427" s="10" t="s">
        <v>57</v>
      </c>
      <c r="G427" s="10">
        <v>68516</v>
      </c>
      <c r="H427" s="10" t="s">
        <v>167</v>
      </c>
      <c r="I427" s="23" t="s">
        <v>168</v>
      </c>
      <c r="J427" s="25">
        <v>43435</v>
      </c>
      <c r="K427" s="10"/>
      <c r="L427" s="16">
        <v>43160</v>
      </c>
      <c r="M427" s="10" t="s">
        <v>169</v>
      </c>
      <c r="N427" s="18">
        <v>39697</v>
      </c>
      <c r="O427" s="10" t="s">
        <v>170</v>
      </c>
      <c r="P427" s="10" t="s">
        <v>171</v>
      </c>
      <c r="Q427" s="10" t="s">
        <v>105</v>
      </c>
      <c r="R427" s="10">
        <v>12</v>
      </c>
      <c r="S427" s="10">
        <v>2015</v>
      </c>
      <c r="T427" s="10" t="s">
        <v>172</v>
      </c>
      <c r="U427" s="10" t="s">
        <v>105</v>
      </c>
      <c r="V427" s="10">
        <v>12</v>
      </c>
      <c r="W427" s="10">
        <v>2015</v>
      </c>
      <c r="X427" s="10"/>
      <c r="Y427" s="10"/>
      <c r="Z427" s="4"/>
      <c r="AA427" s="4"/>
      <c r="AB427" s="4"/>
      <c r="AC427" s="4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</row>
    <row r="428" spans="1:51" ht="15" x14ac:dyDescent="0.2">
      <c r="A428" s="50">
        <v>43448</v>
      </c>
      <c r="B428" s="10" t="s">
        <v>708</v>
      </c>
      <c r="C428" s="10" t="s">
        <v>709</v>
      </c>
      <c r="D428" s="10" t="s">
        <v>710</v>
      </c>
      <c r="E428" s="10" t="s">
        <v>711</v>
      </c>
      <c r="F428" s="10" t="s">
        <v>57</v>
      </c>
      <c r="G428" s="10">
        <v>68331</v>
      </c>
      <c r="H428" s="10" t="s">
        <v>712</v>
      </c>
      <c r="I428" s="23" t="s">
        <v>713</v>
      </c>
      <c r="J428" s="25">
        <v>43435</v>
      </c>
      <c r="K428" s="8"/>
      <c r="L428" s="16">
        <v>43174</v>
      </c>
      <c r="M428" s="10" t="s">
        <v>714</v>
      </c>
      <c r="N428" s="18"/>
      <c r="O428" s="10" t="s">
        <v>715</v>
      </c>
      <c r="P428" s="10" t="s">
        <v>715</v>
      </c>
      <c r="Q428" s="10" t="s">
        <v>90</v>
      </c>
      <c r="R428" s="10">
        <v>16</v>
      </c>
      <c r="S428" s="10">
        <v>2013</v>
      </c>
      <c r="T428" s="10"/>
      <c r="U428" s="10"/>
      <c r="V428" s="10"/>
      <c r="W428" s="10"/>
      <c r="X428" s="10"/>
      <c r="Y428" s="10"/>
      <c r="Z428" s="4"/>
      <c r="AA428" s="4"/>
      <c r="AB428" s="4"/>
      <c r="AC428" s="4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</row>
    <row r="429" spans="1:51" ht="15" x14ac:dyDescent="0.2">
      <c r="A429" s="50">
        <v>43458</v>
      </c>
      <c r="B429" s="45" t="s">
        <v>778</v>
      </c>
      <c r="C429" s="45" t="s">
        <v>764</v>
      </c>
      <c r="D429" s="45" t="s">
        <v>779</v>
      </c>
      <c r="E429" s="45" t="s">
        <v>56</v>
      </c>
      <c r="F429" s="45" t="s">
        <v>57</v>
      </c>
      <c r="G429" s="45">
        <v>68516</v>
      </c>
      <c r="H429" s="45" t="s">
        <v>780</v>
      </c>
      <c r="I429" s="54" t="s">
        <v>781</v>
      </c>
      <c r="J429" s="55">
        <v>43435</v>
      </c>
      <c r="K429" s="38"/>
      <c r="L429" s="48">
        <v>43182</v>
      </c>
      <c r="M429" s="45" t="s">
        <v>185</v>
      </c>
      <c r="N429" s="38"/>
      <c r="O429" s="45" t="s">
        <v>791</v>
      </c>
      <c r="P429" s="45" t="s">
        <v>791</v>
      </c>
      <c r="Q429" s="45" t="s">
        <v>90</v>
      </c>
      <c r="R429" s="45">
        <v>1</v>
      </c>
      <c r="S429" s="45">
        <v>2016</v>
      </c>
      <c r="T429" s="10"/>
      <c r="U429" s="10"/>
      <c r="V429" s="10"/>
      <c r="W429" s="10"/>
      <c r="X429" s="10"/>
      <c r="Y429" s="10"/>
      <c r="Z429" s="4"/>
      <c r="AA429" s="4"/>
      <c r="AB429" s="4"/>
      <c r="AC429" s="4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</row>
    <row r="430" spans="1:51" ht="15" x14ac:dyDescent="0.2">
      <c r="A430" s="50">
        <v>43483</v>
      </c>
      <c r="B430" s="10" t="s">
        <v>416</v>
      </c>
      <c r="C430" s="10" t="s">
        <v>417</v>
      </c>
      <c r="D430" s="10" t="s">
        <v>418</v>
      </c>
      <c r="E430" s="21" t="s">
        <v>419</v>
      </c>
      <c r="F430" s="10" t="s">
        <v>57</v>
      </c>
      <c r="G430" s="10">
        <v>68324</v>
      </c>
      <c r="H430" s="10" t="s">
        <v>420</v>
      </c>
      <c r="I430" s="23" t="s">
        <v>421</v>
      </c>
      <c r="J430" s="25">
        <v>43466</v>
      </c>
      <c r="L430" s="16">
        <v>43678</v>
      </c>
      <c r="M430" s="10" t="s">
        <v>422</v>
      </c>
      <c r="N430" s="18"/>
      <c r="O430" s="10" t="s">
        <v>423</v>
      </c>
      <c r="P430" s="10" t="s">
        <v>423</v>
      </c>
      <c r="Q430" s="10" t="s">
        <v>134</v>
      </c>
      <c r="R430" s="10">
        <v>17</v>
      </c>
      <c r="S430" s="10">
        <v>2017</v>
      </c>
      <c r="T430" s="10"/>
      <c r="U430" s="10"/>
      <c r="V430" s="10"/>
      <c r="W430" s="10"/>
      <c r="X430" s="10"/>
      <c r="Y430" s="10"/>
      <c r="Z430" s="4"/>
      <c r="AA430" s="4"/>
      <c r="AB430" s="4"/>
      <c r="AC430" s="4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</row>
    <row r="431" spans="1:51" ht="15" x14ac:dyDescent="0.2">
      <c r="A431" s="50">
        <v>43529</v>
      </c>
      <c r="B431" s="10" t="s">
        <v>191</v>
      </c>
      <c r="C431" s="10" t="s">
        <v>797</v>
      </c>
      <c r="D431" s="10" t="s">
        <v>798</v>
      </c>
      <c r="E431" s="10" t="s">
        <v>56</v>
      </c>
      <c r="F431" s="10" t="s">
        <v>57</v>
      </c>
      <c r="G431" s="10">
        <v>68508</v>
      </c>
      <c r="H431" s="10" t="s">
        <v>800</v>
      </c>
      <c r="I431" s="23" t="s">
        <v>801</v>
      </c>
      <c r="J431" s="25">
        <v>43525</v>
      </c>
      <c r="K431" s="4"/>
      <c r="L431" s="16">
        <v>43749</v>
      </c>
      <c r="M431" s="10" t="s">
        <v>703</v>
      </c>
      <c r="N431" s="56">
        <v>39284</v>
      </c>
      <c r="O431" s="10" t="s">
        <v>805</v>
      </c>
      <c r="P431" s="10" t="s">
        <v>805</v>
      </c>
      <c r="Q431" s="10" t="s">
        <v>90</v>
      </c>
      <c r="R431" s="10">
        <v>20</v>
      </c>
      <c r="S431" s="10">
        <v>2018</v>
      </c>
      <c r="T431" s="10"/>
      <c r="U431" s="10"/>
      <c r="V431" s="10"/>
      <c r="W431" s="10"/>
      <c r="X431" s="10"/>
      <c r="Y431" s="10"/>
      <c r="Z431" s="4"/>
      <c r="AA431" s="4"/>
      <c r="AB431" s="4"/>
      <c r="AC431" s="4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</row>
    <row r="432" spans="1:51" ht="15" x14ac:dyDescent="0.2">
      <c r="A432" s="50">
        <v>43536</v>
      </c>
      <c r="B432" s="10" t="s">
        <v>696</v>
      </c>
      <c r="C432" s="10" t="s">
        <v>698</v>
      </c>
      <c r="D432" s="10" t="s">
        <v>699</v>
      </c>
      <c r="E432" s="10" t="s">
        <v>56</v>
      </c>
      <c r="F432" s="10" t="s">
        <v>57</v>
      </c>
      <c r="G432" s="10">
        <v>68521</v>
      </c>
      <c r="H432" s="10" t="s">
        <v>701</v>
      </c>
      <c r="I432" s="23" t="s">
        <v>702</v>
      </c>
      <c r="J432" s="25">
        <v>43525</v>
      </c>
      <c r="K432" s="8"/>
      <c r="L432" s="16">
        <v>43498</v>
      </c>
      <c r="M432" s="10" t="s">
        <v>703</v>
      </c>
      <c r="N432" s="18">
        <v>42637</v>
      </c>
      <c r="O432" s="10" t="s">
        <v>704</v>
      </c>
      <c r="P432" s="10" t="s">
        <v>705</v>
      </c>
      <c r="Q432" s="10" t="s">
        <v>126</v>
      </c>
      <c r="R432" s="10">
        <v>24</v>
      </c>
      <c r="S432" s="10">
        <v>2017</v>
      </c>
      <c r="T432" s="10" t="s">
        <v>706</v>
      </c>
      <c r="U432" s="10" t="s">
        <v>210</v>
      </c>
      <c r="V432" s="10">
        <v>1</v>
      </c>
      <c r="W432" s="10">
        <v>2018</v>
      </c>
      <c r="X432" s="10"/>
      <c r="Y432" s="10"/>
      <c r="Z432" s="4"/>
      <c r="AA432" s="4"/>
      <c r="AB432" s="4"/>
      <c r="AC432" s="4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</row>
    <row r="433" spans="1:51" ht="11.25" customHeight="1" x14ac:dyDescent="0.2">
      <c r="A433" s="50">
        <v>43570</v>
      </c>
      <c r="B433" s="10" t="s">
        <v>156</v>
      </c>
      <c r="C433" s="10" t="s">
        <v>157</v>
      </c>
      <c r="D433" s="10" t="s">
        <v>158</v>
      </c>
      <c r="E433" s="21" t="s">
        <v>56</v>
      </c>
      <c r="F433" s="10" t="s">
        <v>57</v>
      </c>
      <c r="G433" s="10">
        <v>68522</v>
      </c>
      <c r="H433" s="10" t="s">
        <v>159</v>
      </c>
      <c r="I433" s="23" t="s">
        <v>160</v>
      </c>
      <c r="J433" s="25">
        <v>43556</v>
      </c>
      <c r="K433" s="10"/>
      <c r="L433" s="16">
        <v>43684</v>
      </c>
      <c r="M433" s="10" t="s">
        <v>161</v>
      </c>
      <c r="N433" s="18">
        <v>42903</v>
      </c>
      <c r="O433" s="10" t="s">
        <v>162</v>
      </c>
      <c r="P433" s="10" t="s">
        <v>162</v>
      </c>
      <c r="Q433" s="10" t="s">
        <v>153</v>
      </c>
      <c r="R433" s="10">
        <v>23</v>
      </c>
      <c r="S433" s="10">
        <v>2016</v>
      </c>
      <c r="T433" s="10"/>
      <c r="U433" s="10"/>
      <c r="W433" s="10"/>
      <c r="X433" s="10"/>
      <c r="Y433" s="8"/>
      <c r="Z433" s="8"/>
      <c r="AA433" s="8"/>
      <c r="AB433" s="8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10"/>
      <c r="AP433" s="4"/>
      <c r="AQ433" s="4"/>
      <c r="AR433" s="4"/>
      <c r="AS433" s="4"/>
      <c r="AT433" s="4"/>
      <c r="AU433" s="4"/>
      <c r="AV433" s="4"/>
      <c r="AW433" s="4"/>
      <c r="AX433" s="4"/>
      <c r="AY433" s="20"/>
    </row>
    <row r="434" spans="1:51" ht="15" x14ac:dyDescent="0.2">
      <c r="A434" s="50">
        <v>43585</v>
      </c>
      <c r="B434" s="10" t="s">
        <v>751</v>
      </c>
      <c r="C434" s="10" t="s">
        <v>752</v>
      </c>
      <c r="D434" s="10" t="s">
        <v>753</v>
      </c>
      <c r="E434" s="10" t="s">
        <v>56</v>
      </c>
      <c r="F434" s="10" t="s">
        <v>57</v>
      </c>
      <c r="G434" s="10">
        <v>68506</v>
      </c>
      <c r="H434" s="10" t="s">
        <v>754</v>
      </c>
      <c r="I434" s="23" t="s">
        <v>755</v>
      </c>
      <c r="J434" s="25">
        <v>43556</v>
      </c>
      <c r="K434" s="10"/>
      <c r="L434" s="16">
        <v>43665</v>
      </c>
      <c r="M434" s="10" t="s">
        <v>758</v>
      </c>
      <c r="N434" s="18">
        <v>41467</v>
      </c>
      <c r="O434" s="10" t="s">
        <v>151</v>
      </c>
      <c r="P434" s="10" t="s">
        <v>151</v>
      </c>
      <c r="Q434" s="10" t="s">
        <v>230</v>
      </c>
      <c r="R434" s="10">
        <v>3</v>
      </c>
      <c r="S434" s="10">
        <v>2017</v>
      </c>
      <c r="T434" s="10"/>
      <c r="U434" s="10"/>
      <c r="V434" s="10"/>
      <c r="W434" s="10"/>
      <c r="X434" s="10"/>
      <c r="Y434" s="10"/>
      <c r="Z434" s="4"/>
      <c r="AA434" s="4"/>
      <c r="AB434" s="4"/>
      <c r="AC434" s="4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</row>
    <row r="435" spans="1:51" ht="11.25" customHeight="1" x14ac:dyDescent="0.2">
      <c r="A435" s="52">
        <v>43615</v>
      </c>
      <c r="B435" s="10" t="s">
        <v>574</v>
      </c>
      <c r="C435" s="10" t="s">
        <v>575</v>
      </c>
      <c r="D435" s="10" t="s">
        <v>576</v>
      </c>
      <c r="E435" s="10" t="s">
        <v>56</v>
      </c>
      <c r="F435" s="10" t="s">
        <v>57</v>
      </c>
      <c r="G435" s="10">
        <v>68505</v>
      </c>
      <c r="H435" s="10" t="s">
        <v>577</v>
      </c>
      <c r="I435" s="23" t="s">
        <v>578</v>
      </c>
      <c r="J435" s="25">
        <v>43586</v>
      </c>
      <c r="K435" s="4"/>
      <c r="L435" s="16">
        <v>43716</v>
      </c>
      <c r="M435" s="10" t="s">
        <v>457</v>
      </c>
      <c r="N435" s="18">
        <v>41237</v>
      </c>
      <c r="O435" s="10" t="s">
        <v>579</v>
      </c>
      <c r="P435" s="10" t="s">
        <v>393</v>
      </c>
      <c r="Q435" s="10" t="s">
        <v>67</v>
      </c>
      <c r="R435" s="10">
        <v>5</v>
      </c>
      <c r="S435" s="10">
        <v>2013</v>
      </c>
      <c r="T435" s="10" t="s">
        <v>580</v>
      </c>
      <c r="U435" s="10" t="s">
        <v>581</v>
      </c>
      <c r="V435" s="10">
        <v>22</v>
      </c>
      <c r="W435" s="10">
        <v>2015</v>
      </c>
      <c r="X435" s="10"/>
      <c r="Y435" s="10"/>
      <c r="Z435" s="10"/>
      <c r="AA435" s="10"/>
      <c r="AB435" s="10"/>
      <c r="AC435" s="10"/>
      <c r="AD435" s="10"/>
      <c r="AE435" s="10"/>
      <c r="AF435" s="4"/>
      <c r="AG435" s="4"/>
      <c r="AH435" s="4"/>
      <c r="AI435" s="4"/>
      <c r="AJ435" s="4"/>
      <c r="AK435" s="4"/>
      <c r="AL435" s="4"/>
      <c r="AM435" s="4"/>
      <c r="AN435" s="10"/>
      <c r="AO435" s="4"/>
      <c r="AP435" s="4"/>
      <c r="AQ435" s="4"/>
      <c r="AR435" s="4"/>
      <c r="AS435" s="4"/>
      <c r="AT435" s="4"/>
      <c r="AU435" s="4"/>
      <c r="AV435" s="4"/>
      <c r="AW435" s="4"/>
    </row>
    <row r="438" spans="1:51" x14ac:dyDescent="0.2">
      <c r="A438" s="115" t="s">
        <v>2470</v>
      </c>
      <c r="B438" s="117"/>
      <c r="C438" s="10"/>
      <c r="D438" s="10"/>
      <c r="E438" s="10"/>
      <c r="F438" s="10"/>
      <c r="G438" s="20"/>
      <c r="H438" s="10"/>
      <c r="I438" s="76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4"/>
      <c r="AA438" s="4"/>
      <c r="AB438" s="4"/>
      <c r="AC438" s="4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</row>
    <row r="439" spans="1:51" ht="15" x14ac:dyDescent="0.2">
      <c r="A439" s="52">
        <v>43282</v>
      </c>
      <c r="B439" s="8" t="s">
        <v>1840</v>
      </c>
      <c r="C439" s="8" t="s">
        <v>1070</v>
      </c>
      <c r="D439" s="8" t="s">
        <v>196</v>
      </c>
      <c r="E439" s="10" t="s">
        <v>67</v>
      </c>
      <c r="F439" s="10">
        <v>2013</v>
      </c>
      <c r="G439" s="18">
        <v>38150</v>
      </c>
      <c r="H439" s="10" t="s">
        <v>1841</v>
      </c>
      <c r="I439" s="12" t="s">
        <v>1842</v>
      </c>
      <c r="J439" s="8" t="s">
        <v>1423</v>
      </c>
      <c r="K439" s="10" t="s">
        <v>2471</v>
      </c>
      <c r="L439" s="10">
        <v>68506</v>
      </c>
      <c r="M439" s="8" t="s">
        <v>2472</v>
      </c>
      <c r="N439" s="8" t="s">
        <v>191</v>
      </c>
      <c r="O439" s="10" t="s">
        <v>522</v>
      </c>
      <c r="P439" s="8">
        <v>25</v>
      </c>
      <c r="Q439" s="8">
        <v>2011</v>
      </c>
      <c r="R439" s="8"/>
      <c r="S439" s="8"/>
      <c r="U439" s="10"/>
      <c r="V439" s="10"/>
      <c r="W439" s="10"/>
      <c r="X439" s="10"/>
      <c r="Y439" s="10"/>
      <c r="Z439" s="4"/>
      <c r="AA439" s="4"/>
      <c r="AB439" s="4"/>
      <c r="AC439" s="4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</row>
    <row r="440" spans="1:51" ht="11.25" customHeight="1" x14ac:dyDescent="0.2">
      <c r="A440" s="52">
        <v>43377</v>
      </c>
      <c r="B440" s="10" t="s">
        <v>369</v>
      </c>
      <c r="C440" s="10" t="s">
        <v>2473</v>
      </c>
      <c r="D440" s="10" t="s">
        <v>2474</v>
      </c>
      <c r="E440" s="21" t="s">
        <v>56</v>
      </c>
      <c r="F440" s="10" t="s">
        <v>57</v>
      </c>
      <c r="G440" s="10">
        <v>68516</v>
      </c>
      <c r="H440" s="10" t="s">
        <v>2405</v>
      </c>
      <c r="I440" s="23" t="s">
        <v>2406</v>
      </c>
      <c r="J440" s="25">
        <v>42979</v>
      </c>
      <c r="K440" s="10"/>
      <c r="L440" s="10" t="s">
        <v>67</v>
      </c>
      <c r="M440" s="10" t="s">
        <v>1764</v>
      </c>
      <c r="N440" s="18">
        <v>40343</v>
      </c>
      <c r="O440" s="10" t="s">
        <v>2408</v>
      </c>
      <c r="P440" s="10" t="s">
        <v>1093</v>
      </c>
      <c r="Q440" s="10" t="s">
        <v>69</v>
      </c>
      <c r="R440" s="10">
        <v>20</v>
      </c>
      <c r="S440" s="10">
        <v>2014</v>
      </c>
      <c r="T440" s="10" t="s">
        <v>2409</v>
      </c>
      <c r="U440" s="10" t="s">
        <v>67</v>
      </c>
      <c r="V440" s="10">
        <v>3</v>
      </c>
      <c r="W440" s="10">
        <v>2016</v>
      </c>
      <c r="X440" s="8"/>
      <c r="Y440" s="8"/>
      <c r="Z440" s="8"/>
      <c r="AA440" s="8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10"/>
      <c r="AO440" s="4"/>
      <c r="AP440" s="4"/>
      <c r="AQ440" s="4"/>
      <c r="AR440" s="4"/>
      <c r="AS440" s="4"/>
      <c r="AT440" s="4"/>
      <c r="AU440" s="4"/>
      <c r="AV440" s="4"/>
      <c r="AW440" s="4"/>
      <c r="AY440" s="20"/>
    </row>
    <row r="441" spans="1:51" ht="15" x14ac:dyDescent="0.2">
      <c r="A441" s="50">
        <v>43379</v>
      </c>
      <c r="B441" s="10" t="s">
        <v>1753</v>
      </c>
      <c r="C441" s="10" t="s">
        <v>2206</v>
      </c>
      <c r="D441" s="10" t="s">
        <v>2475</v>
      </c>
      <c r="E441" s="10" t="s">
        <v>56</v>
      </c>
      <c r="F441" s="10" t="s">
        <v>57</v>
      </c>
      <c r="G441" s="10">
        <v>68512</v>
      </c>
      <c r="H441" s="10" t="s">
        <v>2207</v>
      </c>
      <c r="I441" s="23" t="s">
        <v>2208</v>
      </c>
      <c r="J441" s="25">
        <v>42278</v>
      </c>
      <c r="K441" s="4"/>
      <c r="L441" s="16">
        <v>43141</v>
      </c>
      <c r="M441" s="10" t="s">
        <v>2028</v>
      </c>
      <c r="N441" s="18">
        <v>40019</v>
      </c>
      <c r="O441" s="10" t="s">
        <v>2476</v>
      </c>
      <c r="P441" s="10" t="s">
        <v>2211</v>
      </c>
      <c r="Q441" s="10" t="s">
        <v>153</v>
      </c>
      <c r="R441" s="10">
        <v>19</v>
      </c>
      <c r="S441" s="10">
        <v>2012</v>
      </c>
      <c r="T441" s="10" t="s">
        <v>2212</v>
      </c>
      <c r="U441" s="10" t="s">
        <v>193</v>
      </c>
      <c r="V441" s="10">
        <v>10</v>
      </c>
      <c r="W441" s="10">
        <v>2014</v>
      </c>
      <c r="X441" s="10" t="s">
        <v>2477</v>
      </c>
      <c r="Y441" s="10" t="s">
        <v>230</v>
      </c>
      <c r="Z441" s="10">
        <v>5</v>
      </c>
      <c r="AA441" s="10">
        <v>2017</v>
      </c>
      <c r="AB441" s="4"/>
      <c r="AC441" s="4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</row>
    <row r="442" spans="1:51" ht="15" x14ac:dyDescent="0.2">
      <c r="A442" s="50">
        <v>43423</v>
      </c>
      <c r="B442" s="10" t="s">
        <v>2070</v>
      </c>
      <c r="C442" s="10" t="s">
        <v>2069</v>
      </c>
      <c r="D442" s="10" t="s">
        <v>2478</v>
      </c>
      <c r="E442" s="21" t="s">
        <v>56</v>
      </c>
      <c r="F442" s="10" t="s">
        <v>57</v>
      </c>
      <c r="G442" s="10">
        <v>68506</v>
      </c>
      <c r="H442" s="10" t="s">
        <v>2071</v>
      </c>
      <c r="I442" s="23" t="s">
        <v>2479</v>
      </c>
      <c r="J442" s="25">
        <v>41944</v>
      </c>
      <c r="L442" s="10" t="s">
        <v>230</v>
      </c>
      <c r="M442" s="8"/>
      <c r="N442" s="18"/>
      <c r="O442" s="10" t="s">
        <v>2480</v>
      </c>
      <c r="P442" s="10" t="s">
        <v>2074</v>
      </c>
      <c r="Q442" s="10" t="s">
        <v>253</v>
      </c>
      <c r="R442" s="10">
        <v>16</v>
      </c>
      <c r="S442" s="10">
        <v>2012</v>
      </c>
      <c r="T442" s="10" t="s">
        <v>2481</v>
      </c>
      <c r="U442" s="10" t="s">
        <v>69</v>
      </c>
      <c r="V442" s="10">
        <v>31</v>
      </c>
      <c r="W442" s="10">
        <v>2016</v>
      </c>
      <c r="X442" s="10"/>
      <c r="Y442" s="10"/>
      <c r="Z442" s="4"/>
      <c r="AA442" s="4"/>
      <c r="AB442" s="4"/>
      <c r="AC442" s="4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</row>
    <row r="443" spans="1:51" ht="11.25" customHeight="1" x14ac:dyDescent="0.2">
      <c r="A443" s="50">
        <v>43145</v>
      </c>
      <c r="B443" s="10" t="s">
        <v>1009</v>
      </c>
      <c r="C443" s="10" t="s">
        <v>2318</v>
      </c>
      <c r="D443" s="10" t="s">
        <v>2321</v>
      </c>
      <c r="E443" s="21" t="s">
        <v>56</v>
      </c>
      <c r="F443" s="10" t="s">
        <v>57</v>
      </c>
      <c r="G443" s="10">
        <v>68526</v>
      </c>
      <c r="H443" s="10" t="s">
        <v>2319</v>
      </c>
      <c r="I443" s="23" t="s">
        <v>2320</v>
      </c>
      <c r="J443" s="25">
        <v>42736</v>
      </c>
      <c r="L443" s="48">
        <v>43228</v>
      </c>
      <c r="M443" s="10" t="s">
        <v>2044</v>
      </c>
      <c r="N443" s="52">
        <v>38513</v>
      </c>
      <c r="O443" s="10" t="s">
        <v>2322</v>
      </c>
      <c r="P443" s="10" t="s">
        <v>2322</v>
      </c>
      <c r="Q443" s="10" t="s">
        <v>97</v>
      </c>
      <c r="R443" s="10">
        <v>28</v>
      </c>
      <c r="S443" s="10">
        <v>2012</v>
      </c>
      <c r="T443" s="10"/>
      <c r="U443" s="8"/>
      <c r="V443" s="8"/>
      <c r="W443" s="8"/>
      <c r="X443" s="8"/>
      <c r="Z443" s="8"/>
      <c r="AA443" s="8"/>
      <c r="AB443" s="8"/>
      <c r="AC443" s="8"/>
      <c r="AD443" s="8"/>
      <c r="AE443" s="8"/>
      <c r="AF443" s="8"/>
      <c r="AG443" s="10"/>
      <c r="AH443" s="10"/>
      <c r="AI443" s="10"/>
      <c r="AJ443" s="10"/>
      <c r="AK443" s="4"/>
      <c r="AL443" s="4"/>
      <c r="AM443" s="4"/>
      <c r="AN443" s="4"/>
      <c r="AO443" s="38"/>
      <c r="AP443" s="4"/>
      <c r="AQ443" s="4"/>
      <c r="AR443" s="4"/>
      <c r="AS443" s="4"/>
      <c r="AT443" s="4"/>
      <c r="AU443" s="4"/>
      <c r="AV443" s="4"/>
      <c r="AW443" s="4"/>
      <c r="AX443" s="4"/>
      <c r="AY443" s="20"/>
    </row>
    <row r="444" spans="1:51" ht="11.25" customHeight="1" x14ac:dyDescent="0.2">
      <c r="A444" s="50">
        <v>43526</v>
      </c>
      <c r="B444" s="10" t="s">
        <v>2422</v>
      </c>
      <c r="C444" s="10" t="s">
        <v>2421</v>
      </c>
      <c r="D444" s="10" t="s">
        <v>2425</v>
      </c>
      <c r="E444" s="21" t="s">
        <v>56</v>
      </c>
      <c r="F444" s="10" t="s">
        <v>57</v>
      </c>
      <c r="G444" s="10">
        <v>68516</v>
      </c>
      <c r="H444" s="10" t="s">
        <v>2423</v>
      </c>
      <c r="I444" s="23" t="s">
        <v>2482</v>
      </c>
      <c r="J444" s="25">
        <v>43132</v>
      </c>
      <c r="K444" s="10"/>
      <c r="L444" s="16">
        <v>43455</v>
      </c>
      <c r="M444" s="10" t="s">
        <v>144</v>
      </c>
      <c r="N444" s="18">
        <v>41510</v>
      </c>
      <c r="O444" s="10" t="s">
        <v>2426</v>
      </c>
      <c r="P444" s="10" t="s">
        <v>2427</v>
      </c>
      <c r="Q444" s="10" t="s">
        <v>153</v>
      </c>
      <c r="R444" s="10">
        <v>27</v>
      </c>
      <c r="S444" s="10">
        <v>2015</v>
      </c>
      <c r="T444" s="10" t="s">
        <v>298</v>
      </c>
      <c r="U444" s="10" t="s">
        <v>353</v>
      </c>
      <c r="V444" s="10">
        <v>15</v>
      </c>
      <c r="W444" s="10">
        <v>2018</v>
      </c>
      <c r="X444" s="4"/>
      <c r="Y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10"/>
      <c r="AP444" s="4"/>
      <c r="AQ444" s="4"/>
      <c r="AR444" s="4"/>
      <c r="AS444" s="4"/>
      <c r="AT444" s="4"/>
      <c r="AU444" s="4"/>
      <c r="AV444" s="4"/>
      <c r="AW444" s="4"/>
      <c r="AX444" s="4"/>
      <c r="AY444" s="20"/>
    </row>
    <row r="445" spans="1:51" ht="15" x14ac:dyDescent="0.2">
      <c r="A445" s="50">
        <v>43585</v>
      </c>
      <c r="B445" s="10" t="s">
        <v>724</v>
      </c>
      <c r="C445" s="10" t="s">
        <v>2483</v>
      </c>
      <c r="D445" s="10" t="s">
        <v>2433</v>
      </c>
      <c r="E445" s="10" t="s">
        <v>56</v>
      </c>
      <c r="F445" s="10" t="s">
        <v>57</v>
      </c>
      <c r="G445" s="10">
        <v>68516</v>
      </c>
      <c r="H445" s="10" t="s">
        <v>2431</v>
      </c>
      <c r="I445" s="23" t="s">
        <v>2484</v>
      </c>
      <c r="J445" s="25">
        <v>43191</v>
      </c>
      <c r="L445" s="16">
        <v>43329</v>
      </c>
      <c r="M445" s="10" t="s">
        <v>2187</v>
      </c>
      <c r="N445" s="18">
        <v>40873</v>
      </c>
      <c r="O445" s="10" t="s">
        <v>2434</v>
      </c>
      <c r="P445" s="10" t="s">
        <v>2434</v>
      </c>
      <c r="Q445" s="10" t="s">
        <v>126</v>
      </c>
      <c r="R445" s="10">
        <v>21</v>
      </c>
      <c r="S445" s="10">
        <v>2017</v>
      </c>
      <c r="T445" s="10"/>
      <c r="U445" s="10"/>
      <c r="V445" s="10"/>
      <c r="W445" s="10"/>
      <c r="X445" s="10"/>
      <c r="Y445" s="10"/>
      <c r="Z445" s="4"/>
      <c r="AA445" s="4"/>
      <c r="AB445" s="4"/>
      <c r="AC445" s="4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</row>
    <row r="446" spans="1:51" ht="11.25" customHeight="1" x14ac:dyDescent="0.2">
      <c r="A446" s="52">
        <v>43632</v>
      </c>
      <c r="B446" s="10" t="s">
        <v>208</v>
      </c>
      <c r="C446" s="10" t="s">
        <v>2438</v>
      </c>
      <c r="D446" s="10" t="s">
        <v>2485</v>
      </c>
      <c r="E446" s="21" t="s">
        <v>56</v>
      </c>
      <c r="F446" s="10" t="s">
        <v>57</v>
      </c>
      <c r="G446" s="10">
        <v>68516</v>
      </c>
      <c r="H446" s="10" t="s">
        <v>2486</v>
      </c>
      <c r="I446" s="23" t="s">
        <v>2487</v>
      </c>
      <c r="J446" s="25">
        <v>43221</v>
      </c>
      <c r="K446" s="10"/>
      <c r="L446" s="16">
        <v>43150</v>
      </c>
      <c r="M446" s="10" t="s">
        <v>2488</v>
      </c>
      <c r="N446" s="18">
        <v>41136</v>
      </c>
      <c r="O446" s="10" t="s">
        <v>2100</v>
      </c>
      <c r="P446" s="10" t="s">
        <v>2100</v>
      </c>
      <c r="Q446" s="10" t="s">
        <v>105</v>
      </c>
      <c r="R446" s="10">
        <v>9</v>
      </c>
      <c r="S446" s="10">
        <v>2018</v>
      </c>
      <c r="T446" s="8"/>
      <c r="U446" s="8"/>
      <c r="V446" s="8"/>
      <c r="W446" s="8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8"/>
      <c r="AO446" s="4"/>
      <c r="AP446" s="4"/>
      <c r="AQ446" s="4"/>
      <c r="AR446" s="4"/>
      <c r="AS446" s="4"/>
      <c r="AT446" s="4"/>
      <c r="AU446" s="4"/>
      <c r="AV446" s="4"/>
      <c r="AW446" s="4"/>
      <c r="AX446" s="20"/>
      <c r="AY446" s="20"/>
    </row>
    <row r="447" spans="1:51" ht="11.25" customHeight="1" x14ac:dyDescent="0.2">
      <c r="A447" s="52">
        <v>43632</v>
      </c>
      <c r="B447" s="10" t="s">
        <v>2103</v>
      </c>
      <c r="C447" s="10" t="s">
        <v>2102</v>
      </c>
      <c r="D447" s="10" t="s">
        <v>2489</v>
      </c>
      <c r="E447" s="10" t="s">
        <v>56</v>
      </c>
      <c r="F447" s="10" t="s">
        <v>57</v>
      </c>
      <c r="G447" s="10">
        <v>68506</v>
      </c>
      <c r="H447" s="10" t="s">
        <v>2104</v>
      </c>
      <c r="I447" s="23" t="s">
        <v>2490</v>
      </c>
      <c r="J447" s="25">
        <v>42125</v>
      </c>
      <c r="L447" s="16">
        <v>43277</v>
      </c>
      <c r="M447" s="10" t="s">
        <v>1427</v>
      </c>
      <c r="N447" s="18"/>
      <c r="O447" s="10" t="s">
        <v>2107</v>
      </c>
      <c r="P447" s="10" t="s">
        <v>2107</v>
      </c>
      <c r="Q447" s="10" t="s">
        <v>230</v>
      </c>
      <c r="R447" s="10">
        <v>17</v>
      </c>
      <c r="S447" s="10">
        <v>2011</v>
      </c>
      <c r="T447" s="8"/>
      <c r="U447" s="8"/>
      <c r="V447" s="8"/>
      <c r="W447" s="8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20"/>
      <c r="AY447" s="20"/>
    </row>
    <row r="448" spans="1:51" ht="11.25" customHeight="1" x14ac:dyDescent="0.2">
      <c r="A448" s="52">
        <v>43632</v>
      </c>
      <c r="B448" s="10" t="s">
        <v>1455</v>
      </c>
      <c r="C448" s="10" t="s">
        <v>2436</v>
      </c>
      <c r="D448" s="10" t="s">
        <v>2491</v>
      </c>
      <c r="E448" s="10" t="s">
        <v>56</v>
      </c>
      <c r="F448" s="10" t="s">
        <v>57</v>
      </c>
      <c r="G448" s="10">
        <v>68523</v>
      </c>
      <c r="H448" s="10" t="s">
        <v>2492</v>
      </c>
      <c r="I448" s="23" t="s">
        <v>2493</v>
      </c>
      <c r="J448" s="25">
        <v>43221</v>
      </c>
      <c r="K448" s="10" t="s">
        <v>2494</v>
      </c>
      <c r="L448" s="16">
        <v>43433</v>
      </c>
      <c r="M448" s="10" t="s">
        <v>519</v>
      </c>
      <c r="N448" s="18">
        <v>42532</v>
      </c>
      <c r="O448" s="10" t="s">
        <v>2495</v>
      </c>
      <c r="P448" s="10" t="s">
        <v>2496</v>
      </c>
      <c r="Q448" s="10" t="s">
        <v>153</v>
      </c>
      <c r="R448" s="10">
        <v>7</v>
      </c>
      <c r="S448" s="10">
        <v>2017</v>
      </c>
      <c r="T448" s="10"/>
      <c r="U448" s="10"/>
      <c r="V448" s="10"/>
      <c r="W448" s="10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10"/>
      <c r="AO448" s="4"/>
      <c r="AP448" s="4"/>
      <c r="AQ448" s="4"/>
      <c r="AR448" s="4"/>
      <c r="AS448" s="4"/>
      <c r="AT448" s="4"/>
      <c r="AU448" s="4"/>
      <c r="AV448" s="4"/>
      <c r="AW448" s="4"/>
      <c r="AX448" s="20"/>
      <c r="AY448" s="20"/>
    </row>
    <row r="449" spans="1:51" ht="15" x14ac:dyDescent="0.2">
      <c r="A449" s="50"/>
      <c r="B449" s="10"/>
      <c r="C449" s="10"/>
      <c r="D449" s="10"/>
      <c r="E449" s="10"/>
      <c r="F449" s="10"/>
      <c r="G449" s="20"/>
      <c r="H449" s="10"/>
      <c r="I449" s="76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4"/>
      <c r="AA449" s="4"/>
      <c r="AB449" s="4"/>
      <c r="AC449" s="4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</row>
    <row r="450" spans="1:51" ht="15" x14ac:dyDescent="0.2">
      <c r="A450" s="50"/>
      <c r="B450" s="10"/>
      <c r="C450" s="10"/>
      <c r="D450" s="10"/>
      <c r="E450" s="10"/>
      <c r="F450" s="10"/>
      <c r="G450" s="20"/>
      <c r="H450" s="10"/>
      <c r="I450" s="76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4"/>
      <c r="AA450" s="4"/>
      <c r="AB450" s="4"/>
      <c r="AC450" s="4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</row>
    <row r="451" spans="1:51" ht="15" x14ac:dyDescent="0.2">
      <c r="A451" s="50"/>
      <c r="B451" s="10"/>
      <c r="C451" s="10"/>
      <c r="D451" s="10"/>
      <c r="E451" s="10"/>
      <c r="F451" s="10"/>
      <c r="G451" s="20"/>
      <c r="H451" s="10"/>
      <c r="I451" s="76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4"/>
      <c r="AA451" s="4"/>
      <c r="AB451" s="4"/>
      <c r="AC451" s="4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</row>
    <row r="452" spans="1:51" ht="15" x14ac:dyDescent="0.2">
      <c r="A452" s="50"/>
      <c r="B452" s="10"/>
      <c r="C452" s="10"/>
      <c r="D452" s="10"/>
      <c r="E452" s="10"/>
      <c r="F452" s="10"/>
      <c r="G452" s="20"/>
      <c r="H452" s="10"/>
      <c r="I452" s="76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4"/>
      <c r="AA452" s="4"/>
      <c r="AB452" s="4"/>
      <c r="AC452" s="4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</row>
    <row r="453" spans="1:51" ht="15" x14ac:dyDescent="0.2">
      <c r="A453" s="50"/>
      <c r="B453" s="10"/>
      <c r="C453" s="10"/>
      <c r="D453" s="10"/>
      <c r="E453" s="10"/>
      <c r="F453" s="10"/>
      <c r="G453" s="20"/>
      <c r="H453" s="10"/>
      <c r="I453" s="76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4"/>
      <c r="AA453" s="4"/>
      <c r="AB453" s="4"/>
      <c r="AC453" s="4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</row>
    <row r="454" spans="1:51" ht="15" x14ac:dyDescent="0.2">
      <c r="A454" s="50"/>
      <c r="B454" s="10"/>
      <c r="C454" s="10"/>
      <c r="D454" s="10"/>
      <c r="E454" s="10"/>
      <c r="F454" s="10"/>
      <c r="G454" s="20"/>
      <c r="H454" s="10"/>
      <c r="I454" s="76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4"/>
      <c r="AA454" s="4"/>
      <c r="AB454" s="4"/>
      <c r="AC454" s="4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</row>
    <row r="455" spans="1:51" ht="15" x14ac:dyDescent="0.2">
      <c r="A455" s="50"/>
      <c r="B455" s="10"/>
      <c r="C455" s="10"/>
      <c r="D455" s="10"/>
      <c r="E455" s="10"/>
      <c r="F455" s="10"/>
      <c r="G455" s="20"/>
      <c r="H455" s="10"/>
      <c r="I455" s="76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4"/>
      <c r="AA455" s="4"/>
      <c r="AB455" s="4"/>
      <c r="AC455" s="4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</row>
    <row r="456" spans="1:51" ht="15" x14ac:dyDescent="0.2">
      <c r="A456" s="50"/>
      <c r="B456" s="10"/>
      <c r="C456" s="10"/>
      <c r="D456" s="10"/>
      <c r="E456" s="10"/>
      <c r="F456" s="10"/>
      <c r="G456" s="20"/>
      <c r="H456" s="10"/>
      <c r="I456" s="76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4"/>
      <c r="AA456" s="4"/>
      <c r="AB456" s="4"/>
      <c r="AC456" s="4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</row>
    <row r="457" spans="1:51" ht="15" x14ac:dyDescent="0.2">
      <c r="A457" s="50"/>
      <c r="B457" s="10"/>
      <c r="C457" s="10"/>
      <c r="D457" s="10"/>
      <c r="E457" s="10"/>
      <c r="F457" s="10"/>
      <c r="G457" s="20"/>
      <c r="H457" s="10"/>
      <c r="I457" s="76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4"/>
      <c r="AA457" s="4"/>
      <c r="AB457" s="4"/>
      <c r="AC457" s="4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</row>
    <row r="458" spans="1:51" ht="15" x14ac:dyDescent="0.2">
      <c r="A458" s="50"/>
      <c r="B458" s="10"/>
      <c r="C458" s="10"/>
      <c r="D458" s="10"/>
      <c r="E458" s="10"/>
      <c r="F458" s="10"/>
      <c r="G458" s="20"/>
      <c r="H458" s="10"/>
      <c r="I458" s="76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4"/>
      <c r="AA458" s="4"/>
      <c r="AB458" s="4"/>
      <c r="AC458" s="4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</row>
    <row r="459" spans="1:51" ht="15" x14ac:dyDescent="0.2">
      <c r="A459" s="50"/>
      <c r="B459" s="10"/>
      <c r="C459" s="10"/>
      <c r="D459" s="10"/>
      <c r="E459" s="10"/>
      <c r="F459" s="10"/>
      <c r="G459" s="20"/>
      <c r="H459" s="10"/>
      <c r="I459" s="76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4"/>
      <c r="AA459" s="4"/>
      <c r="AB459" s="4"/>
      <c r="AC459" s="4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</row>
    <row r="460" spans="1:51" ht="15" x14ac:dyDescent="0.2">
      <c r="A460" s="50"/>
      <c r="B460" s="10"/>
      <c r="C460" s="10"/>
      <c r="D460" s="10"/>
      <c r="E460" s="10"/>
      <c r="F460" s="10"/>
      <c r="G460" s="20"/>
      <c r="H460" s="10"/>
      <c r="I460" s="76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4"/>
      <c r="AA460" s="4"/>
      <c r="AB460" s="4"/>
      <c r="AC460" s="4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</row>
    <row r="461" spans="1:51" ht="15" x14ac:dyDescent="0.2">
      <c r="A461" s="50"/>
      <c r="B461" s="10"/>
      <c r="C461" s="10"/>
      <c r="D461" s="10"/>
      <c r="E461" s="10"/>
      <c r="F461" s="10"/>
      <c r="G461" s="20"/>
      <c r="H461" s="10"/>
      <c r="I461" s="76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4"/>
      <c r="AA461" s="4"/>
      <c r="AB461" s="4"/>
      <c r="AC461" s="4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</row>
    <row r="462" spans="1:51" ht="15" x14ac:dyDescent="0.2">
      <c r="A462" s="50"/>
      <c r="B462" s="10"/>
      <c r="C462" s="10"/>
      <c r="D462" s="10"/>
      <c r="E462" s="10"/>
      <c r="F462" s="10"/>
      <c r="G462" s="20"/>
      <c r="H462" s="10"/>
      <c r="I462" s="76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4"/>
      <c r="AA462" s="4"/>
      <c r="AB462" s="4"/>
      <c r="AC462" s="4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</row>
    <row r="463" spans="1:51" ht="15" x14ac:dyDescent="0.2">
      <c r="A463" s="50"/>
      <c r="B463" s="10"/>
      <c r="C463" s="10"/>
      <c r="D463" s="10"/>
      <c r="E463" s="10"/>
      <c r="F463" s="10"/>
      <c r="G463" s="20"/>
      <c r="H463" s="10"/>
      <c r="I463" s="76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4"/>
      <c r="AA463" s="4"/>
      <c r="AB463" s="4"/>
      <c r="AC463" s="4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</row>
    <row r="464" spans="1:51" ht="15" x14ac:dyDescent="0.2">
      <c r="A464" s="50"/>
      <c r="B464" s="10"/>
      <c r="C464" s="10"/>
      <c r="D464" s="10"/>
      <c r="E464" s="10"/>
      <c r="F464" s="10"/>
      <c r="G464" s="20"/>
      <c r="H464" s="10"/>
      <c r="I464" s="76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4"/>
      <c r="AA464" s="4"/>
      <c r="AB464" s="4"/>
      <c r="AC464" s="4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</row>
    <row r="465" spans="1:51" ht="15" x14ac:dyDescent="0.2">
      <c r="A465" s="50"/>
      <c r="B465" s="10"/>
      <c r="C465" s="10"/>
      <c r="D465" s="10"/>
      <c r="E465" s="10"/>
      <c r="F465" s="10"/>
      <c r="G465" s="20"/>
      <c r="H465" s="10"/>
      <c r="I465" s="76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4"/>
      <c r="AA465" s="4"/>
      <c r="AB465" s="4"/>
      <c r="AC465" s="4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</row>
    <row r="466" spans="1:51" ht="15" x14ac:dyDescent="0.2">
      <c r="A466" s="50"/>
      <c r="B466" s="10"/>
      <c r="C466" s="10"/>
      <c r="D466" s="10"/>
      <c r="E466" s="10"/>
      <c r="F466" s="10"/>
      <c r="G466" s="20"/>
      <c r="H466" s="10"/>
      <c r="I466" s="76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4"/>
      <c r="AA466" s="4"/>
      <c r="AB466" s="4"/>
      <c r="AC466" s="4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</row>
    <row r="467" spans="1:51" ht="15" x14ac:dyDescent="0.2">
      <c r="A467" s="50"/>
      <c r="B467" s="10"/>
      <c r="C467" s="10"/>
      <c r="D467" s="10"/>
      <c r="E467" s="10"/>
      <c r="F467" s="10"/>
      <c r="G467" s="20"/>
      <c r="H467" s="10"/>
      <c r="I467" s="76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4"/>
      <c r="AA467" s="4"/>
      <c r="AB467" s="4"/>
      <c r="AC467" s="4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</row>
    <row r="468" spans="1:51" ht="15" x14ac:dyDescent="0.2">
      <c r="A468" s="50"/>
      <c r="B468" s="10"/>
      <c r="C468" s="10"/>
      <c r="D468" s="10"/>
      <c r="E468" s="10"/>
      <c r="F468" s="10"/>
      <c r="G468" s="20"/>
      <c r="H468" s="10"/>
      <c r="I468" s="76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4"/>
      <c r="AA468" s="4"/>
      <c r="AB468" s="4"/>
      <c r="AC468" s="4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</row>
    <row r="469" spans="1:51" ht="15" x14ac:dyDescent="0.2">
      <c r="A469" s="50"/>
      <c r="B469" s="10"/>
      <c r="C469" s="10"/>
      <c r="D469" s="10"/>
      <c r="E469" s="10"/>
      <c r="F469" s="10"/>
      <c r="G469" s="20"/>
      <c r="H469" s="10"/>
      <c r="I469" s="76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4"/>
      <c r="AA469" s="4"/>
      <c r="AB469" s="4"/>
      <c r="AC469" s="4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</row>
    <row r="470" spans="1:51" ht="15" x14ac:dyDescent="0.2">
      <c r="A470" s="50"/>
      <c r="B470" s="10"/>
      <c r="C470" s="10"/>
      <c r="D470" s="10"/>
      <c r="E470" s="10"/>
      <c r="F470" s="10"/>
      <c r="G470" s="20"/>
      <c r="H470" s="10"/>
      <c r="I470" s="76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4"/>
      <c r="AA470" s="4"/>
      <c r="AB470" s="4"/>
      <c r="AC470" s="4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</row>
    <row r="471" spans="1:51" ht="15" x14ac:dyDescent="0.2">
      <c r="A471" s="50"/>
      <c r="B471" s="10"/>
      <c r="C471" s="10"/>
      <c r="D471" s="10"/>
      <c r="E471" s="10"/>
      <c r="F471" s="10"/>
      <c r="G471" s="20"/>
      <c r="H471" s="10"/>
      <c r="I471" s="76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4"/>
      <c r="AA471" s="4"/>
      <c r="AB471" s="4"/>
      <c r="AC471" s="4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</row>
    <row r="472" spans="1:51" ht="15" x14ac:dyDescent="0.2">
      <c r="A472" s="50"/>
      <c r="B472" s="10"/>
      <c r="C472" s="10"/>
      <c r="D472" s="10"/>
      <c r="E472" s="10"/>
      <c r="F472" s="10"/>
      <c r="G472" s="20"/>
      <c r="H472" s="10"/>
      <c r="I472" s="76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4"/>
      <c r="AA472" s="4"/>
      <c r="AB472" s="4"/>
      <c r="AC472" s="4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</row>
    <row r="473" spans="1:51" ht="15" x14ac:dyDescent="0.2">
      <c r="A473" s="50"/>
      <c r="B473" s="10"/>
      <c r="C473" s="10"/>
      <c r="D473" s="10"/>
      <c r="E473" s="10"/>
      <c r="F473" s="10"/>
      <c r="G473" s="20"/>
      <c r="H473" s="10"/>
      <c r="I473" s="76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4"/>
      <c r="AA473" s="4"/>
      <c r="AB473" s="4"/>
      <c r="AC473" s="4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</row>
    <row r="474" spans="1:51" ht="15" x14ac:dyDescent="0.2">
      <c r="A474" s="50"/>
      <c r="B474" s="10"/>
      <c r="C474" s="10"/>
      <c r="D474" s="10"/>
      <c r="E474" s="10"/>
      <c r="F474" s="10"/>
      <c r="G474" s="20"/>
      <c r="H474" s="10"/>
      <c r="I474" s="76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4"/>
      <c r="AA474" s="4"/>
      <c r="AB474" s="4"/>
      <c r="AC474" s="4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</row>
    <row r="475" spans="1:51" ht="15" x14ac:dyDescent="0.2">
      <c r="A475" s="50"/>
      <c r="B475" s="10"/>
      <c r="C475" s="10"/>
      <c r="D475" s="10"/>
      <c r="E475" s="10"/>
      <c r="F475" s="10"/>
      <c r="G475" s="20"/>
      <c r="H475" s="10"/>
      <c r="I475" s="76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4"/>
      <c r="AA475" s="4"/>
      <c r="AB475" s="4"/>
      <c r="AC475" s="4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</row>
    <row r="476" spans="1:51" ht="15" x14ac:dyDescent="0.2">
      <c r="A476" s="50"/>
      <c r="B476" s="10"/>
      <c r="C476" s="10"/>
      <c r="D476" s="10"/>
      <c r="E476" s="10"/>
      <c r="F476" s="10"/>
      <c r="G476" s="20"/>
      <c r="H476" s="10"/>
      <c r="I476" s="76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4"/>
      <c r="AA476" s="4"/>
      <c r="AB476" s="4"/>
      <c r="AC476" s="4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</row>
    <row r="477" spans="1:51" ht="15" x14ac:dyDescent="0.2">
      <c r="A477" s="50"/>
      <c r="B477" s="10"/>
      <c r="C477" s="10"/>
      <c r="D477" s="10"/>
      <c r="E477" s="10"/>
      <c r="F477" s="10"/>
      <c r="G477" s="20"/>
      <c r="H477" s="10"/>
      <c r="I477" s="76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4"/>
      <c r="AA477" s="4"/>
      <c r="AB477" s="4"/>
      <c r="AC477" s="4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</row>
    <row r="478" spans="1:51" ht="15" x14ac:dyDescent="0.2">
      <c r="A478" s="50"/>
      <c r="B478" s="10"/>
      <c r="C478" s="10"/>
      <c r="D478" s="10"/>
      <c r="E478" s="10"/>
      <c r="F478" s="10"/>
      <c r="G478" s="20"/>
      <c r="H478" s="10"/>
      <c r="I478" s="76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4"/>
      <c r="AA478" s="4"/>
      <c r="AB478" s="4"/>
      <c r="AC478" s="4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</row>
    <row r="479" spans="1:51" ht="15" x14ac:dyDescent="0.2">
      <c r="A479" s="50"/>
      <c r="B479" s="10"/>
      <c r="C479" s="10"/>
      <c r="D479" s="10"/>
      <c r="E479" s="10"/>
      <c r="F479" s="10"/>
      <c r="G479" s="20"/>
      <c r="H479" s="10"/>
      <c r="I479" s="76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4"/>
      <c r="AA479" s="4"/>
      <c r="AB479" s="4"/>
      <c r="AC479" s="4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</row>
    <row r="480" spans="1:51" ht="15" x14ac:dyDescent="0.2">
      <c r="A480" s="50"/>
      <c r="B480" s="10"/>
      <c r="C480" s="10"/>
      <c r="D480" s="10"/>
      <c r="E480" s="10"/>
      <c r="F480" s="10"/>
      <c r="G480" s="20"/>
      <c r="H480" s="10"/>
      <c r="I480" s="76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4"/>
      <c r="AA480" s="4"/>
      <c r="AB480" s="4"/>
      <c r="AC480" s="4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</row>
    <row r="481" spans="1:51" ht="15" x14ac:dyDescent="0.2">
      <c r="A481" s="50"/>
      <c r="B481" s="10"/>
      <c r="C481" s="10"/>
      <c r="D481" s="10"/>
      <c r="E481" s="10"/>
      <c r="F481" s="10"/>
      <c r="G481" s="20"/>
      <c r="H481" s="10"/>
      <c r="I481" s="76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4"/>
      <c r="AA481" s="4"/>
      <c r="AB481" s="4"/>
      <c r="AC481" s="4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</row>
    <row r="482" spans="1:51" ht="15" x14ac:dyDescent="0.2">
      <c r="A482" s="50"/>
      <c r="B482" s="10"/>
      <c r="C482" s="10"/>
      <c r="D482" s="10"/>
      <c r="E482" s="10"/>
      <c r="F482" s="10"/>
      <c r="G482" s="20"/>
      <c r="H482" s="10"/>
      <c r="I482" s="76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4"/>
      <c r="AA482" s="4"/>
      <c r="AB482" s="4"/>
      <c r="AC482" s="4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</row>
    <row r="483" spans="1:51" ht="15" x14ac:dyDescent="0.2">
      <c r="A483" s="50"/>
      <c r="B483" s="10"/>
      <c r="C483" s="10"/>
      <c r="D483" s="10"/>
      <c r="E483" s="10"/>
      <c r="F483" s="10"/>
      <c r="G483" s="20"/>
      <c r="H483" s="10"/>
      <c r="I483" s="76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4"/>
      <c r="AA483" s="4"/>
      <c r="AB483" s="4"/>
      <c r="AC483" s="4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</row>
    <row r="484" spans="1:51" ht="15" x14ac:dyDescent="0.2">
      <c r="A484" s="50"/>
      <c r="B484" s="10"/>
      <c r="C484" s="10"/>
      <c r="D484" s="10"/>
      <c r="E484" s="10"/>
      <c r="F484" s="10"/>
      <c r="G484" s="20"/>
      <c r="H484" s="10"/>
      <c r="I484" s="76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4"/>
      <c r="AA484" s="4"/>
      <c r="AB484" s="4"/>
      <c r="AC484" s="4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</row>
    <row r="485" spans="1:51" ht="15" x14ac:dyDescent="0.2">
      <c r="A485" s="50"/>
      <c r="B485" s="10"/>
      <c r="C485" s="10"/>
      <c r="D485" s="10"/>
      <c r="E485" s="10"/>
      <c r="F485" s="10"/>
      <c r="G485" s="20"/>
      <c r="H485" s="10"/>
      <c r="I485" s="76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4"/>
      <c r="AA485" s="4"/>
      <c r="AB485" s="4"/>
      <c r="AC485" s="4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</row>
    <row r="486" spans="1:51" ht="15" x14ac:dyDescent="0.2">
      <c r="A486" s="50"/>
      <c r="B486" s="10"/>
      <c r="C486" s="10"/>
      <c r="D486" s="10"/>
      <c r="E486" s="10"/>
      <c r="F486" s="10"/>
      <c r="G486" s="20"/>
      <c r="H486" s="10"/>
      <c r="I486" s="76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4"/>
      <c r="AA486" s="4"/>
      <c r="AB486" s="4"/>
      <c r="AC486" s="4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</row>
    <row r="487" spans="1:51" ht="15" x14ac:dyDescent="0.2">
      <c r="A487" s="50"/>
      <c r="B487" s="10"/>
      <c r="C487" s="10"/>
      <c r="D487" s="10"/>
      <c r="E487" s="10"/>
      <c r="F487" s="10"/>
      <c r="G487" s="20"/>
      <c r="H487" s="10"/>
      <c r="I487" s="76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4"/>
      <c r="AA487" s="4"/>
      <c r="AB487" s="4"/>
      <c r="AC487" s="4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</row>
    <row r="488" spans="1:51" ht="15" x14ac:dyDescent="0.2">
      <c r="A488" s="50"/>
      <c r="B488" s="10"/>
      <c r="C488" s="10"/>
      <c r="D488" s="10"/>
      <c r="E488" s="10"/>
      <c r="F488" s="10"/>
      <c r="G488" s="20"/>
      <c r="H488" s="10"/>
      <c r="I488" s="76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4"/>
      <c r="AA488" s="4"/>
      <c r="AB488" s="4"/>
      <c r="AC488" s="4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</row>
    <row r="496" spans="1:51" ht="15" x14ac:dyDescent="0.2">
      <c r="A496" s="50"/>
      <c r="B496" s="10"/>
      <c r="C496" s="10"/>
      <c r="D496" s="10"/>
      <c r="E496" s="10"/>
      <c r="F496" s="10"/>
      <c r="G496" s="20"/>
      <c r="H496" s="10"/>
      <c r="I496" s="76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4"/>
      <c r="AA496" s="4"/>
      <c r="AB496" s="4"/>
      <c r="AC496" s="4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</row>
    <row r="497" spans="1:51" ht="15" x14ac:dyDescent="0.2">
      <c r="A497" s="50"/>
      <c r="B497" s="10"/>
      <c r="C497" s="10"/>
      <c r="D497" s="10"/>
      <c r="E497" s="10"/>
      <c r="F497" s="10"/>
      <c r="G497" s="20"/>
      <c r="H497" s="10"/>
      <c r="I497" s="76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4"/>
      <c r="AA497" s="4"/>
      <c r="AB497" s="4"/>
      <c r="AC497" s="4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</row>
    <row r="498" spans="1:51" ht="15" x14ac:dyDescent="0.2">
      <c r="A498" s="50"/>
      <c r="B498" s="10"/>
      <c r="C498" s="10"/>
      <c r="D498" s="10"/>
      <c r="E498" s="10"/>
      <c r="F498" s="10"/>
      <c r="G498" s="20"/>
      <c r="H498" s="10"/>
      <c r="I498" s="76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4"/>
      <c r="AA498" s="4"/>
      <c r="AB498" s="4"/>
      <c r="AC498" s="4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</row>
    <row r="499" spans="1:51" ht="15" x14ac:dyDescent="0.2">
      <c r="A499" s="50"/>
      <c r="B499" s="10"/>
      <c r="C499" s="10"/>
      <c r="D499" s="10"/>
      <c r="E499" s="10"/>
      <c r="F499" s="10"/>
      <c r="G499" s="20"/>
      <c r="H499" s="10"/>
      <c r="I499" s="76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4"/>
      <c r="AA499" s="4"/>
      <c r="AB499" s="4"/>
      <c r="AC499" s="4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</row>
    <row r="500" spans="1:51" ht="15" x14ac:dyDescent="0.2">
      <c r="A500" s="50"/>
      <c r="B500" s="10"/>
      <c r="C500" s="10"/>
      <c r="D500" s="10"/>
      <c r="E500" s="10"/>
      <c r="F500" s="10"/>
      <c r="G500" s="20"/>
      <c r="H500" s="10"/>
      <c r="I500" s="76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4"/>
      <c r="AA500" s="4"/>
      <c r="AB500" s="4"/>
      <c r="AC500" s="4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</row>
    <row r="501" spans="1:51" ht="15" x14ac:dyDescent="0.2">
      <c r="A501" s="50"/>
      <c r="B501" s="10"/>
      <c r="C501" s="10"/>
      <c r="D501" s="10"/>
      <c r="E501" s="10"/>
      <c r="F501" s="10"/>
      <c r="G501" s="20"/>
      <c r="H501" s="10"/>
      <c r="I501" s="76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4"/>
      <c r="AA501" s="4"/>
      <c r="AB501" s="4"/>
      <c r="AC501" s="4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</row>
    <row r="502" spans="1:51" ht="15" x14ac:dyDescent="0.2">
      <c r="A502" s="50"/>
      <c r="B502" s="10"/>
      <c r="C502" s="10"/>
      <c r="D502" s="10"/>
      <c r="E502" s="10"/>
      <c r="F502" s="10"/>
      <c r="G502" s="20"/>
      <c r="H502" s="10"/>
      <c r="I502" s="76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4"/>
      <c r="AA502" s="4"/>
      <c r="AB502" s="4"/>
      <c r="AC502" s="4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</row>
    <row r="503" spans="1:51" ht="15" x14ac:dyDescent="0.2">
      <c r="A503" s="50"/>
      <c r="B503" s="10"/>
      <c r="C503" s="10"/>
      <c r="D503" s="10"/>
      <c r="E503" s="10"/>
      <c r="F503" s="10"/>
      <c r="G503" s="20"/>
      <c r="H503" s="10"/>
      <c r="I503" s="76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4"/>
      <c r="AA503" s="4"/>
      <c r="AB503" s="4"/>
      <c r="AC503" s="4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</row>
    <row r="504" spans="1:51" ht="15" x14ac:dyDescent="0.2">
      <c r="A504" s="50"/>
      <c r="B504" s="10"/>
      <c r="C504" s="10"/>
      <c r="D504" s="10"/>
      <c r="E504" s="10"/>
      <c r="F504" s="10"/>
      <c r="G504" s="20"/>
      <c r="H504" s="10"/>
      <c r="I504" s="76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4"/>
      <c r="AA504" s="4"/>
      <c r="AB504" s="4"/>
      <c r="AC504" s="4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</row>
    <row r="505" spans="1:51" ht="15" x14ac:dyDescent="0.2">
      <c r="A505" s="50"/>
      <c r="B505" s="10"/>
      <c r="C505" s="10"/>
      <c r="D505" s="10"/>
      <c r="E505" s="10"/>
      <c r="F505" s="10"/>
      <c r="G505" s="20"/>
      <c r="H505" s="10"/>
      <c r="I505" s="76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4"/>
      <c r="AA505" s="4"/>
      <c r="AB505" s="4"/>
      <c r="AC505" s="4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</row>
    <row r="506" spans="1:51" ht="15" x14ac:dyDescent="0.2">
      <c r="A506" s="50"/>
      <c r="B506" s="10"/>
      <c r="C506" s="10"/>
      <c r="D506" s="10"/>
      <c r="E506" s="10"/>
      <c r="F506" s="10"/>
      <c r="G506" s="20"/>
      <c r="H506" s="10"/>
      <c r="I506" s="76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4"/>
      <c r="AA506" s="4"/>
      <c r="AB506" s="4"/>
      <c r="AC506" s="4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</row>
    <row r="507" spans="1:51" ht="15" x14ac:dyDescent="0.2">
      <c r="A507" s="50"/>
      <c r="B507" s="10"/>
      <c r="C507" s="10"/>
      <c r="D507" s="10"/>
      <c r="E507" s="10"/>
      <c r="F507" s="10"/>
      <c r="G507" s="20"/>
      <c r="H507" s="10"/>
      <c r="I507" s="76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4"/>
      <c r="AA507" s="4"/>
      <c r="AB507" s="4"/>
      <c r="AC507" s="4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</row>
    <row r="508" spans="1:51" ht="15" x14ac:dyDescent="0.2">
      <c r="A508" s="50"/>
      <c r="B508" s="10"/>
      <c r="C508" s="10"/>
      <c r="D508" s="10"/>
      <c r="E508" s="10"/>
      <c r="F508" s="10"/>
      <c r="G508" s="20"/>
      <c r="H508" s="10"/>
      <c r="I508" s="76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4"/>
      <c r="AA508" s="4"/>
      <c r="AB508" s="4"/>
      <c r="AC508" s="4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</row>
    <row r="509" spans="1:51" ht="15" x14ac:dyDescent="0.2">
      <c r="A509" s="50"/>
      <c r="B509" s="10"/>
      <c r="C509" s="10"/>
      <c r="D509" s="10"/>
      <c r="E509" s="10"/>
      <c r="F509" s="10"/>
      <c r="G509" s="20"/>
      <c r="H509" s="10"/>
      <c r="I509" s="76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4"/>
      <c r="AA509" s="4"/>
      <c r="AB509" s="4"/>
      <c r="AC509" s="4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</row>
    <row r="510" spans="1:51" ht="15" x14ac:dyDescent="0.2">
      <c r="A510" s="50"/>
      <c r="B510" s="10"/>
      <c r="C510" s="10"/>
      <c r="D510" s="10"/>
      <c r="E510" s="10"/>
      <c r="F510" s="10"/>
      <c r="G510" s="20"/>
      <c r="H510" s="10"/>
      <c r="I510" s="76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4"/>
      <c r="AA510" s="4"/>
      <c r="AB510" s="4"/>
      <c r="AC510" s="4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</row>
    <row r="511" spans="1:51" ht="15" x14ac:dyDescent="0.2">
      <c r="A511" s="50"/>
      <c r="B511" s="10"/>
      <c r="C511" s="10"/>
      <c r="D511" s="10"/>
      <c r="E511" s="10"/>
      <c r="F511" s="10"/>
      <c r="G511" s="20"/>
      <c r="H511" s="10"/>
      <c r="I511" s="76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4"/>
      <c r="AA511" s="4"/>
      <c r="AB511" s="4"/>
      <c r="AC511" s="4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</row>
    <row r="512" spans="1:51" ht="15" x14ac:dyDescent="0.2">
      <c r="A512" s="50"/>
      <c r="B512" s="10"/>
      <c r="C512" s="10"/>
      <c r="D512" s="10"/>
      <c r="E512" s="10"/>
      <c r="F512" s="10"/>
      <c r="G512" s="20"/>
      <c r="H512" s="10"/>
      <c r="I512" s="76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4"/>
      <c r="AA512" s="4"/>
      <c r="AB512" s="4"/>
      <c r="AC512" s="4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</row>
    <row r="513" spans="1:51" ht="15" x14ac:dyDescent="0.2">
      <c r="A513" s="50"/>
      <c r="B513" s="10"/>
      <c r="C513" s="10"/>
      <c r="D513" s="10"/>
      <c r="E513" s="10"/>
      <c r="F513" s="10"/>
      <c r="G513" s="20"/>
      <c r="H513" s="10"/>
      <c r="I513" s="76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4"/>
      <c r="AA513" s="4"/>
      <c r="AB513" s="4"/>
      <c r="AC513" s="4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</row>
    <row r="514" spans="1:51" ht="15" x14ac:dyDescent="0.2">
      <c r="A514" s="50"/>
      <c r="B514" s="10"/>
      <c r="C514" s="10"/>
      <c r="D514" s="10"/>
      <c r="E514" s="10"/>
      <c r="F514" s="10"/>
      <c r="G514" s="20"/>
      <c r="H514" s="10"/>
      <c r="I514" s="76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4"/>
      <c r="AA514" s="4"/>
      <c r="AB514" s="4"/>
      <c r="AC514" s="4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</row>
    <row r="515" spans="1:51" ht="15" x14ac:dyDescent="0.2">
      <c r="A515" s="50"/>
      <c r="B515" s="10"/>
      <c r="C515" s="10"/>
      <c r="D515" s="10"/>
      <c r="E515" s="10"/>
      <c r="F515" s="10"/>
      <c r="G515" s="20"/>
      <c r="H515" s="10"/>
      <c r="I515" s="76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4"/>
      <c r="AA515" s="4"/>
      <c r="AB515" s="4"/>
      <c r="AC515" s="4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</row>
    <row r="516" spans="1:51" ht="15" x14ac:dyDescent="0.2">
      <c r="A516" s="50"/>
      <c r="B516" s="10"/>
      <c r="C516" s="10"/>
      <c r="D516" s="10"/>
      <c r="E516" s="10"/>
      <c r="F516" s="10"/>
      <c r="G516" s="20"/>
      <c r="H516" s="10"/>
      <c r="I516" s="76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4"/>
      <c r="AA516" s="4"/>
      <c r="AB516" s="4"/>
      <c r="AC516" s="4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</row>
    <row r="517" spans="1:51" ht="15" x14ac:dyDescent="0.2">
      <c r="A517" s="50"/>
      <c r="B517" s="10"/>
      <c r="C517" s="10"/>
      <c r="D517" s="10"/>
      <c r="E517" s="10"/>
      <c r="F517" s="10"/>
      <c r="G517" s="20"/>
      <c r="H517" s="10"/>
      <c r="I517" s="76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4"/>
      <c r="AA517" s="4"/>
      <c r="AB517" s="4"/>
      <c r="AC517" s="4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</row>
    <row r="518" spans="1:51" ht="15" x14ac:dyDescent="0.2">
      <c r="A518" s="50"/>
      <c r="B518" s="10"/>
      <c r="C518" s="10"/>
      <c r="D518" s="10"/>
      <c r="E518" s="10"/>
      <c r="F518" s="10"/>
      <c r="G518" s="20"/>
      <c r="H518" s="10"/>
      <c r="I518" s="76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4"/>
      <c r="AA518" s="4"/>
      <c r="AB518" s="4"/>
      <c r="AC518" s="4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</row>
    <row r="519" spans="1:51" ht="15" x14ac:dyDescent="0.2">
      <c r="A519" s="50"/>
      <c r="B519" s="10"/>
      <c r="C519" s="10"/>
      <c r="D519" s="10"/>
      <c r="E519" s="10"/>
      <c r="F519" s="10"/>
      <c r="G519" s="20"/>
      <c r="H519" s="10"/>
      <c r="I519" s="76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4"/>
      <c r="AA519" s="4"/>
      <c r="AB519" s="4"/>
      <c r="AC519" s="4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</row>
    <row r="520" spans="1:51" ht="15" x14ac:dyDescent="0.2">
      <c r="A520" s="50"/>
      <c r="B520" s="10"/>
      <c r="C520" s="10"/>
      <c r="D520" s="10"/>
      <c r="E520" s="10"/>
      <c r="F520" s="10"/>
      <c r="G520" s="20"/>
      <c r="H520" s="10"/>
      <c r="I520" s="76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4"/>
      <c r="AA520" s="4"/>
      <c r="AB520" s="4"/>
      <c r="AC520" s="4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</row>
    <row r="521" spans="1:51" ht="15" x14ac:dyDescent="0.2">
      <c r="A521" s="50"/>
      <c r="B521" s="10"/>
      <c r="C521" s="10"/>
      <c r="D521" s="10"/>
      <c r="E521" s="10"/>
      <c r="F521" s="10"/>
      <c r="G521" s="20"/>
      <c r="H521" s="10"/>
      <c r="I521" s="76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4"/>
      <c r="AA521" s="4"/>
      <c r="AB521" s="4"/>
      <c r="AC521" s="4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</row>
    <row r="522" spans="1:51" ht="15" x14ac:dyDescent="0.2">
      <c r="A522" s="50"/>
      <c r="B522" s="10"/>
      <c r="C522" s="10"/>
      <c r="D522" s="10"/>
      <c r="E522" s="10"/>
      <c r="F522" s="10"/>
      <c r="G522" s="20"/>
      <c r="H522" s="10"/>
      <c r="I522" s="76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4"/>
      <c r="AA522" s="4"/>
      <c r="AB522" s="4"/>
      <c r="AC522" s="4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</row>
    <row r="523" spans="1:51" ht="15" x14ac:dyDescent="0.2">
      <c r="A523" s="50"/>
      <c r="B523" s="10"/>
      <c r="C523" s="10"/>
      <c r="D523" s="10"/>
      <c r="E523" s="10"/>
      <c r="F523" s="10"/>
      <c r="G523" s="20"/>
      <c r="H523" s="10"/>
      <c r="I523" s="76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4"/>
      <c r="AA523" s="4"/>
      <c r="AB523" s="4"/>
      <c r="AC523" s="4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</row>
    <row r="524" spans="1:51" ht="15" x14ac:dyDescent="0.2">
      <c r="A524" s="50"/>
      <c r="B524" s="10"/>
      <c r="C524" s="10"/>
      <c r="D524" s="10"/>
      <c r="E524" s="10"/>
      <c r="F524" s="10"/>
      <c r="G524" s="20"/>
      <c r="H524" s="10"/>
      <c r="I524" s="76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4"/>
      <c r="AA524" s="4"/>
      <c r="AB524" s="4"/>
      <c r="AC524" s="4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</row>
    <row r="525" spans="1:51" ht="15" x14ac:dyDescent="0.2">
      <c r="A525" s="50"/>
      <c r="B525" s="10"/>
      <c r="C525" s="10"/>
      <c r="D525" s="10"/>
      <c r="E525" s="10"/>
      <c r="F525" s="10"/>
      <c r="G525" s="20"/>
      <c r="H525" s="10"/>
      <c r="I525" s="76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4"/>
      <c r="AA525" s="4"/>
      <c r="AB525" s="4"/>
      <c r="AC525" s="4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</row>
    <row r="526" spans="1:51" ht="15" x14ac:dyDescent="0.2">
      <c r="A526" s="50"/>
      <c r="B526" s="10"/>
      <c r="C526" s="10"/>
      <c r="D526" s="10"/>
      <c r="E526" s="10"/>
      <c r="F526" s="10"/>
      <c r="G526" s="20"/>
      <c r="H526" s="10"/>
      <c r="I526" s="76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4"/>
      <c r="AA526" s="4"/>
      <c r="AB526" s="4"/>
      <c r="AC526" s="4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</row>
    <row r="527" spans="1:51" ht="15" x14ac:dyDescent="0.2">
      <c r="A527" s="50"/>
      <c r="B527" s="10"/>
      <c r="C527" s="10"/>
      <c r="D527" s="10"/>
      <c r="E527" s="10"/>
      <c r="F527" s="10"/>
      <c r="G527" s="20"/>
      <c r="H527" s="10"/>
      <c r="I527" s="76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4"/>
      <c r="AA527" s="4"/>
      <c r="AB527" s="4"/>
      <c r="AC527" s="4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</row>
    <row r="528" spans="1:51" ht="15" x14ac:dyDescent="0.2">
      <c r="A528" s="50"/>
      <c r="B528" s="10"/>
      <c r="C528" s="10"/>
      <c r="D528" s="10"/>
      <c r="E528" s="10"/>
      <c r="F528" s="10"/>
      <c r="G528" s="20"/>
      <c r="H528" s="10"/>
      <c r="I528" s="76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4"/>
      <c r="AA528" s="4"/>
      <c r="AB528" s="4"/>
      <c r="AC528" s="4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</row>
    <row r="529" spans="1:51" ht="15" x14ac:dyDescent="0.2">
      <c r="A529" s="50"/>
      <c r="B529" s="10"/>
      <c r="C529" s="10"/>
      <c r="D529" s="10"/>
      <c r="E529" s="10"/>
      <c r="F529" s="10"/>
      <c r="G529" s="20"/>
      <c r="H529" s="10"/>
      <c r="I529" s="76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4"/>
      <c r="AA529" s="4"/>
      <c r="AB529" s="4"/>
      <c r="AC529" s="4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</row>
    <row r="530" spans="1:51" ht="15" x14ac:dyDescent="0.2">
      <c r="A530" s="50"/>
      <c r="B530" s="10"/>
      <c r="C530" s="10"/>
      <c r="D530" s="10"/>
      <c r="E530" s="10"/>
      <c r="F530" s="10"/>
      <c r="G530" s="20"/>
      <c r="H530" s="10"/>
      <c r="I530" s="76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4"/>
      <c r="AA530" s="4"/>
      <c r="AB530" s="4"/>
      <c r="AC530" s="4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</row>
    <row r="531" spans="1:51" ht="15" x14ac:dyDescent="0.2">
      <c r="A531" s="50"/>
      <c r="B531" s="10"/>
      <c r="C531" s="10"/>
      <c r="D531" s="10"/>
      <c r="E531" s="10"/>
      <c r="F531" s="10"/>
      <c r="G531" s="20"/>
      <c r="H531" s="10"/>
      <c r="I531" s="76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4"/>
      <c r="AA531" s="4"/>
      <c r="AB531" s="4"/>
      <c r="AC531" s="4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</row>
    <row r="532" spans="1:51" ht="15" x14ac:dyDescent="0.2">
      <c r="A532" s="50"/>
      <c r="B532" s="10"/>
      <c r="C532" s="10"/>
      <c r="D532" s="10"/>
      <c r="E532" s="10"/>
      <c r="F532" s="10"/>
      <c r="G532" s="20"/>
      <c r="H532" s="10"/>
      <c r="I532" s="76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4"/>
      <c r="AA532" s="4"/>
      <c r="AB532" s="4"/>
      <c r="AC532" s="4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</row>
    <row r="533" spans="1:51" ht="15" x14ac:dyDescent="0.2">
      <c r="A533" s="50"/>
      <c r="B533" s="10"/>
      <c r="C533" s="10"/>
      <c r="D533" s="10"/>
      <c r="E533" s="10"/>
      <c r="F533" s="10"/>
      <c r="G533" s="20"/>
      <c r="H533" s="10"/>
      <c r="I533" s="76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4"/>
      <c r="AA533" s="4"/>
      <c r="AB533" s="4"/>
      <c r="AC533" s="4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</row>
    <row r="534" spans="1:51" ht="15" x14ac:dyDescent="0.2">
      <c r="A534" s="50"/>
      <c r="B534" s="10"/>
      <c r="C534" s="10"/>
      <c r="D534" s="10"/>
      <c r="E534" s="10"/>
      <c r="F534" s="10"/>
      <c r="G534" s="20"/>
      <c r="H534" s="10"/>
      <c r="I534" s="76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4"/>
      <c r="AA534" s="4"/>
      <c r="AB534" s="4"/>
      <c r="AC534" s="4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</row>
    <row r="535" spans="1:51" ht="15" x14ac:dyDescent="0.2">
      <c r="A535" s="50"/>
      <c r="B535" s="10"/>
      <c r="C535" s="10"/>
      <c r="D535" s="10"/>
      <c r="E535" s="10"/>
      <c r="F535" s="10"/>
      <c r="G535" s="20"/>
      <c r="H535" s="10"/>
      <c r="I535" s="76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4"/>
      <c r="AA535" s="4"/>
      <c r="AB535" s="4"/>
      <c r="AC535" s="4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</row>
    <row r="536" spans="1:51" ht="15" x14ac:dyDescent="0.2">
      <c r="A536" s="50"/>
      <c r="B536" s="10"/>
      <c r="C536" s="10"/>
      <c r="D536" s="10"/>
      <c r="E536" s="10"/>
      <c r="F536" s="10"/>
      <c r="G536" s="20"/>
      <c r="H536" s="10"/>
      <c r="I536" s="76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4"/>
      <c r="AA536" s="4"/>
      <c r="AB536" s="4"/>
      <c r="AC536" s="4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</row>
    <row r="537" spans="1:51" ht="15" x14ac:dyDescent="0.2">
      <c r="A537" s="50"/>
      <c r="B537" s="10"/>
      <c r="C537" s="10"/>
      <c r="D537" s="10"/>
      <c r="E537" s="10"/>
      <c r="F537" s="10"/>
      <c r="G537" s="20"/>
      <c r="H537" s="10"/>
      <c r="I537" s="76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4"/>
      <c r="AA537" s="4"/>
      <c r="AB537" s="4"/>
      <c r="AC537" s="4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</row>
    <row r="538" spans="1:51" ht="15" x14ac:dyDescent="0.2">
      <c r="A538" s="50"/>
      <c r="B538" s="10"/>
      <c r="C538" s="10"/>
      <c r="D538" s="10"/>
      <c r="E538" s="10"/>
      <c r="F538" s="10"/>
      <c r="G538" s="20"/>
      <c r="H538" s="10"/>
      <c r="I538" s="76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4"/>
      <c r="AA538" s="4"/>
      <c r="AB538" s="4"/>
      <c r="AC538" s="4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</row>
    <row r="539" spans="1:51" ht="15" x14ac:dyDescent="0.2">
      <c r="A539" s="50"/>
      <c r="B539" s="10"/>
      <c r="C539" s="10"/>
      <c r="D539" s="10"/>
      <c r="E539" s="10"/>
      <c r="F539" s="10"/>
      <c r="G539" s="20"/>
      <c r="H539" s="10"/>
      <c r="I539" s="76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4"/>
      <c r="AA539" s="4"/>
      <c r="AB539" s="4"/>
      <c r="AC539" s="4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</row>
    <row r="540" spans="1:51" ht="15" x14ac:dyDescent="0.2">
      <c r="A540" s="50"/>
      <c r="B540" s="10"/>
      <c r="C540" s="10"/>
      <c r="D540" s="10"/>
      <c r="E540" s="10"/>
      <c r="F540" s="10"/>
      <c r="G540" s="20"/>
      <c r="H540" s="10"/>
      <c r="I540" s="76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4"/>
      <c r="AA540" s="4"/>
      <c r="AB540" s="4"/>
      <c r="AC540" s="4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</row>
    <row r="541" spans="1:51" ht="15" x14ac:dyDescent="0.2">
      <c r="A541" s="50"/>
      <c r="B541" s="10"/>
      <c r="C541" s="10"/>
      <c r="D541" s="10"/>
      <c r="E541" s="10"/>
      <c r="F541" s="10"/>
      <c r="G541" s="20"/>
      <c r="H541" s="10"/>
      <c r="I541" s="76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4"/>
      <c r="AA541" s="4"/>
      <c r="AB541" s="4"/>
      <c r="AC541" s="4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</row>
    <row r="542" spans="1:51" ht="15" x14ac:dyDescent="0.2">
      <c r="A542" s="50"/>
      <c r="B542" s="10"/>
      <c r="C542" s="10"/>
      <c r="D542" s="10"/>
      <c r="E542" s="10"/>
      <c r="F542" s="10"/>
      <c r="G542" s="20"/>
      <c r="H542" s="10"/>
      <c r="I542" s="76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4"/>
      <c r="AA542" s="4"/>
      <c r="AB542" s="4"/>
      <c r="AC542" s="4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</row>
    <row r="543" spans="1:51" ht="15" x14ac:dyDescent="0.2">
      <c r="A543" s="50"/>
      <c r="B543" s="10"/>
      <c r="C543" s="10"/>
      <c r="D543" s="10"/>
      <c r="E543" s="10"/>
      <c r="F543" s="10"/>
      <c r="G543" s="20"/>
      <c r="H543" s="10"/>
      <c r="I543" s="76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4"/>
      <c r="AA543" s="4"/>
      <c r="AB543" s="4"/>
      <c r="AC543" s="4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</row>
    <row r="544" spans="1:51" ht="15" x14ac:dyDescent="0.2">
      <c r="A544" s="50"/>
      <c r="B544" s="10"/>
      <c r="C544" s="10"/>
      <c r="D544" s="10"/>
      <c r="E544" s="10"/>
      <c r="F544" s="10"/>
      <c r="G544" s="20"/>
      <c r="H544" s="10"/>
      <c r="I544" s="76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4"/>
      <c r="AA544" s="4"/>
      <c r="AB544" s="4"/>
      <c r="AC544" s="4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</row>
    <row r="545" spans="1:51" ht="15" x14ac:dyDescent="0.2">
      <c r="A545" s="50"/>
      <c r="B545" s="10"/>
      <c r="C545" s="10"/>
      <c r="D545" s="10"/>
      <c r="E545" s="10"/>
      <c r="F545" s="10"/>
      <c r="G545" s="20"/>
      <c r="H545" s="10"/>
      <c r="I545" s="76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4"/>
      <c r="AA545" s="4"/>
      <c r="AB545" s="4"/>
      <c r="AC545" s="4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</row>
    <row r="546" spans="1:51" ht="15" x14ac:dyDescent="0.2">
      <c r="A546" s="50"/>
      <c r="B546" s="10"/>
      <c r="C546" s="10"/>
      <c r="D546" s="10"/>
      <c r="E546" s="10"/>
      <c r="F546" s="10"/>
      <c r="G546" s="20"/>
      <c r="H546" s="10"/>
      <c r="I546" s="76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4"/>
      <c r="AA546" s="4"/>
      <c r="AB546" s="4"/>
      <c r="AC546" s="4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</row>
    <row r="547" spans="1:51" ht="15" x14ac:dyDescent="0.2">
      <c r="A547" s="50"/>
      <c r="B547" s="10"/>
      <c r="C547" s="10"/>
      <c r="D547" s="10"/>
      <c r="E547" s="10"/>
      <c r="F547" s="10"/>
      <c r="G547" s="20"/>
      <c r="H547" s="10"/>
      <c r="I547" s="76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4"/>
      <c r="AA547" s="4"/>
      <c r="AB547" s="4"/>
      <c r="AC547" s="4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</row>
    <row r="548" spans="1:51" ht="15" x14ac:dyDescent="0.2">
      <c r="A548" s="50"/>
      <c r="B548" s="10"/>
      <c r="C548" s="10"/>
      <c r="D548" s="10"/>
      <c r="E548" s="10"/>
      <c r="F548" s="10"/>
      <c r="G548" s="20"/>
      <c r="H548" s="10"/>
      <c r="I548" s="76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4"/>
      <c r="AA548" s="4"/>
      <c r="AB548" s="4"/>
      <c r="AC548" s="4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</row>
    <row r="549" spans="1:51" ht="15" x14ac:dyDescent="0.2">
      <c r="A549" s="50"/>
      <c r="B549" s="10"/>
      <c r="C549" s="10"/>
      <c r="D549" s="10"/>
      <c r="E549" s="10"/>
      <c r="F549" s="10"/>
      <c r="G549" s="20"/>
      <c r="H549" s="10"/>
      <c r="I549" s="76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4"/>
      <c r="AA549" s="4"/>
      <c r="AB549" s="4"/>
      <c r="AC549" s="4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</row>
    <row r="550" spans="1:51" ht="15" x14ac:dyDescent="0.2">
      <c r="A550" s="50"/>
      <c r="B550" s="10"/>
      <c r="C550" s="10"/>
      <c r="D550" s="10"/>
      <c r="E550" s="10"/>
      <c r="F550" s="10"/>
      <c r="G550" s="20"/>
      <c r="H550" s="10"/>
      <c r="I550" s="76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4"/>
      <c r="AA550" s="4"/>
      <c r="AB550" s="4"/>
      <c r="AC550" s="4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</row>
    <row r="551" spans="1:51" ht="15" x14ac:dyDescent="0.2">
      <c r="A551" s="50"/>
      <c r="B551" s="10"/>
      <c r="C551" s="10"/>
      <c r="D551" s="10"/>
      <c r="E551" s="10"/>
      <c r="F551" s="10"/>
      <c r="G551" s="20"/>
      <c r="H551" s="10"/>
      <c r="I551" s="76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4"/>
      <c r="AA551" s="4"/>
      <c r="AB551" s="4"/>
      <c r="AC551" s="4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</row>
    <row r="552" spans="1:51" ht="15" x14ac:dyDescent="0.2">
      <c r="A552" s="50"/>
      <c r="B552" s="10"/>
      <c r="C552" s="10"/>
      <c r="D552" s="10"/>
      <c r="E552" s="10"/>
      <c r="F552" s="10"/>
      <c r="G552" s="20"/>
      <c r="H552" s="10"/>
      <c r="I552" s="76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4"/>
      <c r="AA552" s="4"/>
      <c r="AB552" s="4"/>
      <c r="AC552" s="4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</row>
    <row r="553" spans="1:51" ht="15" x14ac:dyDescent="0.2">
      <c r="A553" s="50"/>
      <c r="B553" s="10"/>
      <c r="C553" s="10"/>
      <c r="D553" s="10"/>
      <c r="E553" s="10"/>
      <c r="F553" s="10"/>
      <c r="G553" s="20"/>
      <c r="H553" s="10"/>
      <c r="I553" s="76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4"/>
      <c r="AA553" s="4"/>
      <c r="AB553" s="4"/>
      <c r="AC553" s="4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</row>
    <row r="554" spans="1:51" ht="15" x14ac:dyDescent="0.2">
      <c r="A554" s="50"/>
      <c r="B554" s="10"/>
      <c r="C554" s="10"/>
      <c r="D554" s="10"/>
      <c r="E554" s="10"/>
      <c r="F554" s="10"/>
      <c r="G554" s="20"/>
      <c r="H554" s="10"/>
      <c r="I554" s="76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4"/>
      <c r="AA554" s="4"/>
      <c r="AB554" s="4"/>
      <c r="AC554" s="4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</row>
    <row r="555" spans="1:51" ht="15" x14ac:dyDescent="0.2">
      <c r="A555" s="50"/>
      <c r="B555" s="10"/>
      <c r="C555" s="10"/>
      <c r="D555" s="10"/>
      <c r="E555" s="10"/>
      <c r="F555" s="10"/>
      <c r="G555" s="20"/>
      <c r="H555" s="10"/>
      <c r="I555" s="76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4"/>
      <c r="AA555" s="4"/>
      <c r="AB555" s="4"/>
      <c r="AC555" s="4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</row>
    <row r="556" spans="1:51" ht="15" x14ac:dyDescent="0.2">
      <c r="A556" s="50"/>
      <c r="B556" s="10"/>
      <c r="C556" s="10"/>
      <c r="D556" s="10"/>
      <c r="E556" s="10"/>
      <c r="F556" s="10"/>
      <c r="G556" s="20"/>
      <c r="H556" s="10"/>
      <c r="I556" s="76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4"/>
      <c r="AA556" s="4"/>
      <c r="AB556" s="4"/>
      <c r="AC556" s="4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</row>
    <row r="557" spans="1:51" ht="15" x14ac:dyDescent="0.2">
      <c r="A557" s="50"/>
      <c r="B557" s="10"/>
      <c r="C557" s="10"/>
      <c r="D557" s="10"/>
      <c r="E557" s="10"/>
      <c r="F557" s="10"/>
      <c r="G557" s="20"/>
      <c r="H557" s="10"/>
      <c r="I557" s="76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4"/>
      <c r="AA557" s="4"/>
      <c r="AB557" s="4"/>
      <c r="AC557" s="4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</row>
    <row r="558" spans="1:51" ht="15" x14ac:dyDescent="0.2">
      <c r="A558" s="50"/>
      <c r="B558" s="10"/>
      <c r="C558" s="10"/>
      <c r="D558" s="10"/>
      <c r="E558" s="10"/>
      <c r="F558" s="10"/>
      <c r="G558" s="20"/>
      <c r="H558" s="10"/>
      <c r="I558" s="76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4"/>
      <c r="AA558" s="4"/>
      <c r="AB558" s="4"/>
      <c r="AC558" s="4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</row>
    <row r="559" spans="1:51" ht="15" x14ac:dyDescent="0.2">
      <c r="A559" s="50"/>
      <c r="B559" s="10"/>
      <c r="C559" s="10"/>
      <c r="D559" s="10"/>
      <c r="E559" s="10"/>
      <c r="F559" s="10"/>
      <c r="G559" s="20"/>
      <c r="H559" s="10"/>
      <c r="I559" s="76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4"/>
      <c r="AA559" s="4"/>
      <c r="AB559" s="4"/>
      <c r="AC559" s="4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</row>
    <row r="560" spans="1:51" ht="15" x14ac:dyDescent="0.2">
      <c r="A560" s="50"/>
      <c r="B560" s="10"/>
      <c r="C560" s="10"/>
      <c r="D560" s="10"/>
      <c r="E560" s="10"/>
      <c r="F560" s="10"/>
      <c r="G560" s="20"/>
      <c r="H560" s="10"/>
      <c r="I560" s="76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4"/>
      <c r="AA560" s="4"/>
      <c r="AB560" s="4"/>
      <c r="AC560" s="4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</row>
    <row r="561" spans="1:51" ht="15" x14ac:dyDescent="0.2">
      <c r="A561" s="50"/>
      <c r="B561" s="10"/>
      <c r="C561" s="10"/>
      <c r="D561" s="10"/>
      <c r="E561" s="10"/>
      <c r="F561" s="10"/>
      <c r="G561" s="20"/>
      <c r="H561" s="10"/>
      <c r="I561" s="76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4"/>
      <c r="AA561" s="4"/>
      <c r="AB561" s="4"/>
      <c r="AC561" s="4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</row>
    <row r="562" spans="1:51" ht="15" x14ac:dyDescent="0.2">
      <c r="A562" s="50"/>
      <c r="B562" s="10"/>
      <c r="C562" s="10"/>
      <c r="D562" s="10"/>
      <c r="E562" s="10"/>
      <c r="F562" s="10"/>
      <c r="G562" s="20"/>
      <c r="H562" s="10"/>
      <c r="I562" s="76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4"/>
      <c r="AA562" s="4"/>
      <c r="AB562" s="4"/>
      <c r="AC562" s="4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</row>
    <row r="563" spans="1:51" ht="15" x14ac:dyDescent="0.2">
      <c r="A563" s="50"/>
      <c r="B563" s="10"/>
      <c r="C563" s="10"/>
      <c r="D563" s="10"/>
      <c r="E563" s="10"/>
      <c r="F563" s="10"/>
      <c r="G563" s="20"/>
      <c r="H563" s="10"/>
      <c r="I563" s="76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4"/>
      <c r="AA563" s="4"/>
      <c r="AB563" s="4"/>
      <c r="AC563" s="4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</row>
    <row r="564" spans="1:51" ht="15" x14ac:dyDescent="0.2">
      <c r="A564" s="50"/>
      <c r="B564" s="10"/>
      <c r="C564" s="10"/>
      <c r="D564" s="10"/>
      <c r="E564" s="10"/>
      <c r="F564" s="10"/>
      <c r="G564" s="20"/>
      <c r="H564" s="10"/>
      <c r="I564" s="76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4"/>
      <c r="AA564" s="4"/>
      <c r="AB564" s="4"/>
      <c r="AC564" s="4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</row>
    <row r="565" spans="1:51" ht="15" x14ac:dyDescent="0.2">
      <c r="A565" s="50"/>
      <c r="B565" s="10"/>
      <c r="C565" s="10"/>
      <c r="D565" s="10"/>
      <c r="E565" s="10"/>
      <c r="F565" s="10"/>
      <c r="G565" s="20"/>
      <c r="H565" s="10"/>
      <c r="I565" s="76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4"/>
      <c r="AA565" s="4"/>
      <c r="AB565" s="4"/>
      <c r="AC565" s="4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</row>
    <row r="566" spans="1:51" ht="15" x14ac:dyDescent="0.2">
      <c r="A566" s="50"/>
      <c r="B566" s="10"/>
      <c r="C566" s="10"/>
      <c r="D566" s="10"/>
      <c r="E566" s="10"/>
      <c r="F566" s="10"/>
      <c r="G566" s="20"/>
      <c r="H566" s="10"/>
      <c r="I566" s="76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4"/>
      <c r="AA566" s="4"/>
      <c r="AB566" s="4"/>
      <c r="AC566" s="4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</row>
    <row r="567" spans="1:51" ht="15" x14ac:dyDescent="0.2">
      <c r="A567" s="50"/>
      <c r="B567" s="10"/>
      <c r="C567" s="10"/>
      <c r="D567" s="10"/>
      <c r="E567" s="10"/>
      <c r="F567" s="10"/>
      <c r="G567" s="20"/>
      <c r="H567" s="10"/>
      <c r="I567" s="76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4"/>
      <c r="AA567" s="4"/>
      <c r="AB567" s="4"/>
      <c r="AC567" s="4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</row>
    <row r="568" spans="1:51" ht="15" x14ac:dyDescent="0.2">
      <c r="A568" s="50"/>
      <c r="B568" s="10"/>
      <c r="C568" s="10"/>
      <c r="D568" s="10"/>
      <c r="E568" s="10"/>
      <c r="F568" s="10"/>
      <c r="G568" s="20"/>
      <c r="H568" s="10"/>
      <c r="I568" s="76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4"/>
      <c r="AA568" s="4"/>
      <c r="AB568" s="4"/>
      <c r="AC568" s="4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</row>
    <row r="569" spans="1:51" ht="15" x14ac:dyDescent="0.2">
      <c r="A569" s="50"/>
      <c r="B569" s="10"/>
      <c r="C569" s="10"/>
      <c r="D569" s="10"/>
      <c r="E569" s="10"/>
      <c r="F569" s="10"/>
      <c r="G569" s="20"/>
      <c r="H569" s="10"/>
      <c r="I569" s="76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4"/>
      <c r="AA569" s="4"/>
      <c r="AB569" s="4"/>
      <c r="AC569" s="4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</row>
    <row r="570" spans="1:51" ht="15" x14ac:dyDescent="0.2">
      <c r="A570" s="50"/>
      <c r="B570" s="10"/>
      <c r="C570" s="10"/>
      <c r="D570" s="10"/>
      <c r="E570" s="10"/>
      <c r="F570" s="10"/>
      <c r="G570" s="20"/>
      <c r="H570" s="10"/>
      <c r="I570" s="76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4"/>
      <c r="AA570" s="4"/>
      <c r="AB570" s="4"/>
      <c r="AC570" s="4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</row>
    <row r="571" spans="1:51" ht="15" x14ac:dyDescent="0.2">
      <c r="A571" s="50"/>
      <c r="B571" s="10"/>
      <c r="C571" s="10"/>
      <c r="D571" s="10"/>
      <c r="E571" s="10"/>
      <c r="F571" s="10"/>
      <c r="G571" s="20"/>
      <c r="H571" s="10"/>
      <c r="I571" s="76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4"/>
      <c r="AA571" s="4"/>
      <c r="AB571" s="4"/>
      <c r="AC571" s="4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</row>
    <row r="572" spans="1:51" ht="15" x14ac:dyDescent="0.2">
      <c r="A572" s="50"/>
      <c r="B572" s="10"/>
      <c r="C572" s="10"/>
      <c r="D572" s="10"/>
      <c r="E572" s="10"/>
      <c r="F572" s="10"/>
      <c r="G572" s="20"/>
      <c r="H572" s="10"/>
      <c r="I572" s="76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4"/>
      <c r="AA572" s="4"/>
      <c r="AB572" s="4"/>
      <c r="AC572" s="4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</row>
    <row r="573" spans="1:51" ht="15" x14ac:dyDescent="0.2">
      <c r="A573" s="50"/>
      <c r="B573" s="10"/>
      <c r="C573" s="10"/>
      <c r="D573" s="10"/>
      <c r="E573" s="10"/>
      <c r="F573" s="10"/>
      <c r="G573" s="20"/>
      <c r="H573" s="10"/>
      <c r="I573" s="76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4"/>
      <c r="AA573" s="4"/>
      <c r="AB573" s="4"/>
      <c r="AC573" s="4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</row>
    <row r="574" spans="1:51" ht="15" x14ac:dyDescent="0.2">
      <c r="A574" s="50"/>
      <c r="B574" s="10"/>
      <c r="C574" s="10"/>
      <c r="D574" s="10"/>
      <c r="E574" s="10"/>
      <c r="F574" s="10"/>
      <c r="G574" s="20"/>
      <c r="H574" s="10"/>
      <c r="I574" s="76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4"/>
      <c r="AA574" s="4"/>
      <c r="AB574" s="4"/>
      <c r="AC574" s="4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</row>
    <row r="575" spans="1:51" ht="15" x14ac:dyDescent="0.2">
      <c r="A575" s="50"/>
      <c r="B575" s="10"/>
      <c r="C575" s="10"/>
      <c r="D575" s="10"/>
      <c r="E575" s="10"/>
      <c r="F575" s="10"/>
      <c r="G575" s="20"/>
      <c r="H575" s="10"/>
      <c r="I575" s="76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4"/>
      <c r="AA575" s="4"/>
      <c r="AB575" s="4"/>
      <c r="AC575" s="4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</row>
    <row r="576" spans="1:51" ht="15" x14ac:dyDescent="0.2">
      <c r="A576" s="50"/>
      <c r="B576" s="10"/>
      <c r="C576" s="10"/>
      <c r="D576" s="10"/>
      <c r="E576" s="10"/>
      <c r="F576" s="10"/>
      <c r="G576" s="20"/>
      <c r="H576" s="10"/>
      <c r="I576" s="76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4"/>
      <c r="AA576" s="4"/>
      <c r="AB576" s="4"/>
      <c r="AC576" s="4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</row>
    <row r="577" spans="1:51" ht="15" x14ac:dyDescent="0.2">
      <c r="A577" s="50"/>
      <c r="B577" s="10"/>
      <c r="C577" s="10"/>
      <c r="D577" s="10"/>
      <c r="E577" s="10"/>
      <c r="F577" s="10"/>
      <c r="G577" s="20"/>
      <c r="H577" s="10"/>
      <c r="I577" s="76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4"/>
      <c r="AA577" s="4"/>
      <c r="AB577" s="4"/>
      <c r="AC577" s="4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</row>
    <row r="578" spans="1:51" ht="15" x14ac:dyDescent="0.2">
      <c r="A578" s="50"/>
      <c r="B578" s="10"/>
      <c r="C578" s="10"/>
      <c r="D578" s="10"/>
      <c r="E578" s="10"/>
      <c r="F578" s="10"/>
      <c r="G578" s="20"/>
      <c r="H578" s="10"/>
      <c r="I578" s="76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4"/>
      <c r="AA578" s="4"/>
      <c r="AB578" s="4"/>
      <c r="AC578" s="4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</row>
    <row r="579" spans="1:51" ht="15" x14ac:dyDescent="0.2">
      <c r="A579" s="50"/>
      <c r="B579" s="10"/>
      <c r="C579" s="10"/>
      <c r="D579" s="10"/>
      <c r="E579" s="10"/>
      <c r="F579" s="10"/>
      <c r="G579" s="20"/>
      <c r="H579" s="10"/>
      <c r="I579" s="76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4"/>
      <c r="AA579" s="4"/>
      <c r="AB579" s="4"/>
      <c r="AC579" s="4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</row>
    <row r="580" spans="1:51" ht="15" x14ac:dyDescent="0.2">
      <c r="A580" s="50"/>
      <c r="B580" s="10"/>
      <c r="C580" s="10"/>
      <c r="D580" s="10"/>
      <c r="E580" s="10"/>
      <c r="F580" s="10"/>
      <c r="G580" s="20"/>
      <c r="H580" s="10"/>
      <c r="I580" s="76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4"/>
      <c r="AA580" s="4"/>
      <c r="AB580" s="4"/>
      <c r="AC580" s="4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</row>
    <row r="581" spans="1:51" ht="15" x14ac:dyDescent="0.2">
      <c r="A581" s="50"/>
      <c r="B581" s="10"/>
      <c r="C581" s="10"/>
      <c r="D581" s="10"/>
      <c r="E581" s="10"/>
      <c r="F581" s="10"/>
      <c r="G581" s="20"/>
      <c r="H581" s="10"/>
      <c r="I581" s="76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4"/>
      <c r="AA581" s="4"/>
      <c r="AB581" s="4"/>
      <c r="AC581" s="4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</row>
    <row r="582" spans="1:51" ht="15" x14ac:dyDescent="0.2">
      <c r="A582" s="50"/>
      <c r="B582" s="10"/>
      <c r="C582" s="10"/>
      <c r="D582" s="10"/>
      <c r="E582" s="10"/>
      <c r="F582" s="10"/>
      <c r="G582" s="20"/>
      <c r="H582" s="10"/>
      <c r="I582" s="76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4"/>
      <c r="AA582" s="4"/>
      <c r="AB582" s="4"/>
      <c r="AC582" s="4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</row>
    <row r="583" spans="1:51" ht="15" x14ac:dyDescent="0.2">
      <c r="A583" s="50"/>
      <c r="B583" s="10"/>
      <c r="C583" s="10"/>
      <c r="D583" s="10"/>
      <c r="E583" s="10"/>
      <c r="F583" s="10"/>
      <c r="G583" s="20"/>
      <c r="H583" s="10"/>
      <c r="I583" s="76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4"/>
      <c r="AA583" s="4"/>
      <c r="AB583" s="4"/>
      <c r="AC583" s="4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</row>
    <row r="584" spans="1:51" ht="15" x14ac:dyDescent="0.2">
      <c r="A584" s="50"/>
      <c r="B584" s="10"/>
      <c r="C584" s="10"/>
      <c r="D584" s="10"/>
      <c r="E584" s="10"/>
      <c r="F584" s="10"/>
      <c r="G584" s="20"/>
      <c r="H584" s="10"/>
      <c r="I584" s="76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4"/>
      <c r="AA584" s="4"/>
      <c r="AB584" s="4"/>
      <c r="AC584" s="4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</row>
    <row r="585" spans="1:51" ht="15" x14ac:dyDescent="0.2">
      <c r="A585" s="50"/>
      <c r="B585" s="10"/>
      <c r="C585" s="10"/>
      <c r="D585" s="10"/>
      <c r="E585" s="10"/>
      <c r="F585" s="10"/>
      <c r="G585" s="20"/>
      <c r="H585" s="10"/>
      <c r="I585" s="76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4"/>
      <c r="AA585" s="4"/>
      <c r="AB585" s="4"/>
      <c r="AC585" s="4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</row>
    <row r="586" spans="1:51" ht="15" x14ac:dyDescent="0.2">
      <c r="A586" s="50"/>
      <c r="B586" s="10"/>
      <c r="C586" s="10"/>
      <c r="D586" s="10"/>
      <c r="E586" s="10"/>
      <c r="F586" s="10"/>
      <c r="G586" s="20"/>
      <c r="H586" s="10"/>
      <c r="I586" s="76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4"/>
      <c r="AA586" s="4"/>
      <c r="AB586" s="4"/>
      <c r="AC586" s="4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</row>
    <row r="587" spans="1:51" ht="15" x14ac:dyDescent="0.2">
      <c r="A587" s="50"/>
      <c r="B587" s="10"/>
      <c r="C587" s="10"/>
      <c r="D587" s="10"/>
      <c r="E587" s="10"/>
      <c r="F587" s="10"/>
      <c r="G587" s="20"/>
      <c r="H587" s="10"/>
      <c r="I587" s="76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4"/>
      <c r="AA587" s="4"/>
      <c r="AB587" s="4"/>
      <c r="AC587" s="4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</row>
    <row r="588" spans="1:51" ht="15" x14ac:dyDescent="0.2">
      <c r="A588" s="50"/>
      <c r="B588" s="10"/>
      <c r="C588" s="10"/>
      <c r="D588" s="10"/>
      <c r="E588" s="10"/>
      <c r="F588" s="10"/>
      <c r="G588" s="20"/>
      <c r="H588" s="10"/>
      <c r="I588" s="76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4"/>
      <c r="AA588" s="4"/>
      <c r="AB588" s="4"/>
      <c r="AC588" s="4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</row>
    <row r="589" spans="1:51" ht="15" x14ac:dyDescent="0.2">
      <c r="A589" s="50"/>
      <c r="B589" s="10"/>
      <c r="C589" s="10"/>
      <c r="D589" s="10"/>
      <c r="E589" s="10"/>
      <c r="F589" s="10"/>
      <c r="G589" s="20"/>
      <c r="H589" s="10"/>
      <c r="I589" s="76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4"/>
      <c r="AA589" s="4"/>
      <c r="AB589" s="4"/>
      <c r="AC589" s="4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</row>
    <row r="590" spans="1:51" ht="15" x14ac:dyDescent="0.2">
      <c r="A590" s="50"/>
      <c r="B590" s="10"/>
      <c r="C590" s="10"/>
      <c r="D590" s="10"/>
      <c r="E590" s="10"/>
      <c r="F590" s="10"/>
      <c r="G590" s="20"/>
      <c r="H590" s="10"/>
      <c r="I590" s="76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4"/>
      <c r="AA590" s="4"/>
      <c r="AB590" s="4"/>
      <c r="AC590" s="4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</row>
    <row r="591" spans="1:51" ht="15" x14ac:dyDescent="0.2">
      <c r="A591" s="50"/>
      <c r="B591" s="10"/>
      <c r="C591" s="10"/>
      <c r="D591" s="10"/>
      <c r="E591" s="10"/>
      <c r="F591" s="10"/>
      <c r="G591" s="20"/>
      <c r="H591" s="10"/>
      <c r="I591" s="76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4"/>
      <c r="AA591" s="4"/>
      <c r="AB591" s="4"/>
      <c r="AC591" s="4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</row>
    <row r="592" spans="1:51" ht="15" x14ac:dyDescent="0.2">
      <c r="A592" s="50"/>
      <c r="B592" s="10"/>
      <c r="C592" s="10"/>
      <c r="D592" s="10"/>
      <c r="E592" s="10"/>
      <c r="F592" s="10"/>
      <c r="G592" s="20"/>
      <c r="H592" s="10"/>
      <c r="I592" s="76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4"/>
      <c r="AA592" s="4"/>
      <c r="AB592" s="4"/>
      <c r="AC592" s="4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</row>
    <row r="593" spans="1:51" ht="15" x14ac:dyDescent="0.2">
      <c r="A593" s="50"/>
      <c r="B593" s="10"/>
      <c r="C593" s="10"/>
      <c r="D593" s="10"/>
      <c r="E593" s="10"/>
      <c r="F593" s="10"/>
      <c r="G593" s="20"/>
      <c r="H593" s="10"/>
      <c r="I593" s="76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4"/>
      <c r="AA593" s="4"/>
      <c r="AB593" s="4"/>
      <c r="AC593" s="4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</row>
    <row r="594" spans="1:51" ht="15" x14ac:dyDescent="0.2">
      <c r="A594" s="50"/>
      <c r="B594" s="10"/>
      <c r="C594" s="10"/>
      <c r="D594" s="10"/>
      <c r="E594" s="10"/>
      <c r="F594" s="10"/>
      <c r="G594" s="20"/>
      <c r="H594" s="10"/>
      <c r="I594" s="76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4"/>
      <c r="AA594" s="4"/>
      <c r="AB594" s="4"/>
      <c r="AC594" s="4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</row>
    <row r="595" spans="1:51" ht="15" x14ac:dyDescent="0.2">
      <c r="A595" s="50"/>
      <c r="B595" s="10"/>
      <c r="C595" s="10"/>
      <c r="D595" s="10"/>
      <c r="E595" s="10"/>
      <c r="F595" s="10"/>
      <c r="G595" s="20"/>
      <c r="H595" s="10"/>
      <c r="I595" s="76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4"/>
      <c r="AA595" s="4"/>
      <c r="AB595" s="4"/>
      <c r="AC595" s="4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</row>
    <row r="596" spans="1:51" ht="15" x14ac:dyDescent="0.2">
      <c r="A596" s="50"/>
      <c r="B596" s="10"/>
      <c r="C596" s="10"/>
      <c r="D596" s="10"/>
      <c r="E596" s="10"/>
      <c r="F596" s="10"/>
      <c r="G596" s="20"/>
      <c r="H596" s="10"/>
      <c r="I596" s="76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4"/>
      <c r="AA596" s="4"/>
      <c r="AB596" s="4"/>
      <c r="AC596" s="4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</row>
    <row r="597" spans="1:51" ht="15" x14ac:dyDescent="0.2">
      <c r="A597" s="50"/>
      <c r="B597" s="10"/>
      <c r="C597" s="10"/>
      <c r="D597" s="10"/>
      <c r="E597" s="10"/>
      <c r="F597" s="10"/>
      <c r="G597" s="20"/>
      <c r="H597" s="10"/>
      <c r="I597" s="76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4"/>
      <c r="AA597" s="4"/>
      <c r="AB597" s="4"/>
      <c r="AC597" s="4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</row>
    <row r="598" spans="1:51" ht="15" x14ac:dyDescent="0.2">
      <c r="A598" s="50"/>
      <c r="B598" s="10"/>
      <c r="C598" s="10"/>
      <c r="D598" s="10"/>
      <c r="E598" s="10"/>
      <c r="F598" s="10"/>
      <c r="G598" s="20"/>
      <c r="H598" s="10"/>
      <c r="I598" s="76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4"/>
      <c r="AA598" s="4"/>
      <c r="AB598" s="4"/>
      <c r="AC598" s="4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</row>
    <row r="599" spans="1:51" ht="15" x14ac:dyDescent="0.2">
      <c r="A599" s="50"/>
      <c r="B599" s="10"/>
      <c r="C599" s="10"/>
      <c r="D599" s="10"/>
      <c r="E599" s="10"/>
      <c r="F599" s="10"/>
      <c r="G599" s="20"/>
      <c r="H599" s="10"/>
      <c r="I599" s="76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4"/>
      <c r="AA599" s="4"/>
      <c r="AB599" s="4"/>
      <c r="AC599" s="4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</row>
    <row r="600" spans="1:51" ht="15" x14ac:dyDescent="0.2">
      <c r="A600" s="50"/>
      <c r="B600" s="10"/>
      <c r="C600" s="10"/>
      <c r="D600" s="10"/>
      <c r="E600" s="10"/>
      <c r="F600" s="10"/>
      <c r="G600" s="20"/>
      <c r="H600" s="10"/>
      <c r="I600" s="76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4"/>
      <c r="AA600" s="4"/>
      <c r="AB600" s="4"/>
      <c r="AC600" s="4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</row>
    <row r="601" spans="1:51" ht="15" x14ac:dyDescent="0.2">
      <c r="A601" s="50"/>
      <c r="B601" s="10"/>
      <c r="C601" s="10"/>
      <c r="D601" s="10"/>
      <c r="E601" s="10"/>
      <c r="F601" s="10"/>
      <c r="G601" s="20"/>
      <c r="H601" s="10"/>
      <c r="I601" s="76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4"/>
      <c r="AA601" s="4"/>
      <c r="AB601" s="4"/>
      <c r="AC601" s="4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</row>
    <row r="602" spans="1:51" ht="15" x14ac:dyDescent="0.2">
      <c r="A602" s="50"/>
      <c r="B602" s="10"/>
      <c r="C602" s="10"/>
      <c r="D602" s="10"/>
      <c r="E602" s="10"/>
      <c r="F602" s="10"/>
      <c r="G602" s="20"/>
      <c r="H602" s="10"/>
      <c r="I602" s="76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4"/>
      <c r="AA602" s="4"/>
      <c r="AB602" s="4"/>
      <c r="AC602" s="4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</row>
    <row r="603" spans="1:51" ht="15" x14ac:dyDescent="0.2">
      <c r="A603" s="50"/>
      <c r="B603" s="10"/>
      <c r="C603" s="10"/>
      <c r="D603" s="10"/>
      <c r="E603" s="10"/>
      <c r="F603" s="10"/>
      <c r="G603" s="20"/>
      <c r="H603" s="10"/>
      <c r="I603" s="76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4"/>
      <c r="AA603" s="4"/>
      <c r="AB603" s="4"/>
      <c r="AC603" s="4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</row>
    <row r="604" spans="1:51" ht="15" x14ac:dyDescent="0.2">
      <c r="A604" s="50"/>
      <c r="B604" s="10"/>
      <c r="C604" s="10"/>
      <c r="D604" s="10"/>
      <c r="E604" s="10"/>
      <c r="F604" s="10"/>
      <c r="G604" s="20"/>
      <c r="H604" s="10"/>
      <c r="I604" s="76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4"/>
      <c r="AA604" s="4"/>
      <c r="AB604" s="4"/>
      <c r="AC604" s="4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</row>
    <row r="605" spans="1:51" ht="15" x14ac:dyDescent="0.2">
      <c r="A605" s="50"/>
      <c r="B605" s="10"/>
      <c r="C605" s="10"/>
      <c r="D605" s="10"/>
      <c r="E605" s="10"/>
      <c r="F605" s="10"/>
      <c r="G605" s="20"/>
      <c r="H605" s="10"/>
      <c r="I605" s="76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4"/>
      <c r="AA605" s="4"/>
      <c r="AB605" s="4"/>
      <c r="AC605" s="4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</row>
    <row r="606" spans="1:51" ht="15" x14ac:dyDescent="0.2">
      <c r="A606" s="50"/>
      <c r="B606" s="10"/>
      <c r="C606" s="10"/>
      <c r="D606" s="10"/>
      <c r="E606" s="10"/>
      <c r="F606" s="10"/>
      <c r="G606" s="20"/>
      <c r="H606" s="10"/>
      <c r="I606" s="76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4"/>
      <c r="AA606" s="4"/>
      <c r="AB606" s="4"/>
      <c r="AC606" s="4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</row>
    <row r="607" spans="1:51" ht="15" x14ac:dyDescent="0.2">
      <c r="A607" s="50"/>
      <c r="B607" s="10"/>
      <c r="C607" s="10"/>
      <c r="D607" s="10"/>
      <c r="E607" s="10"/>
      <c r="F607" s="10"/>
      <c r="G607" s="20"/>
      <c r="H607" s="10"/>
      <c r="I607" s="76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4"/>
      <c r="AA607" s="4"/>
      <c r="AB607" s="4"/>
      <c r="AC607" s="4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</row>
    <row r="608" spans="1:51" ht="15" x14ac:dyDescent="0.2">
      <c r="A608" s="50"/>
      <c r="B608" s="10"/>
      <c r="C608" s="10"/>
      <c r="D608" s="10"/>
      <c r="E608" s="10"/>
      <c r="F608" s="10"/>
      <c r="G608" s="20"/>
      <c r="H608" s="10"/>
      <c r="I608" s="76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4"/>
      <c r="AA608" s="4"/>
      <c r="AB608" s="4"/>
      <c r="AC608" s="4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</row>
    <row r="609" spans="1:51" ht="15" x14ac:dyDescent="0.2">
      <c r="A609" s="50"/>
      <c r="B609" s="10"/>
      <c r="C609" s="10"/>
      <c r="D609" s="10"/>
      <c r="E609" s="10"/>
      <c r="F609" s="10"/>
      <c r="G609" s="20"/>
      <c r="H609" s="10"/>
      <c r="I609" s="76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4"/>
      <c r="AA609" s="4"/>
      <c r="AB609" s="4"/>
      <c r="AC609" s="4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</row>
    <row r="610" spans="1:51" ht="15" x14ac:dyDescent="0.2">
      <c r="A610" s="50"/>
      <c r="B610" s="10"/>
      <c r="C610" s="10"/>
      <c r="D610" s="10"/>
      <c r="E610" s="10"/>
      <c r="F610" s="10"/>
      <c r="G610" s="20"/>
      <c r="H610" s="10"/>
      <c r="I610" s="76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4"/>
      <c r="AA610" s="4"/>
      <c r="AB610" s="4"/>
      <c r="AC610" s="4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</row>
    <row r="611" spans="1:51" ht="15" x14ac:dyDescent="0.2">
      <c r="A611" s="50"/>
      <c r="B611" s="10"/>
      <c r="C611" s="10"/>
      <c r="D611" s="10"/>
      <c r="E611" s="10"/>
      <c r="F611" s="10"/>
      <c r="G611" s="20"/>
      <c r="H611" s="10"/>
      <c r="I611" s="76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4"/>
      <c r="AA611" s="4"/>
      <c r="AB611" s="4"/>
      <c r="AC611" s="4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</row>
    <row r="612" spans="1:51" ht="15" x14ac:dyDescent="0.2">
      <c r="A612" s="50"/>
      <c r="B612" s="10"/>
      <c r="C612" s="10"/>
      <c r="D612" s="10"/>
      <c r="E612" s="10"/>
      <c r="F612" s="10"/>
      <c r="G612" s="20"/>
      <c r="H612" s="10"/>
      <c r="I612" s="76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4"/>
      <c r="AA612" s="4"/>
      <c r="AB612" s="4"/>
      <c r="AC612" s="4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</row>
    <row r="613" spans="1:51" ht="15" x14ac:dyDescent="0.2">
      <c r="A613" s="50"/>
      <c r="B613" s="10"/>
      <c r="C613" s="10"/>
      <c r="D613" s="10"/>
      <c r="E613" s="10"/>
      <c r="F613" s="10"/>
      <c r="G613" s="20"/>
      <c r="H613" s="10"/>
      <c r="I613" s="76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4"/>
      <c r="AA613" s="4"/>
      <c r="AB613" s="4"/>
      <c r="AC613" s="4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</row>
    <row r="614" spans="1:51" ht="15" x14ac:dyDescent="0.2">
      <c r="A614" s="50"/>
      <c r="B614" s="10"/>
      <c r="C614" s="10"/>
      <c r="D614" s="10"/>
      <c r="E614" s="10"/>
      <c r="F614" s="10"/>
      <c r="G614" s="20"/>
      <c r="H614" s="10"/>
      <c r="I614" s="76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4"/>
      <c r="AA614" s="4"/>
      <c r="AB614" s="4"/>
      <c r="AC614" s="4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</row>
    <row r="615" spans="1:51" ht="15" x14ac:dyDescent="0.2">
      <c r="A615" s="50"/>
      <c r="B615" s="10"/>
      <c r="C615" s="10"/>
      <c r="D615" s="10"/>
      <c r="E615" s="10"/>
      <c r="F615" s="10"/>
      <c r="G615" s="20"/>
      <c r="H615" s="10"/>
      <c r="I615" s="76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4"/>
      <c r="AA615" s="4"/>
      <c r="AB615" s="4"/>
      <c r="AC615" s="4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</row>
    <row r="616" spans="1:51" ht="15" x14ac:dyDescent="0.2">
      <c r="A616" s="50"/>
      <c r="B616" s="10"/>
      <c r="C616" s="10"/>
      <c r="D616" s="10"/>
      <c r="E616" s="10"/>
      <c r="F616" s="10"/>
      <c r="G616" s="20"/>
      <c r="H616" s="10"/>
      <c r="I616" s="76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4"/>
      <c r="AA616" s="4"/>
      <c r="AB616" s="4"/>
      <c r="AC616" s="4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</row>
    <row r="617" spans="1:51" ht="15" x14ac:dyDescent="0.2">
      <c r="A617" s="50"/>
      <c r="B617" s="10"/>
      <c r="C617" s="10"/>
      <c r="D617" s="10"/>
      <c r="E617" s="10"/>
      <c r="F617" s="10"/>
      <c r="G617" s="20"/>
      <c r="H617" s="10"/>
      <c r="I617" s="76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4"/>
      <c r="AA617" s="4"/>
      <c r="AB617" s="4"/>
      <c r="AC617" s="4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</row>
    <row r="618" spans="1:51" ht="15" x14ac:dyDescent="0.2">
      <c r="A618" s="50"/>
      <c r="B618" s="10"/>
      <c r="C618" s="10"/>
      <c r="D618" s="10"/>
      <c r="E618" s="10"/>
      <c r="F618" s="10"/>
      <c r="G618" s="20"/>
      <c r="H618" s="10"/>
      <c r="I618" s="76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4"/>
      <c r="AA618" s="4"/>
      <c r="AB618" s="4"/>
      <c r="AC618" s="4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</row>
    <row r="619" spans="1:51" ht="15" x14ac:dyDescent="0.2">
      <c r="A619" s="50"/>
      <c r="B619" s="10"/>
      <c r="C619" s="10"/>
      <c r="D619" s="10"/>
      <c r="E619" s="10"/>
      <c r="F619" s="10"/>
      <c r="G619" s="20"/>
      <c r="H619" s="10"/>
      <c r="I619" s="76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4"/>
      <c r="AA619" s="4"/>
      <c r="AB619" s="4"/>
      <c r="AC619" s="4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</row>
    <row r="620" spans="1:51" ht="15" x14ac:dyDescent="0.2">
      <c r="A620" s="50"/>
      <c r="B620" s="10"/>
      <c r="C620" s="10"/>
      <c r="D620" s="10"/>
      <c r="E620" s="10"/>
      <c r="F620" s="10"/>
      <c r="G620" s="20"/>
      <c r="H620" s="10"/>
      <c r="I620" s="76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4"/>
      <c r="AA620" s="4"/>
      <c r="AB620" s="4"/>
      <c r="AC620" s="4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</row>
    <row r="621" spans="1:51" ht="15" x14ac:dyDescent="0.2">
      <c r="A621" s="50"/>
      <c r="B621" s="10"/>
      <c r="C621" s="10"/>
      <c r="D621" s="10"/>
      <c r="E621" s="10"/>
      <c r="F621" s="10"/>
      <c r="G621" s="20"/>
      <c r="H621" s="10"/>
      <c r="I621" s="76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4"/>
      <c r="AA621" s="4"/>
      <c r="AB621" s="4"/>
      <c r="AC621" s="4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</row>
    <row r="622" spans="1:51" ht="15" x14ac:dyDescent="0.2">
      <c r="A622" s="50"/>
      <c r="B622" s="10"/>
      <c r="C622" s="10"/>
      <c r="D622" s="10"/>
      <c r="E622" s="10"/>
      <c r="F622" s="10"/>
      <c r="G622" s="20"/>
      <c r="H622" s="10"/>
      <c r="I622" s="76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4"/>
      <c r="AA622" s="4"/>
      <c r="AB622" s="4"/>
      <c r="AC622" s="4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</row>
    <row r="623" spans="1:51" ht="15" x14ac:dyDescent="0.2">
      <c r="A623" s="50"/>
      <c r="B623" s="10"/>
      <c r="C623" s="10"/>
      <c r="D623" s="10"/>
      <c r="E623" s="10"/>
      <c r="F623" s="10"/>
      <c r="G623" s="20"/>
      <c r="H623" s="10"/>
      <c r="I623" s="76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4"/>
      <c r="AA623" s="4"/>
      <c r="AB623" s="4"/>
      <c r="AC623" s="4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</row>
    <row r="624" spans="1:51" ht="15" x14ac:dyDescent="0.2">
      <c r="A624" s="50"/>
      <c r="B624" s="10"/>
      <c r="C624" s="10"/>
      <c r="D624" s="10"/>
      <c r="E624" s="10"/>
      <c r="F624" s="10"/>
      <c r="G624" s="20"/>
      <c r="H624" s="10"/>
      <c r="I624" s="76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4"/>
      <c r="AA624" s="4"/>
      <c r="AB624" s="4"/>
      <c r="AC624" s="4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</row>
    <row r="625" spans="1:51" ht="15" x14ac:dyDescent="0.2">
      <c r="A625" s="50"/>
      <c r="B625" s="10"/>
      <c r="C625" s="10"/>
      <c r="D625" s="10"/>
      <c r="E625" s="10"/>
      <c r="F625" s="10"/>
      <c r="G625" s="20"/>
      <c r="H625" s="10"/>
      <c r="I625" s="76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4"/>
      <c r="AA625" s="4"/>
      <c r="AB625" s="4"/>
      <c r="AC625" s="4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</row>
    <row r="626" spans="1:51" ht="15" x14ac:dyDescent="0.2">
      <c r="A626" s="50"/>
      <c r="B626" s="10"/>
      <c r="C626" s="10"/>
      <c r="D626" s="10"/>
      <c r="E626" s="10"/>
      <c r="F626" s="10"/>
      <c r="G626" s="20"/>
      <c r="H626" s="10"/>
      <c r="I626" s="76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4"/>
      <c r="AA626" s="4"/>
      <c r="AB626" s="4"/>
      <c r="AC626" s="4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</row>
    <row r="627" spans="1:51" ht="15" x14ac:dyDescent="0.2">
      <c r="A627" s="50"/>
      <c r="B627" s="10"/>
      <c r="C627" s="10"/>
      <c r="D627" s="10"/>
      <c r="E627" s="10"/>
      <c r="F627" s="10"/>
      <c r="G627" s="20"/>
      <c r="H627" s="10"/>
      <c r="I627" s="76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4"/>
      <c r="AA627" s="4"/>
      <c r="AB627" s="4"/>
      <c r="AC627" s="4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</row>
    <row r="628" spans="1:51" ht="15" x14ac:dyDescent="0.2">
      <c r="A628" s="50"/>
      <c r="B628" s="10"/>
      <c r="C628" s="10"/>
      <c r="D628" s="10"/>
      <c r="E628" s="10"/>
      <c r="F628" s="10"/>
      <c r="G628" s="20"/>
      <c r="H628" s="10"/>
      <c r="I628" s="76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4"/>
      <c r="AA628" s="4"/>
      <c r="AB628" s="4"/>
      <c r="AC628" s="4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</row>
    <row r="629" spans="1:51" ht="15" x14ac:dyDescent="0.2">
      <c r="A629" s="50"/>
      <c r="B629" s="10"/>
      <c r="C629" s="10"/>
      <c r="D629" s="10"/>
      <c r="E629" s="10"/>
      <c r="F629" s="10"/>
      <c r="G629" s="20"/>
      <c r="H629" s="10"/>
      <c r="I629" s="76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4"/>
      <c r="AA629" s="4"/>
      <c r="AB629" s="4"/>
      <c r="AC629" s="4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</row>
    <row r="630" spans="1:51" ht="15" x14ac:dyDescent="0.2">
      <c r="A630" s="50"/>
      <c r="B630" s="10"/>
      <c r="C630" s="10"/>
      <c r="D630" s="10"/>
      <c r="E630" s="10"/>
      <c r="F630" s="10"/>
      <c r="G630" s="20"/>
      <c r="H630" s="10"/>
      <c r="I630" s="76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4"/>
      <c r="AA630" s="4"/>
      <c r="AB630" s="4"/>
      <c r="AC630" s="4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</row>
    <row r="631" spans="1:51" ht="15" x14ac:dyDescent="0.2">
      <c r="A631" s="50"/>
      <c r="B631" s="10"/>
      <c r="C631" s="10"/>
      <c r="D631" s="10"/>
      <c r="E631" s="10"/>
      <c r="F631" s="10"/>
      <c r="G631" s="20"/>
      <c r="H631" s="10"/>
      <c r="I631" s="76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4"/>
      <c r="AA631" s="4"/>
      <c r="AB631" s="4"/>
      <c r="AC631" s="4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</row>
    <row r="632" spans="1:51" ht="15" x14ac:dyDescent="0.2">
      <c r="A632" s="50"/>
      <c r="B632" s="10"/>
      <c r="C632" s="10"/>
      <c r="D632" s="10"/>
      <c r="E632" s="10"/>
      <c r="F632" s="10"/>
      <c r="G632" s="20"/>
      <c r="H632" s="10"/>
      <c r="I632" s="76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4"/>
      <c r="AA632" s="4"/>
      <c r="AB632" s="4"/>
      <c r="AC632" s="4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</row>
    <row r="633" spans="1:51" ht="15" x14ac:dyDescent="0.2">
      <c r="A633" s="50"/>
      <c r="B633" s="10"/>
      <c r="C633" s="10"/>
      <c r="D633" s="10"/>
      <c r="E633" s="10"/>
      <c r="F633" s="10"/>
      <c r="G633" s="20"/>
      <c r="H633" s="10"/>
      <c r="I633" s="76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4"/>
      <c r="AA633" s="4"/>
      <c r="AB633" s="4"/>
      <c r="AC633" s="4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</row>
    <row r="634" spans="1:51" ht="15" x14ac:dyDescent="0.2">
      <c r="A634" s="50"/>
      <c r="B634" s="10"/>
      <c r="C634" s="10"/>
      <c r="D634" s="10"/>
      <c r="E634" s="10"/>
      <c r="F634" s="10"/>
      <c r="G634" s="20"/>
      <c r="H634" s="10"/>
      <c r="I634" s="76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4"/>
      <c r="AA634" s="4"/>
      <c r="AB634" s="4"/>
      <c r="AC634" s="4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</row>
    <row r="635" spans="1:51" ht="15" x14ac:dyDescent="0.2">
      <c r="A635" s="50"/>
      <c r="B635" s="10"/>
      <c r="C635" s="10"/>
      <c r="D635" s="10"/>
      <c r="E635" s="10"/>
      <c r="F635" s="10"/>
      <c r="G635" s="20"/>
      <c r="H635" s="10"/>
      <c r="I635" s="76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4"/>
      <c r="AA635" s="4"/>
      <c r="AB635" s="4"/>
      <c r="AC635" s="4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</row>
    <row r="636" spans="1:51" ht="15" x14ac:dyDescent="0.2">
      <c r="A636" s="50"/>
      <c r="B636" s="10"/>
      <c r="C636" s="10"/>
      <c r="D636" s="10"/>
      <c r="E636" s="10"/>
      <c r="F636" s="10"/>
      <c r="G636" s="20"/>
      <c r="H636" s="10"/>
      <c r="I636" s="76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4"/>
      <c r="AA636" s="4"/>
      <c r="AB636" s="4"/>
      <c r="AC636" s="4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</row>
    <row r="637" spans="1:51" ht="15" x14ac:dyDescent="0.2">
      <c r="A637" s="50"/>
      <c r="B637" s="10"/>
      <c r="C637" s="10"/>
      <c r="D637" s="10"/>
      <c r="E637" s="10"/>
      <c r="F637" s="10"/>
      <c r="G637" s="20"/>
      <c r="H637" s="10"/>
      <c r="I637" s="76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4"/>
      <c r="AA637" s="4"/>
      <c r="AB637" s="4"/>
      <c r="AC637" s="4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</row>
    <row r="638" spans="1:51" ht="15" x14ac:dyDescent="0.2">
      <c r="A638" s="50"/>
      <c r="B638" s="10"/>
      <c r="C638" s="10"/>
      <c r="D638" s="10"/>
      <c r="E638" s="10"/>
      <c r="F638" s="10"/>
      <c r="G638" s="20"/>
      <c r="H638" s="10"/>
      <c r="I638" s="76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4"/>
      <c r="AA638" s="4"/>
      <c r="AB638" s="4"/>
      <c r="AC638" s="4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</row>
    <row r="639" spans="1:51" ht="15" x14ac:dyDescent="0.2">
      <c r="A639" s="50"/>
      <c r="B639" s="10"/>
      <c r="C639" s="10"/>
      <c r="D639" s="10"/>
      <c r="E639" s="10"/>
      <c r="F639" s="10"/>
      <c r="G639" s="20"/>
      <c r="H639" s="10"/>
      <c r="I639" s="76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4"/>
      <c r="AA639" s="4"/>
      <c r="AB639" s="4"/>
      <c r="AC639" s="4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</row>
    <row r="640" spans="1:51" ht="15" x14ac:dyDescent="0.2">
      <c r="A640" s="50"/>
      <c r="B640" s="10"/>
      <c r="C640" s="10"/>
      <c r="D640" s="10"/>
      <c r="E640" s="10"/>
      <c r="F640" s="10"/>
      <c r="G640" s="20"/>
      <c r="H640" s="10"/>
      <c r="I640" s="76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4"/>
      <c r="AA640" s="4"/>
      <c r="AB640" s="4"/>
      <c r="AC640" s="4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</row>
    <row r="641" spans="1:51" ht="15" x14ac:dyDescent="0.2">
      <c r="A641" s="50"/>
      <c r="B641" s="10"/>
      <c r="C641" s="10"/>
      <c r="D641" s="10"/>
      <c r="E641" s="10"/>
      <c r="F641" s="10"/>
      <c r="G641" s="20"/>
      <c r="H641" s="10"/>
      <c r="I641" s="76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4"/>
      <c r="AA641" s="4"/>
      <c r="AB641" s="4"/>
      <c r="AC641" s="4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</row>
    <row r="642" spans="1:51" ht="15" x14ac:dyDescent="0.2">
      <c r="A642" s="50"/>
      <c r="B642" s="10"/>
      <c r="C642" s="10"/>
      <c r="D642" s="10"/>
      <c r="E642" s="10"/>
      <c r="F642" s="10"/>
      <c r="G642" s="20"/>
      <c r="H642" s="10"/>
      <c r="I642" s="76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4"/>
      <c r="AA642" s="4"/>
      <c r="AB642" s="4"/>
      <c r="AC642" s="4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</row>
    <row r="643" spans="1:51" ht="15" x14ac:dyDescent="0.2">
      <c r="A643" s="50"/>
      <c r="B643" s="10"/>
      <c r="C643" s="10"/>
      <c r="D643" s="10"/>
      <c r="E643" s="10"/>
      <c r="F643" s="10"/>
      <c r="G643" s="20"/>
      <c r="H643" s="10"/>
      <c r="I643" s="76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4"/>
      <c r="AA643" s="4"/>
      <c r="AB643" s="4"/>
      <c r="AC643" s="4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</row>
    <row r="644" spans="1:51" ht="15" x14ac:dyDescent="0.2">
      <c r="A644" s="50"/>
      <c r="B644" s="10"/>
      <c r="C644" s="10"/>
      <c r="D644" s="10"/>
      <c r="E644" s="10"/>
      <c r="F644" s="10"/>
      <c r="G644" s="20"/>
      <c r="H644" s="10"/>
      <c r="I644" s="76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4"/>
      <c r="AA644" s="4"/>
      <c r="AB644" s="4"/>
      <c r="AC644" s="4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</row>
    <row r="645" spans="1:51" ht="15" x14ac:dyDescent="0.2">
      <c r="A645" s="50"/>
      <c r="B645" s="10"/>
      <c r="C645" s="10"/>
      <c r="D645" s="10"/>
      <c r="E645" s="10"/>
      <c r="F645" s="10"/>
      <c r="G645" s="20"/>
      <c r="H645" s="10"/>
      <c r="I645" s="76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4"/>
      <c r="AA645" s="4"/>
      <c r="AB645" s="4"/>
      <c r="AC645" s="4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</row>
    <row r="646" spans="1:51" ht="15" x14ac:dyDescent="0.2">
      <c r="A646" s="50"/>
      <c r="B646" s="10"/>
      <c r="C646" s="10"/>
      <c r="D646" s="10"/>
      <c r="E646" s="10"/>
      <c r="F646" s="10"/>
      <c r="G646" s="20"/>
      <c r="H646" s="10"/>
      <c r="I646" s="76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4"/>
      <c r="AA646" s="4"/>
      <c r="AB646" s="4"/>
      <c r="AC646" s="4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</row>
    <row r="647" spans="1:51" ht="15" x14ac:dyDescent="0.2">
      <c r="A647" s="50"/>
      <c r="B647" s="10"/>
      <c r="C647" s="10"/>
      <c r="D647" s="10"/>
      <c r="E647" s="10"/>
      <c r="F647" s="10"/>
      <c r="G647" s="20"/>
      <c r="H647" s="10"/>
      <c r="I647" s="76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4"/>
      <c r="AA647" s="4"/>
      <c r="AB647" s="4"/>
      <c r="AC647" s="4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</row>
    <row r="648" spans="1:51" ht="15" x14ac:dyDescent="0.2">
      <c r="A648" s="50"/>
      <c r="B648" s="10"/>
      <c r="C648" s="10"/>
      <c r="D648" s="10"/>
      <c r="E648" s="10"/>
      <c r="F648" s="10"/>
      <c r="G648" s="20"/>
      <c r="H648" s="10"/>
      <c r="I648" s="76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4"/>
      <c r="AA648" s="4"/>
      <c r="AB648" s="4"/>
      <c r="AC648" s="4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</row>
    <row r="649" spans="1:51" ht="15" x14ac:dyDescent="0.2">
      <c r="A649" s="50"/>
      <c r="B649" s="10"/>
      <c r="C649" s="10"/>
      <c r="D649" s="10"/>
      <c r="E649" s="10"/>
      <c r="F649" s="10"/>
      <c r="G649" s="20"/>
      <c r="H649" s="10"/>
      <c r="I649" s="76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4"/>
      <c r="AA649" s="4"/>
      <c r="AB649" s="4"/>
      <c r="AC649" s="4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</row>
    <row r="650" spans="1:51" ht="15" x14ac:dyDescent="0.2">
      <c r="A650" s="50"/>
      <c r="B650" s="10"/>
      <c r="C650" s="10"/>
      <c r="D650" s="10"/>
      <c r="E650" s="10"/>
      <c r="F650" s="10"/>
      <c r="G650" s="20"/>
      <c r="H650" s="10"/>
      <c r="I650" s="76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4"/>
      <c r="AA650" s="4"/>
      <c r="AB650" s="4"/>
      <c r="AC650" s="4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</row>
    <row r="651" spans="1:51" ht="15" x14ac:dyDescent="0.2">
      <c r="A651" s="50"/>
      <c r="B651" s="10"/>
      <c r="C651" s="10"/>
      <c r="D651" s="10"/>
      <c r="E651" s="10"/>
      <c r="F651" s="10"/>
      <c r="G651" s="20"/>
      <c r="H651" s="10"/>
      <c r="I651" s="76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4"/>
      <c r="AA651" s="4"/>
      <c r="AB651" s="4"/>
      <c r="AC651" s="4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</row>
    <row r="652" spans="1:51" ht="15" x14ac:dyDescent="0.2">
      <c r="A652" s="50"/>
      <c r="B652" s="10"/>
      <c r="C652" s="10"/>
      <c r="D652" s="10"/>
      <c r="E652" s="10"/>
      <c r="F652" s="10"/>
      <c r="G652" s="20"/>
      <c r="H652" s="10"/>
      <c r="I652" s="76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4"/>
      <c r="AA652" s="4"/>
      <c r="AB652" s="4"/>
      <c r="AC652" s="4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</row>
    <row r="653" spans="1:51" ht="15" x14ac:dyDescent="0.2">
      <c r="A653" s="50"/>
      <c r="B653" s="10"/>
      <c r="C653" s="10"/>
      <c r="D653" s="10"/>
      <c r="E653" s="10"/>
      <c r="F653" s="10"/>
      <c r="G653" s="20"/>
      <c r="H653" s="10"/>
      <c r="I653" s="76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4"/>
      <c r="AA653" s="4"/>
      <c r="AB653" s="4"/>
      <c r="AC653" s="4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</row>
    <row r="654" spans="1:51" ht="15" x14ac:dyDescent="0.2">
      <c r="A654" s="50"/>
      <c r="B654" s="10"/>
      <c r="C654" s="10"/>
      <c r="D654" s="10"/>
      <c r="E654" s="10"/>
      <c r="F654" s="10"/>
      <c r="G654" s="20"/>
      <c r="H654" s="10"/>
      <c r="I654" s="76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4"/>
      <c r="AA654" s="4"/>
      <c r="AB654" s="4"/>
      <c r="AC654" s="4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</row>
    <row r="655" spans="1:51" ht="15" x14ac:dyDescent="0.2">
      <c r="A655" s="50"/>
      <c r="B655" s="10"/>
      <c r="C655" s="10"/>
      <c r="D655" s="10"/>
      <c r="E655" s="10"/>
      <c r="F655" s="10"/>
      <c r="G655" s="20"/>
      <c r="H655" s="10"/>
      <c r="I655" s="76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4"/>
      <c r="AA655" s="4"/>
      <c r="AB655" s="4"/>
      <c r="AC655" s="4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</row>
    <row r="656" spans="1:51" ht="15" x14ac:dyDescent="0.2">
      <c r="A656" s="50"/>
      <c r="B656" s="10"/>
      <c r="C656" s="10"/>
      <c r="D656" s="10"/>
      <c r="E656" s="10"/>
      <c r="F656" s="10"/>
      <c r="G656" s="20"/>
      <c r="H656" s="10"/>
      <c r="I656" s="76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4"/>
      <c r="AA656" s="4"/>
      <c r="AB656" s="4"/>
      <c r="AC656" s="4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</row>
    <row r="657" spans="1:51" ht="15" x14ac:dyDescent="0.2">
      <c r="A657" s="50"/>
      <c r="B657" s="10"/>
      <c r="C657" s="10"/>
      <c r="D657" s="10"/>
      <c r="E657" s="10"/>
      <c r="F657" s="10"/>
      <c r="G657" s="20"/>
      <c r="H657" s="10"/>
      <c r="I657" s="76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4"/>
      <c r="AA657" s="4"/>
      <c r="AB657" s="4"/>
      <c r="AC657" s="4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</row>
    <row r="658" spans="1:51" ht="15" x14ac:dyDescent="0.2">
      <c r="A658" s="50"/>
      <c r="B658" s="10"/>
      <c r="C658" s="10"/>
      <c r="D658" s="10"/>
      <c r="E658" s="10"/>
      <c r="F658" s="10"/>
      <c r="G658" s="20"/>
      <c r="H658" s="10"/>
      <c r="I658" s="76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4"/>
      <c r="AA658" s="4"/>
      <c r="AB658" s="4"/>
      <c r="AC658" s="4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</row>
    <row r="659" spans="1:51" ht="15" x14ac:dyDescent="0.2">
      <c r="A659" s="50"/>
      <c r="B659" s="10"/>
      <c r="C659" s="10"/>
      <c r="D659" s="10"/>
      <c r="E659" s="10"/>
      <c r="F659" s="10"/>
      <c r="G659" s="20"/>
      <c r="H659" s="10"/>
      <c r="I659" s="76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4"/>
      <c r="AA659" s="4"/>
      <c r="AB659" s="4"/>
      <c r="AC659" s="4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</row>
    <row r="660" spans="1:51" ht="15" x14ac:dyDescent="0.2">
      <c r="A660" s="50"/>
      <c r="B660" s="10"/>
      <c r="C660" s="10"/>
      <c r="D660" s="10"/>
      <c r="E660" s="10"/>
      <c r="F660" s="10"/>
      <c r="G660" s="20"/>
      <c r="H660" s="10"/>
      <c r="I660" s="76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4"/>
      <c r="AA660" s="4"/>
      <c r="AB660" s="4"/>
      <c r="AC660" s="4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</row>
    <row r="661" spans="1:51" ht="15" x14ac:dyDescent="0.2">
      <c r="A661" s="50"/>
      <c r="B661" s="10"/>
      <c r="C661" s="10"/>
      <c r="D661" s="10"/>
      <c r="E661" s="10"/>
      <c r="F661" s="10"/>
      <c r="G661" s="20"/>
      <c r="H661" s="10"/>
      <c r="I661" s="76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4"/>
      <c r="AA661" s="4"/>
      <c r="AB661" s="4"/>
      <c r="AC661" s="4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</row>
    <row r="662" spans="1:51" ht="15" x14ac:dyDescent="0.2">
      <c r="A662" s="50"/>
      <c r="B662" s="10"/>
      <c r="C662" s="10"/>
      <c r="D662" s="10"/>
      <c r="E662" s="10"/>
      <c r="F662" s="10"/>
      <c r="G662" s="20"/>
      <c r="H662" s="10"/>
      <c r="I662" s="76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4"/>
      <c r="AA662" s="4"/>
      <c r="AB662" s="4"/>
      <c r="AC662" s="4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</row>
    <row r="663" spans="1:51" ht="15" x14ac:dyDescent="0.2">
      <c r="A663" s="50"/>
      <c r="B663" s="10"/>
      <c r="C663" s="10"/>
      <c r="D663" s="10"/>
      <c r="E663" s="10"/>
      <c r="F663" s="10"/>
      <c r="G663" s="20"/>
      <c r="H663" s="10"/>
      <c r="I663" s="76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4"/>
      <c r="AA663" s="4"/>
      <c r="AB663" s="4"/>
      <c r="AC663" s="4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</row>
    <row r="664" spans="1:51" ht="15" x14ac:dyDescent="0.2">
      <c r="A664" s="50"/>
      <c r="B664" s="10"/>
      <c r="C664" s="10"/>
      <c r="D664" s="10"/>
      <c r="E664" s="10"/>
      <c r="F664" s="10"/>
      <c r="G664" s="20"/>
      <c r="H664" s="10"/>
      <c r="I664" s="76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4"/>
      <c r="AA664" s="4"/>
      <c r="AB664" s="4"/>
      <c r="AC664" s="4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</row>
    <row r="665" spans="1:51" ht="15" x14ac:dyDescent="0.2">
      <c r="A665" s="50"/>
      <c r="B665" s="10"/>
      <c r="C665" s="10"/>
      <c r="D665" s="10"/>
      <c r="E665" s="10"/>
      <c r="F665" s="10"/>
      <c r="G665" s="20"/>
      <c r="H665" s="10"/>
      <c r="I665" s="76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4"/>
      <c r="AA665" s="4"/>
      <c r="AB665" s="4"/>
      <c r="AC665" s="4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</row>
    <row r="666" spans="1:51" ht="15" x14ac:dyDescent="0.2">
      <c r="A666" s="50"/>
      <c r="B666" s="10"/>
      <c r="C666" s="10"/>
      <c r="D666" s="10"/>
      <c r="E666" s="10"/>
      <c r="F666" s="10"/>
      <c r="G666" s="20"/>
      <c r="H666" s="10"/>
      <c r="I666" s="76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4"/>
      <c r="AA666" s="4"/>
      <c r="AB666" s="4"/>
      <c r="AC666" s="4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</row>
    <row r="667" spans="1:51" ht="15" x14ac:dyDescent="0.2">
      <c r="A667" s="50"/>
      <c r="B667" s="10"/>
      <c r="C667" s="10"/>
      <c r="D667" s="10"/>
      <c r="E667" s="10"/>
      <c r="F667" s="10"/>
      <c r="G667" s="20"/>
      <c r="H667" s="10"/>
      <c r="I667" s="76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4"/>
      <c r="AA667" s="4"/>
      <c r="AB667" s="4"/>
      <c r="AC667" s="4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</row>
    <row r="668" spans="1:51" ht="15" x14ac:dyDescent="0.2">
      <c r="A668" s="50"/>
      <c r="B668" s="10"/>
      <c r="C668" s="10"/>
      <c r="D668" s="10"/>
      <c r="E668" s="10"/>
      <c r="F668" s="10"/>
      <c r="G668" s="20"/>
      <c r="H668" s="10"/>
      <c r="I668" s="76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4"/>
      <c r="AA668" s="4"/>
      <c r="AB668" s="4"/>
      <c r="AC668" s="4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</row>
    <row r="669" spans="1:51" ht="15" x14ac:dyDescent="0.2">
      <c r="A669" s="50"/>
      <c r="B669" s="10"/>
      <c r="C669" s="10"/>
      <c r="D669" s="10"/>
      <c r="E669" s="10"/>
      <c r="F669" s="10"/>
      <c r="G669" s="20"/>
      <c r="H669" s="10"/>
      <c r="I669" s="76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4"/>
      <c r="AA669" s="4"/>
      <c r="AB669" s="4"/>
      <c r="AC669" s="4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</row>
    <row r="670" spans="1:51" ht="15" x14ac:dyDescent="0.2">
      <c r="A670" s="50"/>
      <c r="B670" s="10"/>
      <c r="C670" s="10"/>
      <c r="D670" s="10"/>
      <c r="E670" s="10"/>
      <c r="F670" s="10"/>
      <c r="G670" s="20"/>
      <c r="H670" s="10"/>
      <c r="I670" s="76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4"/>
      <c r="AA670" s="4"/>
      <c r="AB670" s="4"/>
      <c r="AC670" s="4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</row>
    <row r="671" spans="1:51" ht="15" x14ac:dyDescent="0.2">
      <c r="A671" s="50"/>
      <c r="B671" s="10"/>
      <c r="C671" s="10"/>
      <c r="D671" s="10"/>
      <c r="E671" s="10"/>
      <c r="F671" s="10"/>
      <c r="G671" s="20"/>
      <c r="H671" s="10"/>
      <c r="I671" s="76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4"/>
      <c r="AA671" s="4"/>
      <c r="AB671" s="4"/>
      <c r="AC671" s="4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</row>
    <row r="672" spans="1:51" ht="15" x14ac:dyDescent="0.2">
      <c r="A672" s="50"/>
      <c r="B672" s="10"/>
      <c r="C672" s="10"/>
      <c r="D672" s="10"/>
      <c r="E672" s="10"/>
      <c r="F672" s="10"/>
      <c r="G672" s="20"/>
      <c r="H672" s="10"/>
      <c r="I672" s="76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4"/>
      <c r="AA672" s="4"/>
      <c r="AB672" s="4"/>
      <c r="AC672" s="4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</row>
    <row r="673" spans="1:51" ht="15" x14ac:dyDescent="0.2">
      <c r="A673" s="50"/>
      <c r="B673" s="10"/>
      <c r="C673" s="10"/>
      <c r="D673" s="10"/>
      <c r="E673" s="10"/>
      <c r="F673" s="10"/>
      <c r="G673" s="20"/>
      <c r="H673" s="10"/>
      <c r="I673" s="76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4"/>
      <c r="AA673" s="4"/>
      <c r="AB673" s="4"/>
      <c r="AC673" s="4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</row>
    <row r="674" spans="1:51" ht="15" x14ac:dyDescent="0.2">
      <c r="A674" s="50"/>
      <c r="B674" s="10"/>
      <c r="C674" s="10"/>
      <c r="D674" s="10"/>
      <c r="E674" s="10"/>
      <c r="F674" s="10"/>
      <c r="G674" s="20"/>
      <c r="H674" s="10"/>
      <c r="I674" s="76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4"/>
      <c r="AA674" s="4"/>
      <c r="AB674" s="4"/>
      <c r="AC674" s="4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</row>
    <row r="675" spans="1:51" ht="15" x14ac:dyDescent="0.2">
      <c r="A675" s="50"/>
      <c r="B675" s="10"/>
      <c r="C675" s="10"/>
      <c r="D675" s="10"/>
      <c r="E675" s="10"/>
      <c r="F675" s="10"/>
      <c r="G675" s="20"/>
      <c r="H675" s="10"/>
      <c r="I675" s="76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4"/>
      <c r="AA675" s="4"/>
      <c r="AB675" s="4"/>
      <c r="AC675" s="4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</row>
    <row r="676" spans="1:51" ht="15" x14ac:dyDescent="0.2">
      <c r="A676" s="50"/>
      <c r="B676" s="10"/>
      <c r="C676" s="10"/>
      <c r="D676" s="10"/>
      <c r="E676" s="10"/>
      <c r="F676" s="10"/>
      <c r="G676" s="20"/>
      <c r="H676" s="10"/>
      <c r="I676" s="76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4"/>
      <c r="AA676" s="4"/>
      <c r="AB676" s="4"/>
      <c r="AC676" s="4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</row>
    <row r="677" spans="1:51" ht="15" x14ac:dyDescent="0.2">
      <c r="A677" s="50"/>
      <c r="B677" s="10"/>
      <c r="C677" s="10"/>
      <c r="D677" s="10"/>
      <c r="E677" s="10"/>
      <c r="F677" s="10"/>
      <c r="G677" s="20"/>
      <c r="H677" s="10"/>
      <c r="I677" s="76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4"/>
      <c r="AA677" s="4"/>
      <c r="AB677" s="4"/>
      <c r="AC677" s="4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</row>
    <row r="678" spans="1:51" ht="15" x14ac:dyDescent="0.2">
      <c r="A678" s="50"/>
      <c r="B678" s="10"/>
      <c r="C678" s="10"/>
      <c r="D678" s="10"/>
      <c r="E678" s="10"/>
      <c r="F678" s="10"/>
      <c r="G678" s="20"/>
      <c r="H678" s="10"/>
      <c r="I678" s="76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4"/>
      <c r="AA678" s="4"/>
      <c r="AB678" s="4"/>
      <c r="AC678" s="4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</row>
    <row r="679" spans="1:51" ht="15" x14ac:dyDescent="0.2">
      <c r="A679" s="50"/>
      <c r="B679" s="10"/>
      <c r="C679" s="10"/>
      <c r="D679" s="10"/>
      <c r="E679" s="10"/>
      <c r="F679" s="10"/>
      <c r="G679" s="20"/>
      <c r="H679" s="10"/>
      <c r="I679" s="76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4"/>
      <c r="AA679" s="4"/>
      <c r="AB679" s="4"/>
      <c r="AC679" s="4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</row>
    <row r="680" spans="1:51" ht="15" x14ac:dyDescent="0.2">
      <c r="A680" s="50"/>
      <c r="B680" s="10"/>
      <c r="C680" s="10"/>
      <c r="D680" s="10"/>
      <c r="E680" s="10"/>
      <c r="F680" s="10"/>
      <c r="G680" s="20"/>
      <c r="H680" s="10"/>
      <c r="I680" s="76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4"/>
      <c r="AA680" s="4"/>
      <c r="AB680" s="4"/>
      <c r="AC680" s="4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</row>
    <row r="681" spans="1:51" ht="15" x14ac:dyDescent="0.2">
      <c r="A681" s="50"/>
      <c r="B681" s="10"/>
      <c r="C681" s="10"/>
      <c r="D681" s="10"/>
      <c r="E681" s="10"/>
      <c r="F681" s="10"/>
      <c r="G681" s="20"/>
      <c r="H681" s="10"/>
      <c r="I681" s="76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4"/>
      <c r="AA681" s="4"/>
      <c r="AB681" s="4"/>
      <c r="AC681" s="4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</row>
    <row r="682" spans="1:51" ht="15" x14ac:dyDescent="0.2">
      <c r="A682" s="50"/>
      <c r="B682" s="10"/>
      <c r="C682" s="10"/>
      <c r="D682" s="10"/>
      <c r="E682" s="10"/>
      <c r="F682" s="10"/>
      <c r="G682" s="20"/>
      <c r="H682" s="10"/>
      <c r="I682" s="76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4"/>
      <c r="AA682" s="4"/>
      <c r="AB682" s="4"/>
      <c r="AC682" s="4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</row>
    <row r="683" spans="1:51" ht="15" x14ac:dyDescent="0.2">
      <c r="A683" s="50"/>
      <c r="B683" s="10"/>
      <c r="C683" s="10"/>
      <c r="D683" s="10"/>
      <c r="E683" s="10"/>
      <c r="F683" s="10"/>
      <c r="G683" s="20"/>
      <c r="H683" s="10"/>
      <c r="I683" s="76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4"/>
      <c r="AA683" s="4"/>
      <c r="AB683" s="4"/>
      <c r="AC683" s="4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</row>
    <row r="684" spans="1:51" ht="15" x14ac:dyDescent="0.2">
      <c r="A684" s="50"/>
      <c r="B684" s="10"/>
      <c r="C684" s="10"/>
      <c r="D684" s="10"/>
      <c r="E684" s="10"/>
      <c r="F684" s="10"/>
      <c r="G684" s="20"/>
      <c r="H684" s="10"/>
      <c r="I684" s="76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4"/>
      <c r="AA684" s="4"/>
      <c r="AB684" s="4"/>
      <c r="AC684" s="4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</row>
    <row r="685" spans="1:51" ht="15" x14ac:dyDescent="0.2">
      <c r="A685" s="50"/>
      <c r="B685" s="10"/>
      <c r="C685" s="10"/>
      <c r="D685" s="10"/>
      <c r="E685" s="10"/>
      <c r="F685" s="10"/>
      <c r="G685" s="20"/>
      <c r="H685" s="10"/>
      <c r="I685" s="76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4"/>
      <c r="AA685" s="4"/>
      <c r="AB685" s="4"/>
      <c r="AC685" s="4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</row>
    <row r="686" spans="1:51" ht="15" x14ac:dyDescent="0.2">
      <c r="A686" s="50"/>
      <c r="B686" s="10"/>
      <c r="C686" s="10"/>
      <c r="D686" s="10"/>
      <c r="E686" s="10"/>
      <c r="F686" s="10"/>
      <c r="G686" s="20"/>
      <c r="H686" s="10"/>
      <c r="I686" s="76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4"/>
      <c r="AA686" s="4"/>
      <c r="AB686" s="4"/>
      <c r="AC686" s="4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</row>
    <row r="687" spans="1:51" ht="15" x14ac:dyDescent="0.2">
      <c r="A687" s="50"/>
      <c r="B687" s="10"/>
      <c r="C687" s="10"/>
      <c r="D687" s="10"/>
      <c r="E687" s="10"/>
      <c r="F687" s="10"/>
      <c r="G687" s="20"/>
      <c r="H687" s="10"/>
      <c r="I687" s="76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4"/>
      <c r="AA687" s="4"/>
      <c r="AB687" s="4"/>
      <c r="AC687" s="4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</row>
    <row r="688" spans="1:51" ht="15" x14ac:dyDescent="0.2">
      <c r="A688" s="50"/>
      <c r="B688" s="10"/>
      <c r="C688" s="10"/>
      <c r="D688" s="10"/>
      <c r="E688" s="10"/>
      <c r="F688" s="10"/>
      <c r="G688" s="20"/>
      <c r="H688" s="10"/>
      <c r="I688" s="76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4"/>
      <c r="AA688" s="4"/>
      <c r="AB688" s="4"/>
      <c r="AC688" s="4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</row>
    <row r="689" spans="1:51" ht="15" x14ac:dyDescent="0.2">
      <c r="A689" s="50"/>
      <c r="B689" s="10"/>
      <c r="C689" s="10"/>
      <c r="D689" s="10"/>
      <c r="E689" s="10"/>
      <c r="F689" s="10"/>
      <c r="G689" s="20"/>
      <c r="H689" s="10"/>
      <c r="I689" s="76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4"/>
      <c r="AA689" s="4"/>
      <c r="AB689" s="4"/>
      <c r="AC689" s="4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</row>
    <row r="690" spans="1:51" ht="15" x14ac:dyDescent="0.2">
      <c r="A690" s="50"/>
      <c r="B690" s="10"/>
      <c r="C690" s="10"/>
      <c r="D690" s="10"/>
      <c r="E690" s="10"/>
      <c r="F690" s="10"/>
      <c r="G690" s="20"/>
      <c r="H690" s="10"/>
      <c r="I690" s="76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4"/>
      <c r="AA690" s="4"/>
      <c r="AB690" s="4"/>
      <c r="AC690" s="4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</row>
    <row r="691" spans="1:51" ht="15" x14ac:dyDescent="0.2">
      <c r="A691" s="50"/>
      <c r="B691" s="10"/>
      <c r="C691" s="10"/>
      <c r="D691" s="10"/>
      <c r="E691" s="10"/>
      <c r="F691" s="10"/>
      <c r="G691" s="20"/>
      <c r="H691" s="10"/>
      <c r="I691" s="76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4"/>
      <c r="AA691" s="4"/>
      <c r="AB691" s="4"/>
      <c r="AC691" s="4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</row>
    <row r="692" spans="1:51" ht="15" x14ac:dyDescent="0.2">
      <c r="A692" s="50"/>
      <c r="B692" s="10"/>
      <c r="C692" s="10"/>
      <c r="D692" s="10"/>
      <c r="E692" s="10"/>
      <c r="F692" s="10"/>
      <c r="G692" s="20"/>
      <c r="H692" s="10"/>
      <c r="I692" s="76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4"/>
      <c r="AA692" s="4"/>
      <c r="AB692" s="4"/>
      <c r="AC692" s="4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</row>
    <row r="693" spans="1:51" ht="15" x14ac:dyDescent="0.2">
      <c r="A693" s="50"/>
      <c r="B693" s="10"/>
      <c r="C693" s="10"/>
      <c r="D693" s="10"/>
      <c r="E693" s="10"/>
      <c r="F693" s="10"/>
      <c r="G693" s="20"/>
      <c r="H693" s="10"/>
      <c r="I693" s="76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4"/>
      <c r="AA693" s="4"/>
      <c r="AB693" s="4"/>
      <c r="AC693" s="4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</row>
    <row r="694" spans="1:51" ht="15" x14ac:dyDescent="0.2">
      <c r="A694" s="50"/>
      <c r="B694" s="10"/>
      <c r="C694" s="10"/>
      <c r="D694" s="10"/>
      <c r="E694" s="10"/>
      <c r="F694" s="10"/>
      <c r="G694" s="20"/>
      <c r="H694" s="10"/>
      <c r="I694" s="76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4"/>
      <c r="AA694" s="4"/>
      <c r="AB694" s="4"/>
      <c r="AC694" s="4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</row>
    <row r="695" spans="1:51" ht="15" x14ac:dyDescent="0.2">
      <c r="A695" s="50"/>
      <c r="B695" s="10"/>
      <c r="C695" s="10"/>
      <c r="D695" s="10"/>
      <c r="E695" s="10"/>
      <c r="F695" s="10"/>
      <c r="G695" s="20"/>
      <c r="H695" s="10"/>
      <c r="I695" s="76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4"/>
      <c r="AA695" s="4"/>
      <c r="AB695" s="4"/>
      <c r="AC695" s="4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</row>
    <row r="696" spans="1:51" ht="15" x14ac:dyDescent="0.2">
      <c r="A696" s="50"/>
      <c r="B696" s="10"/>
      <c r="C696" s="10"/>
      <c r="D696" s="10"/>
      <c r="E696" s="10"/>
      <c r="F696" s="10"/>
      <c r="G696" s="20"/>
      <c r="H696" s="10"/>
      <c r="I696" s="76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4"/>
      <c r="AA696" s="4"/>
      <c r="AB696" s="4"/>
      <c r="AC696" s="4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</row>
    <row r="697" spans="1:51" ht="15" x14ac:dyDescent="0.2">
      <c r="A697" s="50"/>
      <c r="B697" s="10"/>
      <c r="C697" s="10"/>
      <c r="D697" s="10"/>
      <c r="E697" s="10"/>
      <c r="F697" s="10"/>
      <c r="G697" s="20"/>
      <c r="H697" s="10"/>
      <c r="I697" s="76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4"/>
      <c r="AA697" s="4"/>
      <c r="AB697" s="4"/>
      <c r="AC697" s="4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</row>
    <row r="698" spans="1:51" ht="15" x14ac:dyDescent="0.2">
      <c r="A698" s="50"/>
      <c r="B698" s="10"/>
      <c r="C698" s="10"/>
      <c r="D698" s="10"/>
      <c r="E698" s="10"/>
      <c r="F698" s="10"/>
      <c r="G698" s="20"/>
      <c r="H698" s="10"/>
      <c r="I698" s="76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4"/>
      <c r="AA698" s="4"/>
      <c r="AB698" s="4"/>
      <c r="AC698" s="4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</row>
    <row r="699" spans="1:51" ht="15" x14ac:dyDescent="0.2">
      <c r="A699" s="50"/>
      <c r="B699" s="10"/>
      <c r="C699" s="10"/>
      <c r="D699" s="10"/>
      <c r="E699" s="10"/>
      <c r="F699" s="10"/>
      <c r="G699" s="20"/>
      <c r="H699" s="10"/>
      <c r="I699" s="76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4"/>
      <c r="AA699" s="4"/>
      <c r="AB699" s="4"/>
      <c r="AC699" s="4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</row>
    <row r="700" spans="1:51" ht="15" x14ac:dyDescent="0.2">
      <c r="A700" s="50"/>
      <c r="B700" s="10"/>
      <c r="C700" s="10"/>
      <c r="D700" s="10"/>
      <c r="E700" s="10"/>
      <c r="F700" s="10"/>
      <c r="G700" s="20"/>
      <c r="H700" s="10"/>
      <c r="I700" s="76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4"/>
      <c r="AA700" s="4"/>
      <c r="AB700" s="4"/>
      <c r="AC700" s="4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</row>
    <row r="701" spans="1:51" ht="15" x14ac:dyDescent="0.2">
      <c r="A701" s="50"/>
      <c r="B701" s="10"/>
      <c r="C701" s="10"/>
      <c r="D701" s="10"/>
      <c r="E701" s="10"/>
      <c r="F701" s="10"/>
      <c r="G701" s="20"/>
      <c r="H701" s="10"/>
      <c r="I701" s="76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4"/>
      <c r="AA701" s="4"/>
      <c r="AB701" s="4"/>
      <c r="AC701" s="4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</row>
    <row r="702" spans="1:51" ht="15" x14ac:dyDescent="0.2">
      <c r="A702" s="50"/>
      <c r="B702" s="10"/>
      <c r="C702" s="10"/>
      <c r="D702" s="10"/>
      <c r="E702" s="10"/>
      <c r="F702" s="10"/>
      <c r="G702" s="20"/>
      <c r="H702" s="10"/>
      <c r="I702" s="76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4"/>
      <c r="AA702" s="4"/>
      <c r="AB702" s="4"/>
      <c r="AC702" s="4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</row>
    <row r="703" spans="1:51" ht="15" x14ac:dyDescent="0.2">
      <c r="A703" s="50"/>
      <c r="B703" s="10"/>
      <c r="C703" s="10"/>
      <c r="D703" s="10"/>
      <c r="E703" s="10"/>
      <c r="F703" s="10"/>
      <c r="G703" s="20"/>
      <c r="H703" s="10"/>
      <c r="I703" s="76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4"/>
      <c r="AA703" s="4"/>
      <c r="AB703" s="4"/>
      <c r="AC703" s="4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</row>
    <row r="704" spans="1:51" ht="15" x14ac:dyDescent="0.2">
      <c r="A704" s="50"/>
      <c r="B704" s="10"/>
      <c r="C704" s="10"/>
      <c r="D704" s="10"/>
      <c r="E704" s="10"/>
      <c r="F704" s="10"/>
      <c r="G704" s="20"/>
      <c r="H704" s="10"/>
      <c r="I704" s="76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4"/>
      <c r="AA704" s="4"/>
      <c r="AB704" s="4"/>
      <c r="AC704" s="4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</row>
    <row r="705" spans="1:51" ht="15" x14ac:dyDescent="0.2">
      <c r="A705" s="50"/>
      <c r="B705" s="10"/>
      <c r="C705" s="10"/>
      <c r="D705" s="10"/>
      <c r="E705" s="10"/>
      <c r="F705" s="10"/>
      <c r="G705" s="20"/>
      <c r="H705" s="10"/>
      <c r="I705" s="76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4"/>
      <c r="AA705" s="4"/>
      <c r="AB705" s="4"/>
      <c r="AC705" s="4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</row>
    <row r="706" spans="1:51" ht="15" x14ac:dyDescent="0.2">
      <c r="A706" s="50"/>
      <c r="B706" s="10"/>
      <c r="C706" s="10"/>
      <c r="D706" s="10"/>
      <c r="E706" s="10"/>
      <c r="F706" s="10"/>
      <c r="G706" s="20"/>
      <c r="H706" s="10"/>
      <c r="I706" s="76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4"/>
      <c r="AA706" s="4"/>
      <c r="AB706" s="4"/>
      <c r="AC706" s="4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</row>
    <row r="707" spans="1:51" ht="15" x14ac:dyDescent="0.2">
      <c r="A707" s="50"/>
      <c r="B707" s="10"/>
      <c r="C707" s="10"/>
      <c r="D707" s="10"/>
      <c r="E707" s="10"/>
      <c r="F707" s="10"/>
      <c r="G707" s="20"/>
      <c r="H707" s="10"/>
      <c r="I707" s="76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4"/>
      <c r="AA707" s="4"/>
      <c r="AB707" s="4"/>
      <c r="AC707" s="4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</row>
    <row r="708" spans="1:51" ht="15" x14ac:dyDescent="0.2">
      <c r="A708" s="50"/>
      <c r="B708" s="10"/>
      <c r="C708" s="10"/>
      <c r="D708" s="10"/>
      <c r="E708" s="10"/>
      <c r="F708" s="10"/>
      <c r="G708" s="20"/>
      <c r="H708" s="10"/>
      <c r="I708" s="76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4"/>
      <c r="AA708" s="4"/>
      <c r="AB708" s="4"/>
      <c r="AC708" s="4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</row>
    <row r="709" spans="1:51" ht="15" x14ac:dyDescent="0.2">
      <c r="A709" s="50"/>
      <c r="B709" s="10"/>
      <c r="C709" s="10"/>
      <c r="D709" s="10"/>
      <c r="E709" s="10"/>
      <c r="F709" s="10"/>
      <c r="G709" s="20"/>
      <c r="H709" s="10"/>
      <c r="I709" s="76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4"/>
      <c r="AA709" s="4"/>
      <c r="AB709" s="4"/>
      <c r="AC709" s="4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</row>
    <row r="710" spans="1:51" ht="15" x14ac:dyDescent="0.2">
      <c r="A710" s="50"/>
      <c r="B710" s="10"/>
      <c r="C710" s="10"/>
      <c r="D710" s="10"/>
      <c r="E710" s="10"/>
      <c r="F710" s="10"/>
      <c r="G710" s="20"/>
      <c r="H710" s="10"/>
      <c r="I710" s="76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4"/>
      <c r="AA710" s="4"/>
      <c r="AB710" s="4"/>
      <c r="AC710" s="4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</row>
    <row r="711" spans="1:51" ht="15" x14ac:dyDescent="0.2">
      <c r="A711" s="50"/>
      <c r="B711" s="10"/>
      <c r="C711" s="10"/>
      <c r="D711" s="10"/>
      <c r="E711" s="10"/>
      <c r="F711" s="10"/>
      <c r="G711" s="20"/>
      <c r="H711" s="10"/>
      <c r="I711" s="76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4"/>
      <c r="AA711" s="4"/>
      <c r="AB711" s="4"/>
      <c r="AC711" s="4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</row>
    <row r="712" spans="1:51" ht="15" x14ac:dyDescent="0.2">
      <c r="A712" s="50"/>
      <c r="B712" s="10"/>
      <c r="C712" s="10"/>
      <c r="D712" s="10"/>
      <c r="E712" s="10"/>
      <c r="F712" s="10"/>
      <c r="G712" s="20"/>
      <c r="H712" s="10"/>
      <c r="I712" s="76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4"/>
      <c r="AA712" s="4"/>
      <c r="AB712" s="4"/>
      <c r="AC712" s="4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</row>
    <row r="713" spans="1:51" ht="15" x14ac:dyDescent="0.2">
      <c r="A713" s="50"/>
      <c r="B713" s="10"/>
      <c r="C713" s="10"/>
      <c r="D713" s="10"/>
      <c r="E713" s="10"/>
      <c r="F713" s="10"/>
      <c r="G713" s="20"/>
      <c r="H713" s="10"/>
      <c r="I713" s="76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4"/>
      <c r="AA713" s="4"/>
      <c r="AB713" s="4"/>
      <c r="AC713" s="4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</row>
    <row r="714" spans="1:51" ht="15" x14ac:dyDescent="0.2">
      <c r="A714" s="50"/>
      <c r="B714" s="10"/>
      <c r="C714" s="10"/>
      <c r="D714" s="10"/>
      <c r="E714" s="10"/>
      <c r="F714" s="10"/>
      <c r="G714" s="20"/>
      <c r="H714" s="10"/>
      <c r="I714" s="76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4"/>
      <c r="AA714" s="4"/>
      <c r="AB714" s="4"/>
      <c r="AC714" s="4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</row>
    <row r="715" spans="1:51" ht="15" x14ac:dyDescent="0.2">
      <c r="A715" s="50"/>
      <c r="B715" s="10"/>
      <c r="C715" s="10"/>
      <c r="D715" s="10"/>
      <c r="E715" s="10"/>
      <c r="F715" s="10"/>
      <c r="G715" s="20"/>
      <c r="H715" s="10"/>
      <c r="I715" s="76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4"/>
      <c r="AA715" s="4"/>
      <c r="AB715" s="4"/>
      <c r="AC715" s="4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</row>
    <row r="716" spans="1:51" ht="15" x14ac:dyDescent="0.2">
      <c r="A716" s="50"/>
      <c r="B716" s="10"/>
      <c r="C716" s="10"/>
      <c r="D716" s="10"/>
      <c r="E716" s="10"/>
      <c r="F716" s="10"/>
      <c r="G716" s="20"/>
      <c r="H716" s="10"/>
      <c r="I716" s="76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4"/>
      <c r="AA716" s="4"/>
      <c r="AB716" s="4"/>
      <c r="AC716" s="4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</row>
    <row r="717" spans="1:51" ht="15" x14ac:dyDescent="0.2">
      <c r="A717" s="50"/>
      <c r="B717" s="10"/>
      <c r="C717" s="10"/>
      <c r="D717" s="10"/>
      <c r="E717" s="10"/>
      <c r="F717" s="10"/>
      <c r="G717" s="20"/>
      <c r="H717" s="10"/>
      <c r="I717" s="76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4"/>
      <c r="AA717" s="4"/>
      <c r="AB717" s="4"/>
      <c r="AC717" s="4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</row>
    <row r="718" spans="1:51" ht="15" x14ac:dyDescent="0.2">
      <c r="A718" s="50"/>
      <c r="B718" s="10"/>
      <c r="C718" s="10"/>
      <c r="D718" s="10"/>
      <c r="E718" s="10"/>
      <c r="F718" s="10"/>
      <c r="G718" s="20"/>
      <c r="H718" s="10"/>
      <c r="I718" s="76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4"/>
      <c r="AA718" s="4"/>
      <c r="AB718" s="4"/>
      <c r="AC718" s="4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</row>
    <row r="719" spans="1:51" ht="15" x14ac:dyDescent="0.2">
      <c r="A719" s="50"/>
      <c r="B719" s="10"/>
      <c r="C719" s="10"/>
      <c r="D719" s="10"/>
      <c r="E719" s="10"/>
      <c r="F719" s="10"/>
      <c r="G719" s="20"/>
      <c r="H719" s="10"/>
      <c r="I719" s="76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4"/>
      <c r="AA719" s="4"/>
      <c r="AB719" s="4"/>
      <c r="AC719" s="4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</row>
    <row r="720" spans="1:51" ht="15" x14ac:dyDescent="0.2">
      <c r="A720" s="50"/>
      <c r="B720" s="10"/>
      <c r="C720" s="10"/>
      <c r="D720" s="10"/>
      <c r="E720" s="10"/>
      <c r="F720" s="10"/>
      <c r="G720" s="20"/>
      <c r="H720" s="10"/>
      <c r="I720" s="76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4"/>
      <c r="AA720" s="4"/>
      <c r="AB720" s="4"/>
      <c r="AC720" s="4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</row>
    <row r="721" spans="1:51" ht="15" x14ac:dyDescent="0.2">
      <c r="A721" s="50"/>
      <c r="B721" s="10"/>
      <c r="C721" s="10"/>
      <c r="D721" s="10"/>
      <c r="E721" s="10"/>
      <c r="F721" s="10"/>
      <c r="G721" s="20"/>
      <c r="H721" s="10"/>
      <c r="I721" s="76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4"/>
      <c r="AA721" s="4"/>
      <c r="AB721" s="4"/>
      <c r="AC721" s="4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</row>
    <row r="722" spans="1:51" ht="15" x14ac:dyDescent="0.2">
      <c r="A722" s="50"/>
      <c r="B722" s="10"/>
      <c r="C722" s="10"/>
      <c r="D722" s="10"/>
      <c r="E722" s="10"/>
      <c r="F722" s="10"/>
      <c r="G722" s="20"/>
      <c r="H722" s="10"/>
      <c r="I722" s="76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4"/>
      <c r="AA722" s="4"/>
      <c r="AB722" s="4"/>
      <c r="AC722" s="4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</row>
    <row r="723" spans="1:51" ht="15" x14ac:dyDescent="0.2">
      <c r="A723" s="50"/>
      <c r="B723" s="10"/>
      <c r="C723" s="10"/>
      <c r="D723" s="10"/>
      <c r="E723" s="10"/>
      <c r="F723" s="10"/>
      <c r="G723" s="20"/>
      <c r="H723" s="10"/>
      <c r="I723" s="76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4"/>
      <c r="AA723" s="4"/>
      <c r="AB723" s="4"/>
      <c r="AC723" s="4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</row>
    <row r="724" spans="1:51" ht="15" x14ac:dyDescent="0.2">
      <c r="A724" s="50"/>
      <c r="B724" s="10"/>
      <c r="C724" s="10"/>
      <c r="D724" s="10"/>
      <c r="E724" s="10"/>
      <c r="F724" s="10"/>
      <c r="G724" s="20"/>
      <c r="H724" s="10"/>
      <c r="I724" s="76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4"/>
      <c r="AA724" s="4"/>
      <c r="AB724" s="4"/>
      <c r="AC724" s="4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</row>
    <row r="725" spans="1:51" ht="15" x14ac:dyDescent="0.2">
      <c r="A725" s="50"/>
      <c r="B725" s="10"/>
      <c r="C725" s="10"/>
      <c r="D725" s="10"/>
      <c r="E725" s="10"/>
      <c r="F725" s="10"/>
      <c r="G725" s="20"/>
      <c r="H725" s="10"/>
      <c r="I725" s="76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4"/>
      <c r="AA725" s="4"/>
      <c r="AB725" s="4"/>
      <c r="AC725" s="4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</row>
    <row r="726" spans="1:51" ht="15" x14ac:dyDescent="0.2">
      <c r="A726" s="50"/>
      <c r="B726" s="10"/>
      <c r="C726" s="10"/>
      <c r="D726" s="10"/>
      <c r="E726" s="10"/>
      <c r="F726" s="10"/>
      <c r="G726" s="20"/>
      <c r="H726" s="10"/>
      <c r="I726" s="76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4"/>
      <c r="AA726" s="4"/>
      <c r="AB726" s="4"/>
      <c r="AC726" s="4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</row>
    <row r="727" spans="1:51" ht="15" x14ac:dyDescent="0.2">
      <c r="A727" s="50"/>
      <c r="B727" s="10"/>
      <c r="C727" s="10"/>
      <c r="D727" s="10"/>
      <c r="E727" s="10"/>
      <c r="F727" s="10"/>
      <c r="G727" s="20"/>
      <c r="H727" s="10"/>
      <c r="I727" s="76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4"/>
      <c r="AA727" s="4"/>
      <c r="AB727" s="4"/>
      <c r="AC727" s="4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</row>
    <row r="728" spans="1:51" ht="15" x14ac:dyDescent="0.2">
      <c r="A728" s="50"/>
      <c r="B728" s="10"/>
      <c r="C728" s="10"/>
      <c r="D728" s="10"/>
      <c r="E728" s="10"/>
      <c r="F728" s="10"/>
      <c r="G728" s="20"/>
      <c r="H728" s="10"/>
      <c r="I728" s="76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4"/>
      <c r="AA728" s="4"/>
      <c r="AB728" s="4"/>
      <c r="AC728" s="4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</row>
    <row r="729" spans="1:51" ht="15" x14ac:dyDescent="0.2">
      <c r="A729" s="50"/>
      <c r="B729" s="10"/>
      <c r="C729" s="10"/>
      <c r="D729" s="10"/>
      <c r="E729" s="10"/>
      <c r="F729" s="10"/>
      <c r="G729" s="20"/>
      <c r="H729" s="10"/>
      <c r="I729" s="76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4"/>
      <c r="AA729" s="4"/>
      <c r="AB729" s="4"/>
      <c r="AC729" s="4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</row>
    <row r="730" spans="1:51" ht="15" x14ac:dyDescent="0.2">
      <c r="A730" s="50"/>
      <c r="B730" s="10"/>
      <c r="C730" s="10"/>
      <c r="D730" s="10"/>
      <c r="E730" s="10"/>
      <c r="F730" s="10"/>
      <c r="G730" s="20"/>
      <c r="H730" s="10"/>
      <c r="I730" s="76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4"/>
      <c r="AA730" s="4"/>
      <c r="AB730" s="4"/>
      <c r="AC730" s="4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</row>
    <row r="731" spans="1:51" ht="15" x14ac:dyDescent="0.2">
      <c r="A731" s="50"/>
      <c r="B731" s="10"/>
      <c r="C731" s="10"/>
      <c r="D731" s="10"/>
      <c r="E731" s="10"/>
      <c r="F731" s="10"/>
      <c r="G731" s="20"/>
      <c r="H731" s="10"/>
      <c r="I731" s="76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4"/>
      <c r="AA731" s="4"/>
      <c r="AB731" s="4"/>
      <c r="AC731" s="4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</row>
    <row r="732" spans="1:51" ht="15" x14ac:dyDescent="0.2">
      <c r="A732" s="50"/>
      <c r="B732" s="10"/>
      <c r="C732" s="10"/>
      <c r="D732" s="10"/>
      <c r="E732" s="10"/>
      <c r="F732" s="10"/>
      <c r="G732" s="20"/>
      <c r="H732" s="10"/>
      <c r="I732" s="76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4"/>
      <c r="AA732" s="4"/>
      <c r="AB732" s="4"/>
      <c r="AC732" s="4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</row>
    <row r="733" spans="1:51" ht="15" x14ac:dyDescent="0.2">
      <c r="A733" s="50"/>
      <c r="B733" s="10"/>
      <c r="C733" s="10"/>
      <c r="D733" s="10"/>
      <c r="E733" s="10"/>
      <c r="F733" s="10"/>
      <c r="G733" s="20"/>
      <c r="H733" s="10"/>
      <c r="I733" s="76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4"/>
      <c r="AA733" s="4"/>
      <c r="AB733" s="4"/>
      <c r="AC733" s="4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</row>
    <row r="734" spans="1:51" ht="15" x14ac:dyDescent="0.2">
      <c r="A734" s="50"/>
      <c r="B734" s="10"/>
      <c r="C734" s="10"/>
      <c r="D734" s="10"/>
      <c r="E734" s="10"/>
      <c r="F734" s="10"/>
      <c r="G734" s="20"/>
      <c r="H734" s="10"/>
      <c r="I734" s="76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4"/>
      <c r="AA734" s="4"/>
      <c r="AB734" s="4"/>
      <c r="AC734" s="4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</row>
    <row r="735" spans="1:51" ht="15" x14ac:dyDescent="0.2">
      <c r="A735" s="50"/>
      <c r="B735" s="10"/>
      <c r="C735" s="10"/>
      <c r="D735" s="10"/>
      <c r="E735" s="10"/>
      <c r="F735" s="10"/>
      <c r="G735" s="20"/>
      <c r="H735" s="10"/>
      <c r="I735" s="76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4"/>
      <c r="AA735" s="4"/>
      <c r="AB735" s="4"/>
      <c r="AC735" s="4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</row>
    <row r="736" spans="1:51" ht="15" x14ac:dyDescent="0.2">
      <c r="A736" s="50"/>
      <c r="B736" s="10"/>
      <c r="C736" s="10"/>
      <c r="D736" s="10"/>
      <c r="E736" s="10"/>
      <c r="F736" s="10"/>
      <c r="G736" s="20"/>
      <c r="H736" s="10"/>
      <c r="I736" s="76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4"/>
      <c r="AA736" s="4"/>
      <c r="AB736" s="4"/>
      <c r="AC736" s="4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</row>
    <row r="737" spans="1:51" ht="15" x14ac:dyDescent="0.2">
      <c r="A737" s="50"/>
      <c r="B737" s="10"/>
      <c r="C737" s="10"/>
      <c r="D737" s="10"/>
      <c r="E737" s="10"/>
      <c r="F737" s="10"/>
      <c r="G737" s="20"/>
      <c r="H737" s="10"/>
      <c r="I737" s="76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4"/>
      <c r="AA737" s="4"/>
      <c r="AB737" s="4"/>
      <c r="AC737" s="4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</row>
    <row r="738" spans="1:51" ht="15" x14ac:dyDescent="0.2">
      <c r="A738" s="50"/>
      <c r="B738" s="10"/>
      <c r="C738" s="10"/>
      <c r="D738" s="10"/>
      <c r="E738" s="10"/>
      <c r="F738" s="10"/>
      <c r="G738" s="20"/>
      <c r="H738" s="10"/>
      <c r="I738" s="76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4"/>
      <c r="AA738" s="4"/>
      <c r="AB738" s="4"/>
      <c r="AC738" s="4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</row>
    <row r="739" spans="1:51" ht="15" x14ac:dyDescent="0.2">
      <c r="A739" s="50"/>
      <c r="B739" s="10"/>
      <c r="C739" s="10"/>
      <c r="D739" s="10"/>
      <c r="E739" s="10"/>
      <c r="F739" s="10"/>
      <c r="G739" s="20"/>
      <c r="H739" s="10"/>
      <c r="I739" s="76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4"/>
      <c r="AA739" s="4"/>
      <c r="AB739" s="4"/>
      <c r="AC739" s="4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</row>
    <row r="740" spans="1:51" ht="15" x14ac:dyDescent="0.2">
      <c r="A740" s="50"/>
      <c r="B740" s="10"/>
      <c r="C740" s="10"/>
      <c r="D740" s="10"/>
      <c r="E740" s="10"/>
      <c r="F740" s="10"/>
      <c r="G740" s="20"/>
      <c r="H740" s="10"/>
      <c r="I740" s="76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4"/>
      <c r="AA740" s="4"/>
      <c r="AB740" s="4"/>
      <c r="AC740" s="4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</row>
    <row r="741" spans="1:51" ht="15" x14ac:dyDescent="0.2">
      <c r="A741" s="50"/>
      <c r="B741" s="10"/>
      <c r="C741" s="10"/>
      <c r="D741" s="10"/>
      <c r="E741" s="10"/>
      <c r="F741" s="10"/>
      <c r="G741" s="20"/>
      <c r="H741" s="10"/>
      <c r="I741" s="76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4"/>
      <c r="AA741" s="4"/>
      <c r="AB741" s="4"/>
      <c r="AC741" s="4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</row>
    <row r="742" spans="1:51" ht="15" x14ac:dyDescent="0.2">
      <c r="A742" s="50"/>
      <c r="B742" s="10"/>
      <c r="C742" s="10"/>
      <c r="D742" s="10"/>
      <c r="E742" s="10"/>
      <c r="F742" s="10"/>
      <c r="G742" s="20"/>
      <c r="H742" s="10"/>
      <c r="I742" s="76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4"/>
      <c r="AA742" s="4"/>
      <c r="AB742" s="4"/>
      <c r="AC742" s="4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</row>
    <row r="743" spans="1:51" ht="15" x14ac:dyDescent="0.2">
      <c r="A743" s="50"/>
      <c r="B743" s="10"/>
      <c r="C743" s="10"/>
      <c r="D743" s="10"/>
      <c r="E743" s="10"/>
      <c r="F743" s="10"/>
      <c r="G743" s="20"/>
      <c r="H743" s="10"/>
      <c r="I743" s="76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4"/>
      <c r="AA743" s="4"/>
      <c r="AB743" s="4"/>
      <c r="AC743" s="4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</row>
    <row r="744" spans="1:51" ht="15" x14ac:dyDescent="0.2">
      <c r="A744" s="50"/>
      <c r="B744" s="10"/>
      <c r="C744" s="10"/>
      <c r="D744" s="10"/>
      <c r="E744" s="10"/>
      <c r="F744" s="10"/>
      <c r="G744" s="20"/>
      <c r="H744" s="10"/>
      <c r="I744" s="76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4"/>
      <c r="AA744" s="4"/>
      <c r="AB744" s="4"/>
      <c r="AC744" s="4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</row>
    <row r="745" spans="1:51" ht="15" x14ac:dyDescent="0.2">
      <c r="A745" s="50"/>
      <c r="B745" s="10"/>
      <c r="C745" s="10"/>
      <c r="D745" s="10"/>
      <c r="E745" s="10"/>
      <c r="F745" s="10"/>
      <c r="G745" s="20"/>
      <c r="H745" s="10"/>
      <c r="I745" s="76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4"/>
      <c r="AA745" s="4"/>
      <c r="AB745" s="4"/>
      <c r="AC745" s="4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</row>
    <row r="746" spans="1:51" ht="15" x14ac:dyDescent="0.2">
      <c r="A746" s="50"/>
      <c r="B746" s="10"/>
      <c r="C746" s="10"/>
      <c r="D746" s="10"/>
      <c r="E746" s="10"/>
      <c r="F746" s="10"/>
      <c r="G746" s="20"/>
      <c r="H746" s="10"/>
      <c r="I746" s="76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4"/>
      <c r="AA746" s="4"/>
      <c r="AB746" s="4"/>
      <c r="AC746" s="4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</row>
    <row r="747" spans="1:51" ht="15" x14ac:dyDescent="0.2">
      <c r="A747" s="50"/>
      <c r="B747" s="10"/>
      <c r="C747" s="10"/>
      <c r="D747" s="10"/>
      <c r="E747" s="10"/>
      <c r="F747" s="10"/>
      <c r="G747" s="20"/>
      <c r="H747" s="10"/>
      <c r="I747" s="76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4"/>
      <c r="AA747" s="4"/>
      <c r="AB747" s="4"/>
      <c r="AC747" s="4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</row>
    <row r="748" spans="1:51" ht="15" x14ac:dyDescent="0.2">
      <c r="A748" s="50"/>
      <c r="B748" s="10"/>
      <c r="C748" s="10"/>
      <c r="D748" s="10"/>
      <c r="E748" s="10"/>
      <c r="F748" s="10"/>
      <c r="G748" s="20"/>
      <c r="H748" s="10"/>
      <c r="I748" s="76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4"/>
      <c r="AA748" s="4"/>
      <c r="AB748" s="4"/>
      <c r="AC748" s="4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</row>
    <row r="749" spans="1:51" ht="15" x14ac:dyDescent="0.2">
      <c r="A749" s="50"/>
      <c r="B749" s="10"/>
      <c r="C749" s="10"/>
      <c r="D749" s="10"/>
      <c r="E749" s="10"/>
      <c r="F749" s="10"/>
      <c r="G749" s="20"/>
      <c r="H749" s="10"/>
      <c r="I749" s="76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4"/>
      <c r="AA749" s="4"/>
      <c r="AB749" s="4"/>
      <c r="AC749" s="4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</row>
    <row r="750" spans="1:51" ht="15" x14ac:dyDescent="0.2">
      <c r="A750" s="50"/>
      <c r="B750" s="10"/>
      <c r="C750" s="10"/>
      <c r="D750" s="10"/>
      <c r="E750" s="10"/>
      <c r="F750" s="10"/>
      <c r="G750" s="20"/>
      <c r="H750" s="10"/>
      <c r="I750" s="76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4"/>
      <c r="AA750" s="4"/>
      <c r="AB750" s="4"/>
      <c r="AC750" s="4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</row>
    <row r="751" spans="1:51" ht="15" x14ac:dyDescent="0.2">
      <c r="A751" s="50"/>
      <c r="B751" s="10"/>
      <c r="C751" s="10"/>
      <c r="D751" s="10"/>
      <c r="E751" s="10"/>
      <c r="F751" s="10"/>
      <c r="G751" s="20"/>
      <c r="H751" s="10"/>
      <c r="I751" s="76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4"/>
      <c r="AA751" s="4"/>
      <c r="AB751" s="4"/>
      <c r="AC751" s="4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</row>
    <row r="752" spans="1:51" ht="15" x14ac:dyDescent="0.2">
      <c r="A752" s="50"/>
      <c r="B752" s="10"/>
      <c r="C752" s="10"/>
      <c r="D752" s="10"/>
      <c r="E752" s="10"/>
      <c r="F752" s="10"/>
      <c r="G752" s="20"/>
      <c r="H752" s="10"/>
      <c r="I752" s="76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4"/>
      <c r="AA752" s="4"/>
      <c r="AB752" s="4"/>
      <c r="AC752" s="4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</row>
    <row r="753" spans="1:51" ht="15" x14ac:dyDescent="0.2">
      <c r="A753" s="50"/>
      <c r="B753" s="10"/>
      <c r="C753" s="10"/>
      <c r="D753" s="10"/>
      <c r="E753" s="10"/>
      <c r="F753" s="10"/>
      <c r="G753" s="20"/>
      <c r="H753" s="10"/>
      <c r="I753" s="76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4"/>
      <c r="AA753" s="4"/>
      <c r="AB753" s="4"/>
      <c r="AC753" s="4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</row>
    <row r="754" spans="1:51" ht="15" x14ac:dyDescent="0.2">
      <c r="A754" s="50"/>
      <c r="B754" s="10"/>
      <c r="C754" s="10"/>
      <c r="D754" s="10"/>
      <c r="E754" s="10"/>
      <c r="F754" s="10"/>
      <c r="G754" s="20"/>
      <c r="H754" s="10"/>
      <c r="I754" s="76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4"/>
      <c r="AA754" s="4"/>
      <c r="AB754" s="4"/>
      <c r="AC754" s="4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</row>
    <row r="755" spans="1:51" ht="15" x14ac:dyDescent="0.2">
      <c r="A755" s="50"/>
      <c r="B755" s="10"/>
      <c r="C755" s="10"/>
      <c r="D755" s="10"/>
      <c r="E755" s="10"/>
      <c r="F755" s="10"/>
      <c r="G755" s="20"/>
      <c r="H755" s="10"/>
      <c r="I755" s="76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4"/>
      <c r="AA755" s="4"/>
      <c r="AB755" s="4"/>
      <c r="AC755" s="4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</row>
    <row r="756" spans="1:51" ht="15" x14ac:dyDescent="0.2">
      <c r="A756" s="50"/>
      <c r="B756" s="10"/>
      <c r="C756" s="10"/>
      <c r="D756" s="10"/>
      <c r="E756" s="10"/>
      <c r="F756" s="10"/>
      <c r="G756" s="20"/>
      <c r="H756" s="10"/>
      <c r="I756" s="76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4"/>
      <c r="AA756" s="4"/>
      <c r="AB756" s="4"/>
      <c r="AC756" s="4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</row>
    <row r="757" spans="1:51" ht="15" x14ac:dyDescent="0.2">
      <c r="A757" s="50"/>
      <c r="B757" s="10"/>
      <c r="C757" s="10"/>
      <c r="D757" s="10"/>
      <c r="E757" s="10"/>
      <c r="F757" s="10"/>
      <c r="G757" s="20"/>
      <c r="H757" s="10"/>
      <c r="I757" s="76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4"/>
      <c r="AA757" s="4"/>
      <c r="AB757" s="4"/>
      <c r="AC757" s="4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</row>
    <row r="758" spans="1:51" ht="15" x14ac:dyDescent="0.2">
      <c r="A758" s="50"/>
      <c r="B758" s="10"/>
      <c r="C758" s="10"/>
      <c r="D758" s="10"/>
      <c r="E758" s="10"/>
      <c r="F758" s="10"/>
      <c r="G758" s="20"/>
      <c r="H758" s="10"/>
      <c r="I758" s="76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4"/>
      <c r="AA758" s="4"/>
      <c r="AB758" s="4"/>
      <c r="AC758" s="4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</row>
    <row r="759" spans="1:51" ht="15" x14ac:dyDescent="0.2">
      <c r="A759" s="50"/>
      <c r="B759" s="10"/>
      <c r="C759" s="10"/>
      <c r="D759" s="10"/>
      <c r="E759" s="10"/>
      <c r="F759" s="10"/>
      <c r="G759" s="20"/>
      <c r="H759" s="10"/>
      <c r="I759" s="76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4"/>
      <c r="AA759" s="4"/>
      <c r="AB759" s="4"/>
      <c r="AC759" s="4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</row>
    <row r="760" spans="1:51" ht="15" x14ac:dyDescent="0.2">
      <c r="A760" s="50"/>
      <c r="B760" s="10"/>
      <c r="C760" s="10"/>
      <c r="D760" s="10"/>
      <c r="E760" s="10"/>
      <c r="F760" s="10"/>
      <c r="G760" s="20"/>
      <c r="H760" s="10"/>
      <c r="I760" s="76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4"/>
      <c r="AA760" s="4"/>
      <c r="AB760" s="4"/>
      <c r="AC760" s="4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</row>
    <row r="761" spans="1:51" ht="15" x14ac:dyDescent="0.2">
      <c r="A761" s="50"/>
      <c r="B761" s="10"/>
      <c r="C761" s="10"/>
      <c r="D761" s="10"/>
      <c r="E761" s="10"/>
      <c r="F761" s="10"/>
      <c r="G761" s="20"/>
      <c r="H761" s="10"/>
      <c r="I761" s="76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4"/>
      <c r="AA761" s="4"/>
      <c r="AB761" s="4"/>
      <c r="AC761" s="4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</row>
    <row r="762" spans="1:51" ht="15" x14ac:dyDescent="0.2">
      <c r="A762" s="50"/>
      <c r="B762" s="10"/>
      <c r="C762" s="10"/>
      <c r="D762" s="10"/>
      <c r="E762" s="10"/>
      <c r="F762" s="10"/>
      <c r="G762" s="20"/>
      <c r="H762" s="10"/>
      <c r="I762" s="76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4"/>
      <c r="AA762" s="4"/>
      <c r="AB762" s="4"/>
      <c r="AC762" s="4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</row>
    <row r="763" spans="1:51" ht="15" x14ac:dyDescent="0.2">
      <c r="A763" s="50"/>
      <c r="B763" s="10"/>
      <c r="C763" s="10"/>
      <c r="D763" s="10"/>
      <c r="E763" s="10"/>
      <c r="F763" s="10"/>
      <c r="G763" s="20"/>
      <c r="H763" s="10"/>
      <c r="I763" s="76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4"/>
      <c r="AA763" s="4"/>
      <c r="AB763" s="4"/>
      <c r="AC763" s="4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</row>
    <row r="764" spans="1:51" ht="15" x14ac:dyDescent="0.2">
      <c r="A764" s="50"/>
      <c r="B764" s="10"/>
      <c r="C764" s="10"/>
      <c r="D764" s="10"/>
      <c r="E764" s="10"/>
      <c r="F764" s="10"/>
      <c r="G764" s="20"/>
      <c r="H764" s="10"/>
      <c r="I764" s="76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4"/>
      <c r="AA764" s="4"/>
      <c r="AB764" s="4"/>
      <c r="AC764" s="4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</row>
    <row r="765" spans="1:51" ht="15" x14ac:dyDescent="0.2">
      <c r="A765" s="50"/>
      <c r="B765" s="10"/>
      <c r="C765" s="10"/>
      <c r="D765" s="10"/>
      <c r="E765" s="10"/>
      <c r="F765" s="10"/>
      <c r="G765" s="20"/>
      <c r="H765" s="10"/>
      <c r="I765" s="76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4"/>
      <c r="AA765" s="4"/>
      <c r="AB765" s="4"/>
      <c r="AC765" s="4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</row>
    <row r="766" spans="1:51" ht="15" x14ac:dyDescent="0.2">
      <c r="A766" s="50"/>
      <c r="B766" s="10"/>
      <c r="C766" s="10"/>
      <c r="D766" s="10"/>
      <c r="E766" s="10"/>
      <c r="F766" s="10"/>
      <c r="G766" s="20"/>
      <c r="H766" s="10"/>
      <c r="I766" s="76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4"/>
      <c r="AA766" s="4"/>
      <c r="AB766" s="4"/>
      <c r="AC766" s="4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</row>
    <row r="767" spans="1:51" ht="15" x14ac:dyDescent="0.2">
      <c r="A767" s="50"/>
      <c r="B767" s="10"/>
      <c r="C767" s="10"/>
      <c r="D767" s="10"/>
      <c r="E767" s="10"/>
      <c r="F767" s="10"/>
      <c r="G767" s="20"/>
      <c r="H767" s="10"/>
      <c r="I767" s="76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4"/>
      <c r="AA767" s="4"/>
      <c r="AB767" s="4"/>
      <c r="AC767" s="4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</row>
    <row r="768" spans="1:51" ht="15" x14ac:dyDescent="0.2">
      <c r="A768" s="50"/>
      <c r="B768" s="10"/>
      <c r="C768" s="10"/>
      <c r="D768" s="10"/>
      <c r="E768" s="10"/>
      <c r="F768" s="10"/>
      <c r="G768" s="20"/>
      <c r="H768" s="10"/>
      <c r="I768" s="76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4"/>
      <c r="AA768" s="4"/>
      <c r="AB768" s="4"/>
      <c r="AC768" s="4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</row>
    <row r="769" spans="1:51" ht="15" x14ac:dyDescent="0.2">
      <c r="A769" s="50"/>
      <c r="B769" s="10"/>
      <c r="C769" s="10"/>
      <c r="D769" s="10"/>
      <c r="E769" s="10"/>
      <c r="F769" s="10"/>
      <c r="G769" s="20"/>
      <c r="H769" s="10"/>
      <c r="I769" s="76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4"/>
      <c r="AA769" s="4"/>
      <c r="AB769" s="4"/>
      <c r="AC769" s="4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</row>
    <row r="770" spans="1:51" ht="15" x14ac:dyDescent="0.2">
      <c r="A770" s="50"/>
      <c r="B770" s="10"/>
      <c r="C770" s="10"/>
      <c r="D770" s="10"/>
      <c r="E770" s="10"/>
      <c r="F770" s="10"/>
      <c r="G770" s="20"/>
      <c r="H770" s="10"/>
      <c r="I770" s="76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4"/>
      <c r="AA770" s="4"/>
      <c r="AB770" s="4"/>
      <c r="AC770" s="4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</row>
    <row r="771" spans="1:51" ht="15" x14ac:dyDescent="0.2">
      <c r="A771" s="50"/>
      <c r="B771" s="10"/>
      <c r="C771" s="10"/>
      <c r="D771" s="10"/>
      <c r="E771" s="10"/>
      <c r="F771" s="10"/>
      <c r="G771" s="20"/>
      <c r="H771" s="10"/>
      <c r="I771" s="76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4"/>
      <c r="AA771" s="4"/>
      <c r="AB771" s="4"/>
      <c r="AC771" s="4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</row>
    <row r="772" spans="1:51" ht="15" x14ac:dyDescent="0.2">
      <c r="A772" s="50"/>
      <c r="B772" s="10"/>
      <c r="C772" s="10"/>
      <c r="D772" s="10"/>
      <c r="E772" s="10"/>
      <c r="F772" s="10"/>
      <c r="G772" s="20"/>
      <c r="H772" s="10"/>
      <c r="I772" s="76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4"/>
      <c r="AA772" s="4"/>
      <c r="AB772" s="4"/>
      <c r="AC772" s="4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</row>
    <row r="773" spans="1:51" ht="15" x14ac:dyDescent="0.2">
      <c r="A773" s="50"/>
      <c r="B773" s="10"/>
      <c r="C773" s="10"/>
      <c r="D773" s="10"/>
      <c r="E773" s="10"/>
      <c r="F773" s="10"/>
      <c r="G773" s="20"/>
      <c r="H773" s="10"/>
      <c r="I773" s="76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4"/>
      <c r="AA773" s="4"/>
      <c r="AB773" s="4"/>
      <c r="AC773" s="4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</row>
    <row r="774" spans="1:51" ht="15" x14ac:dyDescent="0.2">
      <c r="A774" s="50"/>
      <c r="B774" s="10"/>
      <c r="C774" s="10"/>
      <c r="D774" s="10"/>
      <c r="E774" s="10"/>
      <c r="F774" s="10"/>
      <c r="G774" s="20"/>
      <c r="H774" s="10"/>
      <c r="I774" s="76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4"/>
      <c r="AA774" s="4"/>
      <c r="AB774" s="4"/>
      <c r="AC774" s="4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</row>
    <row r="775" spans="1:51" ht="15" x14ac:dyDescent="0.2">
      <c r="A775" s="50"/>
      <c r="B775" s="10"/>
      <c r="C775" s="10"/>
      <c r="D775" s="10"/>
      <c r="E775" s="10"/>
      <c r="F775" s="10"/>
      <c r="G775" s="20"/>
      <c r="H775" s="10"/>
      <c r="I775" s="76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4"/>
      <c r="AA775" s="4"/>
      <c r="AB775" s="4"/>
      <c r="AC775" s="4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</row>
    <row r="776" spans="1:51" ht="15" x14ac:dyDescent="0.2">
      <c r="A776" s="50"/>
      <c r="B776" s="10"/>
      <c r="C776" s="10"/>
      <c r="D776" s="10"/>
      <c r="E776" s="10"/>
      <c r="F776" s="10"/>
      <c r="G776" s="20"/>
      <c r="H776" s="10"/>
      <c r="I776" s="76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4"/>
      <c r="AA776" s="4"/>
      <c r="AB776" s="4"/>
      <c r="AC776" s="4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</row>
    <row r="777" spans="1:51" ht="15" x14ac:dyDescent="0.2">
      <c r="A777" s="50"/>
      <c r="B777" s="10"/>
      <c r="C777" s="10"/>
      <c r="D777" s="10"/>
      <c r="E777" s="10"/>
      <c r="F777" s="10"/>
      <c r="G777" s="20"/>
      <c r="H777" s="10"/>
      <c r="I777" s="76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4"/>
      <c r="AA777" s="4"/>
      <c r="AB777" s="4"/>
      <c r="AC777" s="4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</row>
    <row r="778" spans="1:51" ht="15" x14ac:dyDescent="0.2">
      <c r="A778" s="50"/>
      <c r="B778" s="10"/>
      <c r="C778" s="10"/>
      <c r="D778" s="10"/>
      <c r="E778" s="10"/>
      <c r="F778" s="10"/>
      <c r="G778" s="20"/>
      <c r="H778" s="10"/>
      <c r="I778" s="76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4"/>
      <c r="AA778" s="4"/>
      <c r="AB778" s="4"/>
      <c r="AC778" s="4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</row>
    <row r="779" spans="1:51" ht="15" x14ac:dyDescent="0.2">
      <c r="A779" s="50"/>
      <c r="B779" s="10"/>
      <c r="C779" s="10"/>
      <c r="D779" s="10"/>
      <c r="E779" s="10"/>
      <c r="F779" s="10"/>
      <c r="G779" s="20"/>
      <c r="H779" s="10"/>
      <c r="I779" s="76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4"/>
      <c r="AA779" s="4"/>
      <c r="AB779" s="4"/>
      <c r="AC779" s="4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</row>
    <row r="780" spans="1:51" ht="15" x14ac:dyDescent="0.2">
      <c r="A780" s="50"/>
      <c r="B780" s="10"/>
      <c r="C780" s="10"/>
      <c r="D780" s="10"/>
      <c r="E780" s="10"/>
      <c r="F780" s="10"/>
      <c r="G780" s="20"/>
      <c r="H780" s="10"/>
      <c r="I780" s="76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4"/>
      <c r="AA780" s="4"/>
      <c r="AB780" s="4"/>
      <c r="AC780" s="4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</row>
    <row r="781" spans="1:51" ht="15" x14ac:dyDescent="0.2">
      <c r="A781" s="50"/>
      <c r="B781" s="10"/>
      <c r="C781" s="10"/>
      <c r="D781" s="10"/>
      <c r="E781" s="10"/>
      <c r="F781" s="10"/>
      <c r="G781" s="20"/>
      <c r="H781" s="10"/>
      <c r="I781" s="76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4"/>
      <c r="AA781" s="4"/>
      <c r="AB781" s="4"/>
      <c r="AC781" s="4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</row>
    <row r="782" spans="1:51" ht="15" x14ac:dyDescent="0.2">
      <c r="A782" s="50"/>
      <c r="B782" s="10"/>
      <c r="C782" s="10"/>
      <c r="D782" s="10"/>
      <c r="E782" s="10"/>
      <c r="F782" s="10"/>
      <c r="G782" s="20"/>
      <c r="H782" s="10"/>
      <c r="I782" s="76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4"/>
      <c r="AA782" s="4"/>
      <c r="AB782" s="4"/>
      <c r="AC782" s="4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</row>
    <row r="783" spans="1:51" ht="15" x14ac:dyDescent="0.2">
      <c r="A783" s="50"/>
      <c r="B783" s="10"/>
      <c r="C783" s="10"/>
      <c r="D783" s="10"/>
      <c r="E783" s="10"/>
      <c r="F783" s="10"/>
      <c r="G783" s="20"/>
      <c r="H783" s="10"/>
      <c r="I783" s="76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4"/>
      <c r="AA783" s="4"/>
      <c r="AB783" s="4"/>
      <c r="AC783" s="4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</row>
    <row r="784" spans="1:51" ht="15" x14ac:dyDescent="0.2">
      <c r="A784" s="50"/>
      <c r="B784" s="10"/>
      <c r="C784" s="10"/>
      <c r="D784" s="10"/>
      <c r="E784" s="10"/>
      <c r="F784" s="10"/>
      <c r="G784" s="20"/>
      <c r="H784" s="10"/>
      <c r="I784" s="76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4"/>
      <c r="AA784" s="4"/>
      <c r="AB784" s="4"/>
      <c r="AC784" s="4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</row>
    <row r="785" spans="1:51" ht="15" x14ac:dyDescent="0.2">
      <c r="A785" s="50"/>
      <c r="B785" s="10"/>
      <c r="C785" s="10"/>
      <c r="D785" s="10"/>
      <c r="E785" s="10"/>
      <c r="F785" s="10"/>
      <c r="G785" s="20"/>
      <c r="H785" s="10"/>
      <c r="I785" s="76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4"/>
      <c r="AA785" s="4"/>
      <c r="AB785" s="4"/>
      <c r="AC785" s="4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</row>
    <row r="786" spans="1:51" ht="15" x14ac:dyDescent="0.2">
      <c r="A786" s="50"/>
      <c r="B786" s="10"/>
      <c r="C786" s="10"/>
      <c r="D786" s="10"/>
      <c r="E786" s="10"/>
      <c r="F786" s="10"/>
      <c r="G786" s="20"/>
      <c r="H786" s="10"/>
      <c r="I786" s="76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4"/>
      <c r="AA786" s="4"/>
      <c r="AB786" s="4"/>
      <c r="AC786" s="4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</row>
    <row r="787" spans="1:51" ht="15" x14ac:dyDescent="0.2">
      <c r="A787" s="50"/>
      <c r="B787" s="10"/>
      <c r="C787" s="10"/>
      <c r="D787" s="10"/>
      <c r="E787" s="10"/>
      <c r="F787" s="10"/>
      <c r="G787" s="20"/>
      <c r="H787" s="10"/>
      <c r="I787" s="76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4"/>
      <c r="AA787" s="4"/>
      <c r="AB787" s="4"/>
      <c r="AC787" s="4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</row>
    <row r="788" spans="1:51" ht="15" x14ac:dyDescent="0.2">
      <c r="A788" s="50"/>
      <c r="B788" s="10"/>
      <c r="C788" s="10"/>
      <c r="D788" s="10"/>
      <c r="E788" s="10"/>
      <c r="F788" s="10"/>
      <c r="G788" s="20"/>
      <c r="H788" s="10"/>
      <c r="I788" s="76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4"/>
      <c r="AA788" s="4"/>
      <c r="AB788" s="4"/>
      <c r="AC788" s="4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</row>
    <row r="789" spans="1:51" ht="15" x14ac:dyDescent="0.2">
      <c r="A789" s="50"/>
      <c r="B789" s="10"/>
      <c r="C789" s="10"/>
      <c r="D789" s="10"/>
      <c r="E789" s="10"/>
      <c r="F789" s="10"/>
      <c r="G789" s="20"/>
      <c r="H789" s="10"/>
      <c r="I789" s="76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4"/>
      <c r="AA789" s="4"/>
      <c r="AB789" s="4"/>
      <c r="AC789" s="4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</row>
    <row r="790" spans="1:51" ht="15" x14ac:dyDescent="0.2">
      <c r="A790" s="50"/>
      <c r="B790" s="10"/>
      <c r="C790" s="10"/>
      <c r="D790" s="10"/>
      <c r="E790" s="10"/>
      <c r="F790" s="10"/>
      <c r="G790" s="20"/>
      <c r="H790" s="10"/>
      <c r="I790" s="76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4"/>
      <c r="AA790" s="4"/>
      <c r="AB790" s="4"/>
      <c r="AC790" s="4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</row>
    <row r="791" spans="1:51" ht="15" x14ac:dyDescent="0.2">
      <c r="A791" s="50"/>
      <c r="B791" s="10"/>
      <c r="C791" s="10"/>
      <c r="D791" s="10"/>
      <c r="E791" s="10"/>
      <c r="F791" s="10"/>
      <c r="G791" s="20"/>
      <c r="H791" s="10"/>
      <c r="I791" s="76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4"/>
      <c r="AA791" s="4"/>
      <c r="AB791" s="4"/>
      <c r="AC791" s="4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</row>
    <row r="792" spans="1:51" ht="15" x14ac:dyDescent="0.2">
      <c r="A792" s="50"/>
      <c r="B792" s="10"/>
      <c r="C792" s="10"/>
      <c r="D792" s="10"/>
      <c r="E792" s="10"/>
      <c r="F792" s="10"/>
      <c r="G792" s="20"/>
      <c r="H792" s="10"/>
      <c r="I792" s="76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4"/>
      <c r="AA792" s="4"/>
      <c r="AB792" s="4"/>
      <c r="AC792" s="4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</row>
    <row r="793" spans="1:51" ht="15" x14ac:dyDescent="0.2">
      <c r="A793" s="50"/>
      <c r="B793" s="10"/>
      <c r="C793" s="10"/>
      <c r="D793" s="10"/>
      <c r="E793" s="10"/>
      <c r="F793" s="10"/>
      <c r="G793" s="20"/>
      <c r="H793" s="10"/>
      <c r="I793" s="76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4"/>
      <c r="AA793" s="4"/>
      <c r="AB793" s="4"/>
      <c r="AC793" s="4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</row>
    <row r="794" spans="1:51" ht="15" x14ac:dyDescent="0.2">
      <c r="A794" s="50"/>
      <c r="B794" s="10"/>
      <c r="C794" s="10"/>
      <c r="D794" s="10"/>
      <c r="E794" s="10"/>
      <c r="F794" s="10"/>
      <c r="G794" s="20"/>
      <c r="H794" s="10"/>
      <c r="I794" s="76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4"/>
      <c r="AA794" s="4"/>
      <c r="AB794" s="4"/>
      <c r="AC794" s="4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</row>
    <row r="795" spans="1:51" ht="15" x14ac:dyDescent="0.2">
      <c r="A795" s="50"/>
      <c r="B795" s="10"/>
      <c r="C795" s="10"/>
      <c r="D795" s="10"/>
      <c r="E795" s="10"/>
      <c r="F795" s="10"/>
      <c r="G795" s="20"/>
      <c r="H795" s="10"/>
      <c r="I795" s="76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4"/>
      <c r="AA795" s="4"/>
      <c r="AB795" s="4"/>
      <c r="AC795" s="4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</row>
    <row r="796" spans="1:51" ht="15" x14ac:dyDescent="0.2">
      <c r="A796" s="50"/>
      <c r="B796" s="10"/>
      <c r="C796" s="10"/>
      <c r="D796" s="10"/>
      <c r="E796" s="10"/>
      <c r="F796" s="10"/>
      <c r="G796" s="20"/>
      <c r="H796" s="10"/>
      <c r="I796" s="76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4"/>
      <c r="AA796" s="4"/>
      <c r="AB796" s="4"/>
      <c r="AC796" s="4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</row>
    <row r="797" spans="1:51" ht="15" x14ac:dyDescent="0.2">
      <c r="A797" s="50"/>
      <c r="B797" s="10"/>
      <c r="C797" s="10"/>
      <c r="D797" s="10"/>
      <c r="E797" s="10"/>
      <c r="F797" s="10"/>
      <c r="G797" s="20"/>
      <c r="H797" s="10"/>
      <c r="I797" s="76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4"/>
      <c r="AA797" s="4"/>
      <c r="AB797" s="4"/>
      <c r="AC797" s="4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</row>
    <row r="798" spans="1:51" ht="15" x14ac:dyDescent="0.2">
      <c r="A798" s="50"/>
      <c r="B798" s="10"/>
      <c r="C798" s="10"/>
      <c r="D798" s="10"/>
      <c r="E798" s="10"/>
      <c r="F798" s="10"/>
      <c r="G798" s="20"/>
      <c r="H798" s="10"/>
      <c r="I798" s="76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4"/>
      <c r="AA798" s="4"/>
      <c r="AB798" s="4"/>
      <c r="AC798" s="4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</row>
    <row r="799" spans="1:51" ht="15" x14ac:dyDescent="0.2">
      <c r="A799" s="50"/>
      <c r="B799" s="10"/>
      <c r="C799" s="10"/>
      <c r="D799" s="10"/>
      <c r="E799" s="10"/>
      <c r="F799" s="10"/>
      <c r="G799" s="20"/>
      <c r="H799" s="10"/>
      <c r="I799" s="76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4"/>
      <c r="AA799" s="4"/>
      <c r="AB799" s="4"/>
      <c r="AC799" s="4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</row>
    <row r="800" spans="1:51" ht="15" x14ac:dyDescent="0.2">
      <c r="A800" s="50"/>
      <c r="B800" s="10"/>
      <c r="C800" s="10"/>
      <c r="D800" s="10"/>
      <c r="E800" s="10"/>
      <c r="F800" s="10"/>
      <c r="G800" s="20"/>
      <c r="H800" s="10"/>
      <c r="I800" s="76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4"/>
      <c r="AA800" s="4"/>
      <c r="AB800" s="4"/>
      <c r="AC800" s="4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</row>
    <row r="801" spans="1:51" ht="15" x14ac:dyDescent="0.2">
      <c r="A801" s="50"/>
      <c r="B801" s="10"/>
      <c r="C801" s="10"/>
      <c r="D801" s="10"/>
      <c r="E801" s="10"/>
      <c r="F801" s="10"/>
      <c r="G801" s="20"/>
      <c r="H801" s="10"/>
      <c r="I801" s="76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4"/>
      <c r="AA801" s="4"/>
      <c r="AB801" s="4"/>
      <c r="AC801" s="4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</row>
    <row r="802" spans="1:51" ht="15" x14ac:dyDescent="0.2">
      <c r="A802" s="50"/>
      <c r="B802" s="10"/>
      <c r="C802" s="10"/>
      <c r="D802" s="10"/>
      <c r="E802" s="10"/>
      <c r="F802" s="10"/>
      <c r="G802" s="20"/>
      <c r="H802" s="10"/>
      <c r="I802" s="76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4"/>
      <c r="AA802" s="4"/>
      <c r="AB802" s="4"/>
      <c r="AC802" s="4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</row>
    <row r="803" spans="1:51" ht="15" x14ac:dyDescent="0.2">
      <c r="A803" s="50"/>
      <c r="B803" s="10"/>
      <c r="C803" s="10"/>
      <c r="D803" s="10"/>
      <c r="E803" s="10"/>
      <c r="F803" s="10"/>
      <c r="G803" s="20"/>
      <c r="H803" s="10"/>
      <c r="I803" s="76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4"/>
      <c r="AA803" s="4"/>
      <c r="AB803" s="4"/>
      <c r="AC803" s="4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</row>
    <row r="804" spans="1:51" ht="15" x14ac:dyDescent="0.2">
      <c r="A804" s="50"/>
      <c r="B804" s="10"/>
      <c r="C804" s="10"/>
      <c r="D804" s="10"/>
      <c r="E804" s="10"/>
      <c r="F804" s="10"/>
      <c r="G804" s="20"/>
      <c r="H804" s="10"/>
      <c r="I804" s="76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4"/>
      <c r="AA804" s="4"/>
      <c r="AB804" s="4"/>
      <c r="AC804" s="4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</row>
    <row r="805" spans="1:51" ht="15" x14ac:dyDescent="0.2">
      <c r="A805" s="50"/>
      <c r="B805" s="10"/>
      <c r="C805" s="10"/>
      <c r="D805" s="10"/>
      <c r="E805" s="10"/>
      <c r="F805" s="10"/>
      <c r="G805" s="20"/>
      <c r="H805" s="10"/>
      <c r="I805" s="76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4"/>
      <c r="AA805" s="4"/>
      <c r="AB805" s="4"/>
      <c r="AC805" s="4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</row>
    <row r="806" spans="1:51" ht="15" x14ac:dyDescent="0.2">
      <c r="A806" s="50"/>
      <c r="B806" s="10"/>
      <c r="C806" s="10"/>
      <c r="D806" s="10"/>
      <c r="E806" s="10"/>
      <c r="F806" s="10"/>
      <c r="G806" s="20"/>
      <c r="H806" s="10"/>
      <c r="I806" s="76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4"/>
      <c r="AA806" s="4"/>
      <c r="AB806" s="4"/>
      <c r="AC806" s="4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</row>
    <row r="807" spans="1:51" ht="15" x14ac:dyDescent="0.2">
      <c r="A807" s="50"/>
      <c r="B807" s="10"/>
      <c r="C807" s="10"/>
      <c r="D807" s="10"/>
      <c r="E807" s="10"/>
      <c r="F807" s="10"/>
      <c r="G807" s="20"/>
      <c r="H807" s="10"/>
      <c r="I807" s="76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4"/>
      <c r="AA807" s="4"/>
      <c r="AB807" s="4"/>
      <c r="AC807" s="4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</row>
    <row r="808" spans="1:51" ht="15" x14ac:dyDescent="0.2">
      <c r="A808" s="50"/>
      <c r="B808" s="10"/>
      <c r="C808" s="10"/>
      <c r="D808" s="10"/>
      <c r="E808" s="10"/>
      <c r="F808" s="10"/>
      <c r="G808" s="20"/>
      <c r="H808" s="10"/>
      <c r="I808" s="76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4"/>
      <c r="AA808" s="4"/>
      <c r="AB808" s="4"/>
      <c r="AC808" s="4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</row>
    <row r="809" spans="1:51" ht="15" x14ac:dyDescent="0.2">
      <c r="A809" s="50"/>
      <c r="B809" s="10"/>
      <c r="C809" s="10"/>
      <c r="D809" s="10"/>
      <c r="E809" s="10"/>
      <c r="F809" s="10"/>
      <c r="G809" s="20"/>
      <c r="H809" s="10"/>
      <c r="I809" s="76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4"/>
      <c r="AA809" s="4"/>
      <c r="AB809" s="4"/>
      <c r="AC809" s="4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</row>
    <row r="810" spans="1:51" ht="15" x14ac:dyDescent="0.2">
      <c r="A810" s="50"/>
      <c r="B810" s="10"/>
      <c r="C810" s="10"/>
      <c r="D810" s="10"/>
      <c r="E810" s="10"/>
      <c r="F810" s="10"/>
      <c r="G810" s="20"/>
      <c r="H810" s="10"/>
      <c r="I810" s="76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4"/>
      <c r="AA810" s="4"/>
      <c r="AB810" s="4"/>
      <c r="AC810" s="4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</row>
    <row r="811" spans="1:51" ht="15" x14ac:dyDescent="0.2">
      <c r="A811" s="50"/>
      <c r="B811" s="10"/>
      <c r="C811" s="10"/>
      <c r="D811" s="10"/>
      <c r="E811" s="10"/>
      <c r="F811" s="10"/>
      <c r="G811" s="20"/>
      <c r="H811" s="10"/>
      <c r="I811" s="76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4"/>
      <c r="AA811" s="4"/>
      <c r="AB811" s="4"/>
      <c r="AC811" s="4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</row>
    <row r="812" spans="1:51" ht="15" x14ac:dyDescent="0.2">
      <c r="A812" s="50"/>
      <c r="B812" s="10"/>
      <c r="C812" s="10"/>
      <c r="D812" s="10"/>
      <c r="E812" s="10"/>
      <c r="F812" s="10"/>
      <c r="G812" s="20"/>
      <c r="H812" s="10"/>
      <c r="I812" s="76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4"/>
      <c r="AA812" s="4"/>
      <c r="AB812" s="4"/>
      <c r="AC812" s="4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</row>
    <row r="813" spans="1:51" ht="15" x14ac:dyDescent="0.2">
      <c r="A813" s="50"/>
      <c r="B813" s="10"/>
      <c r="C813" s="10"/>
      <c r="D813" s="10"/>
      <c r="E813" s="10"/>
      <c r="F813" s="10"/>
      <c r="G813" s="20"/>
      <c r="H813" s="10"/>
      <c r="I813" s="76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4"/>
      <c r="AA813" s="4"/>
      <c r="AB813" s="4"/>
      <c r="AC813" s="4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</row>
    <row r="814" spans="1:51" ht="15" x14ac:dyDescent="0.2">
      <c r="A814" s="50"/>
      <c r="B814" s="10"/>
      <c r="C814" s="10"/>
      <c r="D814" s="10"/>
      <c r="E814" s="10"/>
      <c r="F814" s="10"/>
      <c r="G814" s="20"/>
      <c r="H814" s="10"/>
      <c r="I814" s="76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4"/>
      <c r="AA814" s="4"/>
      <c r="AB814" s="4"/>
      <c r="AC814" s="4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</row>
    <row r="815" spans="1:51" ht="15" x14ac:dyDescent="0.2">
      <c r="A815" s="50"/>
      <c r="B815" s="10"/>
      <c r="C815" s="10"/>
      <c r="D815" s="10"/>
      <c r="E815" s="10"/>
      <c r="F815" s="10"/>
      <c r="G815" s="20"/>
      <c r="H815" s="10"/>
      <c r="I815" s="76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4"/>
      <c r="AA815" s="4"/>
      <c r="AB815" s="4"/>
      <c r="AC815" s="4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</row>
    <row r="816" spans="1:51" ht="15" x14ac:dyDescent="0.2">
      <c r="A816" s="50"/>
      <c r="B816" s="10"/>
      <c r="C816" s="10"/>
      <c r="D816" s="10"/>
      <c r="E816" s="10"/>
      <c r="F816" s="10"/>
      <c r="G816" s="20"/>
      <c r="H816" s="10"/>
      <c r="I816" s="76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4"/>
      <c r="AA816" s="4"/>
      <c r="AB816" s="4"/>
      <c r="AC816" s="4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</row>
    <row r="817" spans="1:51" ht="15" x14ac:dyDescent="0.2">
      <c r="A817" s="50"/>
      <c r="B817" s="10"/>
      <c r="C817" s="10"/>
      <c r="D817" s="10"/>
      <c r="E817" s="10"/>
      <c r="F817" s="10"/>
      <c r="G817" s="20"/>
      <c r="H817" s="10"/>
      <c r="I817" s="76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4"/>
      <c r="AA817" s="4"/>
      <c r="AB817" s="4"/>
      <c r="AC817" s="4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</row>
    <row r="818" spans="1:51" ht="15" x14ac:dyDescent="0.2">
      <c r="A818" s="50"/>
      <c r="B818" s="10"/>
      <c r="C818" s="10"/>
      <c r="D818" s="10"/>
      <c r="E818" s="10"/>
      <c r="F818" s="10"/>
      <c r="G818" s="20"/>
      <c r="H818" s="10"/>
      <c r="I818" s="76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4"/>
      <c r="AA818" s="4"/>
      <c r="AB818" s="4"/>
      <c r="AC818" s="4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</row>
    <row r="819" spans="1:51" ht="15" x14ac:dyDescent="0.2">
      <c r="A819" s="50"/>
      <c r="B819" s="10"/>
      <c r="C819" s="10"/>
      <c r="D819" s="10"/>
      <c r="E819" s="10"/>
      <c r="F819" s="10"/>
      <c r="G819" s="20"/>
      <c r="H819" s="10"/>
      <c r="I819" s="76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4"/>
      <c r="AA819" s="4"/>
      <c r="AB819" s="4"/>
      <c r="AC819" s="4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</row>
    <row r="820" spans="1:51" ht="15" x14ac:dyDescent="0.2">
      <c r="A820" s="50"/>
      <c r="B820" s="10"/>
      <c r="C820" s="10"/>
      <c r="D820" s="10"/>
      <c r="E820" s="10"/>
      <c r="F820" s="10"/>
      <c r="G820" s="20"/>
      <c r="H820" s="10"/>
      <c r="I820" s="76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4"/>
      <c r="AA820" s="4"/>
      <c r="AB820" s="4"/>
      <c r="AC820" s="4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</row>
    <row r="821" spans="1:51" ht="15" x14ac:dyDescent="0.2">
      <c r="A821" s="50"/>
      <c r="B821" s="10"/>
      <c r="C821" s="10"/>
      <c r="D821" s="10"/>
      <c r="E821" s="10"/>
      <c r="F821" s="10"/>
      <c r="G821" s="20"/>
      <c r="H821" s="10"/>
      <c r="I821" s="76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4"/>
      <c r="AA821" s="4"/>
      <c r="AB821" s="4"/>
      <c r="AC821" s="4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</row>
    <row r="822" spans="1:51" ht="15" x14ac:dyDescent="0.2">
      <c r="A822" s="50"/>
      <c r="B822" s="10"/>
      <c r="C822" s="10"/>
      <c r="D822" s="10"/>
      <c r="E822" s="10"/>
      <c r="F822" s="10"/>
      <c r="G822" s="20"/>
      <c r="H822" s="10"/>
      <c r="I822" s="76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4"/>
      <c r="AA822" s="4"/>
      <c r="AB822" s="4"/>
      <c r="AC822" s="4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</row>
    <row r="823" spans="1:51" ht="15" x14ac:dyDescent="0.2">
      <c r="A823" s="50"/>
      <c r="B823" s="10"/>
      <c r="C823" s="10"/>
      <c r="D823" s="10"/>
      <c r="E823" s="10"/>
      <c r="F823" s="10"/>
      <c r="G823" s="20"/>
      <c r="H823" s="10"/>
      <c r="I823" s="76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4"/>
      <c r="AA823" s="4"/>
      <c r="AB823" s="4"/>
      <c r="AC823" s="4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</row>
    <row r="824" spans="1:51" ht="15" x14ac:dyDescent="0.2">
      <c r="A824" s="50"/>
      <c r="B824" s="10"/>
      <c r="C824" s="10"/>
      <c r="D824" s="10"/>
      <c r="E824" s="10"/>
      <c r="F824" s="10"/>
      <c r="G824" s="20"/>
      <c r="H824" s="10"/>
      <c r="I824" s="76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4"/>
      <c r="AA824" s="4"/>
      <c r="AB824" s="4"/>
      <c r="AC824" s="4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</row>
    <row r="825" spans="1:51" ht="15" x14ac:dyDescent="0.2">
      <c r="A825" s="50"/>
      <c r="B825" s="10"/>
      <c r="C825" s="10"/>
      <c r="D825" s="10"/>
      <c r="E825" s="10"/>
      <c r="F825" s="10"/>
      <c r="G825" s="20"/>
      <c r="H825" s="10"/>
      <c r="I825" s="76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4"/>
      <c r="AA825" s="4"/>
      <c r="AB825" s="4"/>
      <c r="AC825" s="4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</row>
    <row r="826" spans="1:51" ht="15" x14ac:dyDescent="0.2">
      <c r="A826" s="50"/>
      <c r="B826" s="10"/>
      <c r="C826" s="10"/>
      <c r="D826" s="10"/>
      <c r="E826" s="10"/>
      <c r="F826" s="10"/>
      <c r="G826" s="20"/>
      <c r="H826" s="10"/>
      <c r="I826" s="76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4"/>
      <c r="AA826" s="4"/>
      <c r="AB826" s="4"/>
      <c r="AC826" s="4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</row>
    <row r="827" spans="1:51" ht="15" x14ac:dyDescent="0.2">
      <c r="A827" s="50"/>
      <c r="B827" s="10"/>
      <c r="C827" s="10"/>
      <c r="D827" s="10"/>
      <c r="E827" s="10"/>
      <c r="F827" s="10"/>
      <c r="G827" s="20"/>
      <c r="H827" s="10"/>
      <c r="I827" s="76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4"/>
      <c r="AA827" s="4"/>
      <c r="AB827" s="4"/>
      <c r="AC827" s="4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</row>
    <row r="828" spans="1:51" ht="15" x14ac:dyDescent="0.2">
      <c r="A828" s="50"/>
      <c r="B828" s="10"/>
      <c r="C828" s="10"/>
      <c r="D828" s="10"/>
      <c r="E828" s="10"/>
      <c r="F828" s="10"/>
      <c r="G828" s="20"/>
      <c r="H828" s="10"/>
      <c r="I828" s="76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4"/>
      <c r="AA828" s="4"/>
      <c r="AB828" s="4"/>
      <c r="AC828" s="4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</row>
    <row r="829" spans="1:51" ht="15" x14ac:dyDescent="0.2">
      <c r="A829" s="50"/>
      <c r="B829" s="10"/>
      <c r="C829" s="10"/>
      <c r="D829" s="10"/>
      <c r="E829" s="10"/>
      <c r="F829" s="10"/>
      <c r="G829" s="20"/>
      <c r="H829" s="10"/>
      <c r="I829" s="76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4"/>
      <c r="AA829" s="4"/>
      <c r="AB829" s="4"/>
      <c r="AC829" s="4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</row>
    <row r="830" spans="1:51" ht="15" x14ac:dyDescent="0.2">
      <c r="A830" s="50"/>
      <c r="B830" s="10"/>
      <c r="C830" s="10"/>
      <c r="D830" s="10"/>
      <c r="E830" s="10"/>
      <c r="F830" s="10"/>
      <c r="G830" s="20"/>
      <c r="H830" s="10"/>
      <c r="I830" s="76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4"/>
      <c r="AA830" s="4"/>
      <c r="AB830" s="4"/>
      <c r="AC830" s="4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</row>
    <row r="831" spans="1:51" ht="15" x14ac:dyDescent="0.2">
      <c r="A831" s="50"/>
      <c r="B831" s="10"/>
      <c r="C831" s="10"/>
      <c r="D831" s="10"/>
      <c r="E831" s="10"/>
      <c r="F831" s="10"/>
      <c r="G831" s="20"/>
      <c r="H831" s="10"/>
      <c r="I831" s="76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4"/>
      <c r="AA831" s="4"/>
      <c r="AB831" s="4"/>
      <c r="AC831" s="4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</row>
    <row r="832" spans="1:51" ht="15" x14ac:dyDescent="0.2">
      <c r="A832" s="50"/>
      <c r="B832" s="10"/>
      <c r="C832" s="10"/>
      <c r="D832" s="10"/>
      <c r="E832" s="10"/>
      <c r="F832" s="10"/>
      <c r="G832" s="20"/>
      <c r="H832" s="10"/>
      <c r="I832" s="76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4"/>
      <c r="AA832" s="4"/>
      <c r="AB832" s="4"/>
      <c r="AC832" s="4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</row>
    <row r="833" spans="1:51" ht="15" x14ac:dyDescent="0.2">
      <c r="A833" s="50"/>
      <c r="B833" s="10"/>
      <c r="C833" s="10"/>
      <c r="D833" s="10"/>
      <c r="E833" s="10"/>
      <c r="F833" s="10"/>
      <c r="G833" s="20"/>
      <c r="H833" s="10"/>
      <c r="I833" s="76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4"/>
      <c r="AA833" s="4"/>
      <c r="AB833" s="4"/>
      <c r="AC833" s="4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</row>
    <row r="834" spans="1:51" ht="15" x14ac:dyDescent="0.2">
      <c r="A834" s="50"/>
      <c r="B834" s="10"/>
      <c r="C834" s="10"/>
      <c r="D834" s="10"/>
      <c r="E834" s="10"/>
      <c r="F834" s="10"/>
      <c r="G834" s="20"/>
      <c r="H834" s="10"/>
      <c r="I834" s="76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4"/>
      <c r="AA834" s="4"/>
      <c r="AB834" s="4"/>
      <c r="AC834" s="4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</row>
    <row r="835" spans="1:51" ht="15" x14ac:dyDescent="0.2">
      <c r="A835" s="50"/>
      <c r="B835" s="10"/>
      <c r="C835" s="10"/>
      <c r="D835" s="10"/>
      <c r="E835" s="10"/>
      <c r="F835" s="10"/>
      <c r="G835" s="20"/>
      <c r="H835" s="10"/>
      <c r="I835" s="76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4"/>
      <c r="AA835" s="4"/>
      <c r="AB835" s="4"/>
      <c r="AC835" s="4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</row>
    <row r="836" spans="1:51" ht="15" x14ac:dyDescent="0.2">
      <c r="A836" s="50"/>
      <c r="B836" s="10"/>
      <c r="C836" s="10"/>
      <c r="D836" s="10"/>
      <c r="E836" s="10"/>
      <c r="F836" s="10"/>
      <c r="G836" s="20"/>
      <c r="H836" s="10"/>
      <c r="I836" s="76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4"/>
      <c r="AA836" s="4"/>
      <c r="AB836" s="4"/>
      <c r="AC836" s="4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</row>
    <row r="837" spans="1:51" ht="15" x14ac:dyDescent="0.2">
      <c r="A837" s="50"/>
      <c r="B837" s="10"/>
      <c r="C837" s="10"/>
      <c r="D837" s="10"/>
      <c r="E837" s="10"/>
      <c r="F837" s="10"/>
      <c r="G837" s="20"/>
      <c r="H837" s="10"/>
      <c r="I837" s="76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4"/>
      <c r="AA837" s="4"/>
      <c r="AB837" s="4"/>
      <c r="AC837" s="4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</row>
    <row r="838" spans="1:51" ht="15" x14ac:dyDescent="0.2">
      <c r="A838" s="50"/>
      <c r="B838" s="10"/>
      <c r="C838" s="10"/>
      <c r="D838" s="10"/>
      <c r="E838" s="10"/>
      <c r="F838" s="10"/>
      <c r="G838" s="20"/>
      <c r="H838" s="10"/>
      <c r="I838" s="76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4"/>
      <c r="AA838" s="4"/>
      <c r="AB838" s="4"/>
      <c r="AC838" s="4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</row>
    <row r="839" spans="1:51" ht="15" x14ac:dyDescent="0.2">
      <c r="A839" s="50"/>
      <c r="B839" s="10"/>
      <c r="C839" s="10"/>
      <c r="D839" s="10"/>
      <c r="E839" s="10"/>
      <c r="F839" s="10"/>
      <c r="G839" s="20"/>
      <c r="H839" s="10"/>
      <c r="I839" s="76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4"/>
      <c r="AA839" s="4"/>
      <c r="AB839" s="4"/>
      <c r="AC839" s="4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</row>
    <row r="840" spans="1:51" ht="15" x14ac:dyDescent="0.2">
      <c r="A840" s="50"/>
      <c r="B840" s="10"/>
      <c r="C840" s="10"/>
      <c r="D840" s="10"/>
      <c r="E840" s="10"/>
      <c r="F840" s="10"/>
      <c r="G840" s="20"/>
      <c r="H840" s="10"/>
      <c r="I840" s="76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4"/>
      <c r="AA840" s="4"/>
      <c r="AB840" s="4"/>
      <c r="AC840" s="4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</row>
    <row r="841" spans="1:51" ht="15" x14ac:dyDescent="0.2">
      <c r="A841" s="50"/>
      <c r="B841" s="10"/>
      <c r="C841" s="10"/>
      <c r="D841" s="10"/>
      <c r="E841" s="10"/>
      <c r="F841" s="10"/>
      <c r="G841" s="20"/>
      <c r="H841" s="10"/>
      <c r="I841" s="76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4"/>
      <c r="AA841" s="4"/>
      <c r="AB841" s="4"/>
      <c r="AC841" s="4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</row>
    <row r="842" spans="1:51" ht="15" x14ac:dyDescent="0.2">
      <c r="A842" s="50"/>
      <c r="B842" s="10"/>
      <c r="C842" s="10"/>
      <c r="D842" s="10"/>
      <c r="E842" s="10"/>
      <c r="F842" s="10"/>
      <c r="G842" s="20"/>
      <c r="H842" s="10"/>
      <c r="I842" s="76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4"/>
      <c r="AA842" s="4"/>
      <c r="AB842" s="4"/>
      <c r="AC842" s="4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</row>
    <row r="843" spans="1:51" ht="15" x14ac:dyDescent="0.2">
      <c r="A843" s="50"/>
      <c r="B843" s="10"/>
      <c r="C843" s="10"/>
      <c r="D843" s="10"/>
      <c r="E843" s="10"/>
      <c r="F843" s="10"/>
      <c r="G843" s="20"/>
      <c r="H843" s="10"/>
      <c r="I843" s="76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4"/>
      <c r="AA843" s="4"/>
      <c r="AB843" s="4"/>
      <c r="AC843" s="4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</row>
    <row r="844" spans="1:51" ht="15" x14ac:dyDescent="0.2">
      <c r="A844" s="50"/>
      <c r="B844" s="10"/>
      <c r="C844" s="10"/>
      <c r="D844" s="10"/>
      <c r="E844" s="10"/>
      <c r="F844" s="10"/>
      <c r="G844" s="20"/>
      <c r="H844" s="10"/>
      <c r="I844" s="76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4"/>
      <c r="AA844" s="4"/>
      <c r="AB844" s="4"/>
      <c r="AC844" s="4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</row>
    <row r="845" spans="1:51" ht="15" x14ac:dyDescent="0.2">
      <c r="A845" s="50"/>
      <c r="B845" s="10"/>
      <c r="C845" s="10"/>
      <c r="D845" s="10"/>
      <c r="E845" s="10"/>
      <c r="F845" s="10"/>
      <c r="G845" s="20"/>
      <c r="H845" s="10"/>
      <c r="I845" s="76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4"/>
      <c r="AA845" s="4"/>
      <c r="AB845" s="4"/>
      <c r="AC845" s="4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</row>
    <row r="846" spans="1:51" ht="15" x14ac:dyDescent="0.2">
      <c r="A846" s="50"/>
      <c r="B846" s="10"/>
      <c r="C846" s="10"/>
      <c r="D846" s="10"/>
      <c r="E846" s="10"/>
      <c r="F846" s="10"/>
      <c r="G846" s="20"/>
      <c r="H846" s="10"/>
      <c r="I846" s="76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4"/>
      <c r="AA846" s="4"/>
      <c r="AB846" s="4"/>
      <c r="AC846" s="4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</row>
    <row r="847" spans="1:51" ht="15" x14ac:dyDescent="0.2">
      <c r="A847" s="50"/>
      <c r="B847" s="10"/>
      <c r="C847" s="10"/>
      <c r="D847" s="10"/>
      <c r="E847" s="10"/>
      <c r="F847" s="10"/>
      <c r="G847" s="20"/>
      <c r="H847" s="10"/>
      <c r="I847" s="76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4"/>
      <c r="AA847" s="4"/>
      <c r="AB847" s="4"/>
      <c r="AC847" s="4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</row>
    <row r="848" spans="1:51" ht="15" x14ac:dyDescent="0.2">
      <c r="A848" s="50"/>
      <c r="B848" s="10"/>
      <c r="C848" s="10"/>
      <c r="D848" s="10"/>
      <c r="E848" s="10"/>
      <c r="F848" s="10"/>
      <c r="G848" s="20"/>
      <c r="H848" s="10"/>
      <c r="I848" s="76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4"/>
      <c r="AA848" s="4"/>
      <c r="AB848" s="4"/>
      <c r="AC848" s="4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</row>
    <row r="849" spans="1:51" ht="15" x14ac:dyDescent="0.2">
      <c r="A849" s="50"/>
      <c r="B849" s="10"/>
      <c r="C849" s="10"/>
      <c r="D849" s="10"/>
      <c r="E849" s="10"/>
      <c r="F849" s="10"/>
      <c r="G849" s="20"/>
      <c r="H849" s="10"/>
      <c r="I849" s="76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4"/>
      <c r="AA849" s="4"/>
      <c r="AB849" s="4"/>
      <c r="AC849" s="4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</row>
    <row r="850" spans="1:51" ht="15" x14ac:dyDescent="0.2">
      <c r="A850" s="50"/>
      <c r="B850" s="10"/>
      <c r="C850" s="10"/>
      <c r="D850" s="10"/>
      <c r="E850" s="10"/>
      <c r="F850" s="10"/>
      <c r="G850" s="20"/>
      <c r="H850" s="10"/>
      <c r="I850" s="76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4"/>
      <c r="AA850" s="4"/>
      <c r="AB850" s="4"/>
      <c r="AC850" s="4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</row>
    <row r="851" spans="1:51" ht="15" x14ac:dyDescent="0.2">
      <c r="A851" s="50"/>
      <c r="B851" s="10"/>
      <c r="C851" s="10"/>
      <c r="D851" s="10"/>
      <c r="E851" s="10"/>
      <c r="F851" s="10"/>
      <c r="G851" s="20"/>
      <c r="H851" s="10"/>
      <c r="I851" s="76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4"/>
      <c r="AA851" s="4"/>
      <c r="AB851" s="4"/>
      <c r="AC851" s="4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</row>
    <row r="852" spans="1:51" ht="15" x14ac:dyDescent="0.2">
      <c r="A852" s="50"/>
      <c r="B852" s="10"/>
      <c r="C852" s="10"/>
      <c r="D852" s="10"/>
      <c r="E852" s="10"/>
      <c r="F852" s="10"/>
      <c r="G852" s="20"/>
      <c r="H852" s="10"/>
      <c r="I852" s="76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4"/>
      <c r="AA852" s="4"/>
      <c r="AB852" s="4"/>
      <c r="AC852" s="4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</row>
    <row r="853" spans="1:51" ht="15" x14ac:dyDescent="0.2">
      <c r="A853" s="50"/>
      <c r="B853" s="10"/>
      <c r="C853" s="10"/>
      <c r="D853" s="10"/>
      <c r="E853" s="10"/>
      <c r="F853" s="10"/>
      <c r="G853" s="20"/>
      <c r="H853" s="10"/>
      <c r="I853" s="76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4"/>
      <c r="AA853" s="4"/>
      <c r="AB853" s="4"/>
      <c r="AC853" s="4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</row>
    <row r="854" spans="1:51" ht="15" x14ac:dyDescent="0.2">
      <c r="A854" s="50"/>
      <c r="B854" s="10"/>
      <c r="C854" s="10"/>
      <c r="D854" s="10"/>
      <c r="E854" s="10"/>
      <c r="F854" s="10"/>
      <c r="G854" s="20"/>
      <c r="H854" s="10"/>
      <c r="I854" s="76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4"/>
      <c r="AA854" s="4"/>
      <c r="AB854" s="4"/>
      <c r="AC854" s="4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</row>
    <row r="855" spans="1:51" ht="15" x14ac:dyDescent="0.2">
      <c r="A855" s="50"/>
      <c r="B855" s="10"/>
      <c r="C855" s="10"/>
      <c r="D855" s="10"/>
      <c r="E855" s="10"/>
      <c r="F855" s="10"/>
      <c r="G855" s="20"/>
      <c r="H855" s="10"/>
      <c r="I855" s="76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4"/>
      <c r="AA855" s="4"/>
      <c r="AB855" s="4"/>
      <c r="AC855" s="4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</row>
    <row r="856" spans="1:51" ht="15" x14ac:dyDescent="0.2">
      <c r="A856" s="50"/>
      <c r="B856" s="10"/>
      <c r="C856" s="10"/>
      <c r="D856" s="10"/>
      <c r="E856" s="10"/>
      <c r="F856" s="10"/>
      <c r="G856" s="20"/>
      <c r="H856" s="10"/>
      <c r="I856" s="76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4"/>
      <c r="AA856" s="4"/>
      <c r="AB856" s="4"/>
      <c r="AC856" s="4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</row>
    <row r="857" spans="1:51" ht="15" x14ac:dyDescent="0.2">
      <c r="A857" s="50"/>
      <c r="B857" s="10"/>
      <c r="C857" s="10"/>
      <c r="D857" s="10"/>
      <c r="E857" s="10"/>
      <c r="F857" s="10"/>
      <c r="G857" s="20"/>
      <c r="H857" s="10"/>
      <c r="I857" s="76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4"/>
      <c r="AA857" s="4"/>
      <c r="AB857" s="4"/>
      <c r="AC857" s="4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</row>
    <row r="858" spans="1:51" ht="15" x14ac:dyDescent="0.2">
      <c r="A858" s="50"/>
      <c r="B858" s="10"/>
      <c r="C858" s="10"/>
      <c r="D858" s="10"/>
      <c r="E858" s="10"/>
      <c r="F858" s="10"/>
      <c r="G858" s="20"/>
      <c r="H858" s="10"/>
      <c r="I858" s="76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4"/>
      <c r="AA858" s="4"/>
      <c r="AB858" s="4"/>
      <c r="AC858" s="4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</row>
    <row r="859" spans="1:51" ht="15" x14ac:dyDescent="0.2">
      <c r="A859" s="50"/>
      <c r="B859" s="10"/>
      <c r="C859" s="10"/>
      <c r="D859" s="10"/>
      <c r="E859" s="10"/>
      <c r="F859" s="10"/>
      <c r="G859" s="20"/>
      <c r="H859" s="10"/>
      <c r="I859" s="76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4"/>
      <c r="AA859" s="4"/>
      <c r="AB859" s="4"/>
      <c r="AC859" s="4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</row>
    <row r="860" spans="1:51" ht="15" x14ac:dyDescent="0.2">
      <c r="A860" s="50"/>
      <c r="B860" s="10"/>
      <c r="C860" s="10"/>
      <c r="D860" s="10"/>
      <c r="E860" s="10"/>
      <c r="F860" s="10"/>
      <c r="G860" s="20"/>
      <c r="H860" s="10"/>
      <c r="I860" s="76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4"/>
      <c r="AA860" s="4"/>
      <c r="AB860" s="4"/>
      <c r="AC860" s="4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</row>
    <row r="861" spans="1:51" ht="15" x14ac:dyDescent="0.2">
      <c r="A861" s="50"/>
      <c r="B861" s="10"/>
      <c r="C861" s="10"/>
      <c r="D861" s="10"/>
      <c r="E861" s="10"/>
      <c r="F861" s="10"/>
      <c r="G861" s="20"/>
      <c r="H861" s="10"/>
      <c r="I861" s="76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4"/>
      <c r="AA861" s="4"/>
      <c r="AB861" s="4"/>
      <c r="AC861" s="4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</row>
    <row r="862" spans="1:51" ht="15" x14ac:dyDescent="0.2">
      <c r="A862" s="50"/>
      <c r="B862" s="10"/>
      <c r="C862" s="10"/>
      <c r="D862" s="10"/>
      <c r="E862" s="10"/>
      <c r="F862" s="10"/>
      <c r="G862" s="20"/>
      <c r="H862" s="10"/>
      <c r="I862" s="76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4"/>
      <c r="AA862" s="4"/>
      <c r="AB862" s="4"/>
      <c r="AC862" s="4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</row>
    <row r="863" spans="1:51" ht="15" x14ac:dyDescent="0.2">
      <c r="A863" s="50"/>
      <c r="B863" s="10"/>
      <c r="C863" s="10"/>
      <c r="D863" s="10"/>
      <c r="E863" s="10"/>
      <c r="F863" s="10"/>
      <c r="G863" s="20"/>
      <c r="H863" s="10"/>
      <c r="I863" s="76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4"/>
      <c r="AA863" s="4"/>
      <c r="AB863" s="4"/>
      <c r="AC863" s="4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</row>
    <row r="864" spans="1:51" ht="15" x14ac:dyDescent="0.2">
      <c r="A864" s="50"/>
      <c r="B864" s="10"/>
      <c r="C864" s="10"/>
      <c r="D864" s="10"/>
      <c r="E864" s="10"/>
      <c r="F864" s="10"/>
      <c r="G864" s="20"/>
      <c r="H864" s="10"/>
      <c r="I864" s="76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4"/>
      <c r="AA864" s="4"/>
      <c r="AB864" s="4"/>
      <c r="AC864" s="4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</row>
    <row r="865" spans="1:51" ht="15" x14ac:dyDescent="0.2">
      <c r="A865" s="50"/>
      <c r="B865" s="10"/>
      <c r="C865" s="10"/>
      <c r="D865" s="10"/>
      <c r="E865" s="10"/>
      <c r="F865" s="10"/>
      <c r="G865" s="20"/>
      <c r="H865" s="10"/>
      <c r="I865" s="76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4"/>
      <c r="AA865" s="4"/>
      <c r="AB865" s="4"/>
      <c r="AC865" s="4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</row>
    <row r="866" spans="1:51" ht="15" x14ac:dyDescent="0.2">
      <c r="A866" s="50"/>
      <c r="B866" s="10"/>
      <c r="C866" s="10"/>
      <c r="D866" s="10"/>
      <c r="E866" s="10"/>
      <c r="F866" s="10"/>
      <c r="G866" s="20"/>
      <c r="H866" s="10"/>
      <c r="I866" s="76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4"/>
      <c r="AA866" s="4"/>
      <c r="AB866" s="4"/>
      <c r="AC866" s="4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</row>
    <row r="867" spans="1:51" ht="15" x14ac:dyDescent="0.2">
      <c r="A867" s="50"/>
      <c r="B867" s="10"/>
      <c r="C867" s="10"/>
      <c r="D867" s="10"/>
      <c r="E867" s="10"/>
      <c r="F867" s="10"/>
      <c r="G867" s="20"/>
      <c r="H867" s="10"/>
      <c r="I867" s="76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4"/>
      <c r="AA867" s="4"/>
      <c r="AB867" s="4"/>
      <c r="AC867" s="4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</row>
    <row r="868" spans="1:51" ht="15" x14ac:dyDescent="0.2">
      <c r="A868" s="50"/>
      <c r="B868" s="10"/>
      <c r="C868" s="10"/>
      <c r="D868" s="10"/>
      <c r="E868" s="10"/>
      <c r="F868" s="10"/>
      <c r="G868" s="20"/>
      <c r="H868" s="10"/>
      <c r="I868" s="76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4"/>
      <c r="AA868" s="4"/>
      <c r="AB868" s="4"/>
      <c r="AC868" s="4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</row>
    <row r="869" spans="1:51" ht="15" x14ac:dyDescent="0.2">
      <c r="A869" s="50"/>
      <c r="B869" s="10"/>
      <c r="C869" s="10"/>
      <c r="D869" s="10"/>
      <c r="E869" s="10"/>
      <c r="F869" s="10"/>
      <c r="G869" s="20"/>
      <c r="H869" s="10"/>
      <c r="I869" s="76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4"/>
      <c r="AA869" s="4"/>
      <c r="AB869" s="4"/>
      <c r="AC869" s="4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</row>
    <row r="870" spans="1:51" ht="15" x14ac:dyDescent="0.2">
      <c r="A870" s="50"/>
      <c r="B870" s="10"/>
      <c r="C870" s="10"/>
      <c r="D870" s="10"/>
      <c r="E870" s="10"/>
      <c r="F870" s="10"/>
      <c r="G870" s="20"/>
      <c r="H870" s="10"/>
      <c r="I870" s="76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4"/>
      <c r="AA870" s="4"/>
      <c r="AB870" s="4"/>
      <c r="AC870" s="4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</row>
    <row r="871" spans="1:51" ht="15" x14ac:dyDescent="0.2">
      <c r="A871" s="50"/>
      <c r="B871" s="10"/>
      <c r="C871" s="10"/>
      <c r="D871" s="10"/>
      <c r="E871" s="10"/>
      <c r="F871" s="10"/>
      <c r="G871" s="20"/>
      <c r="H871" s="10"/>
      <c r="I871" s="76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4"/>
      <c r="AA871" s="4"/>
      <c r="AB871" s="4"/>
      <c r="AC871" s="4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</row>
    <row r="872" spans="1:51" ht="15" x14ac:dyDescent="0.2">
      <c r="A872" s="50"/>
      <c r="B872" s="10"/>
      <c r="C872" s="10"/>
      <c r="D872" s="10"/>
      <c r="E872" s="10"/>
      <c r="F872" s="10"/>
      <c r="G872" s="20"/>
      <c r="H872" s="10"/>
      <c r="I872" s="76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4"/>
      <c r="AA872" s="4"/>
      <c r="AB872" s="4"/>
      <c r="AC872" s="4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</row>
    <row r="873" spans="1:51" ht="15" x14ac:dyDescent="0.2">
      <c r="A873" s="50"/>
      <c r="B873" s="10"/>
      <c r="C873" s="10"/>
      <c r="D873" s="10"/>
      <c r="E873" s="10"/>
      <c r="F873" s="10"/>
      <c r="G873" s="20"/>
      <c r="H873" s="10"/>
      <c r="I873" s="76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4"/>
      <c r="AA873" s="4"/>
      <c r="AB873" s="4"/>
      <c r="AC873" s="4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</row>
    <row r="874" spans="1:51" ht="15" x14ac:dyDescent="0.2">
      <c r="A874" s="50"/>
      <c r="B874" s="10"/>
      <c r="C874" s="10"/>
      <c r="D874" s="10"/>
      <c r="E874" s="10"/>
      <c r="F874" s="10"/>
      <c r="G874" s="20"/>
      <c r="H874" s="10"/>
      <c r="I874" s="76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4"/>
      <c r="AA874" s="4"/>
      <c r="AB874" s="4"/>
      <c r="AC874" s="4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</row>
    <row r="875" spans="1:51" ht="15" x14ac:dyDescent="0.2">
      <c r="A875" s="50"/>
      <c r="B875" s="10"/>
      <c r="C875" s="10"/>
      <c r="D875" s="10"/>
      <c r="E875" s="10"/>
      <c r="F875" s="10"/>
      <c r="G875" s="20"/>
      <c r="H875" s="10"/>
      <c r="I875" s="76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4"/>
      <c r="AA875" s="4"/>
      <c r="AB875" s="4"/>
      <c r="AC875" s="4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</row>
    <row r="876" spans="1:51" ht="15" x14ac:dyDescent="0.2">
      <c r="A876" s="50"/>
      <c r="B876" s="10"/>
      <c r="C876" s="10"/>
      <c r="D876" s="10"/>
      <c r="E876" s="10"/>
      <c r="F876" s="10"/>
      <c r="G876" s="20"/>
      <c r="H876" s="10"/>
      <c r="I876" s="76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4"/>
      <c r="AA876" s="4"/>
      <c r="AB876" s="4"/>
      <c r="AC876" s="4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</row>
    <row r="877" spans="1:51" ht="15" x14ac:dyDescent="0.2">
      <c r="A877" s="50"/>
      <c r="B877" s="10"/>
      <c r="C877" s="10"/>
      <c r="D877" s="10"/>
      <c r="E877" s="10"/>
      <c r="F877" s="10"/>
      <c r="G877" s="20"/>
      <c r="H877" s="10"/>
      <c r="I877" s="76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4"/>
      <c r="AA877" s="4"/>
      <c r="AB877" s="4"/>
      <c r="AC877" s="4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</row>
    <row r="878" spans="1:51" ht="15" x14ac:dyDescent="0.2">
      <c r="A878" s="50"/>
      <c r="B878" s="10"/>
      <c r="C878" s="10"/>
      <c r="D878" s="10"/>
      <c r="E878" s="10"/>
      <c r="F878" s="10"/>
      <c r="G878" s="20"/>
      <c r="H878" s="10"/>
      <c r="I878" s="76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4"/>
      <c r="AA878" s="4"/>
      <c r="AB878" s="4"/>
      <c r="AC878" s="4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</row>
    <row r="879" spans="1:51" ht="15" x14ac:dyDescent="0.2">
      <c r="A879" s="50"/>
      <c r="B879" s="10"/>
      <c r="C879" s="10"/>
      <c r="D879" s="10"/>
      <c r="E879" s="10"/>
      <c r="F879" s="10"/>
      <c r="G879" s="20"/>
      <c r="H879" s="10"/>
      <c r="I879" s="76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4"/>
      <c r="AA879" s="4"/>
      <c r="AB879" s="4"/>
      <c r="AC879" s="4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</row>
    <row r="880" spans="1:51" ht="15" x14ac:dyDescent="0.2">
      <c r="A880" s="50"/>
      <c r="B880" s="10"/>
      <c r="C880" s="10"/>
      <c r="D880" s="10"/>
      <c r="E880" s="10"/>
      <c r="F880" s="10"/>
      <c r="G880" s="20"/>
      <c r="H880" s="10"/>
      <c r="I880" s="76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4"/>
      <c r="AA880" s="4"/>
      <c r="AB880" s="4"/>
      <c r="AC880" s="4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</row>
    <row r="881" spans="1:51" ht="15" x14ac:dyDescent="0.2">
      <c r="A881" s="50"/>
      <c r="B881" s="10"/>
      <c r="C881" s="10"/>
      <c r="D881" s="10"/>
      <c r="E881" s="10"/>
      <c r="F881" s="10"/>
      <c r="G881" s="20"/>
      <c r="H881" s="10"/>
      <c r="I881" s="76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4"/>
      <c r="AA881" s="4"/>
      <c r="AB881" s="4"/>
      <c r="AC881" s="4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</row>
    <row r="882" spans="1:51" ht="15" x14ac:dyDescent="0.2">
      <c r="A882" s="50"/>
      <c r="B882" s="10"/>
      <c r="C882" s="10"/>
      <c r="D882" s="10"/>
      <c r="E882" s="10"/>
      <c r="F882" s="10"/>
      <c r="G882" s="20"/>
      <c r="H882" s="10"/>
      <c r="I882" s="76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4"/>
      <c r="AA882" s="4"/>
      <c r="AB882" s="4"/>
      <c r="AC882" s="4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</row>
    <row r="883" spans="1:51" ht="15" x14ac:dyDescent="0.2">
      <c r="A883" s="50"/>
      <c r="B883" s="10"/>
      <c r="C883" s="10"/>
      <c r="D883" s="10"/>
      <c r="E883" s="10"/>
      <c r="F883" s="10"/>
      <c r="G883" s="20"/>
      <c r="H883" s="10"/>
      <c r="I883" s="76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4"/>
      <c r="AA883" s="4"/>
      <c r="AB883" s="4"/>
      <c r="AC883" s="4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</row>
    <row r="884" spans="1:51" ht="15" x14ac:dyDescent="0.2">
      <c r="A884" s="50"/>
      <c r="B884" s="10"/>
      <c r="C884" s="10"/>
      <c r="D884" s="10"/>
      <c r="E884" s="10"/>
      <c r="F884" s="10"/>
      <c r="G884" s="20"/>
      <c r="H884" s="10"/>
      <c r="I884" s="76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4"/>
      <c r="AA884" s="4"/>
      <c r="AB884" s="4"/>
      <c r="AC884" s="4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</row>
    <row r="885" spans="1:51" ht="15" x14ac:dyDescent="0.2">
      <c r="A885" s="50"/>
      <c r="B885" s="10"/>
      <c r="C885" s="10"/>
      <c r="D885" s="10"/>
      <c r="E885" s="10"/>
      <c r="F885" s="10"/>
      <c r="G885" s="20"/>
      <c r="H885" s="10"/>
      <c r="I885" s="76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4"/>
      <c r="AA885" s="4"/>
      <c r="AB885" s="4"/>
      <c r="AC885" s="4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</row>
    <row r="886" spans="1:51" ht="15" x14ac:dyDescent="0.2">
      <c r="A886" s="50"/>
      <c r="B886" s="10"/>
      <c r="C886" s="10"/>
      <c r="D886" s="10"/>
      <c r="E886" s="10"/>
      <c r="F886" s="10"/>
      <c r="G886" s="20"/>
      <c r="H886" s="10"/>
      <c r="I886" s="76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4"/>
      <c r="AA886" s="4"/>
      <c r="AB886" s="4"/>
      <c r="AC886" s="4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</row>
    <row r="887" spans="1:51" ht="15" x14ac:dyDescent="0.2">
      <c r="A887" s="50"/>
      <c r="B887" s="10"/>
      <c r="C887" s="10"/>
      <c r="D887" s="10"/>
      <c r="E887" s="10"/>
      <c r="F887" s="10"/>
      <c r="G887" s="20"/>
      <c r="H887" s="10"/>
      <c r="I887" s="76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4"/>
      <c r="AA887" s="4"/>
      <c r="AB887" s="4"/>
      <c r="AC887" s="4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</row>
    <row r="888" spans="1:51" ht="15" x14ac:dyDescent="0.2">
      <c r="A888" s="50"/>
      <c r="B888" s="10"/>
      <c r="C888" s="10"/>
      <c r="D888" s="10"/>
      <c r="E888" s="10"/>
      <c r="F888" s="10"/>
      <c r="G888" s="20"/>
      <c r="H888" s="10"/>
      <c r="I888" s="76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4"/>
      <c r="AA888" s="4"/>
      <c r="AB888" s="4"/>
      <c r="AC888" s="4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</row>
    <row r="889" spans="1:51" ht="15" x14ac:dyDescent="0.2">
      <c r="A889" s="50"/>
      <c r="B889" s="10"/>
      <c r="C889" s="10"/>
      <c r="D889" s="10"/>
      <c r="E889" s="10"/>
      <c r="F889" s="10"/>
      <c r="G889" s="20"/>
      <c r="H889" s="10"/>
      <c r="I889" s="76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4"/>
      <c r="AA889" s="4"/>
      <c r="AB889" s="4"/>
      <c r="AC889" s="4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</row>
    <row r="890" spans="1:51" ht="15" x14ac:dyDescent="0.2">
      <c r="A890" s="50"/>
      <c r="B890" s="10"/>
      <c r="C890" s="10"/>
      <c r="D890" s="10"/>
      <c r="E890" s="10"/>
      <c r="F890" s="10"/>
      <c r="G890" s="20"/>
      <c r="H890" s="10"/>
      <c r="I890" s="76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4"/>
      <c r="AA890" s="4"/>
      <c r="AB890" s="4"/>
      <c r="AC890" s="4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</row>
    <row r="891" spans="1:51" ht="15" x14ac:dyDescent="0.2">
      <c r="A891" s="50"/>
      <c r="B891" s="10"/>
      <c r="C891" s="10"/>
      <c r="D891" s="10"/>
      <c r="E891" s="10"/>
      <c r="F891" s="10"/>
      <c r="G891" s="20"/>
      <c r="H891" s="10"/>
      <c r="I891" s="76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4"/>
      <c r="AA891" s="4"/>
      <c r="AB891" s="4"/>
      <c r="AC891" s="4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</row>
    <row r="892" spans="1:51" ht="15" x14ac:dyDescent="0.2">
      <c r="A892" s="50"/>
      <c r="B892" s="10"/>
      <c r="C892" s="10"/>
      <c r="D892" s="10"/>
      <c r="E892" s="10"/>
      <c r="F892" s="10"/>
      <c r="G892" s="20"/>
      <c r="H892" s="10"/>
      <c r="I892" s="76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4"/>
      <c r="AA892" s="4"/>
      <c r="AB892" s="4"/>
      <c r="AC892" s="4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</row>
    <row r="893" spans="1:51" ht="15" x14ac:dyDescent="0.2">
      <c r="A893" s="50"/>
      <c r="B893" s="10"/>
      <c r="C893" s="10"/>
      <c r="D893" s="10"/>
      <c r="E893" s="10"/>
      <c r="F893" s="10"/>
      <c r="G893" s="20"/>
      <c r="H893" s="10"/>
      <c r="I893" s="76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4"/>
      <c r="AA893" s="4"/>
      <c r="AB893" s="4"/>
      <c r="AC893" s="4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</row>
    <row r="894" spans="1:51" ht="15" x14ac:dyDescent="0.2">
      <c r="A894" s="50"/>
      <c r="B894" s="10"/>
      <c r="C894" s="10"/>
      <c r="D894" s="10"/>
      <c r="E894" s="10"/>
      <c r="F894" s="10"/>
      <c r="G894" s="20"/>
      <c r="H894" s="10"/>
      <c r="I894" s="76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4"/>
      <c r="AA894" s="4"/>
      <c r="AB894" s="4"/>
      <c r="AC894" s="4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</row>
    <row r="895" spans="1:51" ht="15" x14ac:dyDescent="0.2">
      <c r="A895" s="50"/>
      <c r="B895" s="10"/>
      <c r="C895" s="10"/>
      <c r="D895" s="10"/>
      <c r="E895" s="10"/>
      <c r="F895" s="10"/>
      <c r="G895" s="20"/>
      <c r="H895" s="10"/>
      <c r="I895" s="76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4"/>
      <c r="AA895" s="4"/>
      <c r="AB895" s="4"/>
      <c r="AC895" s="4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</row>
    <row r="896" spans="1:51" ht="15" x14ac:dyDescent="0.2">
      <c r="A896" s="50"/>
      <c r="B896" s="10"/>
      <c r="C896" s="10"/>
      <c r="D896" s="10"/>
      <c r="E896" s="10"/>
      <c r="F896" s="10"/>
      <c r="G896" s="20"/>
      <c r="H896" s="10"/>
      <c r="I896" s="76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4"/>
      <c r="AA896" s="4"/>
      <c r="AB896" s="4"/>
      <c r="AC896" s="4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</row>
    <row r="897" spans="1:51" ht="15" x14ac:dyDescent="0.2">
      <c r="A897" s="50"/>
      <c r="B897" s="10"/>
      <c r="C897" s="10"/>
      <c r="D897" s="10"/>
      <c r="E897" s="10"/>
      <c r="F897" s="10"/>
      <c r="G897" s="20"/>
      <c r="H897" s="10"/>
      <c r="I897" s="76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4"/>
      <c r="AA897" s="4"/>
      <c r="AB897" s="4"/>
      <c r="AC897" s="4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</row>
    <row r="898" spans="1:51" ht="15" x14ac:dyDescent="0.2">
      <c r="A898" s="50"/>
      <c r="B898" s="10"/>
      <c r="C898" s="10"/>
      <c r="D898" s="10"/>
      <c r="E898" s="10"/>
      <c r="F898" s="10"/>
      <c r="G898" s="20"/>
      <c r="H898" s="10"/>
      <c r="I898" s="76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4"/>
      <c r="AA898" s="4"/>
      <c r="AB898" s="4"/>
      <c r="AC898" s="4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</row>
    <row r="899" spans="1:51" ht="15" x14ac:dyDescent="0.2">
      <c r="A899" s="50"/>
      <c r="B899" s="10"/>
      <c r="C899" s="10"/>
      <c r="D899" s="10"/>
      <c r="E899" s="10"/>
      <c r="F899" s="10"/>
      <c r="G899" s="20"/>
      <c r="H899" s="10"/>
      <c r="I899" s="76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4"/>
      <c r="AA899" s="4"/>
      <c r="AB899" s="4"/>
      <c r="AC899" s="4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</row>
    <row r="900" spans="1:51" ht="15" x14ac:dyDescent="0.2">
      <c r="A900" s="50"/>
      <c r="B900" s="10"/>
      <c r="C900" s="10"/>
      <c r="D900" s="10"/>
      <c r="E900" s="10"/>
      <c r="F900" s="10"/>
      <c r="G900" s="20"/>
      <c r="H900" s="10"/>
      <c r="I900" s="76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4"/>
      <c r="AA900" s="4"/>
      <c r="AB900" s="4"/>
      <c r="AC900" s="4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</row>
    <row r="901" spans="1:51" ht="15" x14ac:dyDescent="0.2">
      <c r="A901" s="50"/>
      <c r="B901" s="10"/>
      <c r="C901" s="10"/>
      <c r="D901" s="10"/>
      <c r="E901" s="10"/>
      <c r="F901" s="10"/>
      <c r="G901" s="20"/>
      <c r="H901" s="10"/>
      <c r="I901" s="76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4"/>
      <c r="AA901" s="4"/>
      <c r="AB901" s="4"/>
      <c r="AC901" s="4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</row>
    <row r="902" spans="1:51" ht="15" x14ac:dyDescent="0.2">
      <c r="A902" s="50"/>
      <c r="B902" s="10"/>
      <c r="C902" s="10"/>
      <c r="D902" s="10"/>
      <c r="E902" s="10"/>
      <c r="F902" s="10"/>
      <c r="G902" s="20"/>
      <c r="H902" s="10"/>
      <c r="I902" s="76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4"/>
      <c r="AA902" s="4"/>
      <c r="AB902" s="4"/>
      <c r="AC902" s="4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</row>
    <row r="903" spans="1:51" ht="15" x14ac:dyDescent="0.2">
      <c r="A903" s="50"/>
      <c r="B903" s="10"/>
      <c r="C903" s="10"/>
      <c r="D903" s="10"/>
      <c r="E903" s="10"/>
      <c r="F903" s="10"/>
      <c r="G903" s="20"/>
      <c r="H903" s="10"/>
      <c r="I903" s="76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4"/>
      <c r="AA903" s="4"/>
      <c r="AB903" s="4"/>
      <c r="AC903" s="4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</row>
    <row r="904" spans="1:51" ht="15" x14ac:dyDescent="0.2">
      <c r="A904" s="50"/>
      <c r="B904" s="10"/>
      <c r="C904" s="10"/>
      <c r="D904" s="10"/>
      <c r="E904" s="10"/>
      <c r="F904" s="10"/>
      <c r="G904" s="20"/>
      <c r="H904" s="10"/>
      <c r="I904" s="76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4"/>
      <c r="AA904" s="4"/>
      <c r="AB904" s="4"/>
      <c r="AC904" s="4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</row>
    <row r="905" spans="1:51" ht="15" x14ac:dyDescent="0.2">
      <c r="A905" s="50"/>
      <c r="B905" s="10"/>
      <c r="C905" s="10"/>
      <c r="D905" s="10"/>
      <c r="E905" s="10"/>
      <c r="F905" s="10"/>
      <c r="G905" s="20"/>
      <c r="H905" s="10"/>
      <c r="I905" s="76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4"/>
      <c r="AA905" s="4"/>
      <c r="AB905" s="4"/>
      <c r="AC905" s="4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</row>
    <row r="906" spans="1:51" ht="15" x14ac:dyDescent="0.2">
      <c r="A906" s="50"/>
      <c r="B906" s="10"/>
      <c r="C906" s="10"/>
      <c r="D906" s="10"/>
      <c r="E906" s="10"/>
      <c r="F906" s="10"/>
      <c r="G906" s="20"/>
      <c r="H906" s="10"/>
      <c r="I906" s="76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4"/>
      <c r="AA906" s="4"/>
      <c r="AB906" s="4"/>
      <c r="AC906" s="4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</row>
    <row r="907" spans="1:51" ht="15" x14ac:dyDescent="0.2">
      <c r="A907" s="50"/>
      <c r="B907" s="10"/>
      <c r="C907" s="10"/>
      <c r="D907" s="10"/>
      <c r="E907" s="10"/>
      <c r="F907" s="10"/>
      <c r="G907" s="20"/>
      <c r="H907" s="10"/>
      <c r="I907" s="76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4"/>
      <c r="AA907" s="4"/>
      <c r="AB907" s="4"/>
      <c r="AC907" s="4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</row>
    <row r="908" spans="1:51" ht="15" x14ac:dyDescent="0.2">
      <c r="A908" s="50"/>
      <c r="B908" s="10"/>
      <c r="C908" s="10"/>
      <c r="D908" s="10"/>
      <c r="E908" s="10"/>
      <c r="F908" s="10"/>
      <c r="G908" s="20"/>
      <c r="H908" s="10"/>
      <c r="I908" s="76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4"/>
      <c r="AA908" s="4"/>
      <c r="AB908" s="4"/>
      <c r="AC908" s="4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</row>
    <row r="909" spans="1:51" ht="15" x14ac:dyDescent="0.2">
      <c r="A909" s="50"/>
      <c r="B909" s="10"/>
      <c r="C909" s="10"/>
      <c r="D909" s="10"/>
      <c r="E909" s="10"/>
      <c r="F909" s="10"/>
      <c r="G909" s="20"/>
      <c r="H909" s="10"/>
      <c r="I909" s="76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4"/>
      <c r="AA909" s="4"/>
      <c r="AB909" s="4"/>
      <c r="AC909" s="4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</row>
    <row r="910" spans="1:51" ht="15" x14ac:dyDescent="0.2">
      <c r="A910" s="50"/>
      <c r="B910" s="10"/>
      <c r="C910" s="10"/>
      <c r="D910" s="10"/>
      <c r="E910" s="10"/>
      <c r="F910" s="10"/>
      <c r="G910" s="20"/>
      <c r="H910" s="10"/>
      <c r="I910" s="76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4"/>
      <c r="AA910" s="4"/>
      <c r="AB910" s="4"/>
      <c r="AC910" s="4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</row>
    <row r="911" spans="1:51" ht="15" x14ac:dyDescent="0.2">
      <c r="A911" s="50"/>
      <c r="B911" s="10"/>
      <c r="C911" s="10"/>
      <c r="D911" s="10"/>
      <c r="E911" s="10"/>
      <c r="F911" s="10"/>
      <c r="G911" s="20"/>
      <c r="H911" s="10"/>
      <c r="I911" s="76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4"/>
      <c r="AA911" s="4"/>
      <c r="AB911" s="4"/>
      <c r="AC911" s="4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</row>
    <row r="912" spans="1:51" ht="15" x14ac:dyDescent="0.2">
      <c r="A912" s="50"/>
      <c r="B912" s="10"/>
      <c r="C912" s="10"/>
      <c r="D912" s="10"/>
      <c r="E912" s="10"/>
      <c r="F912" s="10"/>
      <c r="G912" s="20"/>
      <c r="H912" s="10"/>
      <c r="I912" s="76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4"/>
      <c r="AA912" s="4"/>
      <c r="AB912" s="4"/>
      <c r="AC912" s="4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</row>
    <row r="913" spans="1:51" ht="15" x14ac:dyDescent="0.2">
      <c r="A913" s="50"/>
      <c r="B913" s="10"/>
      <c r="C913" s="10"/>
      <c r="D913" s="10"/>
      <c r="E913" s="10"/>
      <c r="F913" s="10"/>
      <c r="G913" s="20"/>
      <c r="H913" s="10"/>
      <c r="I913" s="76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4"/>
      <c r="AA913" s="4"/>
      <c r="AB913" s="4"/>
      <c r="AC913" s="4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</row>
    <row r="914" spans="1:51" ht="15" x14ac:dyDescent="0.2">
      <c r="A914" s="50"/>
      <c r="B914" s="10"/>
      <c r="C914" s="10"/>
      <c r="D914" s="10"/>
      <c r="E914" s="10"/>
      <c r="F914" s="10"/>
      <c r="G914" s="20"/>
      <c r="H914" s="10"/>
      <c r="I914" s="76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4"/>
      <c r="AA914" s="4"/>
      <c r="AB914" s="4"/>
      <c r="AC914" s="4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</row>
    <row r="915" spans="1:51" ht="15" x14ac:dyDescent="0.2">
      <c r="A915" s="50"/>
      <c r="B915" s="10"/>
      <c r="C915" s="10"/>
      <c r="D915" s="10"/>
      <c r="E915" s="10"/>
      <c r="F915" s="10"/>
      <c r="G915" s="20"/>
      <c r="H915" s="10"/>
      <c r="I915" s="76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4"/>
      <c r="AA915" s="4"/>
      <c r="AB915" s="4"/>
      <c r="AC915" s="4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</row>
    <row r="916" spans="1:51" ht="15" x14ac:dyDescent="0.2">
      <c r="A916" s="50"/>
      <c r="B916" s="10"/>
      <c r="C916" s="10"/>
      <c r="D916" s="10"/>
      <c r="E916" s="10"/>
      <c r="F916" s="10"/>
      <c r="G916" s="20"/>
      <c r="H916" s="10"/>
      <c r="I916" s="76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4"/>
      <c r="AA916" s="4"/>
      <c r="AB916" s="4"/>
      <c r="AC916" s="4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</row>
    <row r="917" spans="1:51" ht="15" x14ac:dyDescent="0.2">
      <c r="A917" s="50"/>
      <c r="B917" s="10"/>
      <c r="C917" s="10"/>
      <c r="D917" s="10"/>
      <c r="E917" s="10"/>
      <c r="F917" s="10"/>
      <c r="G917" s="20"/>
      <c r="H917" s="10"/>
      <c r="I917" s="76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4"/>
      <c r="AA917" s="4"/>
      <c r="AB917" s="4"/>
      <c r="AC917" s="4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</row>
    <row r="918" spans="1:51" ht="15" x14ac:dyDescent="0.2">
      <c r="A918" s="50"/>
      <c r="B918" s="10"/>
      <c r="C918" s="10"/>
      <c r="D918" s="10"/>
      <c r="E918" s="10"/>
      <c r="F918" s="10"/>
      <c r="G918" s="20"/>
      <c r="H918" s="10"/>
      <c r="I918" s="76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4"/>
      <c r="AA918" s="4"/>
      <c r="AB918" s="4"/>
      <c r="AC918" s="4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</row>
    <row r="919" spans="1:51" ht="15" x14ac:dyDescent="0.2">
      <c r="A919" s="50"/>
      <c r="B919" s="10"/>
      <c r="C919" s="10"/>
      <c r="D919" s="10"/>
      <c r="E919" s="10"/>
      <c r="F919" s="10"/>
      <c r="G919" s="20"/>
      <c r="H919" s="10"/>
      <c r="I919" s="76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4"/>
      <c r="AA919" s="4"/>
      <c r="AB919" s="4"/>
      <c r="AC919" s="4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</row>
    <row r="920" spans="1:51" ht="15" x14ac:dyDescent="0.2">
      <c r="A920" s="50"/>
      <c r="B920" s="10"/>
      <c r="C920" s="10"/>
      <c r="D920" s="10"/>
      <c r="E920" s="10"/>
      <c r="F920" s="10"/>
      <c r="G920" s="20"/>
      <c r="H920" s="10"/>
      <c r="I920" s="76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4"/>
      <c r="AA920" s="4"/>
      <c r="AB920" s="4"/>
      <c r="AC920" s="4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</row>
    <row r="921" spans="1:51" ht="15" x14ac:dyDescent="0.2">
      <c r="A921" s="50"/>
      <c r="B921" s="10"/>
      <c r="C921" s="10"/>
      <c r="D921" s="10"/>
      <c r="E921" s="10"/>
      <c r="F921" s="10"/>
      <c r="G921" s="20"/>
      <c r="H921" s="10"/>
      <c r="I921" s="76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4"/>
      <c r="AA921" s="4"/>
      <c r="AB921" s="4"/>
      <c r="AC921" s="4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</row>
    <row r="922" spans="1:51" ht="15" x14ac:dyDescent="0.2">
      <c r="A922" s="50"/>
      <c r="B922" s="10"/>
      <c r="C922" s="10"/>
      <c r="D922" s="10"/>
      <c r="E922" s="10"/>
      <c r="F922" s="10"/>
      <c r="G922" s="20"/>
      <c r="H922" s="10"/>
      <c r="I922" s="76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4"/>
      <c r="AA922" s="4"/>
      <c r="AB922" s="4"/>
      <c r="AC922" s="4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</row>
    <row r="923" spans="1:51" ht="15" x14ac:dyDescent="0.2">
      <c r="A923" s="50"/>
      <c r="B923" s="10"/>
      <c r="C923" s="10"/>
      <c r="D923" s="10"/>
      <c r="E923" s="10"/>
      <c r="F923" s="10"/>
      <c r="G923" s="20"/>
      <c r="H923" s="10"/>
      <c r="I923" s="76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4"/>
      <c r="AA923" s="4"/>
      <c r="AB923" s="4"/>
      <c r="AC923" s="4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</row>
    <row r="924" spans="1:51" ht="15" x14ac:dyDescent="0.2">
      <c r="A924" s="50"/>
      <c r="B924" s="10"/>
      <c r="C924" s="10"/>
      <c r="D924" s="10"/>
      <c r="E924" s="10"/>
      <c r="F924" s="10"/>
      <c r="G924" s="20"/>
      <c r="H924" s="10"/>
      <c r="I924" s="76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4"/>
      <c r="AA924" s="4"/>
      <c r="AB924" s="4"/>
      <c r="AC924" s="4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</row>
    <row r="925" spans="1:51" ht="15" x14ac:dyDescent="0.2">
      <c r="A925" s="50"/>
      <c r="B925" s="10"/>
      <c r="C925" s="10"/>
      <c r="D925" s="10"/>
      <c r="E925" s="10"/>
      <c r="F925" s="10"/>
      <c r="G925" s="20"/>
      <c r="H925" s="10"/>
      <c r="I925" s="76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4"/>
      <c r="AA925" s="4"/>
      <c r="AB925" s="4"/>
      <c r="AC925" s="4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</row>
    <row r="926" spans="1:51" ht="15" x14ac:dyDescent="0.2">
      <c r="A926" s="50"/>
      <c r="B926" s="10"/>
      <c r="C926" s="10"/>
      <c r="D926" s="10"/>
      <c r="E926" s="10"/>
      <c r="F926" s="10"/>
      <c r="G926" s="20"/>
      <c r="H926" s="10"/>
      <c r="I926" s="76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4"/>
      <c r="AA926" s="4"/>
      <c r="AB926" s="4"/>
      <c r="AC926" s="4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</row>
    <row r="927" spans="1:51" ht="15" x14ac:dyDescent="0.2">
      <c r="A927" s="50"/>
      <c r="B927" s="10"/>
      <c r="C927" s="10"/>
      <c r="D927" s="10"/>
      <c r="E927" s="10"/>
      <c r="F927" s="10"/>
      <c r="G927" s="20"/>
      <c r="H927" s="10"/>
      <c r="I927" s="76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4"/>
      <c r="AA927" s="4"/>
      <c r="AB927" s="4"/>
      <c r="AC927" s="4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</row>
    <row r="928" spans="1:51" ht="15" x14ac:dyDescent="0.2">
      <c r="A928" s="50"/>
      <c r="B928" s="10"/>
      <c r="C928" s="10"/>
      <c r="D928" s="10"/>
      <c r="E928" s="10"/>
      <c r="F928" s="10"/>
      <c r="G928" s="20"/>
      <c r="H928" s="10"/>
      <c r="I928" s="76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4"/>
      <c r="AA928" s="4"/>
      <c r="AB928" s="4"/>
      <c r="AC928" s="4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</row>
    <row r="929" spans="1:51" ht="15" x14ac:dyDescent="0.2">
      <c r="A929" s="50"/>
      <c r="B929" s="10"/>
      <c r="C929" s="10"/>
      <c r="D929" s="10"/>
      <c r="E929" s="10"/>
      <c r="F929" s="10"/>
      <c r="G929" s="20"/>
      <c r="H929" s="10"/>
      <c r="I929" s="76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4"/>
      <c r="AA929" s="4"/>
      <c r="AB929" s="4"/>
      <c r="AC929" s="4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</row>
    <row r="930" spans="1:51" ht="15" x14ac:dyDescent="0.2">
      <c r="A930" s="50"/>
      <c r="B930" s="10"/>
      <c r="C930" s="10"/>
      <c r="D930" s="10"/>
      <c r="E930" s="10"/>
      <c r="F930" s="10"/>
      <c r="G930" s="20"/>
      <c r="H930" s="10"/>
      <c r="I930" s="76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4"/>
      <c r="AA930" s="4"/>
      <c r="AB930" s="4"/>
      <c r="AC930" s="4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</row>
    <row r="931" spans="1:51" ht="15" x14ac:dyDescent="0.2">
      <c r="A931" s="50"/>
      <c r="B931" s="10"/>
      <c r="C931" s="10"/>
      <c r="D931" s="10"/>
      <c r="E931" s="10"/>
      <c r="F931" s="10"/>
      <c r="G931" s="20"/>
      <c r="H931" s="10"/>
      <c r="I931" s="76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4"/>
      <c r="AA931" s="4"/>
      <c r="AB931" s="4"/>
      <c r="AC931" s="4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</row>
    <row r="932" spans="1:51" ht="15" x14ac:dyDescent="0.2">
      <c r="A932" s="50"/>
      <c r="B932" s="10"/>
      <c r="C932" s="10"/>
      <c r="D932" s="10"/>
      <c r="E932" s="10"/>
      <c r="F932" s="10"/>
      <c r="G932" s="20"/>
      <c r="H932" s="10"/>
      <c r="I932" s="76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4"/>
      <c r="AA932" s="4"/>
      <c r="AB932" s="4"/>
      <c r="AC932" s="4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</row>
    <row r="933" spans="1:51" ht="15" x14ac:dyDescent="0.2">
      <c r="A933" s="50"/>
      <c r="B933" s="10"/>
      <c r="C933" s="10"/>
      <c r="D933" s="10"/>
      <c r="E933" s="10"/>
      <c r="F933" s="10"/>
      <c r="G933" s="20"/>
      <c r="H933" s="10"/>
      <c r="I933" s="76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4"/>
      <c r="AA933" s="4"/>
      <c r="AB933" s="4"/>
      <c r="AC933" s="4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</row>
    <row r="934" spans="1:51" ht="15" x14ac:dyDescent="0.2">
      <c r="A934" s="50"/>
      <c r="B934" s="10"/>
      <c r="C934" s="10"/>
      <c r="D934" s="10"/>
      <c r="E934" s="10"/>
      <c r="F934" s="10"/>
      <c r="G934" s="20"/>
      <c r="H934" s="10"/>
      <c r="I934" s="76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4"/>
      <c r="AA934" s="4"/>
      <c r="AB934" s="4"/>
      <c r="AC934" s="4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</row>
    <row r="935" spans="1:51" ht="15" x14ac:dyDescent="0.2">
      <c r="A935" s="50"/>
      <c r="B935" s="10"/>
      <c r="C935" s="10"/>
      <c r="D935" s="10"/>
      <c r="E935" s="10"/>
      <c r="F935" s="10"/>
      <c r="G935" s="20"/>
      <c r="H935" s="10"/>
      <c r="I935" s="76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4"/>
      <c r="AA935" s="4"/>
      <c r="AB935" s="4"/>
      <c r="AC935" s="4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</row>
    <row r="936" spans="1:51" ht="15" x14ac:dyDescent="0.2">
      <c r="A936" s="50"/>
      <c r="B936" s="10"/>
      <c r="C936" s="10"/>
      <c r="D936" s="10"/>
      <c r="E936" s="10"/>
      <c r="F936" s="10"/>
      <c r="G936" s="20"/>
      <c r="H936" s="10"/>
      <c r="I936" s="76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4"/>
      <c r="AA936" s="4"/>
      <c r="AB936" s="4"/>
      <c r="AC936" s="4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</row>
    <row r="937" spans="1:51" ht="15" x14ac:dyDescent="0.2">
      <c r="A937" s="50"/>
      <c r="B937" s="10"/>
      <c r="C937" s="10"/>
      <c r="D937" s="10"/>
      <c r="E937" s="10"/>
      <c r="F937" s="10"/>
      <c r="G937" s="20"/>
      <c r="H937" s="10"/>
      <c r="I937" s="76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4"/>
      <c r="AA937" s="4"/>
      <c r="AB937" s="4"/>
      <c r="AC937" s="4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</row>
    <row r="938" spans="1:51" ht="15" x14ac:dyDescent="0.2">
      <c r="A938" s="50"/>
      <c r="B938" s="10"/>
      <c r="C938" s="10"/>
      <c r="D938" s="10"/>
      <c r="E938" s="10"/>
      <c r="F938" s="10"/>
      <c r="G938" s="20"/>
      <c r="H938" s="10"/>
      <c r="I938" s="76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4"/>
      <c r="AA938" s="4"/>
      <c r="AB938" s="4"/>
      <c r="AC938" s="4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</row>
    <row r="939" spans="1:51" ht="15" x14ac:dyDescent="0.2">
      <c r="A939" s="50"/>
      <c r="B939" s="10"/>
      <c r="C939" s="10"/>
      <c r="D939" s="10"/>
      <c r="E939" s="10"/>
      <c r="F939" s="10"/>
      <c r="G939" s="20"/>
      <c r="H939" s="10"/>
      <c r="I939" s="76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4"/>
      <c r="AA939" s="4"/>
      <c r="AB939" s="4"/>
      <c r="AC939" s="4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</row>
    <row r="940" spans="1:51" ht="15" x14ac:dyDescent="0.2">
      <c r="A940" s="50"/>
      <c r="B940" s="10"/>
      <c r="C940" s="10"/>
      <c r="D940" s="10"/>
      <c r="E940" s="10"/>
      <c r="F940" s="10"/>
      <c r="G940" s="20"/>
      <c r="H940" s="10"/>
      <c r="I940" s="76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4"/>
      <c r="AA940" s="4"/>
      <c r="AB940" s="4"/>
      <c r="AC940" s="4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</row>
    <row r="941" spans="1:51" ht="15" x14ac:dyDescent="0.2">
      <c r="A941" s="50"/>
      <c r="B941" s="10"/>
      <c r="C941" s="10"/>
      <c r="D941" s="10"/>
      <c r="E941" s="10"/>
      <c r="F941" s="10"/>
      <c r="G941" s="20"/>
      <c r="H941" s="10"/>
      <c r="I941" s="76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4"/>
      <c r="AA941" s="4"/>
      <c r="AB941" s="4"/>
      <c r="AC941" s="4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</row>
    <row r="942" spans="1:51" ht="15" x14ac:dyDescent="0.2">
      <c r="A942" s="50"/>
      <c r="B942" s="10"/>
      <c r="C942" s="10"/>
      <c r="D942" s="10"/>
      <c r="E942" s="10"/>
      <c r="F942" s="10"/>
      <c r="G942" s="20"/>
      <c r="H942" s="10"/>
      <c r="I942" s="76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4"/>
      <c r="AA942" s="4"/>
      <c r="AB942" s="4"/>
      <c r="AC942" s="4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</row>
    <row r="943" spans="1:51" ht="15" x14ac:dyDescent="0.2">
      <c r="A943" s="50"/>
      <c r="B943" s="10"/>
      <c r="C943" s="10"/>
      <c r="D943" s="10"/>
      <c r="E943" s="10"/>
      <c r="F943" s="10"/>
      <c r="G943" s="20"/>
      <c r="H943" s="10"/>
      <c r="I943" s="76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4"/>
      <c r="AA943" s="4"/>
      <c r="AB943" s="4"/>
      <c r="AC943" s="4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</row>
    <row r="944" spans="1:51" ht="15" x14ac:dyDescent="0.2">
      <c r="A944" s="50"/>
      <c r="B944" s="10"/>
      <c r="C944" s="10"/>
      <c r="D944" s="10"/>
      <c r="E944" s="10"/>
      <c r="F944" s="10"/>
      <c r="G944" s="20"/>
      <c r="H944" s="10"/>
      <c r="I944" s="76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4"/>
      <c r="AA944" s="4"/>
      <c r="AB944" s="4"/>
      <c r="AC944" s="4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</row>
    <row r="945" spans="1:51" ht="15" x14ac:dyDescent="0.2">
      <c r="A945" s="50"/>
      <c r="B945" s="10"/>
      <c r="C945" s="10"/>
      <c r="D945" s="10"/>
      <c r="E945" s="10"/>
      <c r="F945" s="10"/>
      <c r="G945" s="20"/>
      <c r="H945" s="10"/>
      <c r="I945" s="76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4"/>
      <c r="AA945" s="4"/>
      <c r="AB945" s="4"/>
      <c r="AC945" s="4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</row>
    <row r="946" spans="1:51" ht="15" x14ac:dyDescent="0.2">
      <c r="A946" s="50"/>
      <c r="B946" s="10"/>
      <c r="C946" s="10"/>
      <c r="D946" s="10"/>
      <c r="E946" s="10"/>
      <c r="F946" s="10"/>
      <c r="G946" s="20"/>
      <c r="H946" s="10"/>
      <c r="I946" s="76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4"/>
      <c r="AA946" s="4"/>
      <c r="AB946" s="4"/>
      <c r="AC946" s="4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</row>
    <row r="947" spans="1:51" ht="15" x14ac:dyDescent="0.2">
      <c r="A947" s="50"/>
      <c r="B947" s="10"/>
      <c r="C947" s="10"/>
      <c r="D947" s="10"/>
      <c r="E947" s="10"/>
      <c r="F947" s="10"/>
      <c r="G947" s="20"/>
      <c r="H947" s="10"/>
      <c r="I947" s="76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4"/>
      <c r="AA947" s="4"/>
      <c r="AB947" s="4"/>
      <c r="AC947" s="4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</row>
    <row r="948" spans="1:51" ht="15" x14ac:dyDescent="0.2">
      <c r="A948" s="50"/>
      <c r="B948" s="10"/>
      <c r="C948" s="10"/>
      <c r="D948" s="10"/>
      <c r="E948" s="10"/>
      <c r="F948" s="10"/>
      <c r="G948" s="20"/>
      <c r="H948" s="10"/>
      <c r="I948" s="76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4"/>
      <c r="AA948" s="4"/>
      <c r="AB948" s="4"/>
      <c r="AC948" s="4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</row>
    <row r="949" spans="1:51" ht="15" x14ac:dyDescent="0.2">
      <c r="A949" s="50"/>
      <c r="B949" s="10"/>
      <c r="C949" s="10"/>
      <c r="D949" s="10"/>
      <c r="E949" s="10"/>
      <c r="F949" s="10"/>
      <c r="G949" s="20"/>
      <c r="H949" s="10"/>
      <c r="I949" s="76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4"/>
      <c r="AA949" s="4"/>
      <c r="AB949" s="4"/>
      <c r="AC949" s="4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</row>
    <row r="950" spans="1:51" ht="15" x14ac:dyDescent="0.2">
      <c r="A950" s="50"/>
      <c r="B950" s="10"/>
      <c r="C950" s="10"/>
      <c r="D950" s="10"/>
      <c r="E950" s="10"/>
      <c r="F950" s="10"/>
      <c r="G950" s="20"/>
      <c r="H950" s="10"/>
      <c r="I950" s="76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4"/>
      <c r="AA950" s="4"/>
      <c r="AB950" s="4"/>
      <c r="AC950" s="4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</row>
    <row r="951" spans="1:51" ht="15" x14ac:dyDescent="0.2">
      <c r="A951" s="50"/>
      <c r="B951" s="10"/>
      <c r="C951" s="10"/>
      <c r="D951" s="10"/>
      <c r="E951" s="10"/>
      <c r="F951" s="10"/>
      <c r="G951" s="20"/>
      <c r="H951" s="10"/>
      <c r="I951" s="76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4"/>
      <c r="AA951" s="4"/>
      <c r="AB951" s="4"/>
      <c r="AC951" s="4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</row>
    <row r="952" spans="1:51" ht="15" x14ac:dyDescent="0.2">
      <c r="A952" s="50"/>
      <c r="B952" s="10"/>
      <c r="C952" s="10"/>
      <c r="D952" s="10"/>
      <c r="E952" s="10"/>
      <c r="F952" s="10"/>
      <c r="G952" s="20"/>
      <c r="H952" s="10"/>
      <c r="I952" s="76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4"/>
      <c r="AA952" s="4"/>
      <c r="AB952" s="4"/>
      <c r="AC952" s="4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</row>
    <row r="953" spans="1:51" ht="15" x14ac:dyDescent="0.2">
      <c r="A953" s="50"/>
      <c r="B953" s="10"/>
      <c r="C953" s="10"/>
      <c r="D953" s="10"/>
      <c r="E953" s="10"/>
      <c r="F953" s="10"/>
      <c r="G953" s="20"/>
      <c r="H953" s="10"/>
      <c r="I953" s="76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4"/>
      <c r="AA953" s="4"/>
      <c r="AB953" s="4"/>
      <c r="AC953" s="4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</row>
    <row r="954" spans="1:51" ht="15" x14ac:dyDescent="0.2">
      <c r="A954" s="50"/>
      <c r="B954" s="10"/>
      <c r="C954" s="10"/>
      <c r="D954" s="10"/>
      <c r="E954" s="10"/>
      <c r="F954" s="10"/>
      <c r="G954" s="20"/>
      <c r="H954" s="10"/>
      <c r="I954" s="76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4"/>
      <c r="AA954" s="4"/>
      <c r="AB954" s="4"/>
      <c r="AC954" s="4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</row>
    <row r="955" spans="1:51" ht="15" x14ac:dyDescent="0.2">
      <c r="A955" s="50"/>
      <c r="B955" s="10"/>
      <c r="C955" s="10"/>
      <c r="D955" s="10"/>
      <c r="E955" s="10"/>
      <c r="F955" s="10"/>
      <c r="G955" s="20"/>
      <c r="H955" s="10"/>
      <c r="I955" s="76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4"/>
      <c r="AA955" s="4"/>
      <c r="AB955" s="4"/>
      <c r="AC955" s="4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</row>
    <row r="956" spans="1:51" ht="15" x14ac:dyDescent="0.2">
      <c r="A956" s="50"/>
      <c r="B956" s="10"/>
      <c r="C956" s="10"/>
      <c r="D956" s="10"/>
      <c r="E956" s="10"/>
      <c r="F956" s="10"/>
      <c r="G956" s="20"/>
      <c r="H956" s="10"/>
      <c r="I956" s="76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4"/>
      <c r="AA956" s="4"/>
      <c r="AB956" s="4"/>
      <c r="AC956" s="4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</row>
    <row r="957" spans="1:51" ht="15" x14ac:dyDescent="0.2">
      <c r="A957" s="50"/>
      <c r="B957" s="10"/>
      <c r="C957" s="10"/>
      <c r="D957" s="10"/>
      <c r="E957" s="10"/>
      <c r="F957" s="10"/>
      <c r="G957" s="20"/>
      <c r="H957" s="10"/>
      <c r="I957" s="76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4"/>
      <c r="AA957" s="4"/>
      <c r="AB957" s="4"/>
      <c r="AC957" s="4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</row>
    <row r="958" spans="1:51" ht="15" x14ac:dyDescent="0.2">
      <c r="A958" s="50"/>
      <c r="B958" s="10"/>
      <c r="C958" s="10"/>
      <c r="D958" s="10"/>
      <c r="E958" s="10"/>
      <c r="F958" s="10"/>
      <c r="G958" s="20"/>
      <c r="H958" s="10"/>
      <c r="I958" s="76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4"/>
      <c r="AA958" s="4"/>
      <c r="AB958" s="4"/>
      <c r="AC958" s="4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</row>
    <row r="959" spans="1:51" ht="15" x14ac:dyDescent="0.2">
      <c r="A959" s="50"/>
      <c r="B959" s="10"/>
      <c r="C959" s="10"/>
      <c r="D959" s="10"/>
      <c r="E959" s="10"/>
      <c r="F959" s="10"/>
      <c r="G959" s="20"/>
      <c r="H959" s="10"/>
      <c r="I959" s="76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4"/>
      <c r="AA959" s="4"/>
      <c r="AB959" s="4"/>
      <c r="AC959" s="4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</row>
    <row r="960" spans="1:51" ht="15" x14ac:dyDescent="0.2">
      <c r="A960" s="50"/>
      <c r="B960" s="10"/>
      <c r="C960" s="10"/>
      <c r="D960" s="10"/>
      <c r="E960" s="10"/>
      <c r="F960" s="10"/>
      <c r="G960" s="20"/>
      <c r="H960" s="10"/>
      <c r="I960" s="76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4"/>
      <c r="AA960" s="4"/>
      <c r="AB960" s="4"/>
      <c r="AC960" s="4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</row>
    <row r="961" spans="1:51" ht="15" x14ac:dyDescent="0.2">
      <c r="A961" s="50"/>
      <c r="B961" s="10"/>
      <c r="C961" s="10"/>
      <c r="D961" s="10"/>
      <c r="E961" s="10"/>
      <c r="F961" s="10"/>
      <c r="G961" s="20"/>
      <c r="H961" s="10"/>
      <c r="I961" s="76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4"/>
      <c r="AA961" s="4"/>
      <c r="AB961" s="4"/>
      <c r="AC961" s="4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</row>
    <row r="962" spans="1:51" ht="15" x14ac:dyDescent="0.2">
      <c r="A962" s="50"/>
      <c r="B962" s="10"/>
      <c r="C962" s="10"/>
      <c r="D962" s="10"/>
      <c r="E962" s="10"/>
      <c r="F962" s="10"/>
      <c r="G962" s="20"/>
      <c r="H962" s="10"/>
      <c r="I962" s="76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4"/>
      <c r="AA962" s="4"/>
      <c r="AB962" s="4"/>
      <c r="AC962" s="4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</row>
    <row r="963" spans="1:51" ht="15" x14ac:dyDescent="0.2">
      <c r="A963" s="50"/>
      <c r="B963" s="10"/>
      <c r="C963" s="10"/>
      <c r="D963" s="10"/>
      <c r="E963" s="10"/>
      <c r="F963" s="10"/>
      <c r="G963" s="20"/>
      <c r="H963" s="10"/>
      <c r="I963" s="76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4"/>
      <c r="AA963" s="4"/>
      <c r="AB963" s="4"/>
      <c r="AC963" s="4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</row>
    <row r="964" spans="1:51" ht="15" x14ac:dyDescent="0.2">
      <c r="A964" s="50"/>
      <c r="B964" s="10"/>
      <c r="C964" s="10"/>
      <c r="D964" s="10"/>
      <c r="E964" s="10"/>
      <c r="F964" s="10"/>
      <c r="G964" s="20"/>
      <c r="H964" s="10"/>
      <c r="I964" s="76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4"/>
      <c r="AA964" s="4"/>
      <c r="AB964" s="4"/>
      <c r="AC964" s="4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</row>
    <row r="965" spans="1:51" ht="15" x14ac:dyDescent="0.2">
      <c r="A965" s="50"/>
      <c r="B965" s="10"/>
      <c r="C965" s="10"/>
      <c r="D965" s="10"/>
      <c r="E965" s="10"/>
      <c r="F965" s="10"/>
      <c r="G965" s="20"/>
      <c r="H965" s="10"/>
      <c r="I965" s="76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4"/>
      <c r="AA965" s="4"/>
      <c r="AB965" s="4"/>
      <c r="AC965" s="4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</row>
    <row r="966" spans="1:51" ht="15" x14ac:dyDescent="0.2">
      <c r="A966" s="50"/>
      <c r="B966" s="10"/>
      <c r="C966" s="10"/>
      <c r="D966" s="10"/>
      <c r="E966" s="10"/>
      <c r="F966" s="10"/>
      <c r="G966" s="20"/>
      <c r="H966" s="10"/>
      <c r="I966" s="76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4"/>
      <c r="AA966" s="4"/>
      <c r="AB966" s="4"/>
      <c r="AC966" s="4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</row>
    <row r="967" spans="1:51" ht="15" x14ac:dyDescent="0.2">
      <c r="A967" s="50"/>
      <c r="B967" s="10"/>
      <c r="C967" s="10"/>
      <c r="D967" s="10"/>
      <c r="E967" s="10"/>
      <c r="F967" s="10"/>
      <c r="G967" s="20"/>
      <c r="H967" s="10"/>
      <c r="I967" s="76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4"/>
      <c r="AA967" s="4"/>
      <c r="AB967" s="4"/>
      <c r="AC967" s="4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</row>
    <row r="968" spans="1:51" ht="15" x14ac:dyDescent="0.2">
      <c r="A968" s="50"/>
      <c r="B968" s="10"/>
      <c r="C968" s="10"/>
      <c r="D968" s="10"/>
      <c r="E968" s="10"/>
      <c r="F968" s="10"/>
      <c r="G968" s="20"/>
      <c r="H968" s="10"/>
      <c r="I968" s="76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4"/>
      <c r="AA968" s="4"/>
      <c r="AB968" s="4"/>
      <c r="AC968" s="4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</row>
    <row r="969" spans="1:51" ht="15" x14ac:dyDescent="0.2">
      <c r="A969" s="50"/>
      <c r="B969" s="10"/>
      <c r="C969" s="10"/>
      <c r="D969" s="10"/>
      <c r="E969" s="10"/>
      <c r="F969" s="10"/>
      <c r="G969" s="20"/>
      <c r="H969" s="10"/>
      <c r="I969" s="76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4"/>
      <c r="AA969" s="4"/>
      <c r="AB969" s="4"/>
      <c r="AC969" s="4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</row>
    <row r="970" spans="1:51" ht="15" x14ac:dyDescent="0.2">
      <c r="A970" s="50"/>
      <c r="B970" s="10"/>
      <c r="C970" s="10"/>
      <c r="D970" s="10"/>
      <c r="E970" s="10"/>
      <c r="F970" s="10"/>
      <c r="G970" s="20"/>
      <c r="H970" s="10"/>
      <c r="I970" s="76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4"/>
      <c r="AA970" s="4"/>
      <c r="AB970" s="4"/>
      <c r="AC970" s="4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</row>
    <row r="971" spans="1:51" ht="15" x14ac:dyDescent="0.2">
      <c r="A971" s="50"/>
      <c r="B971" s="10"/>
      <c r="C971" s="10"/>
      <c r="D971" s="10"/>
      <c r="E971" s="10"/>
      <c r="F971" s="10"/>
      <c r="G971" s="20"/>
      <c r="H971" s="10"/>
      <c r="I971" s="76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4"/>
      <c r="AA971" s="4"/>
      <c r="AB971" s="4"/>
      <c r="AC971" s="4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</row>
    <row r="972" spans="1:51" ht="15" x14ac:dyDescent="0.2">
      <c r="A972" s="50"/>
      <c r="B972" s="10"/>
      <c r="C972" s="10"/>
      <c r="D972" s="10"/>
      <c r="E972" s="10"/>
      <c r="F972" s="10"/>
      <c r="G972" s="20"/>
      <c r="H972" s="10"/>
      <c r="I972" s="76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4"/>
      <c r="AA972" s="4"/>
      <c r="AB972" s="4"/>
      <c r="AC972" s="4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</row>
    <row r="973" spans="1:51" ht="15" x14ac:dyDescent="0.2">
      <c r="A973" s="50"/>
      <c r="B973" s="10"/>
      <c r="C973" s="10"/>
      <c r="D973" s="10"/>
      <c r="E973" s="10"/>
      <c r="F973" s="10"/>
      <c r="G973" s="20"/>
      <c r="H973" s="10"/>
      <c r="I973" s="76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4"/>
      <c r="AA973" s="4"/>
      <c r="AB973" s="4"/>
      <c r="AC973" s="4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</row>
    <row r="974" spans="1:51" ht="15" x14ac:dyDescent="0.2">
      <c r="A974" s="50"/>
      <c r="B974" s="10"/>
      <c r="C974" s="10"/>
      <c r="D974" s="10"/>
      <c r="E974" s="10"/>
      <c r="F974" s="10"/>
      <c r="G974" s="20"/>
      <c r="H974" s="10"/>
      <c r="I974" s="76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4"/>
      <c r="AA974" s="4"/>
      <c r="AB974" s="4"/>
      <c r="AC974" s="4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</row>
    <row r="975" spans="1:51" ht="15" x14ac:dyDescent="0.2">
      <c r="A975" s="50"/>
      <c r="B975" s="10"/>
      <c r="C975" s="10"/>
      <c r="D975" s="10"/>
      <c r="E975" s="10"/>
      <c r="F975" s="10"/>
      <c r="G975" s="20"/>
      <c r="H975" s="10"/>
      <c r="I975" s="76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4"/>
      <c r="AA975" s="4"/>
      <c r="AB975" s="4"/>
      <c r="AC975" s="4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</row>
    <row r="976" spans="1:51" ht="15" x14ac:dyDescent="0.2">
      <c r="A976" s="50"/>
      <c r="B976" s="10"/>
      <c r="C976" s="10"/>
      <c r="D976" s="10"/>
      <c r="E976" s="10"/>
      <c r="F976" s="10"/>
      <c r="G976" s="20"/>
      <c r="H976" s="10"/>
      <c r="I976" s="76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4"/>
      <c r="AA976" s="4"/>
      <c r="AB976" s="4"/>
      <c r="AC976" s="4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</row>
    <row r="977" spans="1:51" ht="15" x14ac:dyDescent="0.2">
      <c r="A977" s="50"/>
      <c r="B977" s="10"/>
      <c r="C977" s="10"/>
      <c r="D977" s="10"/>
      <c r="E977" s="10"/>
      <c r="F977" s="10"/>
      <c r="G977" s="20"/>
      <c r="H977" s="10"/>
      <c r="I977" s="76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4"/>
      <c r="AA977" s="4"/>
      <c r="AB977" s="4"/>
      <c r="AC977" s="4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</row>
    <row r="978" spans="1:51" ht="15" x14ac:dyDescent="0.2">
      <c r="A978" s="50"/>
      <c r="B978" s="10"/>
      <c r="C978" s="10"/>
      <c r="D978" s="10"/>
      <c r="E978" s="10"/>
      <c r="F978" s="10"/>
      <c r="G978" s="20"/>
      <c r="H978" s="10"/>
      <c r="I978" s="76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4"/>
      <c r="AA978" s="4"/>
      <c r="AB978" s="4"/>
      <c r="AC978" s="4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</row>
    <row r="979" spans="1:51" ht="15" x14ac:dyDescent="0.2">
      <c r="A979" s="50"/>
      <c r="B979" s="10"/>
      <c r="C979" s="10"/>
      <c r="D979" s="10"/>
      <c r="E979" s="10"/>
      <c r="F979" s="10"/>
      <c r="G979" s="20"/>
      <c r="H979" s="10"/>
      <c r="I979" s="76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4"/>
      <c r="AA979" s="4"/>
      <c r="AB979" s="4"/>
      <c r="AC979" s="4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</row>
    <row r="980" spans="1:51" ht="15" x14ac:dyDescent="0.2">
      <c r="A980" s="50"/>
      <c r="B980" s="10"/>
      <c r="C980" s="10"/>
      <c r="D980" s="10"/>
      <c r="E980" s="10"/>
      <c r="F980" s="10"/>
      <c r="G980" s="20"/>
      <c r="H980" s="10"/>
      <c r="I980" s="76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4"/>
      <c r="AA980" s="4"/>
      <c r="AB980" s="4"/>
      <c r="AC980" s="4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</row>
    <row r="981" spans="1:51" ht="15" x14ac:dyDescent="0.2">
      <c r="A981" s="50"/>
      <c r="B981" s="10"/>
      <c r="C981" s="10"/>
      <c r="D981" s="10"/>
      <c r="E981" s="10"/>
      <c r="F981" s="10"/>
      <c r="G981" s="20"/>
      <c r="H981" s="10"/>
      <c r="I981" s="76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4"/>
      <c r="AA981" s="4"/>
      <c r="AB981" s="4"/>
      <c r="AC981" s="4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</row>
    <row r="982" spans="1:51" ht="15" x14ac:dyDescent="0.2">
      <c r="A982" s="50"/>
      <c r="B982" s="10"/>
      <c r="C982" s="10"/>
      <c r="D982" s="10"/>
      <c r="E982" s="10"/>
      <c r="F982" s="10"/>
      <c r="G982" s="20"/>
      <c r="H982" s="10"/>
      <c r="I982" s="76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4"/>
      <c r="AA982" s="4"/>
      <c r="AB982" s="4"/>
      <c r="AC982" s="4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</row>
    <row r="983" spans="1:51" ht="15" x14ac:dyDescent="0.2">
      <c r="A983" s="50"/>
      <c r="B983" s="10"/>
      <c r="C983" s="10"/>
      <c r="D983" s="10"/>
      <c r="E983" s="10"/>
      <c r="F983" s="10"/>
      <c r="G983" s="20"/>
      <c r="H983" s="10"/>
      <c r="I983" s="76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4"/>
      <c r="AA983" s="4"/>
      <c r="AB983" s="4"/>
      <c r="AC983" s="4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</row>
    <row r="984" spans="1:51" ht="15" x14ac:dyDescent="0.2">
      <c r="A984" s="50"/>
      <c r="B984" s="10"/>
      <c r="C984" s="10"/>
      <c r="D984" s="10"/>
      <c r="E984" s="10"/>
      <c r="F984" s="10"/>
      <c r="G984" s="20"/>
      <c r="H984" s="10"/>
      <c r="I984" s="76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4"/>
      <c r="AA984" s="4"/>
      <c r="AB984" s="4"/>
      <c r="AC984" s="4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</row>
    <row r="985" spans="1:51" ht="15" x14ac:dyDescent="0.2">
      <c r="A985" s="50"/>
      <c r="B985" s="10"/>
      <c r="C985" s="10"/>
      <c r="D985" s="10"/>
      <c r="E985" s="10"/>
      <c r="F985" s="10"/>
      <c r="G985" s="20"/>
      <c r="H985" s="10"/>
      <c r="I985" s="76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4"/>
      <c r="AA985" s="4"/>
      <c r="AB985" s="4"/>
      <c r="AC985" s="4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</row>
    <row r="986" spans="1:51" ht="15" x14ac:dyDescent="0.2">
      <c r="A986" s="50"/>
      <c r="B986" s="10"/>
      <c r="C986" s="10"/>
      <c r="D986" s="10"/>
      <c r="E986" s="10"/>
      <c r="F986" s="10"/>
      <c r="G986" s="20"/>
      <c r="H986" s="10"/>
      <c r="I986" s="76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4"/>
      <c r="AA986" s="4"/>
      <c r="AB986" s="4"/>
      <c r="AC986" s="4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</row>
    <row r="987" spans="1:51" ht="15" x14ac:dyDescent="0.2">
      <c r="A987" s="50"/>
      <c r="B987" s="10"/>
      <c r="C987" s="10"/>
      <c r="D987" s="10"/>
      <c r="E987" s="10"/>
      <c r="F987" s="10"/>
      <c r="G987" s="20"/>
      <c r="H987" s="10"/>
      <c r="I987" s="76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4"/>
      <c r="AA987" s="4"/>
      <c r="AB987" s="4"/>
      <c r="AC987" s="4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</row>
    <row r="988" spans="1:51" ht="15" x14ac:dyDescent="0.2">
      <c r="A988" s="50"/>
      <c r="B988" s="10"/>
      <c r="C988" s="10"/>
      <c r="D988" s="10"/>
      <c r="E988" s="10"/>
      <c r="F988" s="10"/>
      <c r="G988" s="20"/>
      <c r="H988" s="10"/>
      <c r="I988" s="76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4"/>
      <c r="AA988" s="4"/>
      <c r="AB988" s="4"/>
      <c r="AC988" s="4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</row>
    <row r="989" spans="1:51" ht="15" x14ac:dyDescent="0.2">
      <c r="A989" s="50"/>
      <c r="B989" s="10"/>
      <c r="C989" s="10"/>
      <c r="D989" s="10"/>
      <c r="E989" s="10"/>
      <c r="F989" s="10"/>
      <c r="G989" s="20"/>
      <c r="H989" s="10"/>
      <c r="I989" s="76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4"/>
      <c r="AA989" s="4"/>
      <c r="AB989" s="4"/>
      <c r="AC989" s="4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</row>
    <row r="990" spans="1:51" ht="15" x14ac:dyDescent="0.2">
      <c r="A990" s="50"/>
      <c r="B990" s="10"/>
      <c r="C990" s="10"/>
      <c r="D990" s="10"/>
      <c r="E990" s="10"/>
      <c r="F990" s="10"/>
      <c r="G990" s="20"/>
      <c r="H990" s="10"/>
      <c r="I990" s="76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4"/>
      <c r="AA990" s="4"/>
      <c r="AB990" s="4"/>
      <c r="AC990" s="4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</row>
    <row r="991" spans="1:51" ht="15" x14ac:dyDescent="0.2">
      <c r="A991" s="50"/>
      <c r="B991" s="10"/>
      <c r="C991" s="10"/>
      <c r="D991" s="10"/>
      <c r="E991" s="10"/>
      <c r="F991" s="10"/>
      <c r="G991" s="20"/>
      <c r="H991" s="10"/>
      <c r="I991" s="76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4"/>
      <c r="AA991" s="4"/>
      <c r="AB991" s="4"/>
      <c r="AC991" s="4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</row>
    <row r="992" spans="1:51" ht="15" x14ac:dyDescent="0.2">
      <c r="A992" s="50"/>
      <c r="B992" s="10"/>
      <c r="C992" s="10"/>
      <c r="D992" s="10"/>
      <c r="E992" s="10"/>
      <c r="F992" s="10"/>
      <c r="G992" s="20"/>
      <c r="H992" s="10"/>
      <c r="I992" s="76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4"/>
      <c r="AA992" s="4"/>
      <c r="AB992" s="4"/>
      <c r="AC992" s="4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</row>
    <row r="993" spans="1:51" ht="15" x14ac:dyDescent="0.2">
      <c r="A993" s="50"/>
      <c r="B993" s="10"/>
      <c r="C993" s="10"/>
      <c r="D993" s="10"/>
      <c r="E993" s="10"/>
      <c r="F993" s="10"/>
      <c r="G993" s="20"/>
      <c r="H993" s="10"/>
      <c r="I993" s="76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4"/>
      <c r="AA993" s="4"/>
      <c r="AB993" s="4"/>
      <c r="AC993" s="4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</row>
    <row r="994" spans="1:51" ht="15" x14ac:dyDescent="0.2">
      <c r="A994" s="50"/>
      <c r="B994" s="10"/>
      <c r="C994" s="10"/>
      <c r="D994" s="10"/>
      <c r="E994" s="10"/>
      <c r="F994" s="10"/>
      <c r="G994" s="20"/>
      <c r="H994" s="10"/>
      <c r="I994" s="76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4"/>
      <c r="AA994" s="4"/>
      <c r="AB994" s="4"/>
      <c r="AC994" s="4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</row>
    <row r="995" spans="1:51" ht="15" x14ac:dyDescent="0.2">
      <c r="A995" s="50"/>
      <c r="B995" s="10"/>
      <c r="C995" s="10"/>
      <c r="D995" s="10"/>
      <c r="E995" s="10"/>
      <c r="F995" s="10"/>
      <c r="G995" s="20"/>
      <c r="H995" s="10"/>
      <c r="I995" s="76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4"/>
      <c r="AA995" s="4"/>
      <c r="AB995" s="4"/>
      <c r="AC995" s="4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</row>
    <row r="996" spans="1:51" ht="15" x14ac:dyDescent="0.2">
      <c r="A996" s="50"/>
      <c r="B996" s="10"/>
      <c r="C996" s="10"/>
      <c r="D996" s="10"/>
      <c r="E996" s="10"/>
      <c r="F996" s="10"/>
      <c r="G996" s="20"/>
      <c r="H996" s="10"/>
      <c r="I996" s="76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4"/>
      <c r="AA996" s="4"/>
      <c r="AB996" s="4"/>
      <c r="AC996" s="4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</row>
    <row r="997" spans="1:51" ht="15" x14ac:dyDescent="0.2">
      <c r="A997" s="50"/>
      <c r="B997" s="10"/>
      <c r="C997" s="10"/>
      <c r="D997" s="10"/>
      <c r="E997" s="10"/>
      <c r="F997" s="10"/>
      <c r="G997" s="20"/>
      <c r="H997" s="10"/>
      <c r="I997" s="76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4"/>
      <c r="AA997" s="4"/>
      <c r="AB997" s="4"/>
      <c r="AC997" s="4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</row>
    <row r="998" spans="1:51" ht="15" x14ac:dyDescent="0.2">
      <c r="A998" s="50"/>
      <c r="B998" s="10"/>
      <c r="C998" s="10"/>
      <c r="D998" s="10"/>
      <c r="E998" s="10"/>
      <c r="F998" s="10"/>
      <c r="G998" s="20"/>
      <c r="H998" s="10"/>
      <c r="I998" s="76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4"/>
      <c r="AA998" s="4"/>
      <c r="AB998" s="4"/>
      <c r="AC998" s="4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</row>
    <row r="999" spans="1:51" ht="15" x14ac:dyDescent="0.2">
      <c r="A999" s="50"/>
      <c r="B999" s="10"/>
      <c r="C999" s="10"/>
      <c r="D999" s="10"/>
      <c r="E999" s="10"/>
      <c r="F999" s="10"/>
      <c r="G999" s="20"/>
      <c r="H999" s="10"/>
      <c r="I999" s="76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4"/>
      <c r="AA999" s="4"/>
      <c r="AB999" s="4"/>
      <c r="AC999" s="4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</row>
    <row r="1000" spans="1:51" ht="15" x14ac:dyDescent="0.2">
      <c r="A1000" s="50"/>
      <c r="B1000" s="10"/>
      <c r="C1000" s="10"/>
      <c r="D1000" s="10"/>
      <c r="E1000" s="10"/>
      <c r="F1000" s="10"/>
      <c r="G1000" s="20"/>
      <c r="H1000" s="10"/>
      <c r="I1000" s="76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4"/>
      <c r="AA1000" s="4"/>
      <c r="AB1000" s="4"/>
      <c r="AC1000" s="4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</row>
    <row r="1001" spans="1:51" ht="15" x14ac:dyDescent="0.2">
      <c r="A1001" s="50"/>
      <c r="B1001" s="10"/>
      <c r="C1001" s="10"/>
      <c r="D1001" s="10"/>
      <c r="E1001" s="10"/>
      <c r="F1001" s="10"/>
      <c r="G1001" s="20"/>
      <c r="H1001" s="10"/>
      <c r="I1001" s="76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4"/>
      <c r="AA1001" s="4"/>
      <c r="AB1001" s="4"/>
      <c r="AC1001" s="4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</row>
    <row r="1002" spans="1:51" ht="15" x14ac:dyDescent="0.2">
      <c r="A1002" s="50"/>
      <c r="B1002" s="10"/>
      <c r="C1002" s="10"/>
      <c r="D1002" s="10"/>
      <c r="E1002" s="10"/>
      <c r="F1002" s="10"/>
      <c r="G1002" s="20"/>
      <c r="H1002" s="10"/>
      <c r="I1002" s="76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4"/>
      <c r="AA1002" s="4"/>
      <c r="AB1002" s="4"/>
      <c r="AC1002" s="4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</row>
    <row r="1003" spans="1:51" ht="15" x14ac:dyDescent="0.2">
      <c r="A1003" s="50"/>
      <c r="B1003" s="10"/>
      <c r="C1003" s="10"/>
      <c r="D1003" s="10"/>
      <c r="E1003" s="10"/>
      <c r="F1003" s="10"/>
      <c r="G1003" s="20"/>
      <c r="H1003" s="10"/>
      <c r="I1003" s="76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4"/>
      <c r="AA1003" s="4"/>
      <c r="AB1003" s="4"/>
      <c r="AC1003" s="4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</row>
    <row r="1004" spans="1:51" ht="15" x14ac:dyDescent="0.2">
      <c r="A1004" s="50"/>
      <c r="B1004" s="10"/>
      <c r="C1004" s="10"/>
      <c r="D1004" s="10"/>
      <c r="E1004" s="10"/>
      <c r="F1004" s="10"/>
      <c r="G1004" s="20"/>
      <c r="H1004" s="10"/>
      <c r="I1004" s="76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4"/>
      <c r="AA1004" s="4"/>
      <c r="AB1004" s="4"/>
      <c r="AC1004" s="4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</row>
    <row r="1005" spans="1:51" ht="15" x14ac:dyDescent="0.2">
      <c r="A1005" s="50"/>
      <c r="B1005" s="10"/>
      <c r="C1005" s="10"/>
      <c r="D1005" s="10"/>
      <c r="E1005" s="10"/>
      <c r="F1005" s="10"/>
      <c r="G1005" s="20"/>
      <c r="H1005" s="10"/>
      <c r="I1005" s="76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4"/>
      <c r="AA1005" s="4"/>
      <c r="AB1005" s="4"/>
      <c r="AC1005" s="4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</row>
    <row r="1006" spans="1:51" ht="15" x14ac:dyDescent="0.2">
      <c r="A1006" s="50"/>
      <c r="B1006" s="10"/>
      <c r="C1006" s="10"/>
      <c r="D1006" s="10"/>
      <c r="E1006" s="10"/>
      <c r="F1006" s="10"/>
      <c r="G1006" s="20"/>
      <c r="H1006" s="10"/>
      <c r="I1006" s="76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4"/>
      <c r="AA1006" s="4"/>
      <c r="AB1006" s="4"/>
      <c r="AC1006" s="4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</row>
    <row r="1007" spans="1:51" ht="15" x14ac:dyDescent="0.2">
      <c r="A1007" s="50"/>
      <c r="B1007" s="10"/>
      <c r="C1007" s="10"/>
      <c r="D1007" s="10"/>
      <c r="E1007" s="10"/>
      <c r="F1007" s="10"/>
      <c r="G1007" s="20"/>
      <c r="H1007" s="10"/>
      <c r="I1007" s="76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4"/>
      <c r="AA1007" s="4"/>
      <c r="AB1007" s="4"/>
      <c r="AC1007" s="4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</row>
    <row r="1008" spans="1:51" ht="15" x14ac:dyDescent="0.2">
      <c r="A1008" s="50"/>
      <c r="B1008" s="10"/>
      <c r="C1008" s="10"/>
      <c r="D1008" s="10"/>
      <c r="E1008" s="10"/>
      <c r="F1008" s="10"/>
      <c r="G1008" s="20"/>
      <c r="H1008" s="10"/>
      <c r="I1008" s="76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4"/>
      <c r="AA1008" s="4"/>
      <c r="AB1008" s="4"/>
      <c r="AC1008" s="4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</row>
    <row r="1009" spans="1:51" ht="15" x14ac:dyDescent="0.2">
      <c r="A1009" s="50"/>
      <c r="B1009" s="10"/>
      <c r="C1009" s="10"/>
      <c r="D1009" s="10"/>
      <c r="E1009" s="10"/>
      <c r="F1009" s="10"/>
      <c r="G1009" s="20"/>
      <c r="H1009" s="10"/>
      <c r="I1009" s="76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4"/>
      <c r="AA1009" s="4"/>
      <c r="AB1009" s="4"/>
      <c r="AC1009" s="4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</row>
    <row r="1010" spans="1:51" ht="15" x14ac:dyDescent="0.2">
      <c r="A1010" s="50"/>
      <c r="B1010" s="10"/>
      <c r="C1010" s="10"/>
      <c r="D1010" s="10"/>
      <c r="E1010" s="10"/>
      <c r="F1010" s="10"/>
      <c r="G1010" s="20"/>
      <c r="H1010" s="10"/>
      <c r="I1010" s="76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4"/>
      <c r="AA1010" s="4"/>
      <c r="AB1010" s="4"/>
      <c r="AC1010" s="4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</row>
    <row r="1011" spans="1:51" ht="15" x14ac:dyDescent="0.2">
      <c r="A1011" s="50"/>
      <c r="B1011" s="10"/>
      <c r="C1011" s="10"/>
      <c r="D1011" s="10"/>
      <c r="E1011" s="10"/>
      <c r="F1011" s="10"/>
      <c r="G1011" s="20"/>
      <c r="H1011" s="10"/>
      <c r="I1011" s="76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4"/>
      <c r="AA1011" s="4"/>
      <c r="AB1011" s="4"/>
      <c r="AC1011" s="4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</row>
    <row r="1012" spans="1:51" ht="15" x14ac:dyDescent="0.2">
      <c r="A1012" s="50"/>
      <c r="B1012" s="10"/>
      <c r="C1012" s="10"/>
      <c r="D1012" s="10"/>
      <c r="E1012" s="10"/>
      <c r="F1012" s="10"/>
      <c r="G1012" s="20"/>
      <c r="H1012" s="10"/>
      <c r="I1012" s="76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4"/>
      <c r="AA1012" s="4"/>
      <c r="AB1012" s="4"/>
      <c r="AC1012" s="4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</row>
    <row r="1013" spans="1:51" ht="15" x14ac:dyDescent="0.2">
      <c r="A1013" s="50"/>
      <c r="B1013" s="10"/>
      <c r="C1013" s="10"/>
      <c r="D1013" s="10"/>
      <c r="E1013" s="10"/>
      <c r="F1013" s="10"/>
      <c r="G1013" s="20"/>
      <c r="H1013" s="10"/>
      <c r="I1013" s="76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4"/>
      <c r="AA1013" s="4"/>
      <c r="AB1013" s="4"/>
      <c r="AC1013" s="4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</row>
    <row r="1014" spans="1:51" ht="15" x14ac:dyDescent="0.2">
      <c r="A1014" s="50"/>
      <c r="B1014" s="10"/>
      <c r="C1014" s="10"/>
      <c r="D1014" s="10"/>
      <c r="E1014" s="10"/>
      <c r="F1014" s="10"/>
      <c r="G1014" s="20"/>
      <c r="H1014" s="10"/>
      <c r="I1014" s="76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4"/>
      <c r="AA1014" s="4"/>
      <c r="AB1014" s="4"/>
      <c r="AC1014" s="4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</row>
    <row r="1015" spans="1:51" ht="15" x14ac:dyDescent="0.2">
      <c r="A1015" s="50"/>
      <c r="B1015" s="10"/>
      <c r="C1015" s="10"/>
      <c r="D1015" s="10"/>
      <c r="E1015" s="10"/>
      <c r="F1015" s="10"/>
      <c r="G1015" s="20"/>
      <c r="H1015" s="10"/>
      <c r="I1015" s="76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4"/>
      <c r="AA1015" s="4"/>
      <c r="AB1015" s="4"/>
      <c r="AC1015" s="4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</row>
    <row r="1016" spans="1:51" ht="15" x14ac:dyDescent="0.2">
      <c r="A1016" s="50"/>
      <c r="B1016" s="10"/>
      <c r="C1016" s="10"/>
      <c r="D1016" s="10"/>
      <c r="E1016" s="10"/>
      <c r="F1016" s="10"/>
      <c r="G1016" s="20"/>
      <c r="H1016" s="10"/>
      <c r="I1016" s="76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4"/>
      <c r="AA1016" s="4"/>
      <c r="AB1016" s="4"/>
      <c r="AC1016" s="4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</row>
    <row r="1017" spans="1:51" ht="15" x14ac:dyDescent="0.2">
      <c r="A1017" s="50"/>
      <c r="B1017" s="10"/>
      <c r="C1017" s="10"/>
      <c r="D1017" s="10"/>
      <c r="E1017" s="10"/>
      <c r="F1017" s="10"/>
      <c r="G1017" s="20"/>
      <c r="H1017" s="10"/>
      <c r="I1017" s="76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4"/>
      <c r="AA1017" s="4"/>
      <c r="AB1017" s="4"/>
      <c r="AC1017" s="4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</row>
    <row r="1018" spans="1:51" ht="15" x14ac:dyDescent="0.2">
      <c r="A1018" s="50"/>
      <c r="B1018" s="10"/>
      <c r="C1018" s="10"/>
      <c r="D1018" s="10"/>
      <c r="E1018" s="10"/>
      <c r="F1018" s="10"/>
      <c r="G1018" s="20"/>
      <c r="H1018" s="10"/>
      <c r="I1018" s="76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4"/>
      <c r="AA1018" s="4"/>
      <c r="AB1018" s="4"/>
      <c r="AC1018" s="4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</row>
    <row r="1019" spans="1:51" ht="15" x14ac:dyDescent="0.2">
      <c r="A1019" s="50"/>
      <c r="B1019" s="10"/>
      <c r="C1019" s="10"/>
      <c r="D1019" s="10"/>
      <c r="E1019" s="10"/>
      <c r="F1019" s="10"/>
      <c r="G1019" s="20"/>
      <c r="H1019" s="10"/>
      <c r="I1019" s="76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4"/>
      <c r="AA1019" s="4"/>
      <c r="AB1019" s="4"/>
      <c r="AC1019" s="4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</row>
    <row r="1020" spans="1:51" ht="15" x14ac:dyDescent="0.2">
      <c r="A1020" s="50"/>
      <c r="B1020" s="10"/>
      <c r="C1020" s="10"/>
      <c r="D1020" s="10"/>
      <c r="E1020" s="10"/>
      <c r="F1020" s="10"/>
      <c r="G1020" s="20"/>
      <c r="H1020" s="10"/>
      <c r="I1020" s="76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4"/>
      <c r="AA1020" s="4"/>
      <c r="AB1020" s="4"/>
      <c r="AC1020" s="4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</row>
    <row r="1021" spans="1:51" ht="15" x14ac:dyDescent="0.2">
      <c r="A1021" s="50"/>
      <c r="B1021" s="10"/>
      <c r="C1021" s="10"/>
      <c r="D1021" s="10"/>
      <c r="E1021" s="10"/>
      <c r="F1021" s="10"/>
      <c r="G1021" s="20"/>
      <c r="H1021" s="10"/>
      <c r="I1021" s="76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4"/>
      <c r="AA1021" s="4"/>
      <c r="AB1021" s="4"/>
      <c r="AC1021" s="4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</row>
    <row r="1022" spans="1:51" ht="15" x14ac:dyDescent="0.2">
      <c r="A1022" s="50"/>
      <c r="B1022" s="10"/>
      <c r="C1022" s="10"/>
      <c r="D1022" s="10"/>
      <c r="E1022" s="10"/>
      <c r="F1022" s="10"/>
      <c r="G1022" s="20"/>
      <c r="H1022" s="10"/>
      <c r="I1022" s="76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4"/>
      <c r="AA1022" s="4"/>
      <c r="AB1022" s="4"/>
      <c r="AC1022" s="4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</row>
    <row r="1023" spans="1:51" ht="15" x14ac:dyDescent="0.2">
      <c r="A1023" s="50"/>
      <c r="B1023" s="10"/>
      <c r="C1023" s="10"/>
      <c r="D1023" s="10"/>
      <c r="E1023" s="10"/>
      <c r="F1023" s="10"/>
      <c r="G1023" s="20"/>
      <c r="H1023" s="10"/>
      <c r="I1023" s="76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4"/>
      <c r="AA1023" s="4"/>
      <c r="AB1023" s="4"/>
      <c r="AC1023" s="4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</row>
    <row r="1024" spans="1:51" ht="15" x14ac:dyDescent="0.2">
      <c r="A1024" s="50"/>
      <c r="B1024" s="10"/>
      <c r="C1024" s="10"/>
      <c r="D1024" s="10"/>
      <c r="E1024" s="10"/>
      <c r="F1024" s="10"/>
      <c r="G1024" s="20"/>
      <c r="H1024" s="10"/>
      <c r="I1024" s="76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4"/>
      <c r="AA1024" s="4"/>
      <c r="AB1024" s="4"/>
      <c r="AC1024" s="4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</row>
    <row r="1025" spans="1:51" ht="15" x14ac:dyDescent="0.2">
      <c r="A1025" s="50"/>
      <c r="B1025" s="10"/>
      <c r="C1025" s="10"/>
      <c r="D1025" s="10"/>
      <c r="E1025" s="10"/>
      <c r="F1025" s="10"/>
      <c r="G1025" s="20"/>
      <c r="H1025" s="10"/>
      <c r="I1025" s="76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4"/>
      <c r="AA1025" s="4"/>
      <c r="AB1025" s="4"/>
      <c r="AC1025" s="4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</row>
    <row r="1026" spans="1:51" ht="15" x14ac:dyDescent="0.2">
      <c r="A1026" s="50"/>
      <c r="B1026" s="10"/>
      <c r="C1026" s="10"/>
      <c r="D1026" s="10"/>
      <c r="E1026" s="10"/>
      <c r="F1026" s="10"/>
      <c r="G1026" s="20"/>
      <c r="H1026" s="10"/>
      <c r="I1026" s="76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4"/>
      <c r="AA1026" s="4"/>
      <c r="AB1026" s="4"/>
      <c r="AC1026" s="4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</row>
    <row r="1027" spans="1:51" ht="15" x14ac:dyDescent="0.2">
      <c r="A1027" s="50"/>
      <c r="B1027" s="10"/>
      <c r="C1027" s="10"/>
      <c r="D1027" s="10"/>
      <c r="E1027" s="10"/>
      <c r="F1027" s="10"/>
      <c r="G1027" s="20"/>
      <c r="H1027" s="10"/>
      <c r="I1027" s="76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4"/>
      <c r="AA1027" s="4"/>
      <c r="AB1027" s="4"/>
      <c r="AC1027" s="4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</row>
    <row r="1028" spans="1:51" ht="15" x14ac:dyDescent="0.2">
      <c r="A1028" s="50"/>
      <c r="B1028" s="10"/>
      <c r="C1028" s="10"/>
      <c r="D1028" s="10"/>
      <c r="E1028" s="10"/>
      <c r="F1028" s="10"/>
      <c r="G1028" s="20"/>
      <c r="H1028" s="10"/>
      <c r="I1028" s="76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4"/>
      <c r="AA1028" s="4"/>
      <c r="AB1028" s="4"/>
      <c r="AC1028" s="4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</row>
    <row r="1029" spans="1:51" ht="15" x14ac:dyDescent="0.2">
      <c r="A1029" s="50"/>
      <c r="B1029" s="10"/>
      <c r="C1029" s="10"/>
      <c r="D1029" s="10"/>
      <c r="E1029" s="10"/>
      <c r="F1029" s="10"/>
      <c r="G1029" s="20"/>
      <c r="H1029" s="10"/>
      <c r="I1029" s="76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4"/>
      <c r="AA1029" s="4"/>
      <c r="AB1029" s="4"/>
      <c r="AC1029" s="4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</row>
    <row r="1030" spans="1:51" ht="15" x14ac:dyDescent="0.2">
      <c r="A1030" s="50"/>
      <c r="B1030" s="10"/>
      <c r="C1030" s="10"/>
      <c r="D1030" s="10"/>
      <c r="E1030" s="10"/>
      <c r="F1030" s="10"/>
      <c r="G1030" s="20"/>
      <c r="H1030" s="10"/>
      <c r="I1030" s="76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4"/>
      <c r="AA1030" s="4"/>
      <c r="AB1030" s="4"/>
      <c r="AC1030" s="4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</row>
    <row r="1031" spans="1:51" ht="15" x14ac:dyDescent="0.2">
      <c r="A1031" s="50"/>
      <c r="B1031" s="10"/>
      <c r="C1031" s="10"/>
      <c r="D1031" s="10"/>
      <c r="E1031" s="10"/>
      <c r="F1031" s="10"/>
      <c r="G1031" s="20"/>
      <c r="H1031" s="10"/>
      <c r="I1031" s="76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4"/>
      <c r="AA1031" s="4"/>
      <c r="AB1031" s="4"/>
      <c r="AC1031" s="4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</row>
    <row r="1032" spans="1:51" ht="15" x14ac:dyDescent="0.2">
      <c r="A1032" s="50"/>
      <c r="B1032" s="10"/>
      <c r="C1032" s="10"/>
      <c r="D1032" s="10"/>
      <c r="E1032" s="10"/>
      <c r="F1032" s="10"/>
      <c r="G1032" s="20"/>
      <c r="H1032" s="10"/>
      <c r="I1032" s="76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4"/>
      <c r="AA1032" s="4"/>
      <c r="AB1032" s="4"/>
      <c r="AC1032" s="4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</row>
    <row r="1033" spans="1:51" ht="15" x14ac:dyDescent="0.2">
      <c r="A1033" s="50"/>
      <c r="B1033" s="10"/>
      <c r="C1033" s="10"/>
      <c r="D1033" s="10"/>
      <c r="E1033" s="10"/>
      <c r="F1033" s="10"/>
      <c r="G1033" s="20"/>
      <c r="H1033" s="10"/>
      <c r="I1033" s="76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4"/>
      <c r="AA1033" s="4"/>
      <c r="AB1033" s="4"/>
      <c r="AC1033" s="4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</row>
    <row r="1034" spans="1:51" ht="15" x14ac:dyDescent="0.2">
      <c r="A1034" s="50"/>
      <c r="B1034" s="10"/>
      <c r="C1034" s="10"/>
      <c r="D1034" s="10"/>
      <c r="E1034" s="10"/>
      <c r="F1034" s="10"/>
      <c r="G1034" s="20"/>
      <c r="H1034" s="10"/>
      <c r="I1034" s="76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4"/>
      <c r="AA1034" s="4"/>
      <c r="AB1034" s="4"/>
      <c r="AC1034" s="4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</row>
    <row r="1035" spans="1:51" ht="15" x14ac:dyDescent="0.2">
      <c r="A1035" s="50"/>
      <c r="B1035" s="10"/>
      <c r="C1035" s="10"/>
      <c r="D1035" s="10"/>
      <c r="E1035" s="10"/>
      <c r="F1035" s="10"/>
      <c r="G1035" s="20"/>
      <c r="H1035" s="10"/>
      <c r="I1035" s="76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4"/>
      <c r="AA1035" s="4"/>
      <c r="AB1035" s="4"/>
      <c r="AC1035" s="4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</row>
    <row r="1036" spans="1:51" ht="15" x14ac:dyDescent="0.2">
      <c r="A1036" s="50"/>
      <c r="B1036" s="10"/>
      <c r="C1036" s="10"/>
      <c r="D1036" s="10"/>
      <c r="E1036" s="10"/>
      <c r="F1036" s="10"/>
      <c r="G1036" s="20"/>
      <c r="H1036" s="10"/>
      <c r="I1036" s="76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4"/>
      <c r="AA1036" s="4"/>
      <c r="AB1036" s="4"/>
      <c r="AC1036" s="4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</row>
    <row r="1037" spans="1:51" ht="15" x14ac:dyDescent="0.2">
      <c r="A1037" s="50"/>
      <c r="B1037" s="10"/>
      <c r="C1037" s="10"/>
      <c r="D1037" s="10"/>
      <c r="E1037" s="10"/>
      <c r="F1037" s="10"/>
      <c r="G1037" s="20"/>
      <c r="H1037" s="10"/>
      <c r="I1037" s="76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4"/>
      <c r="AA1037" s="4"/>
      <c r="AB1037" s="4"/>
      <c r="AC1037" s="4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</row>
    <row r="1038" spans="1:51" ht="15" x14ac:dyDescent="0.2">
      <c r="A1038" s="50"/>
      <c r="B1038" s="10"/>
      <c r="C1038" s="10"/>
      <c r="D1038" s="10"/>
      <c r="E1038" s="10"/>
      <c r="F1038" s="10"/>
      <c r="G1038" s="20"/>
      <c r="H1038" s="10"/>
      <c r="I1038" s="76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4"/>
      <c r="AA1038" s="4"/>
      <c r="AB1038" s="4"/>
      <c r="AC1038" s="4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</row>
    <row r="1039" spans="1:51" ht="15" x14ac:dyDescent="0.2">
      <c r="A1039" s="50"/>
      <c r="B1039" s="10"/>
      <c r="C1039" s="10"/>
      <c r="D1039" s="10"/>
      <c r="E1039" s="10"/>
      <c r="F1039" s="10"/>
      <c r="G1039" s="20"/>
      <c r="H1039" s="10"/>
      <c r="I1039" s="76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4"/>
      <c r="AA1039" s="4"/>
      <c r="AB1039" s="4"/>
      <c r="AC1039" s="4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</row>
    <row r="1040" spans="1:51" ht="15" x14ac:dyDescent="0.2">
      <c r="A1040" s="50"/>
      <c r="B1040" s="10"/>
      <c r="C1040" s="10"/>
      <c r="D1040" s="10"/>
      <c r="E1040" s="10"/>
      <c r="F1040" s="10"/>
      <c r="G1040" s="20"/>
      <c r="H1040" s="10"/>
      <c r="I1040" s="76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4"/>
      <c r="AA1040" s="4"/>
      <c r="AB1040" s="4"/>
      <c r="AC1040" s="4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</row>
    <row r="1041" spans="1:51" ht="15" x14ac:dyDescent="0.2">
      <c r="A1041" s="50"/>
      <c r="B1041" s="10"/>
      <c r="C1041" s="10"/>
      <c r="D1041" s="10"/>
      <c r="E1041" s="10"/>
      <c r="F1041" s="10"/>
      <c r="G1041" s="20"/>
      <c r="H1041" s="10"/>
      <c r="I1041" s="76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4"/>
      <c r="AA1041" s="4"/>
      <c r="AB1041" s="4"/>
      <c r="AC1041" s="4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</row>
    <row r="1042" spans="1:51" ht="15" x14ac:dyDescent="0.2">
      <c r="A1042" s="50"/>
      <c r="B1042" s="10"/>
      <c r="C1042" s="10"/>
      <c r="D1042" s="10"/>
      <c r="E1042" s="10"/>
      <c r="F1042" s="10"/>
      <c r="G1042" s="20"/>
      <c r="H1042" s="10"/>
      <c r="I1042" s="76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4"/>
      <c r="AA1042" s="4"/>
      <c r="AB1042" s="4"/>
      <c r="AC1042" s="4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</row>
    <row r="1043" spans="1:51" ht="15" x14ac:dyDescent="0.2">
      <c r="A1043" s="50"/>
      <c r="B1043" s="10"/>
      <c r="C1043" s="10"/>
      <c r="D1043" s="10"/>
      <c r="E1043" s="10"/>
      <c r="F1043" s="10"/>
      <c r="G1043" s="20"/>
      <c r="H1043" s="10"/>
      <c r="I1043" s="76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4"/>
      <c r="AA1043" s="4"/>
      <c r="AB1043" s="4"/>
      <c r="AC1043" s="4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</row>
    <row r="1044" spans="1:51" ht="15" x14ac:dyDescent="0.2">
      <c r="A1044" s="50"/>
      <c r="B1044" s="10"/>
      <c r="C1044" s="10"/>
      <c r="D1044" s="10"/>
      <c r="E1044" s="10"/>
      <c r="F1044" s="10"/>
      <c r="G1044" s="20"/>
      <c r="H1044" s="10"/>
      <c r="I1044" s="76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4"/>
      <c r="AA1044" s="4"/>
      <c r="AB1044" s="4"/>
      <c r="AC1044" s="4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</row>
    <row r="1045" spans="1:51" ht="15" x14ac:dyDescent="0.2">
      <c r="A1045" s="50"/>
      <c r="B1045" s="10"/>
      <c r="C1045" s="10"/>
      <c r="D1045" s="10"/>
      <c r="E1045" s="10"/>
      <c r="F1045" s="10"/>
      <c r="G1045" s="20"/>
      <c r="H1045" s="10"/>
      <c r="I1045" s="76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4"/>
      <c r="AA1045" s="4"/>
      <c r="AB1045" s="4"/>
      <c r="AC1045" s="4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</row>
    <row r="1046" spans="1:51" ht="15" x14ac:dyDescent="0.2">
      <c r="A1046" s="50"/>
      <c r="B1046" s="10"/>
      <c r="C1046" s="10"/>
      <c r="D1046" s="10"/>
      <c r="E1046" s="10"/>
      <c r="F1046" s="10"/>
      <c r="G1046" s="20"/>
      <c r="H1046" s="10"/>
      <c r="I1046" s="76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4"/>
      <c r="AA1046" s="4"/>
      <c r="AB1046" s="4"/>
      <c r="AC1046" s="4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</row>
    <row r="1047" spans="1:51" ht="15" x14ac:dyDescent="0.2">
      <c r="A1047" s="50"/>
      <c r="B1047" s="10"/>
      <c r="C1047" s="10"/>
      <c r="D1047" s="10"/>
      <c r="E1047" s="10"/>
      <c r="F1047" s="10"/>
      <c r="G1047" s="20"/>
      <c r="H1047" s="10"/>
      <c r="I1047" s="76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4"/>
      <c r="AA1047" s="4"/>
      <c r="AB1047" s="4"/>
      <c r="AC1047" s="4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</row>
    <row r="1048" spans="1:51" ht="15" x14ac:dyDescent="0.2">
      <c r="A1048" s="50"/>
      <c r="B1048" s="10"/>
      <c r="C1048" s="10"/>
      <c r="D1048" s="10"/>
      <c r="E1048" s="10"/>
      <c r="F1048" s="10"/>
      <c r="G1048" s="20"/>
      <c r="H1048" s="10"/>
      <c r="I1048" s="76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4"/>
      <c r="AA1048" s="4"/>
      <c r="AB1048" s="4"/>
      <c r="AC1048" s="4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</row>
    <row r="1049" spans="1:51" ht="15" x14ac:dyDescent="0.2">
      <c r="A1049" s="50"/>
      <c r="B1049" s="10"/>
      <c r="C1049" s="10"/>
      <c r="D1049" s="10"/>
      <c r="E1049" s="10"/>
      <c r="F1049" s="10"/>
      <c r="G1049" s="20"/>
      <c r="H1049" s="10"/>
      <c r="I1049" s="76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4"/>
      <c r="AA1049" s="4"/>
      <c r="AB1049" s="4"/>
      <c r="AC1049" s="4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</row>
    <row r="1050" spans="1:51" ht="15" x14ac:dyDescent="0.2">
      <c r="A1050" s="50"/>
      <c r="B1050" s="10"/>
      <c r="C1050" s="10"/>
      <c r="D1050" s="10"/>
      <c r="E1050" s="10"/>
      <c r="F1050" s="10"/>
      <c r="G1050" s="20"/>
      <c r="H1050" s="10"/>
      <c r="I1050" s="76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4"/>
      <c r="AA1050" s="4"/>
      <c r="AB1050" s="4"/>
      <c r="AC1050" s="4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</row>
    <row r="1051" spans="1:51" ht="15" x14ac:dyDescent="0.2">
      <c r="A1051" s="50"/>
      <c r="B1051" s="10"/>
      <c r="C1051" s="10"/>
      <c r="D1051" s="10"/>
      <c r="E1051" s="10"/>
      <c r="F1051" s="10"/>
      <c r="G1051" s="20"/>
      <c r="H1051" s="10"/>
      <c r="I1051" s="76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4"/>
      <c r="AA1051" s="4"/>
      <c r="AB1051" s="4"/>
      <c r="AC1051" s="4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</row>
    <row r="1052" spans="1:51" ht="15" x14ac:dyDescent="0.2">
      <c r="A1052" s="50"/>
      <c r="B1052" s="10"/>
      <c r="C1052" s="10"/>
      <c r="D1052" s="10"/>
      <c r="E1052" s="10"/>
      <c r="F1052" s="10"/>
      <c r="G1052" s="20"/>
      <c r="H1052" s="10"/>
      <c r="I1052" s="76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4"/>
      <c r="AA1052" s="4"/>
      <c r="AB1052" s="4"/>
      <c r="AC1052" s="4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</row>
    <row r="1053" spans="1:51" ht="15" x14ac:dyDescent="0.2">
      <c r="A1053" s="50"/>
      <c r="B1053" s="10"/>
      <c r="C1053" s="10"/>
      <c r="D1053" s="10"/>
      <c r="E1053" s="10"/>
      <c r="F1053" s="10"/>
      <c r="G1053" s="20"/>
      <c r="H1053" s="10"/>
      <c r="I1053" s="76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4"/>
      <c r="AA1053" s="4"/>
      <c r="AB1053" s="4"/>
      <c r="AC1053" s="4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</row>
    <row r="1054" spans="1:51" ht="15" x14ac:dyDescent="0.2">
      <c r="A1054" s="50"/>
      <c r="B1054" s="10"/>
      <c r="C1054" s="10"/>
      <c r="D1054" s="10"/>
      <c r="E1054" s="10"/>
      <c r="F1054" s="10"/>
      <c r="G1054" s="20"/>
      <c r="H1054" s="10"/>
      <c r="I1054" s="76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4"/>
      <c r="AA1054" s="4"/>
      <c r="AB1054" s="4"/>
      <c r="AC1054" s="4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</row>
    <row r="1055" spans="1:51" ht="15" x14ac:dyDescent="0.2">
      <c r="A1055" s="50"/>
      <c r="B1055" s="10"/>
      <c r="C1055" s="10"/>
      <c r="D1055" s="10"/>
      <c r="E1055" s="10"/>
      <c r="F1055" s="10"/>
      <c r="G1055" s="20"/>
      <c r="H1055" s="10"/>
      <c r="I1055" s="76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4"/>
      <c r="AA1055" s="4"/>
      <c r="AB1055" s="4"/>
      <c r="AC1055" s="4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</row>
    <row r="1056" spans="1:51" ht="15" x14ac:dyDescent="0.2">
      <c r="A1056" s="50"/>
      <c r="B1056" s="10"/>
      <c r="C1056" s="10"/>
      <c r="D1056" s="10"/>
      <c r="E1056" s="10"/>
      <c r="F1056" s="10"/>
      <c r="G1056" s="20"/>
      <c r="H1056" s="10"/>
      <c r="I1056" s="76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4"/>
      <c r="AA1056" s="4"/>
      <c r="AB1056" s="4"/>
      <c r="AC1056" s="4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</row>
    <row r="1057" spans="1:51" ht="15" x14ac:dyDescent="0.2">
      <c r="A1057" s="50"/>
      <c r="B1057" s="10"/>
      <c r="C1057" s="10"/>
      <c r="D1057" s="10"/>
      <c r="E1057" s="10"/>
      <c r="F1057" s="10"/>
      <c r="G1057" s="20"/>
      <c r="H1057" s="10"/>
      <c r="I1057" s="76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4"/>
      <c r="AA1057" s="4"/>
      <c r="AB1057" s="4"/>
      <c r="AC1057" s="4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</row>
    <row r="1058" spans="1:51" ht="15" x14ac:dyDescent="0.2">
      <c r="A1058" s="50"/>
      <c r="B1058" s="10"/>
      <c r="C1058" s="10"/>
      <c r="D1058" s="10"/>
      <c r="E1058" s="10"/>
      <c r="F1058" s="10"/>
      <c r="G1058" s="20"/>
      <c r="H1058" s="10"/>
      <c r="I1058" s="76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4"/>
      <c r="AA1058" s="4"/>
      <c r="AB1058" s="4"/>
      <c r="AC1058" s="4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</row>
    <row r="1059" spans="1:51" ht="15" x14ac:dyDescent="0.2">
      <c r="A1059" s="50"/>
      <c r="B1059" s="10"/>
      <c r="C1059" s="10"/>
      <c r="D1059" s="10"/>
      <c r="E1059" s="10"/>
      <c r="F1059" s="10"/>
      <c r="G1059" s="20"/>
      <c r="H1059" s="10"/>
      <c r="I1059" s="76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4"/>
      <c r="AA1059" s="4"/>
      <c r="AB1059" s="4"/>
      <c r="AC1059" s="4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</row>
    <row r="1060" spans="1:51" ht="15" x14ac:dyDescent="0.2">
      <c r="A1060" s="50"/>
      <c r="B1060" s="10"/>
      <c r="C1060" s="10"/>
      <c r="D1060" s="10"/>
      <c r="E1060" s="10"/>
      <c r="F1060" s="10"/>
      <c r="G1060" s="20"/>
      <c r="H1060" s="10"/>
      <c r="I1060" s="76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4"/>
      <c r="AA1060" s="4"/>
      <c r="AB1060" s="4"/>
      <c r="AC1060" s="4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</row>
    <row r="1061" spans="1:51" ht="15" x14ac:dyDescent="0.2">
      <c r="A1061" s="50"/>
      <c r="B1061" s="10"/>
      <c r="C1061" s="10"/>
      <c r="D1061" s="10"/>
      <c r="E1061" s="10"/>
      <c r="F1061" s="10"/>
      <c r="G1061" s="20"/>
      <c r="H1061" s="10"/>
      <c r="I1061" s="76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4"/>
      <c r="AA1061" s="4"/>
      <c r="AB1061" s="4"/>
      <c r="AC1061" s="4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</row>
    <row r="1062" spans="1:51" ht="15" x14ac:dyDescent="0.2">
      <c r="A1062" s="50"/>
      <c r="B1062" s="10"/>
      <c r="C1062" s="10"/>
      <c r="D1062" s="10"/>
      <c r="E1062" s="10"/>
      <c r="F1062" s="10"/>
      <c r="G1062" s="20"/>
      <c r="H1062" s="10"/>
      <c r="I1062" s="76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4"/>
      <c r="AA1062" s="4"/>
      <c r="AB1062" s="4"/>
      <c r="AC1062" s="4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</row>
    <row r="1063" spans="1:51" ht="15" x14ac:dyDescent="0.2">
      <c r="A1063" s="50"/>
      <c r="B1063" s="10"/>
      <c r="C1063" s="10"/>
      <c r="D1063" s="10"/>
      <c r="E1063" s="10"/>
      <c r="F1063" s="10"/>
      <c r="G1063" s="20"/>
      <c r="H1063" s="10"/>
      <c r="I1063" s="76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4"/>
      <c r="AA1063" s="4"/>
      <c r="AB1063" s="4"/>
      <c r="AC1063" s="4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</row>
    <row r="1064" spans="1:51" ht="15" x14ac:dyDescent="0.2">
      <c r="A1064" s="50"/>
      <c r="B1064" s="10"/>
      <c r="C1064" s="10"/>
      <c r="D1064" s="10"/>
      <c r="E1064" s="10"/>
      <c r="F1064" s="10"/>
      <c r="G1064" s="20"/>
      <c r="H1064" s="10"/>
      <c r="I1064" s="76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4"/>
      <c r="AA1064" s="4"/>
      <c r="AB1064" s="4"/>
      <c r="AC1064" s="4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</row>
    <row r="1065" spans="1:51" ht="15" x14ac:dyDescent="0.2">
      <c r="A1065" s="50"/>
      <c r="B1065" s="10"/>
      <c r="C1065" s="10"/>
      <c r="D1065" s="10"/>
      <c r="E1065" s="10"/>
      <c r="F1065" s="10"/>
      <c r="G1065" s="20"/>
      <c r="H1065" s="10"/>
      <c r="I1065" s="76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4"/>
      <c r="AA1065" s="4"/>
      <c r="AB1065" s="4"/>
      <c r="AC1065" s="4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</row>
    <row r="1066" spans="1:51" ht="15" x14ac:dyDescent="0.2">
      <c r="A1066" s="50"/>
      <c r="B1066" s="10"/>
      <c r="C1066" s="10"/>
      <c r="D1066" s="10"/>
      <c r="E1066" s="10"/>
      <c r="F1066" s="10"/>
      <c r="G1066" s="20"/>
      <c r="H1066" s="10"/>
      <c r="I1066" s="76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4"/>
      <c r="AA1066" s="4"/>
      <c r="AB1066" s="4"/>
      <c r="AC1066" s="4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</row>
    <row r="1067" spans="1:51" ht="15" x14ac:dyDescent="0.2">
      <c r="A1067" s="50"/>
      <c r="B1067" s="10"/>
      <c r="C1067" s="10"/>
      <c r="D1067" s="10"/>
      <c r="E1067" s="10"/>
      <c r="F1067" s="10"/>
      <c r="G1067" s="20"/>
      <c r="H1067" s="10"/>
      <c r="I1067" s="76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4"/>
      <c r="AA1067" s="4"/>
      <c r="AB1067" s="4"/>
      <c r="AC1067" s="4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</row>
    <row r="1068" spans="1:51" ht="15" x14ac:dyDescent="0.2">
      <c r="A1068" s="50"/>
      <c r="B1068" s="10"/>
      <c r="C1068" s="10"/>
      <c r="D1068" s="10"/>
      <c r="E1068" s="10"/>
      <c r="F1068" s="10"/>
      <c r="G1068" s="20"/>
      <c r="H1068" s="10"/>
      <c r="I1068" s="76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4"/>
      <c r="AA1068" s="4"/>
      <c r="AB1068" s="4"/>
      <c r="AC1068" s="4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</row>
    <row r="1069" spans="1:51" ht="15" x14ac:dyDescent="0.2">
      <c r="A1069" s="50"/>
      <c r="B1069" s="10"/>
      <c r="C1069" s="10"/>
      <c r="D1069" s="10"/>
      <c r="E1069" s="10"/>
      <c r="F1069" s="10"/>
      <c r="G1069" s="20"/>
      <c r="H1069" s="10"/>
      <c r="I1069" s="76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4"/>
      <c r="AA1069" s="4"/>
      <c r="AB1069" s="4"/>
      <c r="AC1069" s="4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</row>
    <row r="1070" spans="1:51" ht="15" x14ac:dyDescent="0.2">
      <c r="A1070" s="50"/>
      <c r="B1070" s="10"/>
      <c r="C1070" s="10"/>
      <c r="D1070" s="10"/>
      <c r="E1070" s="10"/>
      <c r="F1070" s="10"/>
      <c r="G1070" s="20"/>
      <c r="H1070" s="10"/>
      <c r="I1070" s="76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4"/>
      <c r="AA1070" s="4"/>
      <c r="AB1070" s="4"/>
      <c r="AC1070" s="4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</row>
    <row r="1071" spans="1:51" ht="15" x14ac:dyDescent="0.2">
      <c r="A1071" s="50"/>
      <c r="B1071" s="10"/>
      <c r="C1071" s="10"/>
      <c r="D1071" s="10"/>
      <c r="E1071" s="10"/>
      <c r="F1071" s="10"/>
      <c r="G1071" s="20"/>
      <c r="H1071" s="10"/>
      <c r="I1071" s="76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4"/>
      <c r="AA1071" s="4"/>
      <c r="AB1071" s="4"/>
      <c r="AC1071" s="4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</row>
    <row r="1072" spans="1:51" ht="15" x14ac:dyDescent="0.2">
      <c r="A1072" s="50"/>
      <c r="B1072" s="10"/>
      <c r="C1072" s="10"/>
      <c r="D1072" s="10"/>
      <c r="E1072" s="10"/>
      <c r="F1072" s="10"/>
      <c r="G1072" s="20"/>
      <c r="H1072" s="10"/>
      <c r="I1072" s="76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4"/>
      <c r="AA1072" s="4"/>
      <c r="AB1072" s="4"/>
      <c r="AC1072" s="4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</row>
    <row r="1073" spans="1:51" ht="15" x14ac:dyDescent="0.2">
      <c r="A1073" s="50"/>
      <c r="B1073" s="10"/>
      <c r="C1073" s="10"/>
      <c r="D1073" s="10"/>
      <c r="E1073" s="10"/>
      <c r="F1073" s="10"/>
      <c r="G1073" s="20"/>
      <c r="H1073" s="10"/>
      <c r="I1073" s="76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4"/>
      <c r="AA1073" s="4"/>
      <c r="AB1073" s="4"/>
      <c r="AC1073" s="4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</row>
    <row r="1074" spans="1:51" ht="15" x14ac:dyDescent="0.2">
      <c r="A1074" s="50"/>
      <c r="B1074" s="10"/>
      <c r="C1074" s="10"/>
      <c r="D1074" s="10"/>
      <c r="E1074" s="10"/>
      <c r="F1074" s="10"/>
      <c r="G1074" s="20"/>
      <c r="H1074" s="10"/>
      <c r="I1074" s="76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4"/>
      <c r="AA1074" s="4"/>
      <c r="AB1074" s="4"/>
      <c r="AC1074" s="4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</row>
    <row r="1075" spans="1:51" ht="15" x14ac:dyDescent="0.2">
      <c r="A1075" s="50"/>
      <c r="B1075" s="10"/>
      <c r="C1075" s="10"/>
      <c r="D1075" s="10"/>
      <c r="E1075" s="10"/>
      <c r="F1075" s="10"/>
      <c r="G1075" s="20"/>
      <c r="H1075" s="10"/>
      <c r="I1075" s="76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4"/>
      <c r="AA1075" s="4"/>
      <c r="AB1075" s="4"/>
      <c r="AC1075" s="4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</row>
    <row r="1076" spans="1:51" ht="15" x14ac:dyDescent="0.2">
      <c r="A1076" s="50"/>
      <c r="B1076" s="10"/>
      <c r="C1076" s="10"/>
      <c r="D1076" s="10"/>
      <c r="E1076" s="10"/>
      <c r="F1076" s="10"/>
      <c r="G1076" s="20"/>
      <c r="H1076" s="10"/>
      <c r="I1076" s="76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4"/>
      <c r="AA1076" s="4"/>
      <c r="AB1076" s="4"/>
      <c r="AC1076" s="4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</row>
    <row r="1077" spans="1:51" ht="15" x14ac:dyDescent="0.2">
      <c r="A1077" s="50"/>
      <c r="B1077" s="10"/>
      <c r="C1077" s="10"/>
      <c r="D1077" s="10"/>
      <c r="E1077" s="10"/>
      <c r="F1077" s="10"/>
      <c r="G1077" s="20"/>
      <c r="H1077" s="10"/>
      <c r="I1077" s="76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4"/>
      <c r="AA1077" s="4"/>
      <c r="AB1077" s="4"/>
      <c r="AC1077" s="4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</row>
    <row r="1078" spans="1:51" ht="15" x14ac:dyDescent="0.2">
      <c r="A1078" s="50"/>
      <c r="B1078" s="10"/>
      <c r="C1078" s="10"/>
      <c r="D1078" s="10"/>
      <c r="E1078" s="10"/>
      <c r="F1078" s="10"/>
      <c r="G1078" s="20"/>
      <c r="H1078" s="10"/>
      <c r="I1078" s="76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4"/>
      <c r="AA1078" s="4"/>
      <c r="AB1078" s="4"/>
      <c r="AC1078" s="4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</row>
    <row r="1079" spans="1:51" ht="15" x14ac:dyDescent="0.2">
      <c r="A1079" s="50"/>
      <c r="B1079" s="10"/>
      <c r="C1079" s="10"/>
      <c r="D1079" s="10"/>
      <c r="E1079" s="10"/>
      <c r="F1079" s="10"/>
      <c r="G1079" s="20"/>
      <c r="H1079" s="10"/>
      <c r="I1079" s="76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4"/>
      <c r="AA1079" s="4"/>
      <c r="AB1079" s="4"/>
      <c r="AC1079" s="4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</row>
    <row r="1080" spans="1:51" ht="15" x14ac:dyDescent="0.2">
      <c r="A1080" s="50"/>
      <c r="B1080" s="10"/>
      <c r="C1080" s="10"/>
      <c r="D1080" s="10"/>
      <c r="E1080" s="10"/>
      <c r="F1080" s="10"/>
      <c r="G1080" s="20"/>
      <c r="H1080" s="10"/>
      <c r="I1080" s="76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4"/>
      <c r="AA1080" s="4"/>
      <c r="AB1080" s="4"/>
      <c r="AC1080" s="4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</row>
    <row r="1081" spans="1:51" ht="15" x14ac:dyDescent="0.2">
      <c r="A1081" s="50"/>
      <c r="B1081" s="10"/>
      <c r="C1081" s="10"/>
      <c r="D1081" s="10"/>
      <c r="E1081" s="10"/>
      <c r="F1081" s="10"/>
      <c r="G1081" s="20"/>
      <c r="H1081" s="10"/>
      <c r="I1081" s="76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4"/>
      <c r="AA1081" s="4"/>
      <c r="AB1081" s="4"/>
      <c r="AC1081" s="4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</row>
    <row r="1082" spans="1:51" ht="15" x14ac:dyDescent="0.2">
      <c r="A1082" s="50"/>
      <c r="B1082" s="10"/>
      <c r="C1082" s="10"/>
      <c r="D1082" s="10"/>
      <c r="E1082" s="10"/>
      <c r="F1082" s="10"/>
      <c r="G1082" s="20"/>
      <c r="H1082" s="10"/>
      <c r="I1082" s="76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4"/>
      <c r="AA1082" s="4"/>
      <c r="AB1082" s="4"/>
      <c r="AC1082" s="4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</row>
    <row r="1083" spans="1:51" ht="15" x14ac:dyDescent="0.2">
      <c r="A1083" s="50"/>
      <c r="B1083" s="10"/>
      <c r="C1083" s="10"/>
      <c r="D1083" s="10"/>
      <c r="E1083" s="10"/>
      <c r="F1083" s="10"/>
      <c r="G1083" s="20"/>
      <c r="H1083" s="10"/>
      <c r="I1083" s="76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4"/>
      <c r="AA1083" s="4"/>
      <c r="AB1083" s="4"/>
      <c r="AC1083" s="4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</row>
    <row r="1084" spans="1:51" ht="15" x14ac:dyDescent="0.2">
      <c r="A1084" s="50"/>
      <c r="B1084" s="10"/>
      <c r="C1084" s="10"/>
      <c r="D1084" s="10"/>
      <c r="E1084" s="10"/>
      <c r="F1084" s="10"/>
      <c r="G1084" s="20"/>
      <c r="H1084" s="10"/>
      <c r="I1084" s="76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4"/>
      <c r="AA1084" s="4"/>
      <c r="AB1084" s="4"/>
      <c r="AC1084" s="4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</row>
    <row r="1085" spans="1:51" ht="15" x14ac:dyDescent="0.2">
      <c r="A1085" s="50"/>
      <c r="B1085" s="10"/>
      <c r="C1085" s="10"/>
      <c r="D1085" s="10"/>
      <c r="E1085" s="10"/>
      <c r="F1085" s="10"/>
      <c r="G1085" s="20"/>
      <c r="H1085" s="10"/>
      <c r="I1085" s="76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4"/>
      <c r="AA1085" s="4"/>
      <c r="AB1085" s="4"/>
      <c r="AC1085" s="4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</row>
    <row r="1086" spans="1:51" ht="15" x14ac:dyDescent="0.2">
      <c r="A1086" s="50"/>
      <c r="B1086" s="10"/>
      <c r="C1086" s="10"/>
      <c r="D1086" s="10"/>
      <c r="E1086" s="10"/>
      <c r="F1086" s="10"/>
      <c r="G1086" s="20"/>
      <c r="H1086" s="10"/>
      <c r="I1086" s="76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4"/>
      <c r="AA1086" s="4"/>
      <c r="AB1086" s="4"/>
      <c r="AC1086" s="4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</row>
    <row r="1087" spans="1:51" ht="15" x14ac:dyDescent="0.2">
      <c r="A1087" s="50"/>
      <c r="B1087" s="10"/>
      <c r="C1087" s="10"/>
      <c r="D1087" s="10"/>
      <c r="E1087" s="10"/>
      <c r="F1087" s="10"/>
      <c r="G1087" s="20"/>
      <c r="H1087" s="10"/>
      <c r="I1087" s="76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4"/>
      <c r="AA1087" s="4"/>
      <c r="AB1087" s="4"/>
      <c r="AC1087" s="4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</row>
    <row r="1088" spans="1:51" ht="15" x14ac:dyDescent="0.2">
      <c r="A1088" s="50"/>
      <c r="B1088" s="10"/>
      <c r="C1088" s="10"/>
      <c r="D1088" s="10"/>
      <c r="E1088" s="10"/>
      <c r="F1088" s="10"/>
      <c r="G1088" s="20"/>
      <c r="H1088" s="10"/>
      <c r="I1088" s="76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4"/>
      <c r="AA1088" s="4"/>
      <c r="AB1088" s="4"/>
      <c r="AC1088" s="4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</row>
    <row r="1089" spans="1:51" ht="15" x14ac:dyDescent="0.2">
      <c r="A1089" s="50"/>
      <c r="B1089" s="10"/>
      <c r="C1089" s="10"/>
      <c r="D1089" s="10"/>
      <c r="E1089" s="10"/>
      <c r="F1089" s="10"/>
      <c r="G1089" s="20"/>
      <c r="H1089" s="10"/>
      <c r="I1089" s="76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4"/>
      <c r="AA1089" s="4"/>
      <c r="AB1089" s="4"/>
      <c r="AC1089" s="4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</row>
    <row r="1090" spans="1:51" ht="15" x14ac:dyDescent="0.2">
      <c r="A1090" s="50"/>
      <c r="B1090" s="10"/>
      <c r="C1090" s="10"/>
      <c r="D1090" s="10"/>
      <c r="E1090" s="10"/>
      <c r="F1090" s="10"/>
      <c r="G1090" s="20"/>
      <c r="H1090" s="10"/>
      <c r="I1090" s="76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4"/>
      <c r="AA1090" s="4"/>
      <c r="AB1090" s="4"/>
      <c r="AC1090" s="4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</row>
    <row r="1091" spans="1:51" ht="15" x14ac:dyDescent="0.2">
      <c r="A1091" s="50"/>
      <c r="B1091" s="10"/>
      <c r="C1091" s="10"/>
      <c r="D1091" s="10"/>
      <c r="E1091" s="10"/>
      <c r="F1091" s="10"/>
      <c r="G1091" s="20"/>
      <c r="H1091" s="10"/>
      <c r="I1091" s="76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4"/>
      <c r="AA1091" s="4"/>
      <c r="AB1091" s="4"/>
      <c r="AC1091" s="4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</row>
    <row r="1092" spans="1:51" ht="15" x14ac:dyDescent="0.2">
      <c r="A1092" s="50"/>
      <c r="B1092" s="10"/>
      <c r="C1092" s="10"/>
      <c r="D1092" s="10"/>
      <c r="E1092" s="10"/>
      <c r="F1092" s="10"/>
      <c r="G1092" s="20"/>
      <c r="H1092" s="10"/>
      <c r="I1092" s="76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4"/>
      <c r="AA1092" s="4"/>
      <c r="AB1092" s="4"/>
      <c r="AC1092" s="4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</row>
    <row r="1093" spans="1:51" ht="15" x14ac:dyDescent="0.2">
      <c r="A1093" s="50"/>
      <c r="B1093" s="10"/>
      <c r="C1093" s="10"/>
      <c r="D1093" s="10"/>
      <c r="E1093" s="10"/>
      <c r="F1093" s="10"/>
      <c r="G1093" s="20"/>
      <c r="H1093" s="10"/>
      <c r="I1093" s="76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4"/>
      <c r="AA1093" s="4"/>
      <c r="AB1093" s="4"/>
      <c r="AC1093" s="4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</row>
    <row r="1094" spans="1:51" ht="15" x14ac:dyDescent="0.2">
      <c r="A1094" s="50"/>
      <c r="B1094" s="10"/>
      <c r="C1094" s="10"/>
      <c r="D1094" s="10"/>
      <c r="E1094" s="10"/>
      <c r="F1094" s="10"/>
      <c r="G1094" s="20"/>
      <c r="H1094" s="10"/>
      <c r="I1094" s="76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4"/>
      <c r="AA1094" s="4"/>
      <c r="AB1094" s="4"/>
      <c r="AC1094" s="4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</row>
    <row r="1095" spans="1:51" ht="15" x14ac:dyDescent="0.2">
      <c r="A1095" s="50"/>
      <c r="B1095" s="10"/>
      <c r="C1095" s="10"/>
      <c r="D1095" s="10"/>
      <c r="E1095" s="10"/>
      <c r="F1095" s="10"/>
      <c r="G1095" s="20"/>
      <c r="H1095" s="10"/>
      <c r="I1095" s="76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4"/>
      <c r="AA1095" s="4"/>
      <c r="AB1095" s="4"/>
      <c r="AC1095" s="4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</row>
    <row r="1096" spans="1:51" ht="15" x14ac:dyDescent="0.2">
      <c r="A1096" s="50"/>
      <c r="B1096" s="10"/>
      <c r="C1096" s="10"/>
      <c r="D1096" s="10"/>
      <c r="E1096" s="10"/>
      <c r="F1096" s="10"/>
      <c r="G1096" s="20"/>
      <c r="H1096" s="10"/>
      <c r="I1096" s="76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4"/>
      <c r="AA1096" s="4"/>
      <c r="AB1096" s="4"/>
      <c r="AC1096" s="4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</row>
    <row r="1097" spans="1:51" ht="15" x14ac:dyDescent="0.2">
      <c r="A1097" s="50"/>
      <c r="B1097" s="10"/>
      <c r="C1097" s="10"/>
      <c r="D1097" s="10"/>
      <c r="E1097" s="10"/>
      <c r="F1097" s="10"/>
      <c r="G1097" s="20"/>
      <c r="H1097" s="10"/>
      <c r="I1097" s="76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4"/>
      <c r="AA1097" s="4"/>
      <c r="AB1097" s="4"/>
      <c r="AC1097" s="4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</row>
    <row r="1098" spans="1:51" ht="15" x14ac:dyDescent="0.2">
      <c r="A1098" s="50"/>
      <c r="B1098" s="10"/>
      <c r="C1098" s="10"/>
      <c r="D1098" s="10"/>
      <c r="E1098" s="10"/>
      <c r="F1098" s="10"/>
      <c r="G1098" s="20"/>
      <c r="H1098" s="10"/>
      <c r="I1098" s="76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4"/>
      <c r="AA1098" s="4"/>
      <c r="AB1098" s="4"/>
      <c r="AC1098" s="4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</row>
    <row r="1099" spans="1:51" ht="15" x14ac:dyDescent="0.2">
      <c r="A1099" s="50"/>
      <c r="B1099" s="10"/>
      <c r="C1099" s="10"/>
      <c r="D1099" s="10"/>
      <c r="E1099" s="10"/>
      <c r="F1099" s="10"/>
      <c r="G1099" s="20"/>
      <c r="H1099" s="10"/>
      <c r="I1099" s="76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4"/>
      <c r="AA1099" s="4"/>
      <c r="AB1099" s="4"/>
      <c r="AC1099" s="4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</row>
    <row r="1100" spans="1:51" ht="15" x14ac:dyDescent="0.2">
      <c r="A1100" s="50"/>
      <c r="B1100" s="10"/>
      <c r="C1100" s="10"/>
      <c r="D1100" s="10"/>
      <c r="E1100" s="10"/>
      <c r="F1100" s="10"/>
      <c r="G1100" s="20"/>
      <c r="H1100" s="10"/>
      <c r="I1100" s="76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4"/>
      <c r="AA1100" s="4"/>
      <c r="AB1100" s="4"/>
      <c r="AC1100" s="4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</row>
    <row r="1101" spans="1:51" ht="15" x14ac:dyDescent="0.2">
      <c r="A1101" s="50"/>
      <c r="B1101" s="10"/>
      <c r="C1101" s="10"/>
      <c r="D1101" s="10"/>
      <c r="E1101" s="10"/>
      <c r="F1101" s="10"/>
      <c r="G1101" s="20"/>
      <c r="H1101" s="10"/>
      <c r="I1101" s="76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4"/>
      <c r="AA1101" s="4"/>
      <c r="AB1101" s="4"/>
      <c r="AC1101" s="4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</row>
    <row r="1102" spans="1:51" ht="15" x14ac:dyDescent="0.2">
      <c r="A1102" s="50"/>
      <c r="B1102" s="10"/>
      <c r="C1102" s="10"/>
      <c r="D1102" s="10"/>
      <c r="E1102" s="10"/>
      <c r="F1102" s="10"/>
      <c r="G1102" s="20"/>
      <c r="H1102" s="10"/>
      <c r="I1102" s="76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4"/>
      <c r="AA1102" s="4"/>
      <c r="AB1102" s="4"/>
      <c r="AC1102" s="4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</row>
    <row r="1103" spans="1:51" ht="15" x14ac:dyDescent="0.2">
      <c r="A1103" s="50"/>
      <c r="B1103" s="10"/>
      <c r="C1103" s="10"/>
      <c r="D1103" s="10"/>
      <c r="E1103" s="10"/>
      <c r="F1103" s="10"/>
      <c r="G1103" s="20"/>
      <c r="H1103" s="10"/>
      <c r="I1103" s="76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4"/>
      <c r="AA1103" s="4"/>
      <c r="AB1103" s="4"/>
      <c r="AC1103" s="4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</row>
    <row r="1104" spans="1:51" ht="15" x14ac:dyDescent="0.2">
      <c r="A1104" s="50"/>
      <c r="B1104" s="10"/>
      <c r="C1104" s="10"/>
      <c r="D1104" s="10"/>
      <c r="E1104" s="10"/>
      <c r="F1104" s="10"/>
      <c r="G1104" s="20"/>
      <c r="H1104" s="10"/>
      <c r="I1104" s="76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4"/>
      <c r="AA1104" s="4"/>
      <c r="AB1104" s="4"/>
      <c r="AC1104" s="4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</row>
    <row r="1105" spans="1:51" ht="15" x14ac:dyDescent="0.2">
      <c r="A1105" s="50"/>
      <c r="B1105" s="10"/>
      <c r="C1105" s="10"/>
      <c r="D1105" s="10"/>
      <c r="E1105" s="10"/>
      <c r="F1105" s="10"/>
      <c r="G1105" s="20"/>
      <c r="H1105" s="10"/>
      <c r="I1105" s="76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4"/>
      <c r="AA1105" s="4"/>
      <c r="AB1105" s="4"/>
      <c r="AC1105" s="4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</row>
    <row r="1106" spans="1:51" ht="15" x14ac:dyDescent="0.2">
      <c r="A1106" s="50"/>
      <c r="B1106" s="10"/>
      <c r="C1106" s="10"/>
      <c r="D1106" s="10"/>
      <c r="E1106" s="10"/>
      <c r="F1106" s="10"/>
      <c r="G1106" s="20"/>
      <c r="H1106" s="10"/>
      <c r="I1106" s="76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4"/>
      <c r="AA1106" s="4"/>
      <c r="AB1106" s="4"/>
      <c r="AC1106" s="4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</row>
    <row r="1107" spans="1:51" ht="15" x14ac:dyDescent="0.2">
      <c r="A1107" s="50"/>
      <c r="B1107" s="10"/>
      <c r="C1107" s="10"/>
      <c r="D1107" s="10"/>
      <c r="E1107" s="10"/>
      <c r="F1107" s="10"/>
      <c r="G1107" s="20"/>
      <c r="H1107" s="10"/>
      <c r="I1107" s="76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4"/>
      <c r="AA1107" s="4"/>
      <c r="AB1107" s="4"/>
      <c r="AC1107" s="4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</row>
    <row r="1108" spans="1:51" ht="15" x14ac:dyDescent="0.2">
      <c r="A1108" s="50"/>
      <c r="B1108" s="10"/>
      <c r="C1108" s="10"/>
      <c r="D1108" s="10"/>
      <c r="E1108" s="10"/>
      <c r="F1108" s="10"/>
      <c r="G1108" s="20"/>
      <c r="H1108" s="10"/>
      <c r="I1108" s="76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4"/>
      <c r="AA1108" s="4"/>
      <c r="AB1108" s="4"/>
      <c r="AC1108" s="4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</row>
    <row r="1109" spans="1:51" ht="15" x14ac:dyDescent="0.2">
      <c r="A1109" s="50"/>
      <c r="B1109" s="10"/>
      <c r="C1109" s="10"/>
      <c r="D1109" s="10"/>
      <c r="E1109" s="10"/>
      <c r="F1109" s="10"/>
      <c r="G1109" s="20"/>
      <c r="H1109" s="10"/>
      <c r="I1109" s="76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4"/>
      <c r="AA1109" s="4"/>
      <c r="AB1109" s="4"/>
      <c r="AC1109" s="4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</row>
    <row r="1110" spans="1:51" ht="15" x14ac:dyDescent="0.2">
      <c r="A1110" s="50"/>
      <c r="B1110" s="10"/>
      <c r="C1110" s="10"/>
      <c r="D1110" s="10"/>
      <c r="E1110" s="10"/>
      <c r="F1110" s="10"/>
      <c r="G1110" s="20"/>
      <c r="H1110" s="10"/>
      <c r="I1110" s="76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4"/>
      <c r="AA1110" s="4"/>
      <c r="AB1110" s="4"/>
      <c r="AC1110" s="4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</row>
    <row r="1111" spans="1:51" ht="15" x14ac:dyDescent="0.2">
      <c r="A1111" s="50"/>
      <c r="B1111" s="10"/>
      <c r="C1111" s="10"/>
      <c r="D1111" s="10"/>
      <c r="E1111" s="10"/>
      <c r="F1111" s="10"/>
      <c r="G1111" s="20"/>
      <c r="H1111" s="10"/>
      <c r="I1111" s="76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4"/>
      <c r="AA1111" s="4"/>
      <c r="AB1111" s="4"/>
      <c r="AC1111" s="4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</row>
    <row r="1112" spans="1:51" ht="15" x14ac:dyDescent="0.2">
      <c r="A1112" s="50"/>
      <c r="B1112" s="10"/>
      <c r="C1112" s="10"/>
      <c r="D1112" s="10"/>
      <c r="E1112" s="10"/>
      <c r="F1112" s="10"/>
      <c r="G1112" s="20"/>
      <c r="H1112" s="10"/>
      <c r="I1112" s="76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4"/>
      <c r="AA1112" s="4"/>
      <c r="AB1112" s="4"/>
      <c r="AC1112" s="4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</row>
    <row r="1113" spans="1:51" ht="15" x14ac:dyDescent="0.2">
      <c r="A1113" s="50"/>
      <c r="B1113" s="10"/>
      <c r="C1113" s="10"/>
      <c r="D1113" s="10"/>
      <c r="E1113" s="10"/>
      <c r="F1113" s="10"/>
      <c r="G1113" s="20"/>
      <c r="H1113" s="10"/>
      <c r="I1113" s="76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4"/>
      <c r="AA1113" s="4"/>
      <c r="AB1113" s="4"/>
      <c r="AC1113" s="4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</row>
    <row r="1114" spans="1:51" ht="15" x14ac:dyDescent="0.2">
      <c r="A1114" s="50"/>
      <c r="B1114" s="10"/>
      <c r="C1114" s="10"/>
      <c r="D1114" s="10"/>
      <c r="E1114" s="10"/>
      <c r="F1114" s="10"/>
      <c r="G1114" s="20"/>
      <c r="H1114" s="10"/>
      <c r="I1114" s="76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4"/>
      <c r="AA1114" s="4"/>
      <c r="AB1114" s="4"/>
      <c r="AC1114" s="4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</row>
    <row r="1115" spans="1:51" ht="15" x14ac:dyDescent="0.2">
      <c r="A1115" s="50"/>
      <c r="B1115" s="10"/>
      <c r="C1115" s="10"/>
      <c r="D1115" s="10"/>
      <c r="E1115" s="10"/>
      <c r="F1115" s="10"/>
      <c r="G1115" s="20"/>
      <c r="H1115" s="10"/>
      <c r="I1115" s="76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4"/>
      <c r="AA1115" s="4"/>
      <c r="AB1115" s="4"/>
      <c r="AC1115" s="4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</row>
    <row r="1116" spans="1:51" ht="15" x14ac:dyDescent="0.2">
      <c r="A1116" s="50"/>
      <c r="B1116" s="10"/>
      <c r="C1116" s="10"/>
      <c r="D1116" s="10"/>
      <c r="E1116" s="10"/>
      <c r="F1116" s="10"/>
      <c r="G1116" s="20"/>
      <c r="H1116" s="10"/>
      <c r="I1116" s="76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4"/>
      <c r="AA1116" s="4"/>
      <c r="AB1116" s="4"/>
      <c r="AC1116" s="4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</row>
    <row r="1117" spans="1:51" ht="15" x14ac:dyDescent="0.2">
      <c r="A1117" s="50"/>
      <c r="B1117" s="10"/>
      <c r="C1117" s="10"/>
      <c r="D1117" s="10"/>
      <c r="E1117" s="10"/>
      <c r="F1117" s="10"/>
      <c r="G1117" s="20"/>
      <c r="H1117" s="10"/>
      <c r="I1117" s="76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4"/>
      <c r="AA1117" s="4"/>
      <c r="AB1117" s="4"/>
      <c r="AC1117" s="4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</row>
    <row r="1118" spans="1:51" ht="15" x14ac:dyDescent="0.2">
      <c r="A1118" s="50"/>
      <c r="B1118" s="10"/>
      <c r="C1118" s="10"/>
      <c r="D1118" s="10"/>
      <c r="E1118" s="10"/>
      <c r="F1118" s="10"/>
      <c r="G1118" s="20"/>
      <c r="H1118" s="10"/>
      <c r="I1118" s="76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4"/>
      <c r="AA1118" s="4"/>
      <c r="AB1118" s="4"/>
      <c r="AC1118" s="4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</row>
    <row r="1119" spans="1:51" ht="15" x14ac:dyDescent="0.2">
      <c r="A1119" s="50"/>
      <c r="B1119" s="10"/>
      <c r="C1119" s="10"/>
      <c r="D1119" s="10"/>
      <c r="E1119" s="10"/>
      <c r="F1119" s="10"/>
      <c r="G1119" s="20"/>
      <c r="H1119" s="10"/>
      <c r="I1119" s="76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4"/>
      <c r="AA1119" s="4"/>
      <c r="AB1119" s="4"/>
      <c r="AC1119" s="4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</row>
    <row r="1120" spans="1:51" ht="15" x14ac:dyDescent="0.2">
      <c r="A1120" s="50"/>
      <c r="B1120" s="10"/>
      <c r="C1120" s="10"/>
      <c r="D1120" s="10"/>
      <c r="E1120" s="10"/>
      <c r="F1120" s="10"/>
      <c r="G1120" s="20"/>
      <c r="H1120" s="10"/>
      <c r="I1120" s="76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4"/>
      <c r="AA1120" s="4"/>
      <c r="AB1120" s="4"/>
      <c r="AC1120" s="4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</row>
    <row r="1121" spans="1:51" ht="15" x14ac:dyDescent="0.2">
      <c r="A1121" s="50"/>
      <c r="B1121" s="10"/>
      <c r="C1121" s="10"/>
      <c r="D1121" s="10"/>
      <c r="E1121" s="10"/>
      <c r="F1121" s="10"/>
      <c r="G1121" s="20"/>
      <c r="H1121" s="10"/>
      <c r="I1121" s="76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4"/>
      <c r="AA1121" s="4"/>
      <c r="AB1121" s="4"/>
      <c r="AC1121" s="4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</row>
    <row r="1122" spans="1:51" ht="15" x14ac:dyDescent="0.2">
      <c r="A1122" s="50"/>
      <c r="B1122" s="10"/>
      <c r="C1122" s="10"/>
      <c r="D1122" s="10"/>
      <c r="E1122" s="10"/>
      <c r="F1122" s="10"/>
      <c r="G1122" s="20"/>
      <c r="H1122" s="10"/>
      <c r="I1122" s="76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4"/>
      <c r="AA1122" s="4"/>
      <c r="AB1122" s="4"/>
      <c r="AC1122" s="4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</row>
    <row r="1123" spans="1:51" ht="15" x14ac:dyDescent="0.2">
      <c r="A1123" s="50"/>
      <c r="B1123" s="10"/>
      <c r="C1123" s="10"/>
      <c r="D1123" s="10"/>
      <c r="E1123" s="10"/>
      <c r="F1123" s="10"/>
      <c r="G1123" s="20"/>
      <c r="H1123" s="10"/>
      <c r="I1123" s="76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4"/>
      <c r="AA1123" s="4"/>
      <c r="AB1123" s="4"/>
      <c r="AC1123" s="4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</row>
    <row r="1124" spans="1:51" ht="15" x14ac:dyDescent="0.2">
      <c r="A1124" s="50"/>
      <c r="B1124" s="10"/>
      <c r="C1124" s="10"/>
      <c r="D1124" s="10"/>
      <c r="E1124" s="10"/>
      <c r="F1124" s="10"/>
      <c r="G1124" s="20"/>
      <c r="H1124" s="10"/>
      <c r="I1124" s="76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4"/>
      <c r="AA1124" s="4"/>
      <c r="AB1124" s="4"/>
      <c r="AC1124" s="4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</row>
    <row r="1125" spans="1:51" ht="15" x14ac:dyDescent="0.2">
      <c r="A1125" s="50"/>
      <c r="B1125" s="10"/>
      <c r="C1125" s="10"/>
      <c r="D1125" s="10"/>
      <c r="E1125" s="10"/>
      <c r="F1125" s="10"/>
      <c r="G1125" s="20"/>
      <c r="H1125" s="10"/>
      <c r="I1125" s="76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4"/>
      <c r="AA1125" s="4"/>
      <c r="AB1125" s="4"/>
      <c r="AC1125" s="4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</row>
    <row r="1126" spans="1:51" ht="15" x14ac:dyDescent="0.2">
      <c r="A1126" s="50"/>
      <c r="B1126" s="10"/>
      <c r="C1126" s="10"/>
      <c r="D1126" s="10"/>
      <c r="E1126" s="10"/>
      <c r="F1126" s="10"/>
      <c r="G1126" s="20"/>
      <c r="H1126" s="10"/>
      <c r="I1126" s="76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4"/>
      <c r="AA1126" s="4"/>
      <c r="AB1126" s="4"/>
      <c r="AC1126" s="4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</row>
    <row r="1127" spans="1:51" ht="15" x14ac:dyDescent="0.2">
      <c r="A1127" s="50"/>
      <c r="B1127" s="10"/>
      <c r="C1127" s="10"/>
      <c r="D1127" s="10"/>
      <c r="E1127" s="10"/>
      <c r="F1127" s="10"/>
      <c r="G1127" s="20"/>
      <c r="H1127" s="10"/>
      <c r="I1127" s="76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4"/>
      <c r="AA1127" s="4"/>
      <c r="AB1127" s="4"/>
      <c r="AC1127" s="4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</row>
    <row r="1128" spans="1:51" ht="15" x14ac:dyDescent="0.2">
      <c r="A1128" s="50"/>
      <c r="B1128" s="10"/>
      <c r="C1128" s="10"/>
      <c r="D1128" s="10"/>
      <c r="E1128" s="10"/>
      <c r="F1128" s="10"/>
      <c r="G1128" s="20"/>
      <c r="H1128" s="10"/>
      <c r="I1128" s="76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4"/>
      <c r="AA1128" s="4"/>
      <c r="AB1128" s="4"/>
      <c r="AC1128" s="4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</row>
    <row r="1129" spans="1:51" ht="15" x14ac:dyDescent="0.2">
      <c r="A1129" s="50"/>
      <c r="B1129" s="10"/>
      <c r="C1129" s="10"/>
      <c r="D1129" s="10"/>
      <c r="E1129" s="10"/>
      <c r="F1129" s="10"/>
      <c r="G1129" s="20"/>
      <c r="H1129" s="10"/>
      <c r="I1129" s="76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4"/>
      <c r="AA1129" s="4"/>
      <c r="AB1129" s="4"/>
      <c r="AC1129" s="4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</row>
    <row r="1130" spans="1:51" ht="15" x14ac:dyDescent="0.2">
      <c r="A1130" s="50"/>
      <c r="B1130" s="10"/>
      <c r="C1130" s="10"/>
      <c r="D1130" s="10"/>
      <c r="E1130" s="10"/>
      <c r="F1130" s="10"/>
      <c r="G1130" s="20"/>
      <c r="H1130" s="10"/>
      <c r="I1130" s="76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4"/>
      <c r="AA1130" s="4"/>
      <c r="AB1130" s="4"/>
      <c r="AC1130" s="4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</row>
    <row r="1131" spans="1:51" ht="15" x14ac:dyDescent="0.2">
      <c r="A1131" s="50"/>
      <c r="B1131" s="10"/>
      <c r="C1131" s="10"/>
      <c r="D1131" s="10"/>
      <c r="E1131" s="10"/>
      <c r="F1131" s="10"/>
      <c r="G1131" s="20"/>
      <c r="H1131" s="10"/>
      <c r="I1131" s="76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4"/>
      <c r="AA1131" s="4"/>
      <c r="AB1131" s="4"/>
      <c r="AC1131" s="4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</row>
    <row r="1132" spans="1:51" ht="15" x14ac:dyDescent="0.2">
      <c r="A1132" s="50"/>
      <c r="B1132" s="10"/>
      <c r="C1132" s="10"/>
      <c r="D1132" s="10"/>
      <c r="E1132" s="10"/>
      <c r="F1132" s="10"/>
      <c r="G1132" s="20"/>
      <c r="H1132" s="10"/>
      <c r="I1132" s="76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4"/>
      <c r="AA1132" s="4"/>
      <c r="AB1132" s="4"/>
      <c r="AC1132" s="4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</row>
    <row r="1133" spans="1:51" ht="15" x14ac:dyDescent="0.2">
      <c r="A1133" s="50"/>
      <c r="B1133" s="10"/>
      <c r="C1133" s="10"/>
      <c r="D1133" s="10"/>
      <c r="E1133" s="10"/>
      <c r="F1133" s="10"/>
      <c r="G1133" s="20"/>
      <c r="H1133" s="10"/>
      <c r="I1133" s="76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4"/>
      <c r="AA1133" s="4"/>
      <c r="AB1133" s="4"/>
      <c r="AC1133" s="4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</row>
    <row r="1134" spans="1:51" ht="15" x14ac:dyDescent="0.2">
      <c r="A1134" s="50"/>
      <c r="B1134" s="10"/>
      <c r="C1134" s="10"/>
      <c r="D1134" s="10"/>
      <c r="E1134" s="10"/>
      <c r="F1134" s="10"/>
      <c r="G1134" s="20"/>
      <c r="H1134" s="10"/>
      <c r="I1134" s="76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4"/>
      <c r="AA1134" s="4"/>
      <c r="AB1134" s="4"/>
      <c r="AC1134" s="4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</row>
    <row r="1135" spans="1:51" ht="15" x14ac:dyDescent="0.2">
      <c r="A1135" s="50"/>
      <c r="B1135" s="10"/>
      <c r="C1135" s="10"/>
      <c r="D1135" s="10"/>
      <c r="E1135" s="10"/>
      <c r="F1135" s="10"/>
      <c r="G1135" s="20"/>
      <c r="H1135" s="10"/>
      <c r="I1135" s="76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4"/>
      <c r="AA1135" s="4"/>
      <c r="AB1135" s="4"/>
      <c r="AC1135" s="4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</row>
    <row r="1136" spans="1:51" ht="15" x14ac:dyDescent="0.2">
      <c r="A1136" s="50"/>
      <c r="B1136" s="10"/>
      <c r="C1136" s="10"/>
      <c r="D1136" s="10"/>
      <c r="E1136" s="10"/>
      <c r="F1136" s="10"/>
      <c r="G1136" s="20"/>
      <c r="H1136" s="10"/>
      <c r="I1136" s="76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4"/>
      <c r="AA1136" s="4"/>
      <c r="AB1136" s="4"/>
      <c r="AC1136" s="4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</row>
    <row r="1137" spans="1:51" ht="15" x14ac:dyDescent="0.2">
      <c r="A1137" s="50"/>
      <c r="B1137" s="10"/>
      <c r="C1137" s="10"/>
      <c r="D1137" s="10"/>
      <c r="E1137" s="10"/>
      <c r="F1137" s="10"/>
      <c r="G1137" s="20"/>
      <c r="H1137" s="10"/>
      <c r="I1137" s="76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4"/>
      <c r="AA1137" s="4"/>
      <c r="AB1137" s="4"/>
      <c r="AC1137" s="4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</row>
    <row r="1138" spans="1:51" ht="15" x14ac:dyDescent="0.2">
      <c r="A1138" s="50"/>
      <c r="B1138" s="10"/>
      <c r="C1138" s="10"/>
      <c r="D1138" s="10"/>
      <c r="E1138" s="10"/>
      <c r="F1138" s="10"/>
      <c r="G1138" s="20"/>
      <c r="H1138" s="10"/>
      <c r="I1138" s="76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4"/>
      <c r="AA1138" s="4"/>
      <c r="AB1138" s="4"/>
      <c r="AC1138" s="4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</row>
    <row r="1139" spans="1:51" ht="15" x14ac:dyDescent="0.2">
      <c r="A1139" s="50"/>
      <c r="B1139" s="10"/>
      <c r="C1139" s="10"/>
      <c r="D1139" s="10"/>
      <c r="E1139" s="10"/>
      <c r="F1139" s="10"/>
      <c r="G1139" s="20"/>
      <c r="H1139" s="10"/>
      <c r="I1139" s="76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4"/>
      <c r="AA1139" s="4"/>
      <c r="AB1139" s="4"/>
      <c r="AC1139" s="4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</row>
    <row r="1140" spans="1:51" ht="15" x14ac:dyDescent="0.2">
      <c r="A1140" s="50"/>
      <c r="B1140" s="10"/>
      <c r="C1140" s="10"/>
      <c r="D1140" s="10"/>
      <c r="E1140" s="10"/>
      <c r="F1140" s="10"/>
      <c r="G1140" s="20"/>
      <c r="H1140" s="10"/>
      <c r="I1140" s="76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4"/>
      <c r="AA1140" s="4"/>
      <c r="AB1140" s="4"/>
      <c r="AC1140" s="4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</row>
    <row r="1141" spans="1:51" ht="15" x14ac:dyDescent="0.2">
      <c r="A1141" s="50"/>
      <c r="B1141" s="10"/>
      <c r="C1141" s="10"/>
      <c r="D1141" s="10"/>
      <c r="E1141" s="10"/>
      <c r="F1141" s="10"/>
      <c r="G1141" s="20"/>
      <c r="H1141" s="10"/>
      <c r="I1141" s="76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4"/>
      <c r="AA1141" s="4"/>
      <c r="AB1141" s="4"/>
      <c r="AC1141" s="4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</row>
    <row r="1142" spans="1:51" ht="15" x14ac:dyDescent="0.2">
      <c r="A1142" s="50"/>
      <c r="B1142" s="10"/>
      <c r="C1142" s="10"/>
      <c r="D1142" s="10"/>
      <c r="E1142" s="10"/>
      <c r="F1142" s="10"/>
      <c r="G1142" s="20"/>
      <c r="H1142" s="10"/>
      <c r="I1142" s="76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4"/>
      <c r="AA1142" s="4"/>
      <c r="AB1142" s="4"/>
      <c r="AC1142" s="4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</row>
    <row r="1143" spans="1:51" ht="15" x14ac:dyDescent="0.2">
      <c r="A1143" s="50"/>
      <c r="B1143" s="10"/>
      <c r="C1143" s="10"/>
      <c r="D1143" s="10"/>
      <c r="E1143" s="10"/>
      <c r="F1143" s="10"/>
      <c r="G1143" s="20"/>
      <c r="H1143" s="10"/>
      <c r="I1143" s="76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4"/>
      <c r="AA1143" s="4"/>
      <c r="AB1143" s="4"/>
      <c r="AC1143" s="4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</row>
    <row r="1144" spans="1:51" ht="15" x14ac:dyDescent="0.2">
      <c r="A1144" s="50"/>
      <c r="B1144" s="10"/>
      <c r="C1144" s="10"/>
      <c r="D1144" s="10"/>
      <c r="E1144" s="10"/>
      <c r="F1144" s="10"/>
      <c r="G1144" s="20"/>
      <c r="H1144" s="10"/>
      <c r="I1144" s="76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4"/>
      <c r="AA1144" s="4"/>
      <c r="AB1144" s="4"/>
      <c r="AC1144" s="4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</row>
    <row r="1145" spans="1:51" ht="15" x14ac:dyDescent="0.2">
      <c r="A1145" s="50"/>
      <c r="B1145" s="10"/>
      <c r="C1145" s="10"/>
      <c r="D1145" s="10"/>
      <c r="E1145" s="10"/>
      <c r="F1145" s="10"/>
      <c r="G1145" s="20"/>
      <c r="H1145" s="10"/>
      <c r="I1145" s="76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4"/>
      <c r="AA1145" s="4"/>
      <c r="AB1145" s="4"/>
      <c r="AC1145" s="4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</row>
    <row r="1146" spans="1:51" ht="15" x14ac:dyDescent="0.2">
      <c r="A1146" s="50"/>
      <c r="B1146" s="10"/>
      <c r="C1146" s="10"/>
      <c r="D1146" s="10"/>
      <c r="E1146" s="10"/>
      <c r="F1146" s="10"/>
      <c r="G1146" s="20"/>
      <c r="H1146" s="10"/>
      <c r="I1146" s="76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4"/>
      <c r="AA1146" s="4"/>
      <c r="AB1146" s="4"/>
      <c r="AC1146" s="4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</row>
    <row r="1147" spans="1:51" ht="15" x14ac:dyDescent="0.2">
      <c r="A1147" s="50"/>
      <c r="B1147" s="10"/>
      <c r="C1147" s="10"/>
      <c r="D1147" s="10"/>
      <c r="E1147" s="10"/>
      <c r="F1147" s="10"/>
      <c r="G1147" s="20"/>
      <c r="H1147" s="10"/>
      <c r="I1147" s="76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4"/>
      <c r="AA1147" s="4"/>
      <c r="AB1147" s="4"/>
      <c r="AC1147" s="4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</row>
    <row r="1148" spans="1:51" ht="15" x14ac:dyDescent="0.2">
      <c r="A1148" s="50"/>
      <c r="B1148" s="10"/>
      <c r="C1148" s="10"/>
      <c r="D1148" s="10"/>
      <c r="E1148" s="10"/>
      <c r="F1148" s="10"/>
      <c r="G1148" s="20"/>
      <c r="H1148" s="10"/>
      <c r="I1148" s="76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4"/>
      <c r="AA1148" s="4"/>
      <c r="AB1148" s="4"/>
      <c r="AC1148" s="4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</row>
    <row r="1149" spans="1:51" ht="15" x14ac:dyDescent="0.2">
      <c r="A1149" s="50"/>
      <c r="B1149" s="10"/>
      <c r="C1149" s="10"/>
      <c r="D1149" s="10"/>
      <c r="E1149" s="10"/>
      <c r="F1149" s="10"/>
      <c r="G1149" s="20"/>
      <c r="H1149" s="10"/>
      <c r="I1149" s="76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4"/>
      <c r="AA1149" s="4"/>
      <c r="AB1149" s="4"/>
      <c r="AC1149" s="4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</row>
    <row r="1150" spans="1:51" ht="15" x14ac:dyDescent="0.2">
      <c r="A1150" s="50"/>
      <c r="B1150" s="10"/>
      <c r="C1150" s="10"/>
      <c r="D1150" s="10"/>
      <c r="E1150" s="10"/>
      <c r="F1150" s="10"/>
      <c r="G1150" s="20"/>
      <c r="H1150" s="10"/>
      <c r="I1150" s="76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4"/>
      <c r="AA1150" s="4"/>
      <c r="AB1150" s="4"/>
      <c r="AC1150" s="4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</row>
    <row r="1151" spans="1:51" ht="15" x14ac:dyDescent="0.2">
      <c r="A1151" s="50"/>
      <c r="B1151" s="10"/>
      <c r="C1151" s="10"/>
      <c r="D1151" s="10"/>
      <c r="E1151" s="10"/>
      <c r="F1151" s="10"/>
      <c r="G1151" s="20"/>
      <c r="H1151" s="10"/>
      <c r="I1151" s="76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4"/>
      <c r="AA1151" s="4"/>
      <c r="AB1151" s="4"/>
      <c r="AC1151" s="4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</row>
    <row r="1152" spans="1:51" ht="15" x14ac:dyDescent="0.2">
      <c r="A1152" s="50"/>
      <c r="B1152" s="10"/>
      <c r="C1152" s="10"/>
      <c r="D1152" s="10"/>
      <c r="E1152" s="10"/>
      <c r="F1152" s="10"/>
      <c r="G1152" s="20"/>
      <c r="H1152" s="10"/>
      <c r="I1152" s="76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4"/>
      <c r="AA1152" s="4"/>
      <c r="AB1152" s="4"/>
      <c r="AC1152" s="4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</row>
    <row r="1153" spans="1:51" ht="15" x14ac:dyDescent="0.2">
      <c r="A1153" s="50"/>
      <c r="B1153" s="10"/>
      <c r="C1153" s="10"/>
      <c r="D1153" s="10"/>
      <c r="E1153" s="10"/>
      <c r="F1153" s="10"/>
      <c r="G1153" s="20"/>
      <c r="H1153" s="10"/>
      <c r="I1153" s="76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4"/>
      <c r="AA1153" s="4"/>
      <c r="AB1153" s="4"/>
      <c r="AC1153" s="4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</row>
    <row r="1154" spans="1:51" ht="15" x14ac:dyDescent="0.2">
      <c r="A1154" s="50"/>
      <c r="B1154" s="10"/>
      <c r="C1154" s="10"/>
      <c r="D1154" s="10"/>
      <c r="E1154" s="10"/>
      <c r="F1154" s="10"/>
      <c r="G1154" s="20"/>
      <c r="H1154" s="10"/>
      <c r="I1154" s="76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4"/>
      <c r="AA1154" s="4"/>
      <c r="AB1154" s="4"/>
      <c r="AC1154" s="4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</row>
    <row r="1155" spans="1:51" ht="15" x14ac:dyDescent="0.2">
      <c r="A1155" s="50"/>
      <c r="B1155" s="10"/>
      <c r="C1155" s="10"/>
      <c r="D1155" s="10"/>
      <c r="E1155" s="10"/>
      <c r="F1155" s="10"/>
      <c r="G1155" s="20"/>
      <c r="H1155" s="10"/>
      <c r="I1155" s="76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4"/>
      <c r="AA1155" s="4"/>
      <c r="AB1155" s="4"/>
      <c r="AC1155" s="4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</row>
    <row r="1156" spans="1:51" ht="15" x14ac:dyDescent="0.2">
      <c r="A1156" s="50"/>
      <c r="B1156" s="10"/>
      <c r="C1156" s="10"/>
      <c r="D1156" s="10"/>
      <c r="E1156" s="10"/>
      <c r="F1156" s="10"/>
      <c r="G1156" s="20"/>
      <c r="H1156" s="10"/>
      <c r="I1156" s="76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4"/>
      <c r="AA1156" s="4"/>
      <c r="AB1156" s="4"/>
      <c r="AC1156" s="4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</row>
    <row r="1157" spans="1:51" ht="15" x14ac:dyDescent="0.2">
      <c r="A1157" s="50"/>
      <c r="B1157" s="10"/>
      <c r="C1157" s="10"/>
      <c r="D1157" s="10"/>
      <c r="E1157" s="10"/>
      <c r="F1157" s="10"/>
      <c r="G1157" s="20"/>
      <c r="H1157" s="10"/>
      <c r="I1157" s="76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4"/>
      <c r="AA1157" s="4"/>
      <c r="AB1157" s="4"/>
      <c r="AC1157" s="4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</row>
    <row r="1158" spans="1:51" ht="15" x14ac:dyDescent="0.2">
      <c r="A1158" s="50"/>
      <c r="B1158" s="10"/>
      <c r="C1158" s="10"/>
      <c r="D1158" s="10"/>
      <c r="E1158" s="10"/>
      <c r="F1158" s="10"/>
      <c r="G1158" s="20"/>
      <c r="H1158" s="10"/>
      <c r="I1158" s="76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4"/>
      <c r="AA1158" s="4"/>
      <c r="AB1158" s="4"/>
      <c r="AC1158" s="4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</row>
    <row r="1159" spans="1:51" ht="15" x14ac:dyDescent="0.2">
      <c r="A1159" s="50"/>
      <c r="B1159" s="10"/>
      <c r="C1159" s="10"/>
      <c r="D1159" s="10"/>
      <c r="E1159" s="10"/>
      <c r="F1159" s="10"/>
      <c r="G1159" s="20"/>
      <c r="H1159" s="10"/>
      <c r="I1159" s="76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4"/>
      <c r="AA1159" s="4"/>
      <c r="AB1159" s="4"/>
      <c r="AC1159" s="4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</row>
    <row r="1160" spans="1:51" ht="15" x14ac:dyDescent="0.2">
      <c r="A1160" s="50"/>
      <c r="B1160" s="10"/>
      <c r="C1160" s="10"/>
      <c r="D1160" s="10"/>
      <c r="E1160" s="10"/>
      <c r="F1160" s="10"/>
      <c r="G1160" s="20"/>
      <c r="H1160" s="10"/>
      <c r="I1160" s="76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4"/>
      <c r="AA1160" s="4"/>
      <c r="AB1160" s="4"/>
      <c r="AC1160" s="4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</row>
    <row r="1161" spans="1:51" ht="15" x14ac:dyDescent="0.2">
      <c r="A1161" s="50"/>
      <c r="B1161" s="10"/>
      <c r="C1161" s="10"/>
      <c r="D1161" s="10"/>
      <c r="E1161" s="10"/>
      <c r="F1161" s="10"/>
      <c r="G1161" s="20"/>
      <c r="H1161" s="10"/>
      <c r="I1161" s="76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4"/>
      <c r="AA1161" s="4"/>
      <c r="AB1161" s="4"/>
      <c r="AC1161" s="4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</row>
    <row r="1162" spans="1:51" ht="15" x14ac:dyDescent="0.2">
      <c r="A1162" s="50"/>
      <c r="B1162" s="10"/>
      <c r="C1162" s="10"/>
      <c r="D1162" s="10"/>
      <c r="E1162" s="10"/>
      <c r="F1162" s="10"/>
      <c r="G1162" s="20"/>
      <c r="H1162" s="10"/>
      <c r="I1162" s="76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4"/>
      <c r="AA1162" s="4"/>
      <c r="AB1162" s="4"/>
      <c r="AC1162" s="4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</row>
    <row r="1163" spans="1:51" ht="15" x14ac:dyDescent="0.2">
      <c r="A1163" s="50"/>
      <c r="B1163" s="10"/>
      <c r="C1163" s="10"/>
      <c r="D1163" s="10"/>
      <c r="E1163" s="10"/>
      <c r="F1163" s="10"/>
      <c r="G1163" s="20"/>
      <c r="H1163" s="10"/>
      <c r="I1163" s="76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4"/>
      <c r="AA1163" s="4"/>
      <c r="AB1163" s="4"/>
      <c r="AC1163" s="4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</row>
    <row r="1164" spans="1:51" ht="15" x14ac:dyDescent="0.2">
      <c r="A1164" s="50"/>
      <c r="B1164" s="10"/>
      <c r="C1164" s="10"/>
      <c r="D1164" s="10"/>
      <c r="E1164" s="10"/>
      <c r="F1164" s="10"/>
      <c r="G1164" s="20"/>
      <c r="H1164" s="10"/>
      <c r="I1164" s="76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4"/>
      <c r="AA1164" s="4"/>
      <c r="AB1164" s="4"/>
      <c r="AC1164" s="4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</row>
    <row r="1165" spans="1:51" ht="15" x14ac:dyDescent="0.2">
      <c r="A1165" s="50"/>
      <c r="B1165" s="10"/>
      <c r="C1165" s="10"/>
      <c r="D1165" s="10"/>
      <c r="E1165" s="10"/>
      <c r="F1165" s="10"/>
      <c r="G1165" s="20"/>
      <c r="H1165" s="10"/>
      <c r="I1165" s="76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4"/>
      <c r="AA1165" s="4"/>
      <c r="AB1165" s="4"/>
      <c r="AC1165" s="4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</row>
    <row r="1166" spans="1:51" ht="15" x14ac:dyDescent="0.2">
      <c r="A1166" s="50"/>
      <c r="B1166" s="10"/>
      <c r="C1166" s="10"/>
      <c r="D1166" s="10"/>
      <c r="E1166" s="10"/>
      <c r="F1166" s="10"/>
      <c r="G1166" s="20"/>
      <c r="H1166" s="10"/>
      <c r="I1166" s="76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4"/>
      <c r="AA1166" s="4"/>
      <c r="AB1166" s="4"/>
      <c r="AC1166" s="4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</row>
    <row r="1167" spans="1:51" ht="15" x14ac:dyDescent="0.2">
      <c r="A1167" s="50"/>
      <c r="B1167" s="10"/>
      <c r="C1167" s="10"/>
      <c r="D1167" s="10"/>
      <c r="E1167" s="10"/>
      <c r="F1167" s="10"/>
      <c r="G1167" s="20"/>
      <c r="H1167" s="10"/>
      <c r="I1167" s="76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4"/>
      <c r="AA1167" s="4"/>
      <c r="AB1167" s="4"/>
      <c r="AC1167" s="4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</row>
    <row r="1168" spans="1:51" ht="15" x14ac:dyDescent="0.2">
      <c r="A1168" s="50"/>
      <c r="B1168" s="10"/>
      <c r="C1168" s="10"/>
      <c r="D1168" s="10"/>
      <c r="E1168" s="10"/>
      <c r="F1168" s="10"/>
      <c r="G1168" s="20"/>
      <c r="H1168" s="10"/>
      <c r="I1168" s="76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4"/>
      <c r="AA1168" s="4"/>
      <c r="AB1168" s="4"/>
      <c r="AC1168" s="4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</row>
    <row r="1169" spans="1:51" ht="15" x14ac:dyDescent="0.2">
      <c r="A1169" s="50"/>
      <c r="B1169" s="10"/>
      <c r="C1169" s="10"/>
      <c r="D1169" s="10"/>
      <c r="E1169" s="10"/>
      <c r="F1169" s="10"/>
      <c r="G1169" s="20"/>
      <c r="H1169" s="10"/>
      <c r="I1169" s="76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4"/>
      <c r="AA1169" s="4"/>
      <c r="AB1169" s="4"/>
      <c r="AC1169" s="4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</row>
    <row r="1170" spans="1:51" ht="15" x14ac:dyDescent="0.2">
      <c r="A1170" s="50"/>
      <c r="B1170" s="10"/>
      <c r="C1170" s="10"/>
      <c r="D1170" s="10"/>
      <c r="E1170" s="10"/>
      <c r="F1170" s="10"/>
      <c r="G1170" s="20"/>
      <c r="H1170" s="10"/>
      <c r="I1170" s="76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4"/>
      <c r="AA1170" s="4"/>
      <c r="AB1170" s="4"/>
      <c r="AC1170" s="4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</row>
    <row r="1171" spans="1:51" ht="15" x14ac:dyDescent="0.2">
      <c r="A1171" s="50"/>
      <c r="B1171" s="10"/>
      <c r="C1171" s="10"/>
      <c r="D1171" s="10"/>
      <c r="E1171" s="10"/>
      <c r="F1171" s="10"/>
      <c r="G1171" s="20"/>
      <c r="H1171" s="10"/>
      <c r="I1171" s="76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4"/>
      <c r="AA1171" s="4"/>
      <c r="AB1171" s="4"/>
      <c r="AC1171" s="4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</row>
    <row r="1172" spans="1:51" ht="15" x14ac:dyDescent="0.2">
      <c r="A1172" s="50"/>
      <c r="B1172" s="10"/>
      <c r="C1172" s="10"/>
      <c r="D1172" s="10"/>
      <c r="E1172" s="10"/>
      <c r="F1172" s="10"/>
      <c r="G1172" s="20"/>
      <c r="H1172" s="10"/>
      <c r="I1172" s="76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4"/>
      <c r="AA1172" s="4"/>
      <c r="AB1172" s="4"/>
      <c r="AC1172" s="4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</row>
    <row r="1173" spans="1:51" ht="15" x14ac:dyDescent="0.2">
      <c r="A1173" s="50"/>
      <c r="B1173" s="10"/>
      <c r="C1173" s="10"/>
      <c r="D1173" s="10"/>
      <c r="E1173" s="10"/>
      <c r="F1173" s="10"/>
      <c r="G1173" s="20"/>
      <c r="H1173" s="10"/>
      <c r="I1173" s="76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4"/>
      <c r="AA1173" s="4"/>
      <c r="AB1173" s="4"/>
      <c r="AC1173" s="4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</row>
    <row r="1174" spans="1:51" ht="15" x14ac:dyDescent="0.2">
      <c r="A1174" s="50"/>
      <c r="B1174" s="10"/>
      <c r="C1174" s="10"/>
      <c r="D1174" s="10"/>
      <c r="E1174" s="10"/>
      <c r="F1174" s="10"/>
      <c r="G1174" s="20"/>
      <c r="H1174" s="10"/>
      <c r="I1174" s="76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4"/>
      <c r="AA1174" s="4"/>
      <c r="AB1174" s="4"/>
      <c r="AC1174" s="4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</row>
    <row r="1175" spans="1:51" ht="15" x14ac:dyDescent="0.2">
      <c r="A1175" s="50"/>
      <c r="B1175" s="10"/>
      <c r="C1175" s="10"/>
      <c r="D1175" s="10"/>
      <c r="E1175" s="10"/>
      <c r="F1175" s="10"/>
      <c r="G1175" s="20"/>
      <c r="H1175" s="10"/>
      <c r="I1175" s="76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4"/>
      <c r="AA1175" s="4"/>
      <c r="AB1175" s="4"/>
      <c r="AC1175" s="4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</row>
    <row r="1176" spans="1:51" ht="15" x14ac:dyDescent="0.2">
      <c r="A1176" s="50"/>
      <c r="B1176" s="10"/>
      <c r="C1176" s="10"/>
      <c r="D1176" s="10"/>
      <c r="E1176" s="10"/>
      <c r="F1176" s="10"/>
      <c r="G1176" s="20"/>
      <c r="H1176" s="10"/>
      <c r="I1176" s="76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4"/>
      <c r="AA1176" s="4"/>
      <c r="AB1176" s="4"/>
      <c r="AC1176" s="4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</row>
    <row r="1177" spans="1:51" ht="15" x14ac:dyDescent="0.2">
      <c r="A1177" s="50"/>
      <c r="B1177" s="10"/>
      <c r="C1177" s="10"/>
      <c r="D1177" s="10"/>
      <c r="E1177" s="10"/>
      <c r="F1177" s="10"/>
      <c r="G1177" s="20"/>
      <c r="H1177" s="10"/>
      <c r="I1177" s="76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4"/>
      <c r="AA1177" s="4"/>
      <c r="AB1177" s="4"/>
      <c r="AC1177" s="4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</row>
    <row r="1178" spans="1:51" ht="15" x14ac:dyDescent="0.2">
      <c r="A1178" s="50"/>
      <c r="B1178" s="10"/>
      <c r="C1178" s="10"/>
      <c r="D1178" s="10"/>
      <c r="E1178" s="10"/>
      <c r="F1178" s="10"/>
      <c r="G1178" s="20"/>
      <c r="H1178" s="10"/>
      <c r="I1178" s="76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4"/>
      <c r="AA1178" s="4"/>
      <c r="AB1178" s="4"/>
      <c r="AC1178" s="4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</row>
    <row r="1179" spans="1:51" ht="15" x14ac:dyDescent="0.2">
      <c r="A1179" s="50"/>
      <c r="B1179" s="10"/>
      <c r="C1179" s="10"/>
      <c r="D1179" s="10"/>
      <c r="E1179" s="10"/>
      <c r="F1179" s="10"/>
      <c r="G1179" s="20"/>
      <c r="H1179" s="10"/>
      <c r="I1179" s="76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4"/>
      <c r="AA1179" s="4"/>
      <c r="AB1179" s="4"/>
      <c r="AC1179" s="4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</row>
    <row r="1180" spans="1:51" ht="15" x14ac:dyDescent="0.2">
      <c r="A1180" s="50"/>
      <c r="B1180" s="10"/>
      <c r="C1180" s="10"/>
      <c r="D1180" s="10"/>
      <c r="E1180" s="10"/>
      <c r="F1180" s="10"/>
      <c r="G1180" s="20"/>
      <c r="H1180" s="10"/>
      <c r="I1180" s="76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4"/>
      <c r="AA1180" s="4"/>
      <c r="AB1180" s="4"/>
      <c r="AC1180" s="4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</row>
    <row r="1181" spans="1:51" ht="15" x14ac:dyDescent="0.2">
      <c r="A1181" s="50"/>
      <c r="B1181" s="10"/>
      <c r="C1181" s="10"/>
      <c r="D1181" s="10"/>
      <c r="E1181" s="10"/>
      <c r="F1181" s="10"/>
      <c r="G1181" s="20"/>
      <c r="H1181" s="10"/>
      <c r="I1181" s="76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4"/>
      <c r="AA1181" s="4"/>
      <c r="AB1181" s="4"/>
      <c r="AC1181" s="4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</row>
    <row r="1182" spans="1:51" ht="15" x14ac:dyDescent="0.2">
      <c r="A1182" s="50"/>
      <c r="B1182" s="10"/>
      <c r="C1182" s="10"/>
      <c r="D1182" s="10"/>
      <c r="E1182" s="10"/>
      <c r="F1182" s="10"/>
      <c r="G1182" s="20"/>
      <c r="H1182" s="10"/>
      <c r="I1182" s="76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4"/>
      <c r="AA1182" s="4"/>
      <c r="AB1182" s="4"/>
      <c r="AC1182" s="4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</row>
    <row r="1183" spans="1:51" ht="15" x14ac:dyDescent="0.2">
      <c r="A1183" s="50"/>
      <c r="B1183" s="10"/>
      <c r="C1183" s="10"/>
      <c r="D1183" s="10"/>
      <c r="E1183" s="10"/>
      <c r="F1183" s="10"/>
      <c r="G1183" s="20"/>
      <c r="H1183" s="10"/>
      <c r="I1183" s="76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4"/>
      <c r="AA1183" s="4"/>
      <c r="AB1183" s="4"/>
      <c r="AC1183" s="4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</row>
    <row r="1184" spans="1:51" ht="15" x14ac:dyDescent="0.2">
      <c r="A1184" s="50"/>
      <c r="B1184" s="10"/>
      <c r="C1184" s="10"/>
      <c r="D1184" s="10"/>
      <c r="E1184" s="10"/>
      <c r="F1184" s="10"/>
      <c r="G1184" s="20"/>
      <c r="H1184" s="10"/>
      <c r="I1184" s="76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4"/>
      <c r="AA1184" s="4"/>
      <c r="AB1184" s="4"/>
      <c r="AC1184" s="4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</row>
    <row r="1185" spans="1:51" ht="15" x14ac:dyDescent="0.2">
      <c r="A1185" s="50"/>
      <c r="B1185" s="10"/>
      <c r="C1185" s="10"/>
      <c r="D1185" s="10"/>
      <c r="E1185" s="10"/>
      <c r="F1185" s="10"/>
      <c r="G1185" s="20"/>
      <c r="H1185" s="10"/>
      <c r="I1185" s="76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4"/>
      <c r="AA1185" s="4"/>
      <c r="AB1185" s="4"/>
      <c r="AC1185" s="4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</row>
    <row r="1186" spans="1:51" ht="15" x14ac:dyDescent="0.2">
      <c r="A1186" s="50"/>
      <c r="B1186" s="10"/>
      <c r="C1186" s="10"/>
      <c r="D1186" s="10"/>
      <c r="E1186" s="10"/>
      <c r="F1186" s="10"/>
      <c r="G1186" s="20"/>
      <c r="H1186" s="10"/>
      <c r="I1186" s="76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4"/>
      <c r="AA1186" s="4"/>
      <c r="AB1186" s="4"/>
      <c r="AC1186" s="4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</row>
    <row r="1187" spans="1:51" ht="15" x14ac:dyDescent="0.2">
      <c r="A1187" s="50"/>
      <c r="B1187" s="10"/>
      <c r="C1187" s="10"/>
      <c r="D1187" s="10"/>
      <c r="E1187" s="10"/>
      <c r="F1187" s="10"/>
      <c r="G1187" s="20"/>
      <c r="H1187" s="10"/>
      <c r="I1187" s="76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4"/>
      <c r="AA1187" s="4"/>
      <c r="AB1187" s="4"/>
      <c r="AC1187" s="4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</row>
    <row r="1188" spans="1:51" ht="15" x14ac:dyDescent="0.2">
      <c r="A1188" s="50"/>
      <c r="B1188" s="10"/>
      <c r="C1188" s="10"/>
      <c r="D1188" s="10"/>
      <c r="E1188" s="10"/>
      <c r="F1188" s="10"/>
      <c r="G1188" s="20"/>
      <c r="H1188" s="10"/>
      <c r="I1188" s="76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4"/>
      <c r="AA1188" s="4"/>
      <c r="AB1188" s="4"/>
      <c r="AC1188" s="4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</row>
    <row r="1189" spans="1:51" ht="15" x14ac:dyDescent="0.2">
      <c r="A1189" s="50"/>
      <c r="B1189" s="10"/>
      <c r="C1189" s="10"/>
      <c r="D1189" s="10"/>
      <c r="E1189" s="10"/>
      <c r="F1189" s="10"/>
      <c r="G1189" s="20"/>
      <c r="H1189" s="10"/>
      <c r="I1189" s="76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4"/>
      <c r="AA1189" s="4"/>
      <c r="AB1189" s="4"/>
      <c r="AC1189" s="4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</row>
    <row r="1190" spans="1:51" ht="15" x14ac:dyDescent="0.2">
      <c r="A1190" s="50"/>
      <c r="B1190" s="10"/>
      <c r="C1190" s="10"/>
      <c r="D1190" s="10"/>
      <c r="E1190" s="10"/>
      <c r="F1190" s="10"/>
      <c r="G1190" s="20"/>
      <c r="H1190" s="10"/>
      <c r="I1190" s="76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4"/>
      <c r="AA1190" s="4"/>
      <c r="AB1190" s="4"/>
      <c r="AC1190" s="4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</row>
    <row r="1191" spans="1:51" ht="15" x14ac:dyDescent="0.2">
      <c r="A1191" s="50"/>
      <c r="B1191" s="10"/>
      <c r="C1191" s="10"/>
      <c r="D1191" s="10"/>
      <c r="E1191" s="10"/>
      <c r="F1191" s="10"/>
      <c r="G1191" s="20"/>
      <c r="H1191" s="10"/>
      <c r="I1191" s="76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4"/>
      <c r="AA1191" s="4"/>
      <c r="AB1191" s="4"/>
      <c r="AC1191" s="4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</row>
    <row r="1192" spans="1:51" ht="15" x14ac:dyDescent="0.2">
      <c r="A1192" s="50"/>
      <c r="B1192" s="10"/>
      <c r="C1192" s="10"/>
      <c r="D1192" s="10"/>
      <c r="E1192" s="10"/>
      <c r="F1192" s="10"/>
      <c r="G1192" s="20"/>
      <c r="H1192" s="10"/>
      <c r="I1192" s="76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4"/>
      <c r="AA1192" s="4"/>
      <c r="AB1192" s="4"/>
      <c r="AC1192" s="4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</row>
    <row r="1193" spans="1:51" ht="15" x14ac:dyDescent="0.2">
      <c r="A1193" s="50"/>
      <c r="B1193" s="10"/>
      <c r="C1193" s="10"/>
      <c r="D1193" s="10"/>
      <c r="E1193" s="10"/>
      <c r="F1193" s="10"/>
      <c r="G1193" s="20"/>
      <c r="H1193" s="10"/>
      <c r="I1193" s="76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4"/>
      <c r="AA1193" s="4"/>
      <c r="AB1193" s="4"/>
      <c r="AC1193" s="4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</row>
    <row r="1194" spans="1:51" ht="15" x14ac:dyDescent="0.2">
      <c r="A1194" s="50"/>
      <c r="B1194" s="10"/>
      <c r="C1194" s="10"/>
      <c r="D1194" s="10"/>
      <c r="E1194" s="10"/>
      <c r="F1194" s="10"/>
      <c r="G1194" s="20"/>
      <c r="H1194" s="10"/>
      <c r="I1194" s="76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4"/>
      <c r="AA1194" s="4"/>
      <c r="AB1194" s="4"/>
      <c r="AC1194" s="4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</row>
    <row r="1195" spans="1:51" ht="15" x14ac:dyDescent="0.2">
      <c r="A1195" s="50"/>
      <c r="B1195" s="10"/>
      <c r="C1195" s="10"/>
      <c r="D1195" s="10"/>
      <c r="E1195" s="10"/>
      <c r="F1195" s="10"/>
      <c r="G1195" s="20"/>
      <c r="H1195" s="10"/>
      <c r="I1195" s="76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4"/>
      <c r="AA1195" s="4"/>
      <c r="AB1195" s="4"/>
      <c r="AC1195" s="4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</row>
    <row r="1196" spans="1:51" ht="15" x14ac:dyDescent="0.2">
      <c r="A1196" s="50"/>
      <c r="B1196" s="10"/>
      <c r="C1196" s="10"/>
      <c r="D1196" s="10"/>
      <c r="E1196" s="10"/>
      <c r="F1196" s="10"/>
      <c r="G1196" s="20"/>
      <c r="H1196" s="10"/>
      <c r="I1196" s="76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4"/>
      <c r="AA1196" s="4"/>
      <c r="AB1196" s="4"/>
      <c r="AC1196" s="4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</row>
    <row r="1197" spans="1:51" ht="15" x14ac:dyDescent="0.2">
      <c r="A1197" s="50"/>
      <c r="B1197" s="10"/>
      <c r="C1197" s="10"/>
      <c r="D1197" s="10"/>
      <c r="E1197" s="10"/>
      <c r="F1197" s="10"/>
      <c r="G1197" s="20"/>
      <c r="H1197" s="10"/>
      <c r="I1197" s="76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4"/>
      <c r="AA1197" s="4"/>
      <c r="AB1197" s="4"/>
      <c r="AC1197" s="4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</row>
    <row r="1198" spans="1:51" ht="15" x14ac:dyDescent="0.2">
      <c r="A1198" s="50"/>
      <c r="B1198" s="10"/>
      <c r="C1198" s="10"/>
      <c r="D1198" s="10"/>
      <c r="E1198" s="10"/>
      <c r="F1198" s="10"/>
      <c r="G1198" s="20"/>
      <c r="H1198" s="10"/>
      <c r="I1198" s="76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4"/>
      <c r="AA1198" s="4"/>
      <c r="AB1198" s="4"/>
      <c r="AC1198" s="4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</row>
    <row r="1199" spans="1:51" ht="15" x14ac:dyDescent="0.2">
      <c r="A1199" s="50"/>
      <c r="B1199" s="10"/>
      <c r="C1199" s="10"/>
      <c r="D1199" s="10"/>
      <c r="E1199" s="10"/>
      <c r="F1199" s="10"/>
      <c r="G1199" s="20"/>
      <c r="H1199" s="10"/>
      <c r="I1199" s="76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4"/>
      <c r="AA1199" s="4"/>
      <c r="AB1199" s="4"/>
      <c r="AC1199" s="4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</row>
    <row r="1200" spans="1:51" ht="15" x14ac:dyDescent="0.2">
      <c r="A1200" s="50"/>
      <c r="B1200" s="10"/>
      <c r="C1200" s="10"/>
      <c r="D1200" s="10"/>
      <c r="E1200" s="10"/>
      <c r="F1200" s="10"/>
      <c r="G1200" s="20"/>
      <c r="H1200" s="10"/>
      <c r="I1200" s="76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4"/>
      <c r="AA1200" s="4"/>
      <c r="AB1200" s="4"/>
      <c r="AC1200" s="4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</row>
    <row r="1201" spans="1:51" ht="15" x14ac:dyDescent="0.2">
      <c r="A1201" s="50"/>
      <c r="B1201" s="10"/>
      <c r="C1201" s="10"/>
      <c r="D1201" s="10"/>
      <c r="E1201" s="10"/>
      <c r="F1201" s="10"/>
      <c r="G1201" s="20"/>
      <c r="H1201" s="10"/>
      <c r="I1201" s="76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4"/>
      <c r="AA1201" s="4"/>
      <c r="AB1201" s="4"/>
      <c r="AC1201" s="4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</row>
    <row r="1202" spans="1:51" ht="15" x14ac:dyDescent="0.2">
      <c r="A1202" s="50"/>
      <c r="B1202" s="10"/>
      <c r="C1202" s="10"/>
      <c r="D1202" s="10"/>
      <c r="E1202" s="10"/>
      <c r="F1202" s="10"/>
      <c r="G1202" s="20"/>
      <c r="H1202" s="10"/>
      <c r="I1202" s="76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4"/>
      <c r="AA1202" s="4"/>
      <c r="AB1202" s="4"/>
      <c r="AC1202" s="4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</row>
    <row r="1203" spans="1:51" ht="15" x14ac:dyDescent="0.2">
      <c r="A1203" s="50"/>
      <c r="B1203" s="10"/>
      <c r="C1203" s="10"/>
      <c r="D1203" s="10"/>
      <c r="E1203" s="10"/>
      <c r="F1203" s="10"/>
      <c r="G1203" s="20"/>
      <c r="H1203" s="10"/>
      <c r="I1203" s="76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4"/>
      <c r="AA1203" s="4"/>
      <c r="AB1203" s="4"/>
      <c r="AC1203" s="4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</row>
    <row r="1204" spans="1:51" ht="15" x14ac:dyDescent="0.2">
      <c r="A1204" s="50"/>
      <c r="B1204" s="10"/>
      <c r="C1204" s="10"/>
      <c r="D1204" s="10"/>
      <c r="E1204" s="10"/>
      <c r="F1204" s="10"/>
      <c r="G1204" s="20"/>
      <c r="H1204" s="10"/>
      <c r="I1204" s="76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4"/>
      <c r="AA1204" s="4"/>
      <c r="AB1204" s="4"/>
      <c r="AC1204" s="4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</row>
    <row r="1205" spans="1:51" ht="15" x14ac:dyDescent="0.2">
      <c r="A1205" s="50"/>
      <c r="B1205" s="10"/>
      <c r="C1205" s="10"/>
      <c r="D1205" s="10"/>
      <c r="E1205" s="10"/>
      <c r="F1205" s="10"/>
      <c r="G1205" s="20"/>
      <c r="H1205" s="10"/>
      <c r="I1205" s="76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4"/>
      <c r="AA1205" s="4"/>
      <c r="AB1205" s="4"/>
      <c r="AC1205" s="4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</row>
    <row r="1206" spans="1:51" ht="15" x14ac:dyDescent="0.2">
      <c r="A1206" s="50"/>
      <c r="B1206" s="10"/>
      <c r="C1206" s="10"/>
      <c r="D1206" s="10"/>
      <c r="E1206" s="10"/>
      <c r="F1206" s="10"/>
      <c r="G1206" s="20"/>
      <c r="H1206" s="10"/>
      <c r="I1206" s="76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4"/>
      <c r="AA1206" s="4"/>
      <c r="AB1206" s="4"/>
      <c r="AC1206" s="4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</row>
    <row r="1207" spans="1:51" ht="15" x14ac:dyDescent="0.2">
      <c r="A1207" s="50"/>
      <c r="B1207" s="10"/>
      <c r="C1207" s="10"/>
      <c r="D1207" s="10"/>
      <c r="E1207" s="10"/>
      <c r="F1207" s="10"/>
      <c r="G1207" s="20"/>
      <c r="H1207" s="10"/>
      <c r="I1207" s="76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4"/>
      <c r="AA1207" s="4"/>
      <c r="AB1207" s="4"/>
      <c r="AC1207" s="4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</row>
    <row r="1208" spans="1:51" ht="15" x14ac:dyDescent="0.2">
      <c r="A1208" s="50"/>
      <c r="B1208" s="10"/>
      <c r="C1208" s="10"/>
      <c r="D1208" s="10"/>
      <c r="E1208" s="10"/>
      <c r="F1208" s="10"/>
      <c r="G1208" s="20"/>
      <c r="H1208" s="10"/>
      <c r="I1208" s="76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4"/>
      <c r="AA1208" s="4"/>
      <c r="AB1208" s="4"/>
      <c r="AC1208" s="4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</row>
    <row r="1209" spans="1:51" ht="15" x14ac:dyDescent="0.2">
      <c r="A1209" s="50"/>
      <c r="B1209" s="10"/>
      <c r="C1209" s="10"/>
      <c r="D1209" s="10"/>
      <c r="E1209" s="10"/>
      <c r="F1209" s="10"/>
      <c r="G1209" s="20"/>
      <c r="H1209" s="10"/>
      <c r="I1209" s="76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4"/>
      <c r="AA1209" s="4"/>
      <c r="AB1209" s="4"/>
      <c r="AC1209" s="4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</row>
    <row r="1210" spans="1:51" ht="15" x14ac:dyDescent="0.2">
      <c r="A1210" s="50"/>
      <c r="B1210" s="10"/>
      <c r="C1210" s="10"/>
      <c r="D1210" s="10"/>
      <c r="E1210" s="10"/>
      <c r="F1210" s="10"/>
      <c r="G1210" s="20"/>
      <c r="H1210" s="10"/>
      <c r="I1210" s="76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4"/>
      <c r="AA1210" s="4"/>
      <c r="AB1210" s="4"/>
      <c r="AC1210" s="4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</row>
    <row r="1211" spans="1:51" ht="15" x14ac:dyDescent="0.2">
      <c r="A1211" s="50"/>
      <c r="B1211" s="10"/>
      <c r="C1211" s="10"/>
      <c r="D1211" s="10"/>
      <c r="E1211" s="10"/>
      <c r="F1211" s="10"/>
      <c r="G1211" s="20"/>
      <c r="H1211" s="10"/>
      <c r="I1211" s="76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4"/>
      <c r="AA1211" s="4"/>
      <c r="AB1211" s="4"/>
      <c r="AC1211" s="4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</row>
    <row r="1212" spans="1:51" ht="15" x14ac:dyDescent="0.2">
      <c r="A1212" s="50"/>
      <c r="B1212" s="10"/>
      <c r="C1212" s="10"/>
      <c r="D1212" s="10"/>
      <c r="E1212" s="10"/>
      <c r="F1212" s="10"/>
      <c r="G1212" s="20"/>
      <c r="H1212" s="10"/>
      <c r="I1212" s="76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4"/>
      <c r="AA1212" s="4"/>
      <c r="AB1212" s="4"/>
      <c r="AC1212" s="4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</row>
    <row r="1213" spans="1:51" ht="15" x14ac:dyDescent="0.2">
      <c r="A1213" s="50"/>
      <c r="B1213" s="10"/>
      <c r="C1213" s="10"/>
      <c r="D1213" s="10"/>
      <c r="E1213" s="10"/>
      <c r="F1213" s="10"/>
      <c r="G1213" s="20"/>
      <c r="H1213" s="10"/>
      <c r="I1213" s="76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4"/>
      <c r="AA1213" s="4"/>
      <c r="AB1213" s="4"/>
      <c r="AC1213" s="4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</row>
    <row r="1214" spans="1:51" ht="15" x14ac:dyDescent="0.2">
      <c r="A1214" s="50"/>
      <c r="B1214" s="10"/>
      <c r="C1214" s="10"/>
      <c r="D1214" s="10"/>
      <c r="E1214" s="10"/>
      <c r="F1214" s="10"/>
      <c r="G1214" s="20"/>
      <c r="H1214" s="10"/>
      <c r="I1214" s="76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4"/>
      <c r="AA1214" s="4"/>
      <c r="AB1214" s="4"/>
      <c r="AC1214" s="4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</row>
    <row r="1215" spans="1:51" ht="15" x14ac:dyDescent="0.2">
      <c r="A1215" s="50"/>
      <c r="B1215" s="10"/>
      <c r="C1215" s="10"/>
      <c r="D1215" s="10"/>
      <c r="E1215" s="10"/>
      <c r="F1215" s="10"/>
      <c r="G1215" s="20"/>
      <c r="H1215" s="10"/>
      <c r="I1215" s="76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4"/>
      <c r="AA1215" s="4"/>
      <c r="AB1215" s="4"/>
      <c r="AC1215" s="4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</row>
    <row r="1216" spans="1:51" ht="15" x14ac:dyDescent="0.2">
      <c r="A1216" s="50"/>
      <c r="B1216" s="10"/>
      <c r="C1216" s="10"/>
      <c r="D1216" s="10"/>
      <c r="E1216" s="10"/>
      <c r="F1216" s="10"/>
      <c r="G1216" s="20"/>
      <c r="H1216" s="10"/>
      <c r="I1216" s="76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4"/>
      <c r="AA1216" s="4"/>
      <c r="AB1216" s="4"/>
      <c r="AC1216" s="4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</row>
    <row r="1217" spans="1:51" ht="15" x14ac:dyDescent="0.2">
      <c r="A1217" s="50"/>
      <c r="B1217" s="10"/>
      <c r="C1217" s="10"/>
      <c r="D1217" s="10"/>
      <c r="E1217" s="10"/>
      <c r="F1217" s="10"/>
      <c r="G1217" s="20"/>
      <c r="H1217" s="10"/>
      <c r="I1217" s="76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4"/>
      <c r="AA1217" s="4"/>
      <c r="AB1217" s="4"/>
      <c r="AC1217" s="4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</row>
    <row r="1218" spans="1:51" ht="15" x14ac:dyDescent="0.2">
      <c r="A1218" s="50"/>
      <c r="B1218" s="10"/>
      <c r="C1218" s="10"/>
      <c r="D1218" s="10"/>
      <c r="E1218" s="10"/>
      <c r="F1218" s="10"/>
      <c r="G1218" s="20"/>
      <c r="H1218" s="10"/>
      <c r="I1218" s="76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4"/>
      <c r="AA1218" s="4"/>
      <c r="AB1218" s="4"/>
      <c r="AC1218" s="4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</row>
    <row r="1219" spans="1:51" ht="15" x14ac:dyDescent="0.2">
      <c r="A1219" s="50"/>
      <c r="B1219" s="10"/>
      <c r="C1219" s="10"/>
      <c r="D1219" s="10"/>
      <c r="E1219" s="10"/>
      <c r="F1219" s="10"/>
      <c r="G1219" s="20"/>
      <c r="H1219" s="10"/>
      <c r="I1219" s="76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4"/>
      <c r="AA1219" s="4"/>
      <c r="AB1219" s="4"/>
      <c r="AC1219" s="4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</row>
    <row r="1220" spans="1:51" ht="15" x14ac:dyDescent="0.2">
      <c r="A1220" s="50"/>
      <c r="B1220" s="10"/>
      <c r="C1220" s="10"/>
      <c r="D1220" s="10"/>
      <c r="E1220" s="10"/>
      <c r="F1220" s="10"/>
      <c r="G1220" s="20"/>
      <c r="H1220" s="10"/>
      <c r="I1220" s="76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4"/>
      <c r="AA1220" s="4"/>
      <c r="AB1220" s="4"/>
      <c r="AC1220" s="4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</row>
    <row r="1221" spans="1:51" ht="15" x14ac:dyDescent="0.2">
      <c r="A1221" s="50"/>
      <c r="B1221" s="10"/>
      <c r="C1221" s="10"/>
      <c r="D1221" s="10"/>
      <c r="E1221" s="10"/>
      <c r="F1221" s="10"/>
      <c r="G1221" s="20"/>
      <c r="H1221" s="10"/>
      <c r="I1221" s="76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4"/>
      <c r="AA1221" s="4"/>
      <c r="AB1221" s="4"/>
      <c r="AC1221" s="4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</row>
    <row r="1222" spans="1:51" ht="15" x14ac:dyDescent="0.2">
      <c r="A1222" s="50"/>
      <c r="B1222" s="10"/>
      <c r="C1222" s="10"/>
      <c r="D1222" s="10"/>
      <c r="E1222" s="10"/>
      <c r="F1222" s="10"/>
      <c r="G1222" s="20"/>
      <c r="H1222" s="10"/>
      <c r="I1222" s="76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4"/>
      <c r="AA1222" s="4"/>
      <c r="AB1222" s="4"/>
      <c r="AC1222" s="4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</row>
    <row r="1223" spans="1:51" ht="15" x14ac:dyDescent="0.2">
      <c r="A1223" s="50"/>
      <c r="B1223" s="10"/>
      <c r="C1223" s="10"/>
      <c r="D1223" s="10"/>
      <c r="E1223" s="10"/>
      <c r="F1223" s="10"/>
      <c r="G1223" s="20"/>
      <c r="H1223" s="10"/>
      <c r="I1223" s="76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4"/>
      <c r="AA1223" s="4"/>
      <c r="AB1223" s="4"/>
      <c r="AC1223" s="4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</row>
    <row r="1224" spans="1:51" ht="15" x14ac:dyDescent="0.2">
      <c r="A1224" s="50"/>
      <c r="B1224" s="10"/>
      <c r="C1224" s="10"/>
      <c r="D1224" s="10"/>
      <c r="E1224" s="10"/>
      <c r="F1224" s="10"/>
      <c r="G1224" s="20"/>
      <c r="H1224" s="10"/>
      <c r="I1224" s="76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4"/>
      <c r="AA1224" s="4"/>
      <c r="AB1224" s="4"/>
      <c r="AC1224" s="4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</row>
    <row r="1225" spans="1:51" ht="15" x14ac:dyDescent="0.2">
      <c r="A1225" s="50"/>
      <c r="B1225" s="10"/>
      <c r="C1225" s="10"/>
      <c r="D1225" s="10"/>
      <c r="E1225" s="10"/>
      <c r="F1225" s="10"/>
      <c r="G1225" s="20"/>
      <c r="H1225" s="10"/>
      <c r="I1225" s="76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4"/>
      <c r="AA1225" s="4"/>
      <c r="AB1225" s="4"/>
      <c r="AC1225" s="4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</row>
    <row r="1226" spans="1:51" ht="15" x14ac:dyDescent="0.2">
      <c r="A1226" s="50"/>
      <c r="B1226" s="10"/>
      <c r="C1226" s="10"/>
      <c r="D1226" s="10"/>
      <c r="E1226" s="10"/>
      <c r="F1226" s="10"/>
      <c r="G1226" s="20"/>
      <c r="H1226" s="10"/>
      <c r="I1226" s="76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4"/>
      <c r="AA1226" s="4"/>
      <c r="AB1226" s="4"/>
      <c r="AC1226" s="4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</row>
    <row r="1227" spans="1:51" ht="15" x14ac:dyDescent="0.2">
      <c r="A1227" s="50"/>
      <c r="B1227" s="10"/>
      <c r="C1227" s="10"/>
      <c r="D1227" s="10"/>
      <c r="E1227" s="10"/>
      <c r="F1227" s="10"/>
      <c r="G1227" s="20"/>
      <c r="H1227" s="10"/>
      <c r="I1227" s="76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4"/>
      <c r="AA1227" s="4"/>
      <c r="AB1227" s="4"/>
      <c r="AC1227" s="4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</row>
    <row r="1228" spans="1:51" ht="15" x14ac:dyDescent="0.2">
      <c r="A1228" s="50"/>
      <c r="B1228" s="10"/>
      <c r="C1228" s="10"/>
      <c r="D1228" s="10"/>
      <c r="E1228" s="10"/>
      <c r="F1228" s="10"/>
      <c r="G1228" s="20"/>
      <c r="H1228" s="10"/>
      <c r="I1228" s="76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4"/>
      <c r="AA1228" s="4"/>
      <c r="AB1228" s="4"/>
      <c r="AC1228" s="4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</row>
    <row r="1229" spans="1:51" ht="15" x14ac:dyDescent="0.2">
      <c r="A1229" s="50"/>
      <c r="B1229" s="10"/>
      <c r="C1229" s="10"/>
      <c r="D1229" s="10"/>
      <c r="E1229" s="10"/>
      <c r="F1229" s="10"/>
      <c r="G1229" s="20"/>
      <c r="H1229" s="10"/>
      <c r="I1229" s="76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4"/>
      <c r="AA1229" s="4"/>
      <c r="AB1229" s="4"/>
      <c r="AC1229" s="4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</row>
    <row r="1230" spans="1:51" ht="15" x14ac:dyDescent="0.2">
      <c r="A1230" s="50"/>
      <c r="B1230" s="10"/>
      <c r="C1230" s="10"/>
      <c r="D1230" s="10"/>
      <c r="E1230" s="10"/>
      <c r="F1230" s="10"/>
      <c r="G1230" s="20"/>
      <c r="H1230" s="10"/>
      <c r="I1230" s="76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4"/>
      <c r="AA1230" s="4"/>
      <c r="AB1230" s="4"/>
      <c r="AC1230" s="4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</row>
    <row r="1231" spans="1:51" ht="15" x14ac:dyDescent="0.2">
      <c r="A1231" s="50"/>
      <c r="B1231" s="10"/>
      <c r="C1231" s="10"/>
      <c r="D1231" s="10"/>
      <c r="E1231" s="10"/>
      <c r="F1231" s="10"/>
      <c r="G1231" s="20"/>
      <c r="H1231" s="10"/>
      <c r="I1231" s="76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4"/>
      <c r="AA1231" s="4"/>
      <c r="AB1231" s="4"/>
      <c r="AC1231" s="4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</row>
    <row r="1232" spans="1:51" ht="15" x14ac:dyDescent="0.2">
      <c r="A1232" s="50"/>
      <c r="B1232" s="10"/>
      <c r="C1232" s="10"/>
      <c r="D1232" s="10"/>
      <c r="E1232" s="10"/>
      <c r="F1232" s="10"/>
      <c r="G1232" s="20"/>
      <c r="H1232" s="10"/>
      <c r="I1232" s="76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4"/>
      <c r="AA1232" s="4"/>
      <c r="AB1232" s="4"/>
      <c r="AC1232" s="4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</row>
    <row r="1233" spans="1:51" ht="15" x14ac:dyDescent="0.2">
      <c r="A1233" s="50"/>
      <c r="B1233" s="10"/>
      <c r="C1233" s="10"/>
      <c r="D1233" s="10"/>
      <c r="E1233" s="10"/>
      <c r="F1233" s="10"/>
      <c r="G1233" s="20"/>
      <c r="H1233" s="10"/>
      <c r="I1233" s="76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4"/>
      <c r="AA1233" s="4"/>
      <c r="AB1233" s="4"/>
      <c r="AC1233" s="4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</row>
    <row r="1234" spans="1:51" ht="15" x14ac:dyDescent="0.2">
      <c r="A1234" s="50"/>
      <c r="B1234" s="10"/>
      <c r="C1234" s="10"/>
      <c r="D1234" s="10"/>
      <c r="E1234" s="10"/>
      <c r="F1234" s="10"/>
      <c r="G1234" s="20"/>
      <c r="H1234" s="10"/>
      <c r="I1234" s="76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4"/>
      <c r="AA1234" s="4"/>
      <c r="AB1234" s="4"/>
      <c r="AC1234" s="4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</row>
    <row r="1235" spans="1:51" ht="15" x14ac:dyDescent="0.2">
      <c r="A1235" s="50"/>
      <c r="B1235" s="10"/>
      <c r="C1235" s="10"/>
      <c r="D1235" s="10"/>
      <c r="E1235" s="10"/>
      <c r="F1235" s="10"/>
      <c r="G1235" s="20"/>
      <c r="H1235" s="10"/>
      <c r="I1235" s="76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4"/>
      <c r="AA1235" s="4"/>
      <c r="AB1235" s="4"/>
      <c r="AC1235" s="4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</row>
    <row r="1236" spans="1:51" ht="15" x14ac:dyDescent="0.2">
      <c r="A1236" s="50"/>
      <c r="B1236" s="10"/>
      <c r="C1236" s="10"/>
      <c r="D1236" s="10"/>
      <c r="E1236" s="10"/>
      <c r="F1236" s="10"/>
      <c r="G1236" s="20"/>
      <c r="H1236" s="10"/>
      <c r="I1236" s="76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4"/>
      <c r="AA1236" s="4"/>
      <c r="AB1236" s="4"/>
      <c r="AC1236" s="4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</row>
    <row r="1237" spans="1:51" ht="15" x14ac:dyDescent="0.2">
      <c r="A1237" s="50"/>
      <c r="B1237" s="10"/>
      <c r="C1237" s="10"/>
      <c r="D1237" s="10"/>
      <c r="E1237" s="10"/>
      <c r="F1237" s="10"/>
      <c r="G1237" s="20"/>
      <c r="H1237" s="10"/>
      <c r="I1237" s="76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4"/>
      <c r="AA1237" s="4"/>
      <c r="AB1237" s="4"/>
      <c r="AC1237" s="4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</row>
    <row r="1238" spans="1:51" ht="15" x14ac:dyDescent="0.2">
      <c r="A1238" s="50"/>
      <c r="B1238" s="10"/>
      <c r="C1238" s="10"/>
      <c r="D1238" s="10"/>
      <c r="E1238" s="10"/>
      <c r="F1238" s="10"/>
      <c r="G1238" s="20"/>
      <c r="H1238" s="10"/>
      <c r="I1238" s="76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4"/>
      <c r="AA1238" s="4"/>
      <c r="AB1238" s="4"/>
      <c r="AC1238" s="4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</row>
    <row r="1239" spans="1:51" ht="15" x14ac:dyDescent="0.2">
      <c r="A1239" s="50"/>
      <c r="B1239" s="10"/>
      <c r="C1239" s="10"/>
      <c r="D1239" s="10"/>
      <c r="E1239" s="10"/>
      <c r="F1239" s="10"/>
      <c r="G1239" s="20"/>
      <c r="H1239" s="10"/>
      <c r="I1239" s="76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4"/>
      <c r="AA1239" s="4"/>
      <c r="AB1239" s="4"/>
      <c r="AC1239" s="4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</row>
    <row r="1240" spans="1:51" ht="15" x14ac:dyDescent="0.2">
      <c r="A1240" s="50"/>
      <c r="B1240" s="10"/>
      <c r="C1240" s="10"/>
      <c r="D1240" s="10"/>
      <c r="E1240" s="10"/>
      <c r="F1240" s="10"/>
      <c r="G1240" s="20"/>
      <c r="H1240" s="10"/>
      <c r="I1240" s="76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4"/>
      <c r="AA1240" s="4"/>
      <c r="AB1240" s="4"/>
      <c r="AC1240" s="4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</row>
    <row r="1241" spans="1:51" ht="15" x14ac:dyDescent="0.2">
      <c r="A1241" s="50"/>
      <c r="B1241" s="10"/>
      <c r="C1241" s="10"/>
      <c r="D1241" s="10"/>
      <c r="E1241" s="10"/>
      <c r="F1241" s="10"/>
      <c r="G1241" s="20"/>
      <c r="H1241" s="10"/>
      <c r="I1241" s="76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4"/>
      <c r="AA1241" s="4"/>
      <c r="AB1241" s="4"/>
      <c r="AC1241" s="4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</row>
    <row r="1242" spans="1:51" ht="15" x14ac:dyDescent="0.2">
      <c r="A1242" s="50"/>
      <c r="B1242" s="10"/>
      <c r="C1242" s="10"/>
      <c r="D1242" s="10"/>
      <c r="E1242" s="10"/>
      <c r="F1242" s="10"/>
      <c r="G1242" s="20"/>
      <c r="H1242" s="10"/>
      <c r="I1242" s="76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4"/>
      <c r="AA1242" s="4"/>
      <c r="AB1242" s="4"/>
      <c r="AC1242" s="4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</row>
    <row r="1243" spans="1:51" ht="15" x14ac:dyDescent="0.2">
      <c r="A1243" s="50"/>
      <c r="B1243" s="10"/>
      <c r="C1243" s="10"/>
      <c r="D1243" s="10"/>
      <c r="E1243" s="10"/>
      <c r="F1243" s="10"/>
      <c r="G1243" s="20"/>
      <c r="H1243" s="10"/>
      <c r="I1243" s="76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4"/>
      <c r="AA1243" s="4"/>
      <c r="AB1243" s="4"/>
      <c r="AC1243" s="4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</row>
    <row r="1244" spans="1:51" ht="15" x14ac:dyDescent="0.2">
      <c r="A1244" s="50"/>
      <c r="B1244" s="10"/>
      <c r="C1244" s="10"/>
      <c r="D1244" s="10"/>
      <c r="E1244" s="10"/>
      <c r="F1244" s="10"/>
      <c r="G1244" s="20"/>
      <c r="H1244" s="10"/>
      <c r="I1244" s="76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4"/>
      <c r="AA1244" s="4"/>
      <c r="AB1244" s="4"/>
      <c r="AC1244" s="4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</row>
    <row r="1245" spans="1:51" ht="15" x14ac:dyDescent="0.2">
      <c r="A1245" s="50"/>
      <c r="B1245" s="10"/>
      <c r="C1245" s="10"/>
      <c r="D1245" s="10"/>
      <c r="E1245" s="10"/>
      <c r="F1245" s="10"/>
      <c r="G1245" s="20"/>
      <c r="H1245" s="10"/>
      <c r="I1245" s="76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4"/>
      <c r="AA1245" s="4"/>
      <c r="AB1245" s="4"/>
      <c r="AC1245" s="4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</row>
    <row r="1246" spans="1:51" ht="15" x14ac:dyDescent="0.2">
      <c r="A1246" s="50"/>
      <c r="B1246" s="10"/>
      <c r="C1246" s="10"/>
      <c r="D1246" s="10"/>
      <c r="E1246" s="10"/>
      <c r="F1246" s="10"/>
      <c r="G1246" s="20"/>
      <c r="H1246" s="10"/>
      <c r="I1246" s="76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4"/>
      <c r="AA1246" s="4"/>
      <c r="AB1246" s="4"/>
      <c r="AC1246" s="4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</row>
    <row r="1247" spans="1:51" ht="15" x14ac:dyDescent="0.2">
      <c r="A1247" s="50"/>
      <c r="B1247" s="10"/>
      <c r="C1247" s="10"/>
      <c r="D1247" s="10"/>
      <c r="E1247" s="10"/>
      <c r="F1247" s="10"/>
      <c r="G1247" s="20"/>
      <c r="H1247" s="10"/>
      <c r="I1247" s="76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4"/>
      <c r="AA1247" s="4"/>
      <c r="AB1247" s="4"/>
      <c r="AC1247" s="4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</row>
    <row r="1248" spans="1:51" ht="15" x14ac:dyDescent="0.2">
      <c r="A1248" s="50"/>
      <c r="B1248" s="10"/>
      <c r="C1248" s="10"/>
      <c r="D1248" s="10"/>
      <c r="E1248" s="10"/>
      <c r="F1248" s="10"/>
      <c r="G1248" s="20"/>
      <c r="H1248" s="10"/>
      <c r="I1248" s="76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4"/>
      <c r="AA1248" s="4"/>
      <c r="AB1248" s="4"/>
      <c r="AC1248" s="4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</row>
    <row r="1249" spans="1:51" ht="15" x14ac:dyDescent="0.2">
      <c r="A1249" s="50"/>
      <c r="B1249" s="10"/>
      <c r="C1249" s="10"/>
      <c r="D1249" s="10"/>
      <c r="E1249" s="10"/>
      <c r="F1249" s="10"/>
      <c r="G1249" s="20"/>
      <c r="H1249" s="10"/>
      <c r="I1249" s="76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4"/>
      <c r="AA1249" s="4"/>
      <c r="AB1249" s="4"/>
      <c r="AC1249" s="4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</row>
    <row r="1250" spans="1:51" ht="15" x14ac:dyDescent="0.2">
      <c r="A1250" s="50"/>
      <c r="B1250" s="10"/>
      <c r="C1250" s="10"/>
      <c r="D1250" s="10"/>
      <c r="E1250" s="10"/>
      <c r="F1250" s="10"/>
      <c r="G1250" s="20"/>
      <c r="H1250" s="10"/>
      <c r="I1250" s="76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4"/>
      <c r="AA1250" s="4"/>
      <c r="AB1250" s="4"/>
      <c r="AC1250" s="4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</row>
    <row r="1251" spans="1:51" ht="15" x14ac:dyDescent="0.2">
      <c r="A1251" s="50"/>
      <c r="B1251" s="10"/>
      <c r="C1251" s="10"/>
      <c r="D1251" s="10"/>
      <c r="E1251" s="10"/>
      <c r="F1251" s="10"/>
      <c r="G1251" s="20"/>
      <c r="H1251" s="10"/>
      <c r="I1251" s="76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4"/>
      <c r="AA1251" s="4"/>
      <c r="AB1251" s="4"/>
      <c r="AC1251" s="4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</row>
    <row r="1252" spans="1:51" ht="15" x14ac:dyDescent="0.2">
      <c r="A1252" s="50"/>
      <c r="B1252" s="10"/>
      <c r="C1252" s="10"/>
      <c r="D1252" s="10"/>
      <c r="E1252" s="10"/>
      <c r="F1252" s="10"/>
      <c r="G1252" s="20"/>
      <c r="H1252" s="10"/>
      <c r="I1252" s="76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4"/>
      <c r="AA1252" s="4"/>
      <c r="AB1252" s="4"/>
      <c r="AC1252" s="4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</row>
    <row r="1253" spans="1:51" ht="15" x14ac:dyDescent="0.2">
      <c r="A1253" s="50"/>
      <c r="B1253" s="10"/>
      <c r="C1253" s="10"/>
      <c r="D1253" s="10"/>
      <c r="E1253" s="10"/>
      <c r="F1253" s="10"/>
      <c r="G1253" s="20"/>
      <c r="H1253" s="10"/>
      <c r="I1253" s="76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4"/>
      <c r="AA1253" s="4"/>
      <c r="AB1253" s="4"/>
      <c r="AC1253" s="4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</row>
    <row r="1254" spans="1:51" ht="15" x14ac:dyDescent="0.2">
      <c r="A1254" s="50"/>
      <c r="B1254" s="10"/>
      <c r="C1254" s="10"/>
      <c r="D1254" s="10"/>
      <c r="E1254" s="10"/>
      <c r="F1254" s="10"/>
      <c r="G1254" s="20"/>
      <c r="H1254" s="10"/>
      <c r="I1254" s="76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4"/>
      <c r="AA1254" s="4"/>
      <c r="AB1254" s="4"/>
      <c r="AC1254" s="4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</row>
    <row r="1255" spans="1:51" ht="15" x14ac:dyDescent="0.2">
      <c r="A1255" s="50"/>
      <c r="B1255" s="10"/>
      <c r="C1255" s="10"/>
      <c r="D1255" s="10"/>
      <c r="E1255" s="10"/>
      <c r="F1255" s="10"/>
      <c r="G1255" s="20"/>
      <c r="H1255" s="10"/>
      <c r="I1255" s="76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4"/>
      <c r="AA1255" s="4"/>
      <c r="AB1255" s="4"/>
      <c r="AC1255" s="4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</row>
    <row r="1256" spans="1:51" ht="15" x14ac:dyDescent="0.2">
      <c r="A1256" s="50"/>
      <c r="B1256" s="10"/>
      <c r="C1256" s="10"/>
      <c r="D1256" s="10"/>
      <c r="E1256" s="10"/>
      <c r="F1256" s="10"/>
      <c r="G1256" s="20"/>
      <c r="H1256" s="10"/>
      <c r="I1256" s="76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4"/>
      <c r="AA1256" s="4"/>
      <c r="AB1256" s="4"/>
      <c r="AC1256" s="4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</row>
    <row r="1257" spans="1:51" ht="15" x14ac:dyDescent="0.2">
      <c r="A1257" s="50"/>
      <c r="B1257" s="10"/>
      <c r="C1257" s="10"/>
      <c r="D1257" s="10"/>
      <c r="E1257" s="10"/>
      <c r="F1257" s="10"/>
      <c r="G1257" s="20"/>
      <c r="H1257" s="10"/>
      <c r="I1257" s="76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4"/>
      <c r="AA1257" s="4"/>
      <c r="AB1257" s="4"/>
      <c r="AC1257" s="4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</row>
    <row r="1258" spans="1:51" ht="15" x14ac:dyDescent="0.2">
      <c r="A1258" s="50"/>
      <c r="B1258" s="10"/>
      <c r="C1258" s="10"/>
      <c r="D1258" s="10"/>
      <c r="E1258" s="10"/>
      <c r="F1258" s="10"/>
      <c r="G1258" s="20"/>
      <c r="H1258" s="10"/>
      <c r="I1258" s="76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4"/>
      <c r="AA1258" s="4"/>
      <c r="AB1258" s="4"/>
      <c r="AC1258" s="4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</row>
    <row r="1259" spans="1:51" ht="15" x14ac:dyDescent="0.2">
      <c r="A1259" s="50"/>
      <c r="B1259" s="10"/>
      <c r="C1259" s="10"/>
      <c r="D1259" s="10"/>
      <c r="E1259" s="10"/>
      <c r="F1259" s="10"/>
      <c r="G1259" s="20"/>
      <c r="H1259" s="10"/>
      <c r="I1259" s="76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4"/>
      <c r="AA1259" s="4"/>
      <c r="AB1259" s="4"/>
      <c r="AC1259" s="4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</row>
    <row r="1260" spans="1:51" ht="15" x14ac:dyDescent="0.2">
      <c r="A1260" s="50"/>
      <c r="B1260" s="10"/>
      <c r="C1260" s="10"/>
      <c r="D1260" s="10"/>
      <c r="E1260" s="10"/>
      <c r="F1260" s="10"/>
      <c r="G1260" s="20"/>
      <c r="H1260" s="10"/>
      <c r="I1260" s="76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4"/>
      <c r="AA1260" s="4"/>
      <c r="AB1260" s="4"/>
      <c r="AC1260" s="4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</row>
    <row r="1261" spans="1:51" ht="15" x14ac:dyDescent="0.2">
      <c r="A1261" s="50"/>
      <c r="B1261" s="10"/>
      <c r="C1261" s="10"/>
      <c r="D1261" s="10"/>
      <c r="E1261" s="10"/>
      <c r="F1261" s="10"/>
      <c r="G1261" s="20"/>
      <c r="H1261" s="10"/>
      <c r="I1261" s="76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4"/>
      <c r="AA1261" s="4"/>
      <c r="AB1261" s="4"/>
      <c r="AC1261" s="4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</row>
    <row r="1262" spans="1:51" ht="15" x14ac:dyDescent="0.2">
      <c r="A1262" s="50"/>
      <c r="B1262" s="10"/>
      <c r="C1262" s="10"/>
      <c r="D1262" s="10"/>
      <c r="E1262" s="10"/>
      <c r="F1262" s="10"/>
      <c r="G1262" s="20"/>
      <c r="H1262" s="10"/>
      <c r="I1262" s="76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4"/>
      <c r="AA1262" s="4"/>
      <c r="AB1262" s="4"/>
      <c r="AC1262" s="4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</row>
    <row r="1263" spans="1:51" ht="15" x14ac:dyDescent="0.2">
      <c r="A1263" s="50"/>
      <c r="B1263" s="10"/>
      <c r="C1263" s="10"/>
      <c r="D1263" s="10"/>
      <c r="E1263" s="10"/>
      <c r="F1263" s="10"/>
      <c r="G1263" s="20"/>
      <c r="H1263" s="10"/>
      <c r="I1263" s="76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4"/>
      <c r="AA1263" s="4"/>
      <c r="AB1263" s="4"/>
      <c r="AC1263" s="4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</row>
    <row r="1264" spans="1:51" ht="15" x14ac:dyDescent="0.2">
      <c r="A1264" s="50"/>
      <c r="B1264" s="10"/>
      <c r="C1264" s="10"/>
      <c r="D1264" s="10"/>
      <c r="E1264" s="10"/>
      <c r="F1264" s="10"/>
      <c r="G1264" s="20"/>
      <c r="H1264" s="10"/>
      <c r="I1264" s="76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4"/>
      <c r="AA1264" s="4"/>
      <c r="AB1264" s="4"/>
      <c r="AC1264" s="4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</row>
    <row r="1265" spans="1:51" ht="15" x14ac:dyDescent="0.2">
      <c r="A1265" s="50"/>
      <c r="B1265" s="10"/>
      <c r="C1265" s="10"/>
      <c r="D1265" s="10"/>
      <c r="E1265" s="10"/>
      <c r="F1265" s="10"/>
      <c r="G1265" s="20"/>
      <c r="H1265" s="10"/>
      <c r="I1265" s="76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4"/>
      <c r="AA1265" s="4"/>
      <c r="AB1265" s="4"/>
      <c r="AC1265" s="4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</row>
    <row r="1266" spans="1:51" ht="15" x14ac:dyDescent="0.2">
      <c r="A1266" s="50"/>
      <c r="B1266" s="10"/>
      <c r="C1266" s="10"/>
      <c r="D1266" s="10"/>
      <c r="E1266" s="10"/>
      <c r="F1266" s="10"/>
      <c r="G1266" s="20"/>
      <c r="H1266" s="10"/>
      <c r="I1266" s="76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4"/>
      <c r="AA1266" s="4"/>
      <c r="AB1266" s="4"/>
      <c r="AC1266" s="4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</row>
    <row r="1267" spans="1:51" ht="15" x14ac:dyDescent="0.2">
      <c r="A1267" s="50"/>
      <c r="B1267" s="10"/>
      <c r="C1267" s="10"/>
      <c r="D1267" s="10"/>
      <c r="E1267" s="10"/>
      <c r="F1267" s="10"/>
      <c r="G1267" s="20"/>
      <c r="H1267" s="10"/>
      <c r="I1267" s="76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4"/>
      <c r="AA1267" s="4"/>
      <c r="AB1267" s="4"/>
      <c r="AC1267" s="4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</row>
    <row r="1268" spans="1:51" ht="15" x14ac:dyDescent="0.2">
      <c r="A1268" s="50"/>
      <c r="B1268" s="10"/>
      <c r="C1268" s="10"/>
      <c r="D1268" s="10"/>
      <c r="E1268" s="10"/>
      <c r="F1268" s="10"/>
      <c r="G1268" s="20"/>
      <c r="H1268" s="10"/>
      <c r="I1268" s="76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4"/>
      <c r="AA1268" s="4"/>
      <c r="AB1268" s="4"/>
      <c r="AC1268" s="4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</row>
    <row r="1269" spans="1:51" ht="15" x14ac:dyDescent="0.2">
      <c r="A1269" s="50"/>
      <c r="B1269" s="10"/>
      <c r="C1269" s="10"/>
      <c r="D1269" s="10"/>
      <c r="E1269" s="10"/>
      <c r="F1269" s="10"/>
      <c r="G1269" s="20"/>
      <c r="H1269" s="10"/>
      <c r="I1269" s="76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4"/>
      <c r="AA1269" s="4"/>
      <c r="AB1269" s="4"/>
      <c r="AC1269" s="4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</row>
    <row r="1270" spans="1:51" ht="15" x14ac:dyDescent="0.2">
      <c r="A1270" s="50"/>
      <c r="B1270" s="10"/>
      <c r="C1270" s="10"/>
      <c r="D1270" s="10"/>
      <c r="E1270" s="10"/>
      <c r="F1270" s="10"/>
      <c r="G1270" s="20"/>
      <c r="H1270" s="10"/>
      <c r="I1270" s="76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4"/>
      <c r="AA1270" s="4"/>
      <c r="AB1270" s="4"/>
      <c r="AC1270" s="4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</row>
    <row r="1271" spans="1:51" ht="15" x14ac:dyDescent="0.2">
      <c r="A1271" s="50"/>
      <c r="B1271" s="10"/>
      <c r="C1271" s="10"/>
      <c r="D1271" s="10"/>
      <c r="E1271" s="10"/>
      <c r="F1271" s="10"/>
      <c r="G1271" s="20"/>
      <c r="H1271" s="10"/>
      <c r="I1271" s="76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4"/>
      <c r="AA1271" s="4"/>
      <c r="AB1271" s="4"/>
      <c r="AC1271" s="4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</row>
    <row r="1272" spans="1:51" ht="15" x14ac:dyDescent="0.2">
      <c r="A1272" s="50"/>
      <c r="B1272" s="10"/>
      <c r="C1272" s="10"/>
      <c r="D1272" s="10"/>
      <c r="E1272" s="10"/>
      <c r="F1272" s="10"/>
      <c r="G1272" s="20"/>
      <c r="H1272" s="10"/>
      <c r="I1272" s="76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4"/>
      <c r="AA1272" s="4"/>
      <c r="AB1272" s="4"/>
      <c r="AC1272" s="4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</row>
    <row r="1273" spans="1:51" ht="15" x14ac:dyDescent="0.2">
      <c r="A1273" s="50"/>
      <c r="B1273" s="10"/>
      <c r="C1273" s="10"/>
      <c r="D1273" s="10"/>
      <c r="E1273" s="10"/>
      <c r="F1273" s="10"/>
      <c r="G1273" s="20"/>
      <c r="H1273" s="10"/>
      <c r="I1273" s="76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4"/>
      <c r="AA1273" s="4"/>
      <c r="AB1273" s="4"/>
      <c r="AC1273" s="4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</row>
    <row r="1274" spans="1:51" ht="15" x14ac:dyDescent="0.2">
      <c r="A1274" s="50"/>
      <c r="B1274" s="10"/>
      <c r="C1274" s="10"/>
      <c r="D1274" s="10"/>
      <c r="E1274" s="10"/>
      <c r="F1274" s="10"/>
      <c r="G1274" s="20"/>
      <c r="H1274" s="10"/>
      <c r="I1274" s="76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4"/>
      <c r="AA1274" s="4"/>
      <c r="AB1274" s="4"/>
      <c r="AC1274" s="4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</row>
    <row r="1275" spans="1:51" ht="15" x14ac:dyDescent="0.2">
      <c r="A1275" s="50"/>
      <c r="B1275" s="10"/>
      <c r="C1275" s="10"/>
      <c r="D1275" s="10"/>
      <c r="E1275" s="10"/>
      <c r="F1275" s="10"/>
      <c r="G1275" s="20"/>
      <c r="H1275" s="10"/>
      <c r="I1275" s="76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4"/>
      <c r="AA1275" s="4"/>
      <c r="AB1275" s="4"/>
      <c r="AC1275" s="4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</row>
    <row r="1276" spans="1:51" ht="15" x14ac:dyDescent="0.2">
      <c r="A1276" s="50"/>
      <c r="B1276" s="10"/>
      <c r="C1276" s="10"/>
      <c r="D1276" s="10"/>
      <c r="E1276" s="10"/>
      <c r="F1276" s="10"/>
      <c r="G1276" s="20"/>
      <c r="H1276" s="10"/>
      <c r="I1276" s="76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4"/>
      <c r="AA1276" s="4"/>
      <c r="AB1276" s="4"/>
      <c r="AC1276" s="4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</row>
    <row r="1277" spans="1:51" ht="15" x14ac:dyDescent="0.2">
      <c r="A1277" s="50"/>
      <c r="B1277" s="10"/>
      <c r="C1277" s="10"/>
      <c r="D1277" s="10"/>
      <c r="E1277" s="10"/>
      <c r="F1277" s="10"/>
      <c r="G1277" s="20"/>
      <c r="H1277" s="10"/>
      <c r="I1277" s="76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4"/>
      <c r="AA1277" s="4"/>
      <c r="AB1277" s="4"/>
      <c r="AC1277" s="4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</row>
    <row r="1278" spans="1:51" ht="15" x14ac:dyDescent="0.2">
      <c r="A1278" s="50"/>
      <c r="B1278" s="10"/>
      <c r="C1278" s="10"/>
      <c r="D1278" s="10"/>
      <c r="E1278" s="10"/>
      <c r="F1278" s="10"/>
      <c r="G1278" s="20"/>
      <c r="H1278" s="10"/>
      <c r="I1278" s="76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4"/>
      <c r="AA1278" s="4"/>
      <c r="AB1278" s="4"/>
      <c r="AC1278" s="4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</row>
    <row r="1279" spans="1:51" ht="15" x14ac:dyDescent="0.2">
      <c r="A1279" s="50"/>
      <c r="B1279" s="10"/>
      <c r="C1279" s="10"/>
      <c r="D1279" s="10"/>
      <c r="E1279" s="10"/>
      <c r="F1279" s="10"/>
      <c r="G1279" s="20"/>
      <c r="H1279" s="10"/>
      <c r="I1279" s="76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4"/>
      <c r="AA1279" s="4"/>
      <c r="AB1279" s="4"/>
      <c r="AC1279" s="4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</row>
    <row r="1280" spans="1:51" ht="15" x14ac:dyDescent="0.2">
      <c r="A1280" s="50"/>
      <c r="B1280" s="10"/>
      <c r="C1280" s="10"/>
      <c r="D1280" s="10"/>
      <c r="E1280" s="10"/>
      <c r="F1280" s="10"/>
      <c r="G1280" s="20"/>
      <c r="H1280" s="10"/>
      <c r="I1280" s="76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4"/>
      <c r="AA1280" s="4"/>
      <c r="AB1280" s="4"/>
      <c r="AC1280" s="4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</row>
    <row r="1281" spans="1:51" ht="15" x14ac:dyDescent="0.2">
      <c r="A1281" s="50"/>
      <c r="B1281" s="10"/>
      <c r="C1281" s="10"/>
      <c r="D1281" s="10"/>
      <c r="E1281" s="10"/>
      <c r="F1281" s="10"/>
      <c r="G1281" s="20"/>
      <c r="H1281" s="10"/>
      <c r="I1281" s="76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4"/>
      <c r="AA1281" s="4"/>
      <c r="AB1281" s="4"/>
      <c r="AC1281" s="4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</row>
    <row r="1282" spans="1:51" ht="15" x14ac:dyDescent="0.2">
      <c r="A1282" s="50"/>
      <c r="B1282" s="10"/>
      <c r="C1282" s="10"/>
      <c r="D1282" s="10"/>
      <c r="E1282" s="10"/>
      <c r="F1282" s="10"/>
      <c r="G1282" s="20"/>
      <c r="H1282" s="10"/>
      <c r="I1282" s="76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4"/>
      <c r="AA1282" s="4"/>
      <c r="AB1282" s="4"/>
      <c r="AC1282" s="4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</row>
    <row r="1283" spans="1:51" ht="15" x14ac:dyDescent="0.2">
      <c r="A1283" s="50"/>
      <c r="B1283" s="10"/>
      <c r="C1283" s="10"/>
      <c r="D1283" s="10"/>
      <c r="E1283" s="10"/>
      <c r="F1283" s="10"/>
      <c r="G1283" s="20"/>
      <c r="H1283" s="10"/>
      <c r="I1283" s="76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4"/>
      <c r="AA1283" s="4"/>
      <c r="AB1283" s="4"/>
      <c r="AC1283" s="4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</row>
    <row r="1284" spans="1:51" ht="15" x14ac:dyDescent="0.2">
      <c r="A1284" s="50"/>
      <c r="B1284" s="10"/>
      <c r="C1284" s="10"/>
      <c r="D1284" s="10"/>
      <c r="E1284" s="10"/>
      <c r="F1284" s="10"/>
      <c r="G1284" s="20"/>
      <c r="H1284" s="10"/>
      <c r="I1284" s="76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4"/>
      <c r="AA1284" s="4"/>
      <c r="AB1284" s="4"/>
      <c r="AC1284" s="4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</row>
    <row r="1285" spans="1:51" ht="15" x14ac:dyDescent="0.2">
      <c r="A1285" s="50"/>
      <c r="B1285" s="10"/>
      <c r="C1285" s="10"/>
      <c r="D1285" s="10"/>
      <c r="E1285" s="10"/>
      <c r="F1285" s="10"/>
      <c r="G1285" s="20"/>
      <c r="H1285" s="10"/>
      <c r="I1285" s="76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4"/>
      <c r="AA1285" s="4"/>
      <c r="AB1285" s="4"/>
      <c r="AC1285" s="4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</row>
    <row r="1286" spans="1:51" ht="15" x14ac:dyDescent="0.2">
      <c r="A1286" s="50"/>
      <c r="B1286" s="10"/>
      <c r="C1286" s="10"/>
      <c r="D1286" s="10"/>
      <c r="E1286" s="10"/>
      <c r="F1286" s="10"/>
      <c r="G1286" s="20"/>
      <c r="H1286" s="10"/>
      <c r="I1286" s="76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4"/>
      <c r="AA1286" s="4"/>
      <c r="AB1286" s="4"/>
      <c r="AC1286" s="4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</row>
    <row r="1287" spans="1:51" ht="15" x14ac:dyDescent="0.2">
      <c r="A1287" s="50"/>
      <c r="B1287" s="10"/>
      <c r="C1287" s="10"/>
      <c r="D1287" s="10"/>
      <c r="E1287" s="10"/>
      <c r="F1287" s="10"/>
      <c r="G1287" s="20"/>
      <c r="H1287" s="10"/>
      <c r="I1287" s="76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4"/>
      <c r="AA1287" s="4"/>
      <c r="AB1287" s="4"/>
      <c r="AC1287" s="4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</row>
    <row r="1288" spans="1:51" ht="15" x14ac:dyDescent="0.2">
      <c r="A1288" s="50"/>
      <c r="B1288" s="10"/>
      <c r="C1288" s="10"/>
      <c r="D1288" s="10"/>
      <c r="E1288" s="10"/>
      <c r="F1288" s="10"/>
      <c r="G1288" s="20"/>
      <c r="H1288" s="10"/>
      <c r="I1288" s="76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4"/>
      <c r="AA1288" s="4"/>
      <c r="AB1288" s="4"/>
      <c r="AC1288" s="4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</row>
    <row r="1289" spans="1:51" ht="15" x14ac:dyDescent="0.2">
      <c r="A1289" s="50"/>
      <c r="B1289" s="10"/>
      <c r="C1289" s="10"/>
      <c r="D1289" s="10"/>
      <c r="E1289" s="10"/>
      <c r="F1289" s="10"/>
      <c r="G1289" s="20"/>
      <c r="H1289" s="10"/>
      <c r="I1289" s="76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4"/>
      <c r="AA1289" s="4"/>
      <c r="AB1289" s="4"/>
      <c r="AC1289" s="4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</row>
    <row r="1290" spans="1:51" ht="15" x14ac:dyDescent="0.2">
      <c r="A1290" s="50"/>
      <c r="B1290" s="10"/>
      <c r="C1290" s="10"/>
      <c r="D1290" s="10"/>
      <c r="E1290" s="10"/>
      <c r="F1290" s="10"/>
      <c r="G1290" s="20"/>
      <c r="H1290" s="10"/>
      <c r="I1290" s="76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4"/>
      <c r="AA1290" s="4"/>
      <c r="AB1290" s="4"/>
      <c r="AC1290" s="4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</row>
    <row r="1291" spans="1:51" ht="15" x14ac:dyDescent="0.2">
      <c r="A1291" s="50"/>
      <c r="B1291" s="10"/>
      <c r="C1291" s="10"/>
      <c r="D1291" s="10"/>
      <c r="E1291" s="10"/>
      <c r="F1291" s="10"/>
      <c r="G1291" s="20"/>
      <c r="H1291" s="10"/>
      <c r="I1291" s="76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4"/>
      <c r="AA1291" s="4"/>
      <c r="AB1291" s="4"/>
      <c r="AC1291" s="4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</row>
    <row r="1292" spans="1:51" ht="15" x14ac:dyDescent="0.2">
      <c r="A1292" s="50"/>
      <c r="B1292" s="10"/>
      <c r="C1292" s="10"/>
      <c r="D1292" s="10"/>
      <c r="E1292" s="10"/>
      <c r="F1292" s="10"/>
      <c r="G1292" s="20"/>
      <c r="H1292" s="10"/>
      <c r="I1292" s="76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4"/>
      <c r="AA1292" s="4"/>
      <c r="AB1292" s="4"/>
      <c r="AC1292" s="4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</row>
    <row r="1293" spans="1:51" ht="15" x14ac:dyDescent="0.2">
      <c r="A1293" s="50"/>
      <c r="B1293" s="10"/>
      <c r="C1293" s="10"/>
      <c r="D1293" s="10"/>
      <c r="E1293" s="10"/>
      <c r="F1293" s="10"/>
      <c r="G1293" s="20"/>
      <c r="H1293" s="10"/>
      <c r="I1293" s="76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4"/>
      <c r="AA1293" s="4"/>
      <c r="AB1293" s="4"/>
      <c r="AC1293" s="4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</row>
    <row r="1294" spans="1:51" ht="15" x14ac:dyDescent="0.2">
      <c r="A1294" s="50"/>
      <c r="B1294" s="10"/>
      <c r="C1294" s="10"/>
      <c r="D1294" s="10"/>
      <c r="E1294" s="10"/>
      <c r="F1294" s="10"/>
      <c r="G1294" s="20"/>
      <c r="H1294" s="10"/>
      <c r="I1294" s="76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4"/>
      <c r="AA1294" s="4"/>
      <c r="AB1294" s="4"/>
      <c r="AC1294" s="4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</row>
    <row r="1295" spans="1:51" ht="15" x14ac:dyDescent="0.2">
      <c r="A1295" s="50"/>
      <c r="B1295" s="10"/>
      <c r="C1295" s="10"/>
      <c r="D1295" s="10"/>
      <c r="E1295" s="10"/>
      <c r="F1295" s="10"/>
      <c r="G1295" s="20"/>
      <c r="H1295" s="10"/>
      <c r="I1295" s="76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4"/>
      <c r="AA1295" s="4"/>
      <c r="AB1295" s="4"/>
      <c r="AC1295" s="4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</row>
    <row r="1296" spans="1:51" ht="15" x14ac:dyDescent="0.2">
      <c r="A1296" s="50"/>
      <c r="B1296" s="10"/>
      <c r="C1296" s="10"/>
      <c r="D1296" s="10"/>
      <c r="E1296" s="10"/>
      <c r="F1296" s="10"/>
      <c r="G1296" s="20"/>
      <c r="H1296" s="10"/>
      <c r="I1296" s="76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4"/>
      <c r="AA1296" s="4"/>
      <c r="AB1296" s="4"/>
      <c r="AC1296" s="4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</row>
    <row r="1297" spans="1:51" ht="15" x14ac:dyDescent="0.2">
      <c r="A1297" s="50"/>
      <c r="B1297" s="10"/>
      <c r="C1297" s="10"/>
      <c r="D1297" s="10"/>
      <c r="E1297" s="10"/>
      <c r="F1297" s="10"/>
      <c r="G1297" s="20"/>
      <c r="H1297" s="10"/>
      <c r="I1297" s="76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4"/>
      <c r="AA1297" s="4"/>
      <c r="AB1297" s="4"/>
      <c r="AC1297" s="4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</row>
    <row r="1298" spans="1:51" ht="15" x14ac:dyDescent="0.2">
      <c r="A1298" s="50"/>
      <c r="B1298" s="10"/>
      <c r="C1298" s="10"/>
      <c r="D1298" s="10"/>
      <c r="E1298" s="10"/>
      <c r="F1298" s="10"/>
      <c r="G1298" s="20"/>
      <c r="H1298" s="10"/>
      <c r="I1298" s="76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4"/>
      <c r="AA1298" s="4"/>
      <c r="AB1298" s="4"/>
      <c r="AC1298" s="4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</row>
    <row r="1299" spans="1:51" ht="15" x14ac:dyDescent="0.2">
      <c r="A1299" s="50"/>
      <c r="B1299" s="10"/>
      <c r="C1299" s="10"/>
      <c r="D1299" s="10"/>
      <c r="E1299" s="10"/>
      <c r="F1299" s="10"/>
      <c r="G1299" s="20"/>
      <c r="H1299" s="10"/>
      <c r="I1299" s="76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4"/>
      <c r="AA1299" s="4"/>
      <c r="AB1299" s="4"/>
      <c r="AC1299" s="4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</row>
    <row r="1300" spans="1:51" ht="15" x14ac:dyDescent="0.2">
      <c r="A1300" s="50"/>
      <c r="B1300" s="10"/>
      <c r="C1300" s="10"/>
      <c r="D1300" s="10"/>
      <c r="E1300" s="10"/>
      <c r="F1300" s="10"/>
      <c r="G1300" s="20"/>
      <c r="H1300" s="10"/>
      <c r="I1300" s="76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4"/>
      <c r="AA1300" s="4"/>
      <c r="AB1300" s="4"/>
      <c r="AC1300" s="4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</row>
    <row r="1301" spans="1:51" ht="15" x14ac:dyDescent="0.2">
      <c r="A1301" s="50"/>
      <c r="B1301" s="10"/>
      <c r="C1301" s="10"/>
      <c r="D1301" s="10"/>
      <c r="E1301" s="10"/>
      <c r="F1301" s="10"/>
      <c r="G1301" s="20"/>
      <c r="H1301" s="10"/>
      <c r="I1301" s="76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4"/>
      <c r="AA1301" s="4"/>
      <c r="AB1301" s="4"/>
      <c r="AC1301" s="4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</row>
    <row r="1302" spans="1:51" ht="15" x14ac:dyDescent="0.2">
      <c r="A1302" s="50"/>
      <c r="B1302" s="10"/>
      <c r="C1302" s="10"/>
      <c r="D1302" s="10"/>
      <c r="E1302" s="10"/>
      <c r="F1302" s="10"/>
      <c r="G1302" s="20"/>
      <c r="H1302" s="10"/>
      <c r="I1302" s="76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4"/>
      <c r="AA1302" s="4"/>
      <c r="AB1302" s="4"/>
      <c r="AC1302" s="4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</row>
    <row r="1303" spans="1:51" ht="15" x14ac:dyDescent="0.2">
      <c r="A1303" s="50"/>
      <c r="B1303" s="10"/>
      <c r="C1303" s="10"/>
      <c r="D1303" s="10"/>
      <c r="E1303" s="10"/>
      <c r="F1303" s="10"/>
      <c r="G1303" s="20"/>
      <c r="H1303" s="10"/>
      <c r="I1303" s="76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4"/>
      <c r="AA1303" s="4"/>
      <c r="AB1303" s="4"/>
      <c r="AC1303" s="4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</row>
    <row r="1304" spans="1:51" ht="15" x14ac:dyDescent="0.2">
      <c r="A1304" s="50"/>
      <c r="B1304" s="10"/>
      <c r="C1304" s="10"/>
      <c r="D1304" s="10"/>
      <c r="E1304" s="10"/>
      <c r="F1304" s="10"/>
      <c r="G1304" s="20"/>
      <c r="H1304" s="10"/>
      <c r="I1304" s="76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4"/>
      <c r="AA1304" s="4"/>
      <c r="AB1304" s="4"/>
      <c r="AC1304" s="4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</row>
    <row r="1305" spans="1:51" ht="15" x14ac:dyDescent="0.2">
      <c r="A1305" s="50"/>
      <c r="B1305" s="10"/>
      <c r="C1305" s="10"/>
      <c r="D1305" s="10"/>
      <c r="E1305" s="10"/>
      <c r="F1305" s="10"/>
      <c r="G1305" s="20"/>
      <c r="H1305" s="10"/>
      <c r="I1305" s="76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4"/>
      <c r="AA1305" s="4"/>
      <c r="AB1305" s="4"/>
      <c r="AC1305" s="4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</row>
    <row r="1306" spans="1:51" ht="15" x14ac:dyDescent="0.2">
      <c r="A1306" s="50"/>
      <c r="B1306" s="10"/>
      <c r="C1306" s="10"/>
      <c r="D1306" s="10"/>
      <c r="E1306" s="10"/>
      <c r="F1306" s="10"/>
      <c r="G1306" s="20"/>
      <c r="H1306" s="10"/>
      <c r="I1306" s="76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4"/>
      <c r="AA1306" s="4"/>
      <c r="AB1306" s="4"/>
      <c r="AC1306" s="4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</row>
    <row r="1307" spans="1:51" ht="15" x14ac:dyDescent="0.2">
      <c r="A1307" s="50"/>
      <c r="B1307" s="10"/>
      <c r="C1307" s="10"/>
      <c r="D1307" s="10"/>
      <c r="E1307" s="10"/>
      <c r="F1307" s="10"/>
      <c r="G1307" s="20"/>
      <c r="H1307" s="10"/>
      <c r="I1307" s="76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4"/>
      <c r="AA1307" s="4"/>
      <c r="AB1307" s="4"/>
      <c r="AC1307" s="4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</row>
    <row r="1308" spans="1:51" ht="15" x14ac:dyDescent="0.2">
      <c r="A1308" s="50"/>
      <c r="B1308" s="10"/>
      <c r="C1308" s="10"/>
      <c r="D1308" s="10"/>
      <c r="E1308" s="10"/>
      <c r="F1308" s="10"/>
      <c r="G1308" s="20"/>
      <c r="H1308" s="10"/>
      <c r="I1308" s="76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4"/>
      <c r="AA1308" s="4"/>
      <c r="AB1308" s="4"/>
      <c r="AC1308" s="4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</row>
    <row r="1309" spans="1:51" ht="15" x14ac:dyDescent="0.2">
      <c r="A1309" s="50"/>
      <c r="B1309" s="10"/>
      <c r="C1309" s="10"/>
      <c r="D1309" s="10"/>
      <c r="E1309" s="10"/>
      <c r="F1309" s="10"/>
      <c r="G1309" s="20"/>
      <c r="H1309" s="10"/>
      <c r="I1309" s="76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4"/>
      <c r="AA1309" s="4"/>
      <c r="AB1309" s="4"/>
      <c r="AC1309" s="4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</row>
    <row r="1310" spans="1:51" ht="15" x14ac:dyDescent="0.2">
      <c r="A1310" s="50"/>
      <c r="B1310" s="10"/>
      <c r="C1310" s="10"/>
      <c r="D1310" s="10"/>
      <c r="E1310" s="10"/>
      <c r="F1310" s="10"/>
      <c r="G1310" s="20"/>
      <c r="H1310" s="10"/>
      <c r="I1310" s="76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4"/>
      <c r="AA1310" s="4"/>
      <c r="AB1310" s="4"/>
      <c r="AC1310" s="4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</row>
    <row r="1311" spans="1:51" ht="15" x14ac:dyDescent="0.2">
      <c r="A1311" s="50"/>
      <c r="B1311" s="10"/>
      <c r="C1311" s="10"/>
      <c r="D1311" s="10"/>
      <c r="E1311" s="10"/>
      <c r="F1311" s="10"/>
      <c r="G1311" s="20"/>
      <c r="H1311" s="10"/>
      <c r="I1311" s="76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4"/>
      <c r="AA1311" s="4"/>
      <c r="AB1311" s="4"/>
      <c r="AC1311" s="4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</row>
    <row r="1312" spans="1:51" ht="15" x14ac:dyDescent="0.2">
      <c r="A1312" s="50"/>
      <c r="B1312" s="10"/>
      <c r="C1312" s="10"/>
      <c r="D1312" s="10"/>
      <c r="E1312" s="10"/>
      <c r="F1312" s="10"/>
      <c r="G1312" s="20"/>
      <c r="H1312" s="10"/>
      <c r="I1312" s="76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4"/>
      <c r="AA1312" s="4"/>
      <c r="AB1312" s="4"/>
      <c r="AC1312" s="4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</row>
    <row r="1313" spans="1:51" ht="15" x14ac:dyDescent="0.2">
      <c r="A1313" s="50"/>
      <c r="B1313" s="10"/>
      <c r="C1313" s="10"/>
      <c r="D1313" s="10"/>
      <c r="E1313" s="10"/>
      <c r="F1313" s="10"/>
      <c r="G1313" s="20"/>
      <c r="H1313" s="10"/>
      <c r="I1313" s="76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4"/>
      <c r="AA1313" s="4"/>
      <c r="AB1313" s="4"/>
      <c r="AC1313" s="4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</row>
    <row r="1314" spans="1:51" ht="15" x14ac:dyDescent="0.2">
      <c r="A1314" s="50"/>
      <c r="B1314" s="10"/>
      <c r="C1314" s="10"/>
      <c r="D1314" s="10"/>
      <c r="E1314" s="10"/>
      <c r="F1314" s="10"/>
      <c r="G1314" s="20"/>
      <c r="H1314" s="10"/>
      <c r="I1314" s="76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4"/>
      <c r="AA1314" s="4"/>
      <c r="AB1314" s="4"/>
      <c r="AC1314" s="4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</row>
    <row r="1315" spans="1:51" ht="15" x14ac:dyDescent="0.2">
      <c r="A1315" s="50"/>
      <c r="B1315" s="10"/>
      <c r="C1315" s="10"/>
      <c r="D1315" s="10"/>
      <c r="E1315" s="10"/>
      <c r="F1315" s="10"/>
      <c r="G1315" s="20"/>
      <c r="H1315" s="10"/>
      <c r="I1315" s="76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4"/>
      <c r="AA1315" s="4"/>
      <c r="AB1315" s="4"/>
      <c r="AC1315" s="4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</row>
    <row r="1316" spans="1:51" ht="15" x14ac:dyDescent="0.2">
      <c r="A1316" s="50"/>
      <c r="B1316" s="10"/>
      <c r="C1316" s="10"/>
      <c r="D1316" s="10"/>
      <c r="E1316" s="10"/>
      <c r="F1316" s="10"/>
      <c r="G1316" s="20"/>
      <c r="H1316" s="10"/>
      <c r="I1316" s="76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4"/>
      <c r="AA1316" s="4"/>
      <c r="AB1316" s="4"/>
      <c r="AC1316" s="4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</row>
    <row r="1317" spans="1:51" ht="15" x14ac:dyDescent="0.2">
      <c r="A1317" s="50"/>
      <c r="B1317" s="10"/>
      <c r="C1317" s="10"/>
      <c r="D1317" s="10"/>
      <c r="E1317" s="10"/>
      <c r="F1317" s="10"/>
      <c r="G1317" s="20"/>
      <c r="H1317" s="10"/>
      <c r="I1317" s="76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4"/>
      <c r="AA1317" s="4"/>
      <c r="AB1317" s="4"/>
      <c r="AC1317" s="4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</row>
    <row r="1318" spans="1:51" ht="15" x14ac:dyDescent="0.2">
      <c r="A1318" s="50"/>
      <c r="B1318" s="10"/>
      <c r="C1318" s="10"/>
      <c r="D1318" s="10"/>
      <c r="E1318" s="10"/>
      <c r="F1318" s="10"/>
      <c r="G1318" s="20"/>
      <c r="H1318" s="10"/>
      <c r="I1318" s="76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4"/>
      <c r="AA1318" s="4"/>
      <c r="AB1318" s="4"/>
      <c r="AC1318" s="4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</row>
  </sheetData>
  <hyperlinks>
    <hyperlink ref="I355" r:id="rId1" xr:uid="{00000000-0004-0000-0100-000000000000}"/>
    <hyperlink ref="I356" r:id="rId2" xr:uid="{00000000-0004-0000-0100-000001000000}"/>
    <hyperlink ref="I357" r:id="rId3" xr:uid="{00000000-0004-0000-0100-000002000000}"/>
    <hyperlink ref="I358" r:id="rId4" xr:uid="{00000000-0004-0000-0100-000003000000}"/>
    <hyperlink ref="I359" r:id="rId5" xr:uid="{00000000-0004-0000-0100-000004000000}"/>
    <hyperlink ref="I409" r:id="rId6" xr:uid="{00000000-0004-0000-0100-000005000000}"/>
    <hyperlink ref="I410" r:id="rId7" xr:uid="{00000000-0004-0000-0100-000006000000}"/>
    <hyperlink ref="I411" r:id="rId8" xr:uid="{00000000-0004-0000-0100-000007000000}"/>
    <hyperlink ref="I416" r:id="rId9" xr:uid="{00000000-0004-0000-01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2"/>
  <sheetViews>
    <sheetView workbookViewId="0"/>
  </sheetViews>
  <sheetFormatPr defaultColWidth="17.28515625" defaultRowHeight="15.75" customHeight="1" x14ac:dyDescent="0.2"/>
  <cols>
    <col min="1" max="1" width="9" customWidth="1"/>
    <col min="2" max="2" width="50.5703125" customWidth="1"/>
    <col min="3" max="3" width="18.85546875" customWidth="1"/>
    <col min="4" max="4" width="22.42578125" customWidth="1"/>
    <col min="5" max="5" width="17" customWidth="1"/>
    <col min="6" max="6" width="9" customWidth="1"/>
    <col min="7" max="7" width="16.140625" customWidth="1"/>
    <col min="8" max="8" width="32.7109375" customWidth="1"/>
  </cols>
  <sheetData>
    <row r="1" spans="1:8" x14ac:dyDescent="0.25">
      <c r="A1" s="5" t="s">
        <v>40</v>
      </c>
      <c r="B1" s="7" t="s">
        <v>43</v>
      </c>
      <c r="C1" s="5" t="s">
        <v>0</v>
      </c>
      <c r="D1" s="5" t="s">
        <v>50</v>
      </c>
      <c r="E1" s="5" t="s">
        <v>51</v>
      </c>
      <c r="F1" s="9" t="s">
        <v>6</v>
      </c>
      <c r="G1" s="11" t="s">
        <v>55</v>
      </c>
      <c r="H1" s="11" t="s">
        <v>8</v>
      </c>
    </row>
    <row r="2" spans="1:8" ht="15" x14ac:dyDescent="0.2">
      <c r="A2" s="13"/>
      <c r="B2" s="13"/>
      <c r="C2" s="13"/>
      <c r="D2" s="13"/>
      <c r="E2" s="13"/>
      <c r="F2" s="13"/>
      <c r="G2" s="13"/>
      <c r="H2" s="13"/>
    </row>
    <row r="3" spans="1:8" ht="19.5" customHeight="1" x14ac:dyDescent="0.2">
      <c r="A3" s="15" t="s">
        <v>60</v>
      </c>
      <c r="B3" s="17" t="s">
        <v>62</v>
      </c>
      <c r="C3" s="19" t="s">
        <v>64</v>
      </c>
      <c r="D3" s="13"/>
      <c r="E3" s="13"/>
      <c r="F3" s="13"/>
      <c r="G3" s="17" t="s">
        <v>70</v>
      </c>
      <c r="H3" s="22" t="s">
        <v>71</v>
      </c>
    </row>
    <row r="4" spans="1:8" ht="15" customHeight="1" x14ac:dyDescent="0.2">
      <c r="A4" s="15"/>
      <c r="B4" s="24"/>
      <c r="C4" s="27"/>
      <c r="D4" s="13"/>
      <c r="E4" s="13"/>
      <c r="F4" s="13"/>
      <c r="G4" s="27"/>
      <c r="H4" s="28"/>
    </row>
    <row r="5" spans="1:8" ht="15" customHeight="1" x14ac:dyDescent="0.2">
      <c r="A5" s="15" t="s">
        <v>60</v>
      </c>
      <c r="B5" s="24" t="s">
        <v>125</v>
      </c>
      <c r="C5" s="27" t="s">
        <v>127</v>
      </c>
      <c r="D5" s="13"/>
      <c r="E5" s="13"/>
      <c r="F5" s="13"/>
      <c r="G5" s="27" t="s">
        <v>129</v>
      </c>
      <c r="H5" s="29" t="str">
        <f>HYPERLINK("jen.kubiak@momsclub.org ","jen.kubiak@momsclub.org ")</f>
        <v xml:space="preserve">jen.kubiak@momsclub.org </v>
      </c>
    </row>
    <row r="6" spans="1:8" ht="15" customHeight="1" x14ac:dyDescent="0.2">
      <c r="A6" s="15"/>
      <c r="B6" s="19"/>
      <c r="C6" s="19"/>
      <c r="D6" s="30"/>
      <c r="E6" s="30"/>
      <c r="F6" s="30"/>
      <c r="G6" s="19"/>
      <c r="H6" s="22"/>
    </row>
    <row r="7" spans="1:8" ht="15" customHeight="1" x14ac:dyDescent="0.2">
      <c r="A7" s="15" t="s">
        <v>60</v>
      </c>
      <c r="B7" s="19" t="s">
        <v>213</v>
      </c>
      <c r="C7" s="19" t="s">
        <v>215</v>
      </c>
      <c r="D7" s="30"/>
      <c r="E7" s="30"/>
      <c r="F7" s="30"/>
      <c r="G7" s="19" t="s">
        <v>217</v>
      </c>
      <c r="H7" s="22" t="s">
        <v>218</v>
      </c>
    </row>
    <row r="8" spans="1:8" ht="15" customHeight="1" x14ac:dyDescent="0.2">
      <c r="A8" s="13"/>
      <c r="B8" s="13"/>
      <c r="C8" s="13"/>
      <c r="D8" s="13"/>
      <c r="E8" s="13"/>
      <c r="F8" s="13"/>
      <c r="G8" s="13"/>
      <c r="H8" s="13"/>
    </row>
    <row r="9" spans="1:8" ht="15" customHeight="1" x14ac:dyDescent="0.2">
      <c r="A9" s="13"/>
      <c r="B9" s="13"/>
      <c r="C9" s="13"/>
      <c r="D9" s="13"/>
      <c r="E9" s="13"/>
      <c r="F9" s="13"/>
      <c r="G9" s="13"/>
      <c r="H9" s="13"/>
    </row>
    <row r="10" spans="1:8" ht="15" customHeight="1" x14ac:dyDescent="0.2">
      <c r="A10" s="13"/>
      <c r="B10" s="13"/>
      <c r="C10" s="13"/>
      <c r="D10" s="13"/>
      <c r="E10" s="13"/>
      <c r="F10" s="13"/>
      <c r="G10" s="13"/>
      <c r="H10" s="13"/>
    </row>
    <row r="11" spans="1:8" ht="15" customHeight="1" x14ac:dyDescent="0.2">
      <c r="A11" s="13"/>
      <c r="B11" s="13"/>
      <c r="C11" s="13"/>
      <c r="D11" s="13"/>
      <c r="E11" s="13"/>
      <c r="F11" s="13"/>
      <c r="G11" s="13"/>
      <c r="H11" s="13"/>
    </row>
    <row r="12" spans="1:8" ht="15" customHeight="1" x14ac:dyDescent="0.2">
      <c r="A12" s="13"/>
      <c r="B12" s="13"/>
      <c r="C12" s="13"/>
      <c r="D12" s="13"/>
      <c r="E12" s="13"/>
      <c r="F12" s="13"/>
      <c r="G12" s="13"/>
      <c r="H12" s="13"/>
    </row>
    <row r="13" spans="1:8" ht="15" customHeight="1" x14ac:dyDescent="0.2">
      <c r="A13" s="13"/>
      <c r="B13" s="13"/>
      <c r="C13" s="13"/>
      <c r="D13" s="13"/>
      <c r="E13" s="13"/>
      <c r="F13" s="13"/>
      <c r="G13" s="13"/>
      <c r="H13" s="13"/>
    </row>
    <row r="14" spans="1:8" ht="15" customHeight="1" x14ac:dyDescent="0.2">
      <c r="A14" s="13"/>
      <c r="B14" s="13"/>
      <c r="C14" s="13"/>
      <c r="D14" s="13"/>
      <c r="E14" s="13"/>
      <c r="F14" s="13"/>
      <c r="G14" s="13"/>
      <c r="H14" s="13"/>
    </row>
    <row r="15" spans="1:8" ht="15" customHeight="1" x14ac:dyDescent="0.2">
      <c r="A15" s="13"/>
      <c r="B15" s="13"/>
      <c r="C15" s="13"/>
      <c r="D15" s="13"/>
      <c r="E15" s="13"/>
      <c r="F15" s="13"/>
      <c r="G15" s="13"/>
      <c r="H15" s="13"/>
    </row>
    <row r="16" spans="1:8" ht="15" customHeight="1" x14ac:dyDescent="0.2">
      <c r="A16" s="13"/>
      <c r="B16" s="13"/>
      <c r="C16" s="13"/>
      <c r="D16" s="13"/>
      <c r="E16" s="13"/>
      <c r="F16" s="13"/>
      <c r="G16" s="13"/>
      <c r="H16" s="13"/>
    </row>
    <row r="17" spans="1:8" ht="15" customHeight="1" x14ac:dyDescent="0.2">
      <c r="A17" s="13"/>
      <c r="B17" s="13"/>
      <c r="C17" s="13"/>
      <c r="D17" s="13"/>
      <c r="E17" s="13"/>
      <c r="F17" s="13"/>
      <c r="G17" s="13"/>
      <c r="H17" s="13"/>
    </row>
    <row r="18" spans="1:8" ht="15" customHeight="1" x14ac:dyDescent="0.2">
      <c r="A18" s="13"/>
      <c r="B18" s="13"/>
      <c r="C18" s="13"/>
      <c r="D18" s="13"/>
      <c r="E18" s="13"/>
      <c r="F18" s="13"/>
      <c r="G18" s="13"/>
      <c r="H18" s="13"/>
    </row>
    <row r="19" spans="1:8" ht="15" customHeight="1" x14ac:dyDescent="0.2">
      <c r="A19" s="13"/>
      <c r="B19" s="13"/>
      <c r="C19" s="13"/>
      <c r="D19" s="13"/>
      <c r="E19" s="13"/>
      <c r="F19" s="13"/>
      <c r="G19" s="13"/>
      <c r="H19" s="13"/>
    </row>
    <row r="20" spans="1:8" ht="15" customHeight="1" x14ac:dyDescent="0.2">
      <c r="A20" s="13"/>
      <c r="B20" s="13"/>
      <c r="C20" s="13"/>
      <c r="D20" s="13"/>
      <c r="E20" s="13"/>
      <c r="F20" s="13"/>
      <c r="G20" s="13"/>
      <c r="H20" s="13"/>
    </row>
    <row r="21" spans="1:8" ht="15" customHeight="1" x14ac:dyDescent="0.2">
      <c r="A21" s="13"/>
      <c r="B21" s="13"/>
      <c r="C21" s="13"/>
      <c r="D21" s="13"/>
      <c r="E21" s="13"/>
      <c r="F21" s="13"/>
      <c r="G21" s="13"/>
      <c r="H21" s="13"/>
    </row>
    <row r="22" spans="1:8" ht="15" customHeight="1" x14ac:dyDescent="0.2">
      <c r="A22" s="13"/>
      <c r="B22" s="13"/>
      <c r="C22" s="13"/>
      <c r="D22" s="13"/>
      <c r="E22" s="13"/>
      <c r="F22" s="13"/>
      <c r="G22" s="13"/>
      <c r="H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Members leftjoined</vt:lpstr>
      <vt:lpstr>higher 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Huckfeldt</dc:creator>
  <cp:lastModifiedBy>Stephanie Huckfeldt</cp:lastModifiedBy>
  <dcterms:created xsi:type="dcterms:W3CDTF">2019-07-21T19:54:32Z</dcterms:created>
  <dcterms:modified xsi:type="dcterms:W3CDTF">2019-07-21T19:54:37Z</dcterms:modified>
</cp:coreProperties>
</file>