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achel\Desktop\MOMS Club\Treasurer\"/>
    </mc:Choice>
  </mc:AlternateContent>
  <xr:revisionPtr revIDLastSave="0" documentId="13_ncr:1_{588A186B-38F5-45F4-BFFE-CAC5F1A5F981}" xr6:coauthVersionLast="45" xr6:coauthVersionMax="45" xr10:uidLastSave="{00000000-0000-0000-0000-000000000000}"/>
  <bookViews>
    <workbookView xWindow="-110" yWindow="-110" windowWidth="19420" windowHeight="11020" firstSheet="1" activeTab="5" xr2:uid="{4F7A1038-EF1C-45D6-A279-656687E999D7}"/>
  </bookViews>
  <sheets>
    <sheet name="Membership Roster" sheetId="2" r:id="rId1"/>
    <sheet name="Anniversaries" sheetId="6" r:id="rId2"/>
    <sheet name="Birthdays (Moms)" sheetId="7" r:id="rId3"/>
    <sheet name="Birthdays (Kids)" sheetId="8" r:id="rId4"/>
    <sheet name="Residency" sheetId="11" r:id="rId5"/>
    <sheet name="Bandanas" sheetId="10" r:id="rId6"/>
  </sheets>
  <definedNames>
    <definedName name="_xlnm.Print_Titles" localSheetId="0">'Membership Roster'!$A:$D,'Membership Roster'!$1:$3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8" l="1"/>
  <c r="K15" i="8" l="1"/>
  <c r="J15" i="8"/>
  <c r="I15" i="8"/>
  <c r="H15" i="8"/>
  <c r="G15" i="8"/>
  <c r="F15" i="8"/>
  <c r="G25" i="8" l="1"/>
  <c r="H25" i="8"/>
  <c r="I25" i="8"/>
  <c r="J25" i="8"/>
  <c r="K25" i="8"/>
  <c r="F25" i="8"/>
  <c r="D25" i="8"/>
  <c r="D24" i="8"/>
  <c r="B25" i="8"/>
  <c r="L25" i="8" s="1"/>
  <c r="G24" i="8"/>
  <c r="H24" i="8"/>
  <c r="I24" i="8"/>
  <c r="J24" i="8"/>
  <c r="K24" i="8"/>
  <c r="F24" i="8"/>
  <c r="B24" i="8"/>
  <c r="L24" i="8" s="1"/>
  <c r="B1" i="11"/>
  <c r="E25" i="8" l="1"/>
  <c r="E24" i="8"/>
  <c r="F33" i="2"/>
  <c r="D1" i="11" s="1"/>
  <c r="C9" i="11"/>
  <c r="D9" i="11" s="1"/>
  <c r="C6" i="11"/>
  <c r="D6" i="11" s="1"/>
  <c r="C4" i="11"/>
  <c r="D4" i="11" s="1"/>
  <c r="C7" i="11" l="1"/>
  <c r="D7" i="11" s="1"/>
  <c r="C5" i="11"/>
  <c r="D5" i="11" s="1"/>
  <c r="C8" i="11"/>
  <c r="D8" i="11" s="1"/>
  <c r="B12" i="8"/>
  <c r="L12" i="8" s="1"/>
  <c r="D12" i="8"/>
  <c r="G12" i="8"/>
  <c r="H12" i="8"/>
  <c r="I12" i="8"/>
  <c r="J12" i="8"/>
  <c r="K12" i="8"/>
  <c r="F12" i="8"/>
  <c r="B27" i="7"/>
  <c r="I27" i="7" s="1"/>
  <c r="D27" i="7"/>
  <c r="E27" i="7"/>
  <c r="F27" i="7"/>
  <c r="G27" i="7"/>
  <c r="H27" i="7"/>
  <c r="C27" i="7"/>
  <c r="H16" i="6"/>
  <c r="G16" i="6"/>
  <c r="F16" i="6"/>
  <c r="D16" i="6"/>
  <c r="C16" i="6"/>
  <c r="G4" i="11" l="1"/>
  <c r="C10" i="11" s="1"/>
  <c r="D10" i="11" s="1"/>
  <c r="E12" i="8"/>
  <c r="K39" i="8"/>
  <c r="J39" i="8"/>
  <c r="I39" i="8"/>
  <c r="H39" i="8"/>
  <c r="G39" i="8"/>
  <c r="F39" i="8"/>
  <c r="D39" i="8"/>
  <c r="B39" i="8"/>
  <c r="L39" i="8" s="1"/>
  <c r="K38" i="8"/>
  <c r="J38" i="8"/>
  <c r="I38" i="8"/>
  <c r="H38" i="8"/>
  <c r="G38" i="8"/>
  <c r="F38" i="8"/>
  <c r="D38" i="8"/>
  <c r="B38" i="8"/>
  <c r="E38" i="8" s="1"/>
  <c r="K37" i="8"/>
  <c r="J37" i="8"/>
  <c r="I37" i="8"/>
  <c r="H37" i="8"/>
  <c r="G37" i="8"/>
  <c r="F37" i="8"/>
  <c r="D37" i="8"/>
  <c r="B37" i="8"/>
  <c r="L37" i="8" s="1"/>
  <c r="K36" i="8"/>
  <c r="J36" i="8"/>
  <c r="I36" i="8"/>
  <c r="H36" i="8"/>
  <c r="G36" i="8"/>
  <c r="F36" i="8"/>
  <c r="D36" i="8"/>
  <c r="B36" i="8"/>
  <c r="E36" i="8" s="1"/>
  <c r="K35" i="8"/>
  <c r="J35" i="8"/>
  <c r="I35" i="8"/>
  <c r="H35" i="8"/>
  <c r="G35" i="8"/>
  <c r="F35" i="8"/>
  <c r="D35" i="8"/>
  <c r="B35" i="8"/>
  <c r="L35" i="8" s="1"/>
  <c r="K34" i="8"/>
  <c r="J34" i="8"/>
  <c r="I34" i="8"/>
  <c r="H34" i="8"/>
  <c r="G34" i="8"/>
  <c r="F34" i="8"/>
  <c r="D34" i="8"/>
  <c r="B34" i="8"/>
  <c r="E34" i="8" s="1"/>
  <c r="K33" i="8"/>
  <c r="J33" i="8"/>
  <c r="I33" i="8"/>
  <c r="H33" i="8"/>
  <c r="G33" i="8"/>
  <c r="F33" i="8"/>
  <c r="D33" i="8"/>
  <c r="B33" i="8"/>
  <c r="E33" i="8" s="1"/>
  <c r="K32" i="8"/>
  <c r="J32" i="8"/>
  <c r="I32" i="8"/>
  <c r="H32" i="8"/>
  <c r="G32" i="8"/>
  <c r="F32" i="8"/>
  <c r="D32" i="8"/>
  <c r="B32" i="8"/>
  <c r="L32" i="8" s="1"/>
  <c r="K31" i="8"/>
  <c r="J31" i="8"/>
  <c r="I31" i="8"/>
  <c r="H31" i="8"/>
  <c r="G31" i="8"/>
  <c r="F31" i="8"/>
  <c r="D31" i="8"/>
  <c r="B31" i="8"/>
  <c r="E31" i="8" s="1"/>
  <c r="K30" i="8"/>
  <c r="J30" i="8"/>
  <c r="I30" i="8"/>
  <c r="H30" i="8"/>
  <c r="G30" i="8"/>
  <c r="F30" i="8"/>
  <c r="D30" i="8"/>
  <c r="B30" i="8"/>
  <c r="E30" i="8" s="1"/>
  <c r="K29" i="8"/>
  <c r="J29" i="8"/>
  <c r="I29" i="8"/>
  <c r="H29" i="8"/>
  <c r="G29" i="8"/>
  <c r="F29" i="8"/>
  <c r="D29" i="8"/>
  <c r="B29" i="8"/>
  <c r="E29" i="8" s="1"/>
  <c r="K28" i="8"/>
  <c r="J28" i="8"/>
  <c r="I28" i="8"/>
  <c r="H28" i="8"/>
  <c r="G28" i="8"/>
  <c r="F28" i="8"/>
  <c r="D28" i="8"/>
  <c r="B28" i="8"/>
  <c r="E28" i="8" s="1"/>
  <c r="K27" i="8"/>
  <c r="J27" i="8"/>
  <c r="I27" i="8"/>
  <c r="H27" i="8"/>
  <c r="G27" i="8"/>
  <c r="F27" i="8"/>
  <c r="D27" i="8"/>
  <c r="B27" i="8"/>
  <c r="E27" i="8" s="1"/>
  <c r="K26" i="8"/>
  <c r="J26" i="8"/>
  <c r="I26" i="8"/>
  <c r="H26" i="8"/>
  <c r="G26" i="8"/>
  <c r="F26" i="8"/>
  <c r="D26" i="8"/>
  <c r="B26" i="8"/>
  <c r="E26" i="8" s="1"/>
  <c r="K23" i="8"/>
  <c r="J23" i="8"/>
  <c r="I23" i="8"/>
  <c r="H23" i="8"/>
  <c r="G23" i="8"/>
  <c r="F23" i="8"/>
  <c r="D23" i="8"/>
  <c r="B23" i="8"/>
  <c r="E23" i="8" s="1"/>
  <c r="K22" i="8"/>
  <c r="J22" i="8"/>
  <c r="I22" i="8"/>
  <c r="H22" i="8"/>
  <c r="G22" i="8"/>
  <c r="F22" i="8"/>
  <c r="D22" i="8"/>
  <c r="B22" i="8"/>
  <c r="E22" i="8" s="1"/>
  <c r="K21" i="8"/>
  <c r="J21" i="8"/>
  <c r="I21" i="8"/>
  <c r="H21" i="8"/>
  <c r="G21" i="8"/>
  <c r="F21" i="8"/>
  <c r="D21" i="8"/>
  <c r="B21" i="8"/>
  <c r="E21" i="8" s="1"/>
  <c r="K20" i="8"/>
  <c r="J20" i="8"/>
  <c r="I20" i="8"/>
  <c r="H20" i="8"/>
  <c r="G20" i="8"/>
  <c r="F20" i="8"/>
  <c r="D20" i="8"/>
  <c r="B20" i="8"/>
  <c r="E20" i="8" s="1"/>
  <c r="K19" i="8"/>
  <c r="J19" i="8"/>
  <c r="I19" i="8"/>
  <c r="H19" i="8"/>
  <c r="G19" i="8"/>
  <c r="F19" i="8"/>
  <c r="D19" i="8"/>
  <c r="B19" i="8"/>
  <c r="E19" i="8" s="1"/>
  <c r="K18" i="8"/>
  <c r="J18" i="8"/>
  <c r="I18" i="8"/>
  <c r="H18" i="8"/>
  <c r="G18" i="8"/>
  <c r="F18" i="8"/>
  <c r="D18" i="8"/>
  <c r="B18" i="8"/>
  <c r="E18" i="8" s="1"/>
  <c r="K17" i="8"/>
  <c r="J17" i="8"/>
  <c r="I17" i="8"/>
  <c r="H17" i="8"/>
  <c r="G17" i="8"/>
  <c r="F17" i="8"/>
  <c r="D17" i="8"/>
  <c r="B17" i="8"/>
  <c r="L17" i="8" s="1"/>
  <c r="K16" i="8"/>
  <c r="J16" i="8"/>
  <c r="I16" i="8"/>
  <c r="H16" i="8"/>
  <c r="G16" i="8"/>
  <c r="F16" i="8"/>
  <c r="D16" i="8"/>
  <c r="B16" i="8"/>
  <c r="E16" i="8" s="1"/>
  <c r="D15" i="8"/>
  <c r="B15" i="8"/>
  <c r="E15" i="8" s="1"/>
  <c r="K14" i="8"/>
  <c r="J14" i="8"/>
  <c r="I14" i="8"/>
  <c r="H14" i="8"/>
  <c r="G14" i="8"/>
  <c r="F14" i="8"/>
  <c r="D14" i="8"/>
  <c r="B14" i="8"/>
  <c r="E14" i="8" s="1"/>
  <c r="K13" i="8"/>
  <c r="J13" i="8"/>
  <c r="I13" i="8"/>
  <c r="H13" i="8"/>
  <c r="G13" i="8"/>
  <c r="F13" i="8"/>
  <c r="D13" i="8"/>
  <c r="B13" i="8"/>
  <c r="E13" i="8" s="1"/>
  <c r="K11" i="8"/>
  <c r="J11" i="8"/>
  <c r="I11" i="8"/>
  <c r="H11" i="8"/>
  <c r="G11" i="8"/>
  <c r="F11" i="8"/>
  <c r="D11" i="8"/>
  <c r="B11" i="8"/>
  <c r="E11" i="8" s="1"/>
  <c r="K10" i="8"/>
  <c r="J10" i="8"/>
  <c r="I10" i="8"/>
  <c r="H10" i="8"/>
  <c r="G10" i="8"/>
  <c r="F10" i="8"/>
  <c r="D10" i="8"/>
  <c r="B10" i="8"/>
  <c r="L10" i="8" s="1"/>
  <c r="K9" i="8"/>
  <c r="J9" i="8"/>
  <c r="I9" i="8"/>
  <c r="H9" i="8"/>
  <c r="G9" i="8"/>
  <c r="F9" i="8"/>
  <c r="D9" i="8"/>
  <c r="B9" i="8"/>
  <c r="E9" i="8" s="1"/>
  <c r="K8" i="8"/>
  <c r="J8" i="8"/>
  <c r="I8" i="8"/>
  <c r="H8" i="8"/>
  <c r="G8" i="8"/>
  <c r="F8" i="8"/>
  <c r="D8" i="8"/>
  <c r="B8" i="8"/>
  <c r="E8" i="8" s="1"/>
  <c r="K7" i="8"/>
  <c r="J7" i="8"/>
  <c r="I7" i="8"/>
  <c r="H7" i="8"/>
  <c r="G7" i="8"/>
  <c r="F7" i="8"/>
  <c r="D7" i="8"/>
  <c r="B7" i="8"/>
  <c r="E7" i="8" s="1"/>
  <c r="K6" i="8"/>
  <c r="J6" i="8"/>
  <c r="I6" i="8"/>
  <c r="H6" i="8"/>
  <c r="G6" i="8"/>
  <c r="F6" i="8"/>
  <c r="B6" i="8"/>
  <c r="E6" i="8" s="1"/>
  <c r="K5" i="8"/>
  <c r="J5" i="8"/>
  <c r="I5" i="8"/>
  <c r="H5" i="8"/>
  <c r="G5" i="8"/>
  <c r="F5" i="8"/>
  <c r="D5" i="8"/>
  <c r="B5" i="8"/>
  <c r="E5" i="8" s="1"/>
  <c r="K4" i="8"/>
  <c r="J4" i="8"/>
  <c r="I4" i="8"/>
  <c r="H4" i="8"/>
  <c r="G4" i="8"/>
  <c r="F4" i="8"/>
  <c r="D4" i="8"/>
  <c r="B4" i="8"/>
  <c r="E4" i="8" s="1"/>
  <c r="H26" i="7"/>
  <c r="G26" i="7"/>
  <c r="F26" i="7"/>
  <c r="E26" i="7"/>
  <c r="D26" i="7"/>
  <c r="C26" i="7"/>
  <c r="B26" i="7"/>
  <c r="I26" i="7" s="1"/>
  <c r="H25" i="7"/>
  <c r="G25" i="7"/>
  <c r="F25" i="7"/>
  <c r="E25" i="7"/>
  <c r="D25" i="7"/>
  <c r="C25" i="7"/>
  <c r="B25" i="7"/>
  <c r="I25" i="7" s="1"/>
  <c r="H24" i="7"/>
  <c r="G24" i="7"/>
  <c r="F24" i="7"/>
  <c r="E24" i="7"/>
  <c r="D24" i="7"/>
  <c r="C24" i="7"/>
  <c r="B24" i="7"/>
  <c r="I24" i="7" s="1"/>
  <c r="H23" i="7"/>
  <c r="G23" i="7"/>
  <c r="F23" i="7"/>
  <c r="E23" i="7"/>
  <c r="D23" i="7"/>
  <c r="C23" i="7"/>
  <c r="B23" i="7"/>
  <c r="I23" i="7" s="1"/>
  <c r="H22" i="7"/>
  <c r="G22" i="7"/>
  <c r="F22" i="7"/>
  <c r="E22" i="7"/>
  <c r="D22" i="7"/>
  <c r="C22" i="7"/>
  <c r="B22" i="7"/>
  <c r="I22" i="7" s="1"/>
  <c r="H21" i="7"/>
  <c r="G21" i="7"/>
  <c r="F21" i="7"/>
  <c r="E21" i="7"/>
  <c r="D21" i="7"/>
  <c r="C21" i="7"/>
  <c r="B21" i="7"/>
  <c r="I21" i="7" s="1"/>
  <c r="H20" i="7"/>
  <c r="G20" i="7"/>
  <c r="F20" i="7"/>
  <c r="E20" i="7"/>
  <c r="D20" i="7"/>
  <c r="C20" i="7"/>
  <c r="B20" i="7"/>
  <c r="I20" i="7" s="1"/>
  <c r="H19" i="7"/>
  <c r="G19" i="7"/>
  <c r="F19" i="7"/>
  <c r="E19" i="7"/>
  <c r="D19" i="7"/>
  <c r="C19" i="7"/>
  <c r="B19" i="7"/>
  <c r="I19" i="7" s="1"/>
  <c r="H18" i="7"/>
  <c r="G18" i="7"/>
  <c r="F18" i="7"/>
  <c r="E18" i="7"/>
  <c r="D18" i="7"/>
  <c r="C18" i="7"/>
  <c r="B18" i="7"/>
  <c r="I18" i="7" s="1"/>
  <c r="H17" i="7"/>
  <c r="G17" i="7"/>
  <c r="F17" i="7"/>
  <c r="E17" i="7"/>
  <c r="D17" i="7"/>
  <c r="C17" i="7"/>
  <c r="B17" i="7"/>
  <c r="I17" i="7" s="1"/>
  <c r="H16" i="7"/>
  <c r="G16" i="7"/>
  <c r="F16" i="7"/>
  <c r="E16" i="7"/>
  <c r="D16" i="7"/>
  <c r="C16" i="7"/>
  <c r="B16" i="7"/>
  <c r="I16" i="7" s="1"/>
  <c r="H15" i="7"/>
  <c r="G15" i="7"/>
  <c r="F15" i="7"/>
  <c r="E15" i="7"/>
  <c r="D15" i="7"/>
  <c r="C15" i="7"/>
  <c r="B15" i="7"/>
  <c r="I15" i="7" s="1"/>
  <c r="H14" i="7"/>
  <c r="G14" i="7"/>
  <c r="F14" i="7"/>
  <c r="E14" i="7"/>
  <c r="D14" i="7"/>
  <c r="C14" i="7"/>
  <c r="B14" i="7"/>
  <c r="I14" i="7" s="1"/>
  <c r="H13" i="7"/>
  <c r="G13" i="7"/>
  <c r="F13" i="7"/>
  <c r="E13" i="7"/>
  <c r="D13" i="7"/>
  <c r="C13" i="7"/>
  <c r="B13" i="7"/>
  <c r="I13" i="7" s="1"/>
  <c r="H12" i="7"/>
  <c r="G12" i="7"/>
  <c r="F12" i="7"/>
  <c r="E12" i="7"/>
  <c r="D12" i="7"/>
  <c r="C12" i="7"/>
  <c r="B12" i="7"/>
  <c r="I12" i="7" s="1"/>
  <c r="H11" i="7"/>
  <c r="G11" i="7"/>
  <c r="F11" i="7"/>
  <c r="E11" i="7"/>
  <c r="D11" i="7"/>
  <c r="C11" i="7"/>
  <c r="B11" i="7"/>
  <c r="I11" i="7" s="1"/>
  <c r="H10" i="7"/>
  <c r="G10" i="7"/>
  <c r="F10" i="7"/>
  <c r="E10" i="7"/>
  <c r="D10" i="7"/>
  <c r="C10" i="7"/>
  <c r="B10" i="7"/>
  <c r="I10" i="7" s="1"/>
  <c r="H9" i="7"/>
  <c r="G9" i="7"/>
  <c r="F9" i="7"/>
  <c r="E9" i="7"/>
  <c r="D9" i="7"/>
  <c r="C9" i="7"/>
  <c r="B9" i="7"/>
  <c r="I9" i="7" s="1"/>
  <c r="H8" i="7"/>
  <c r="G8" i="7"/>
  <c r="F8" i="7"/>
  <c r="E8" i="7"/>
  <c r="D8" i="7"/>
  <c r="C8" i="7"/>
  <c r="B8" i="7"/>
  <c r="I8" i="7" s="1"/>
  <c r="H7" i="7"/>
  <c r="G7" i="7"/>
  <c r="F7" i="7"/>
  <c r="E7" i="7"/>
  <c r="D7" i="7"/>
  <c r="C7" i="7"/>
  <c r="B7" i="7"/>
  <c r="I7" i="7" s="1"/>
  <c r="H6" i="7"/>
  <c r="G6" i="7"/>
  <c r="F6" i="7"/>
  <c r="E6" i="7"/>
  <c r="D6" i="7"/>
  <c r="C6" i="7"/>
  <c r="B6" i="7"/>
  <c r="I6" i="7" s="1"/>
  <c r="H5" i="7"/>
  <c r="G5" i="7"/>
  <c r="F5" i="7"/>
  <c r="E5" i="7"/>
  <c r="D5" i="7"/>
  <c r="C5" i="7"/>
  <c r="B5" i="7"/>
  <c r="I5" i="7" s="1"/>
  <c r="H4" i="7"/>
  <c r="G4" i="7"/>
  <c r="F4" i="7"/>
  <c r="E4" i="7"/>
  <c r="D4" i="7"/>
  <c r="C4" i="7"/>
  <c r="B4" i="7"/>
  <c r="I4" i="7" s="1"/>
  <c r="H3" i="7"/>
  <c r="G3" i="7"/>
  <c r="F3" i="7"/>
  <c r="E3" i="7"/>
  <c r="D3" i="7"/>
  <c r="B3" i="7"/>
  <c r="E16" i="6"/>
  <c r="B16" i="6"/>
  <c r="H27" i="6"/>
  <c r="B27" i="6" s="1"/>
  <c r="G27" i="6"/>
  <c r="F27" i="6"/>
  <c r="D27" i="6"/>
  <c r="C27" i="6"/>
  <c r="H26" i="6"/>
  <c r="E26" i="6" s="1"/>
  <c r="G26" i="6"/>
  <c r="F26" i="6"/>
  <c r="D26" i="6"/>
  <c r="C26" i="6"/>
  <c r="H25" i="6"/>
  <c r="E25" i="6" s="1"/>
  <c r="G25" i="6"/>
  <c r="F25" i="6"/>
  <c r="D25" i="6"/>
  <c r="C25" i="6"/>
  <c r="H24" i="6"/>
  <c r="B24" i="6" s="1"/>
  <c r="G24" i="6"/>
  <c r="F24" i="6"/>
  <c r="D24" i="6"/>
  <c r="C24" i="6"/>
  <c r="H23" i="6"/>
  <c r="B23" i="6" s="1"/>
  <c r="G23" i="6"/>
  <c r="F23" i="6"/>
  <c r="D23" i="6"/>
  <c r="C23" i="6"/>
  <c r="H22" i="6"/>
  <c r="B22" i="6" s="1"/>
  <c r="G22" i="6"/>
  <c r="F22" i="6"/>
  <c r="D22" i="6"/>
  <c r="C22" i="6"/>
  <c r="H21" i="6"/>
  <c r="E21" i="6" s="1"/>
  <c r="G21" i="6"/>
  <c r="F21" i="6"/>
  <c r="D21" i="6"/>
  <c r="C21" i="6"/>
  <c r="H20" i="6"/>
  <c r="B20" i="6" s="1"/>
  <c r="G20" i="6"/>
  <c r="F20" i="6"/>
  <c r="D20" i="6"/>
  <c r="C20" i="6"/>
  <c r="H19" i="6"/>
  <c r="B19" i="6" s="1"/>
  <c r="G19" i="6"/>
  <c r="F19" i="6"/>
  <c r="D19" i="6"/>
  <c r="C19" i="6"/>
  <c r="H18" i="6"/>
  <c r="E18" i="6" s="1"/>
  <c r="G18" i="6"/>
  <c r="F18" i="6"/>
  <c r="D18" i="6"/>
  <c r="C18" i="6"/>
  <c r="H17" i="6"/>
  <c r="B17" i="6" s="1"/>
  <c r="G17" i="6"/>
  <c r="F17" i="6"/>
  <c r="D17" i="6"/>
  <c r="C17" i="6"/>
  <c r="H15" i="6"/>
  <c r="B15" i="6" s="1"/>
  <c r="G15" i="6"/>
  <c r="F15" i="6"/>
  <c r="D15" i="6"/>
  <c r="C15" i="6"/>
  <c r="H14" i="6"/>
  <c r="B14" i="6" s="1"/>
  <c r="G14" i="6"/>
  <c r="F14" i="6"/>
  <c r="D14" i="6"/>
  <c r="C14" i="6"/>
  <c r="H13" i="6"/>
  <c r="E13" i="6" s="1"/>
  <c r="G13" i="6"/>
  <c r="F13" i="6"/>
  <c r="D13" i="6"/>
  <c r="C13" i="6"/>
  <c r="H12" i="6"/>
  <c r="B12" i="6" s="1"/>
  <c r="G12" i="6"/>
  <c r="F12" i="6"/>
  <c r="D12" i="6"/>
  <c r="C12" i="6"/>
  <c r="H11" i="6"/>
  <c r="B11" i="6" s="1"/>
  <c r="G11" i="6"/>
  <c r="F11" i="6"/>
  <c r="D11" i="6"/>
  <c r="C11" i="6"/>
  <c r="H10" i="6"/>
  <c r="B10" i="6" s="1"/>
  <c r="G10" i="6"/>
  <c r="F10" i="6"/>
  <c r="D10" i="6"/>
  <c r="C10" i="6"/>
  <c r="H9" i="6"/>
  <c r="E9" i="6" s="1"/>
  <c r="G9" i="6"/>
  <c r="F9" i="6"/>
  <c r="D9" i="6"/>
  <c r="C9" i="6"/>
  <c r="H8" i="6"/>
  <c r="E8" i="6" s="1"/>
  <c r="G8" i="6"/>
  <c r="F8" i="6"/>
  <c r="D8" i="6"/>
  <c r="C8" i="6"/>
  <c r="H7" i="6"/>
  <c r="B7" i="6" s="1"/>
  <c r="G7" i="6"/>
  <c r="F7" i="6"/>
  <c r="D7" i="6"/>
  <c r="C7" i="6"/>
  <c r="H6" i="6"/>
  <c r="B6" i="6" s="1"/>
  <c r="G6" i="6"/>
  <c r="F6" i="6"/>
  <c r="D6" i="6"/>
  <c r="C6" i="6"/>
  <c r="H5" i="6"/>
  <c r="E5" i="6" s="1"/>
  <c r="G5" i="6"/>
  <c r="F5" i="6"/>
  <c r="D5" i="6"/>
  <c r="C5" i="6"/>
  <c r="H4" i="6"/>
  <c r="E4" i="6" s="1"/>
  <c r="G4" i="6"/>
  <c r="F4" i="6"/>
  <c r="D4" i="6"/>
  <c r="C4" i="6"/>
  <c r="E35" i="8" l="1"/>
  <c r="E10" i="8"/>
  <c r="E17" i="8"/>
  <c r="B18" i="6"/>
  <c r="B13" i="6"/>
  <c r="B21" i="6"/>
  <c r="E27" i="6"/>
  <c r="E32" i="8"/>
  <c r="B5" i="6"/>
  <c r="B8" i="6"/>
  <c r="B25" i="6"/>
  <c r="B4" i="6"/>
  <c r="L6" i="8"/>
  <c r="L21" i="8"/>
  <c r="L29" i="8"/>
  <c r="E17" i="6"/>
  <c r="E12" i="6"/>
  <c r="E24" i="6"/>
  <c r="L5" i="8"/>
  <c r="L8" i="8"/>
  <c r="L13" i="8"/>
  <c r="L15" i="8"/>
  <c r="L19" i="8"/>
  <c r="L23" i="8"/>
  <c r="L28" i="8"/>
  <c r="L30" i="8"/>
  <c r="L33" i="8"/>
  <c r="E37" i="8"/>
  <c r="B9" i="6"/>
  <c r="E39" i="8"/>
  <c r="L4" i="8"/>
  <c r="L7" i="8"/>
  <c r="L9" i="8"/>
  <c r="L11" i="8"/>
  <c r="L14" i="8"/>
  <c r="L16" i="8"/>
  <c r="L18" i="8"/>
  <c r="L20" i="8"/>
  <c r="L22" i="8"/>
  <c r="L26" i="8"/>
  <c r="L27" i="8"/>
  <c r="L31" i="8"/>
  <c r="L34" i="8"/>
  <c r="L36" i="8"/>
  <c r="L38" i="8"/>
  <c r="E7" i="6"/>
  <c r="E11" i="6"/>
  <c r="E20" i="6"/>
  <c r="E23" i="6"/>
  <c r="E15" i="6"/>
  <c r="E6" i="6"/>
  <c r="E10" i="6"/>
  <c r="E14" i="6"/>
  <c r="E19" i="6"/>
  <c r="E22" i="6"/>
</calcChain>
</file>

<file path=xl/sharedStrings.xml><?xml version="1.0" encoding="utf-8"?>
<sst xmlns="http://schemas.openxmlformats.org/spreadsheetml/2006/main" count="342" uniqueCount="226">
  <si>
    <t>FIRST NAME</t>
  </si>
  <si>
    <t>SURNAME</t>
  </si>
  <si>
    <t>ADDRESS</t>
  </si>
  <si>
    <t>CITY</t>
  </si>
  <si>
    <t>ST</t>
  </si>
  <si>
    <t>ZIP</t>
  </si>
  <si>
    <t>PHONE</t>
  </si>
  <si>
    <t>EMAIL</t>
  </si>
  <si>
    <t>JOIN DATE</t>
  </si>
  <si>
    <t>BIRTHDAY</t>
  </si>
  <si>
    <t>BDAY1</t>
  </si>
  <si>
    <t>BDAY2</t>
  </si>
  <si>
    <t>BDAY3</t>
  </si>
  <si>
    <t>PARTNER</t>
  </si>
  <si>
    <t>ADDITIONAL INFO</t>
  </si>
  <si>
    <t xml:space="preserve">  </t>
  </si>
  <si>
    <t>Dawn</t>
  </si>
  <si>
    <t>Joa</t>
  </si>
  <si>
    <t>30552 Dell Ln</t>
  </si>
  <si>
    <t>Warren</t>
  </si>
  <si>
    <t>MI</t>
  </si>
  <si>
    <t>dawnjoa@sbcglobal.net</t>
  </si>
  <si>
    <t>Stephen</t>
  </si>
  <si>
    <t>Teegan</t>
  </si>
  <si>
    <t>Lia</t>
  </si>
  <si>
    <t>Johns</t>
  </si>
  <si>
    <t>liajohns@wideopenwest.com</t>
  </si>
  <si>
    <t>Donovan</t>
  </si>
  <si>
    <t>Avery</t>
  </si>
  <si>
    <t>Christopher</t>
  </si>
  <si>
    <t>Home: (586)582-9161</t>
  </si>
  <si>
    <t>Kayla</t>
  </si>
  <si>
    <t>Cathy</t>
  </si>
  <si>
    <t>Humphrey</t>
  </si>
  <si>
    <t>Sterling Hghts</t>
  </si>
  <si>
    <t>Grace</t>
  </si>
  <si>
    <t>Alt. surname(s): Lee</t>
  </si>
  <si>
    <t>Melisa</t>
  </si>
  <si>
    <t>McCammon</t>
  </si>
  <si>
    <t>1139 Saar Dr</t>
  </si>
  <si>
    <t>missymccammon@gmail.com</t>
  </si>
  <si>
    <t>Jonathan</t>
  </si>
  <si>
    <t>Connor</t>
  </si>
  <si>
    <t>Emily</t>
  </si>
  <si>
    <t>Kevin</t>
  </si>
  <si>
    <t>Amy</t>
  </si>
  <si>
    <t>Morgan</t>
  </si>
  <si>
    <t>25455 Peter Kaltz Rd</t>
  </si>
  <si>
    <t>shadesofblue269@gmail.com</t>
  </si>
  <si>
    <t>Heidi</t>
  </si>
  <si>
    <t>Baylie</t>
  </si>
  <si>
    <t>Bruce</t>
  </si>
  <si>
    <t>Rachel</t>
  </si>
  <si>
    <t>Markowitz</t>
  </si>
  <si>
    <t>4808 Kensington Dr</t>
  </si>
  <si>
    <t>moms.warren@gmail.com</t>
  </si>
  <si>
    <t>Todd</t>
  </si>
  <si>
    <t>Alt. surname(s): Knarz</t>
  </si>
  <si>
    <t>Andrea</t>
  </si>
  <si>
    <t>Urban</t>
  </si>
  <si>
    <t>24232 Bolam Ave</t>
  </si>
  <si>
    <t>amflett@yahoo.com</t>
  </si>
  <si>
    <t>Gary</t>
  </si>
  <si>
    <t>Sheri</t>
  </si>
  <si>
    <t>White</t>
  </si>
  <si>
    <t>21857 Wendell St</t>
  </si>
  <si>
    <t>Clinton Twp</t>
  </si>
  <si>
    <t>sheriemmoms98@gmail.com</t>
  </si>
  <si>
    <t>Addison</t>
  </si>
  <si>
    <t>Joseph</t>
  </si>
  <si>
    <t>Vicki</t>
  </si>
  <si>
    <t>Anderson</t>
  </si>
  <si>
    <t>13776 Iowa Dr</t>
  </si>
  <si>
    <t>serenitytwins14@gmail.com</t>
  </si>
  <si>
    <t>Jayne</t>
  </si>
  <si>
    <t>Kaylee</t>
  </si>
  <si>
    <t>Dale</t>
  </si>
  <si>
    <t>Alt. surname(s): Courtright</t>
  </si>
  <si>
    <t>Jessica</t>
  </si>
  <si>
    <t>St. Clair Shores</t>
  </si>
  <si>
    <t>Jenny</t>
  </si>
  <si>
    <t>Feinstein</t>
  </si>
  <si>
    <t>18103 Foxpointe Dr</t>
  </si>
  <si>
    <t>Maggie</t>
  </si>
  <si>
    <t>Bensette</t>
  </si>
  <si>
    <t>20101 California St</t>
  </si>
  <si>
    <t>maggie.iseler@yahoo.com</t>
  </si>
  <si>
    <t>Evelyn</t>
  </si>
  <si>
    <t>Kris</t>
  </si>
  <si>
    <t>Alt. surname(s): Iseler</t>
  </si>
  <si>
    <t>Wright</t>
  </si>
  <si>
    <t>15535 Kingston Dr</t>
  </si>
  <si>
    <t>Fraser</t>
  </si>
  <si>
    <t>heidi.sullins@gmail.com</t>
  </si>
  <si>
    <t>Lucas</t>
  </si>
  <si>
    <t>Shawn</t>
  </si>
  <si>
    <t>Michelle</t>
  </si>
  <si>
    <t>Elizabeth</t>
  </si>
  <si>
    <t>Armstrong</t>
  </si>
  <si>
    <t>24351 Beierman Ave</t>
  </si>
  <si>
    <t>lizwilliamsonmi@gmail.com</t>
  </si>
  <si>
    <t>Henry</t>
  </si>
  <si>
    <t>Alt. surname(s): Williamson</t>
  </si>
  <si>
    <t>Tiana</t>
  </si>
  <si>
    <t>Gunn</t>
  </si>
  <si>
    <t>tnsoldenski@gmail.com</t>
  </si>
  <si>
    <t>Maverick</t>
  </si>
  <si>
    <t>Joe</t>
  </si>
  <si>
    <t>Alt. surname(s): Soldenski</t>
  </si>
  <si>
    <t>Jennifer</t>
  </si>
  <si>
    <t>Wills</t>
  </si>
  <si>
    <t>30116 Moulin Ave</t>
  </si>
  <si>
    <t>jennifer.wills992011@gmail.com</t>
  </si>
  <si>
    <t>Brady</t>
  </si>
  <si>
    <t>Robert</t>
  </si>
  <si>
    <t>Chris</t>
  </si>
  <si>
    <t>Becca</t>
  </si>
  <si>
    <t>Atterberry</t>
  </si>
  <si>
    <t>22804 Alger St</t>
  </si>
  <si>
    <t>beccajacob817@gmail.com</t>
  </si>
  <si>
    <t>Jacob</t>
  </si>
  <si>
    <t>Craig</t>
  </si>
  <si>
    <t>Veve</t>
  </si>
  <si>
    <t>Schouweiler</t>
  </si>
  <si>
    <t>11263 Edgemont Dr</t>
  </si>
  <si>
    <t>Amilia</t>
  </si>
  <si>
    <t>Lisa</t>
  </si>
  <si>
    <t>Long</t>
  </si>
  <si>
    <t>32316 Gainsborough Dr</t>
  </si>
  <si>
    <t>lnlong416@gmail.com</t>
  </si>
  <si>
    <t>Isabella</t>
  </si>
  <si>
    <t>Markiewicz</t>
  </si>
  <si>
    <t>Eastpointe</t>
  </si>
  <si>
    <t>michieblasz@yahoo.com</t>
  </si>
  <si>
    <t>Michael III</t>
  </si>
  <si>
    <t>Michael</t>
  </si>
  <si>
    <t>Vanessa</t>
  </si>
  <si>
    <t>Riney</t>
  </si>
  <si>
    <t>vanessarae64@gmail.com</t>
  </si>
  <si>
    <t>Liliana</t>
  </si>
  <si>
    <t>Barrett</t>
  </si>
  <si>
    <t>Cox</t>
  </si>
  <si>
    <t>Crystal</t>
  </si>
  <si>
    <t>Sefcovic</t>
  </si>
  <si>
    <t>ANNIV</t>
  </si>
  <si>
    <t>#YRS</t>
  </si>
  <si>
    <t>Jesse S.</t>
  </si>
  <si>
    <t>Dustin E.</t>
  </si>
  <si>
    <t>NAME</t>
  </si>
  <si>
    <t>NOTES</t>
  </si>
  <si>
    <t>MONTH</t>
  </si>
  <si>
    <t>MO.</t>
  </si>
  <si>
    <t>BIRTHDATE</t>
  </si>
  <si>
    <t>MOM</t>
  </si>
  <si>
    <t>STREET</t>
  </si>
  <si>
    <t>Brittany</t>
  </si>
  <si>
    <t>Rymas</t>
  </si>
  <si>
    <t>JOINED</t>
  </si>
  <si>
    <t>CHILD #1:</t>
  </si>
  <si>
    <t>CHILD #2:</t>
  </si>
  <si>
    <t>CHILD #3:</t>
  </si>
  <si>
    <t>jvhfschouweiler@gmail.com</t>
  </si>
  <si>
    <t>32308 Sheffield Ct</t>
  </si>
  <si>
    <t>MEMBER INITIALS</t>
  </si>
  <si>
    <t>DATE REC'D</t>
  </si>
  <si>
    <t>Lauren</t>
  </si>
  <si>
    <t>Thompson</t>
  </si>
  <si>
    <t>Katie</t>
  </si>
  <si>
    <t>Brosnan</t>
  </si>
  <si>
    <t>21206 Gordon Rd</t>
  </si>
  <si>
    <t>kathryn.c.greenwell@gmail.com</t>
  </si>
  <si>
    <t>Joey</t>
  </si>
  <si>
    <t>Jun</t>
  </si>
  <si>
    <t>MOMS Club of Southern Macomb County, MI</t>
  </si>
  <si>
    <t>2019-2020 Member Anniversary Calendar</t>
  </si>
  <si>
    <t>2019-2020 Member Birthdays</t>
  </si>
  <si>
    <t>2019-2020 Children's Birthdays</t>
  </si>
  <si>
    <t>Member Bandanas 2019-2020 (Turquoise)</t>
  </si>
  <si>
    <t>AGE (TODAY)</t>
  </si>
  <si>
    <t>5412 Streefkerk Dr</t>
  </si>
  <si>
    <t>Spencer</t>
  </si>
  <si>
    <t>Magnolia</t>
  </si>
  <si>
    <t>38354 Cameron Dr</t>
  </si>
  <si>
    <t>cathywithac927@gmail.com</t>
  </si>
  <si>
    <t>Josie</t>
  </si>
  <si>
    <t>Leffler</t>
  </si>
  <si>
    <t>24635 Orchid St</t>
  </si>
  <si>
    <t>Harrison Twp</t>
  </si>
  <si>
    <t>leffkatie@gmail.com</t>
  </si>
  <si>
    <t>Eleanor</t>
  </si>
  <si>
    <t>Max</t>
  </si>
  <si>
    <t>Jimmy</t>
  </si>
  <si>
    <t>O'Brien</t>
  </si>
  <si>
    <t>30704 Lund Ave</t>
  </si>
  <si>
    <t>mjeup.obrien@gmail.com</t>
  </si>
  <si>
    <t>Lincoln</t>
  </si>
  <si>
    <t>Nate</t>
  </si>
  <si>
    <t>"Nora"</t>
  </si>
  <si>
    <t>"Mikie"</t>
  </si>
  <si>
    <t>"Mack"</t>
  </si>
  <si>
    <t>KaPang</t>
  </si>
  <si>
    <t>Brewer</t>
  </si>
  <si>
    <t>kabpaj@yahoo.com</t>
  </si>
  <si>
    <t>Leonardo</t>
  </si>
  <si>
    <t>Dan</t>
  </si>
  <si>
    <t>11401 E 11 Mile Rd</t>
  </si>
  <si>
    <t>"Leo"</t>
  </si>
  <si>
    <t>laurenthomps5@gmail.com</t>
  </si>
  <si>
    <t>Center Line</t>
  </si>
  <si>
    <t>Roseville</t>
  </si>
  <si>
    <t>City</t>
  </si>
  <si>
    <t>% of Chapter</t>
  </si>
  <si>
    <t>Number of Current Members:</t>
  </si>
  <si>
    <t>"Molly"</t>
  </si>
  <si>
    <t>513 E Shevlin Ave</t>
  </si>
  <si>
    <t>Hazel Park</t>
  </si>
  <si>
    <t>In Area:</t>
  </si>
  <si>
    <t>Other Cities</t>
  </si>
  <si>
    <t>Quinn</t>
  </si>
  <si>
    <t>Isaac</t>
  </si>
  <si>
    <t>Membership</t>
  </si>
  <si>
    <t xml:space="preserve"> 22503 Nevada Ave</t>
  </si>
  <si>
    <t>Calliope</t>
  </si>
  <si>
    <t>"Poppy"</t>
  </si>
  <si>
    <t>2019-2020 Membership Roster</t>
  </si>
  <si>
    <t>Brianna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</si>
</sst>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&lt;=9999999]###\-####;\(###\)\ ###\-####"/>
    <numFmt numFmtId="165" formatCode="mmm\-yyyy"/>
    <numFmt numFmtId="166" formatCode="[$-409]d\-mmm\-yyyy;@"/>
    <numFmt numFmtId="167" formatCode="00000"/>
    <numFmt numFmtId="168" formatCode="m/d;@"/>
    <numFmt numFmtId="169" formatCode="mm/dd/yy;@"/>
    <numFmt numFmtId="170" formatCode="mmm\ dd"/>
    <numFmt numFmtId="171" formatCode="0.0%"/>
  </numFmts>
  <fonts count="2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sz val="14"/>
      <color theme="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0"/>
      <color theme="1" tint="0.14993743705557422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2" tint="-0.499984740745262"/>
      <name val="Century Gothic"/>
      <family val="2"/>
      <scheme val="minor"/>
    </font>
    <font>
      <sz val="10"/>
      <color theme="4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theme="3" tint="0.39997558519241921"/>
      <name val="Century Gothic"/>
      <family val="2"/>
      <scheme val="minor"/>
    </font>
    <font>
      <sz val="10"/>
      <color theme="0" tint="-0.34998626667073579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0"/>
      <color theme="9"/>
      <name val="Century Gothic"/>
      <family val="2"/>
      <scheme val="minor"/>
    </font>
    <font>
      <sz val="10"/>
      <color theme="8"/>
      <name val="Century Gothic"/>
      <family val="2"/>
      <scheme val="minor"/>
    </font>
    <font>
      <sz val="11"/>
      <color theme="7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0"/>
      <color theme="7" tint="-0.249977111117893"/>
      <name val="Century Gothic"/>
      <family val="2"/>
      <scheme val="minor"/>
    </font>
    <font>
      <sz val="10"/>
      <color theme="3" tint="0.59999389629810485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12"/>
      <color theme="0"/>
      <name val="Century Gothic"/>
      <family val="2"/>
      <scheme val="minor"/>
    </font>
    <font>
      <b/>
      <sz val="10"/>
      <color theme="7"/>
      <name val="Century Gothic"/>
      <family val="2"/>
      <scheme val="minor"/>
    </font>
    <font>
      <sz val="12"/>
      <color theme="1"/>
      <name val="Century Gothic"/>
      <family val="2"/>
      <scheme val="minor"/>
    </font>
    <font>
      <u/>
      <sz val="10"/>
      <color theme="3" tint="0.39994506668294322"/>
      <name val="Century Gothic"/>
      <family val="2"/>
      <scheme val="minor"/>
    </font>
    <font>
      <u/>
      <sz val="10"/>
      <color theme="3" tint="0.39991454817346722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4"/>
      <name val="Century Gothic"/>
      <family val="2"/>
      <scheme val="minor"/>
    </font>
    <font>
      <b/>
      <sz val="12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4"/>
      </bottom>
      <diagonal/>
    </border>
    <border>
      <left/>
      <right/>
      <top style="thin">
        <color theme="3"/>
      </top>
      <bottom style="thin">
        <color theme="4"/>
      </bottom>
      <diagonal/>
    </border>
    <border>
      <left/>
      <right style="medium">
        <color theme="3"/>
      </right>
      <top style="thin">
        <color theme="3"/>
      </top>
      <bottom style="thin">
        <color theme="4"/>
      </bottom>
      <diagonal/>
    </border>
    <border>
      <left style="medium">
        <color theme="3"/>
      </left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medium">
        <color theme="3"/>
      </right>
      <top style="thin">
        <color theme="4"/>
      </top>
      <bottom style="thin">
        <color theme="4"/>
      </bottom>
      <diagonal/>
    </border>
    <border>
      <left style="medium">
        <color theme="3"/>
      </left>
      <right/>
      <top style="thin">
        <color theme="4"/>
      </top>
      <bottom/>
      <diagonal/>
    </border>
    <border>
      <left style="medium">
        <color theme="3"/>
      </left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 style="medium">
        <color theme="3"/>
      </left>
      <right/>
      <top/>
      <bottom style="thin">
        <color theme="4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3"/>
      </top>
      <bottom style="thin">
        <color theme="1"/>
      </bottom>
      <diagonal/>
    </border>
    <border>
      <left/>
      <right style="thin">
        <color theme="1"/>
      </right>
      <top/>
      <bottom style="thin">
        <color theme="4"/>
      </bottom>
      <diagonal/>
    </border>
    <border>
      <left/>
      <right style="thin">
        <color theme="1"/>
      </right>
      <top style="thin">
        <color theme="4"/>
      </top>
      <bottom style="thin">
        <color theme="4"/>
      </bottom>
      <diagonal/>
    </border>
    <border>
      <left/>
      <right style="thin">
        <color theme="1"/>
      </right>
      <top style="medium">
        <color theme="3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/>
      <right style="thin">
        <color theme="1"/>
      </right>
      <top style="thin">
        <color theme="3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3"/>
      </top>
      <bottom style="thin">
        <color theme="4"/>
      </bottom>
      <diagonal/>
    </border>
    <border>
      <left style="thin">
        <color theme="1"/>
      </left>
      <right style="thin">
        <color theme="1"/>
      </right>
      <top/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medium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/>
      <top style="thin">
        <color theme="4"/>
      </top>
      <bottom style="thin">
        <color theme="3"/>
      </bottom>
      <diagonal/>
    </border>
    <border>
      <left/>
      <right style="medium">
        <color theme="3"/>
      </right>
      <top style="thin">
        <color theme="4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>
      <alignment vertical="center"/>
    </xf>
    <xf numFmtId="0" fontId="10" fillId="0" borderId="0" applyNumberFormat="0" applyFill="0" applyBorder="0" applyAlignment="0" applyProtection="0"/>
    <xf numFmtId="0" fontId="13" fillId="0" borderId="21" applyNumberFormat="0" applyFill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3" fillId="2" borderId="5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4" fillId="2" borderId="0" xfId="1" applyFont="1" applyAlignment="1" applyProtection="1">
      <alignment horizontal="center" vertical="center"/>
      <protection locked="0"/>
    </xf>
    <xf numFmtId="0" fontId="4" fillId="2" borderId="7" xfId="1" applyFont="1" applyBorder="1" applyAlignment="1" applyProtection="1">
      <alignment horizontal="center" vertical="center"/>
      <protection locked="0"/>
    </xf>
    <xf numFmtId="164" fontId="9" fillId="0" borderId="11" xfId="0" applyNumberFormat="1" applyFont="1" applyBorder="1" applyAlignment="1">
      <alignment vertical="center"/>
    </xf>
    <xf numFmtId="164" fontId="9" fillId="0" borderId="15" xfId="0" applyNumberFormat="1" applyFont="1" applyBorder="1" applyAlignment="1">
      <alignment vertical="center"/>
    </xf>
    <xf numFmtId="167" fontId="0" fillId="0" borderId="0" xfId="0" applyNumberFormat="1" applyAlignment="1" applyProtection="1">
      <alignment vertical="center"/>
      <protection locked="0"/>
    </xf>
    <xf numFmtId="165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vertical="center"/>
    </xf>
    <xf numFmtId="0" fontId="0" fillId="0" borderId="0" xfId="0" applyAlignment="1" applyProtection="1">
      <alignment horizontal="right" vertical="center"/>
      <protection locked="0"/>
    </xf>
    <xf numFmtId="16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2" fontId="7" fillId="0" borderId="10" xfId="0" applyNumberFormat="1" applyFont="1" applyBorder="1" applyAlignment="1">
      <alignment vertical="center"/>
    </xf>
    <xf numFmtId="0" fontId="7" fillId="0" borderId="11" xfId="0" applyFont="1" applyBorder="1" applyAlignment="1" applyProtection="1">
      <alignment vertical="center"/>
      <protection locked="0"/>
    </xf>
    <xf numFmtId="167" fontId="7" fillId="0" borderId="11" xfId="0" applyNumberFormat="1" applyFont="1" applyBorder="1" applyAlignment="1" applyProtection="1">
      <alignment vertical="center"/>
      <protection locked="0"/>
    </xf>
    <xf numFmtId="168" fontId="7" fillId="0" borderId="11" xfId="0" applyNumberFormat="1" applyFont="1" applyBorder="1" applyAlignment="1">
      <alignment vertical="center"/>
    </xf>
    <xf numFmtId="0" fontId="7" fillId="0" borderId="11" xfId="0" applyFont="1" applyBorder="1" applyAlignment="1" applyProtection="1">
      <alignment horizontal="right" vertical="center"/>
      <protection locked="0"/>
    </xf>
    <xf numFmtId="169" fontId="7" fillId="0" borderId="11" xfId="0" applyNumberFormat="1" applyFont="1" applyBorder="1" applyAlignment="1">
      <alignment horizontal="left" vertical="center"/>
    </xf>
    <xf numFmtId="0" fontId="7" fillId="0" borderId="0" xfId="0" applyFont="1" applyAlignment="1" applyProtection="1">
      <alignment horizontal="right" vertical="center"/>
      <protection locked="0"/>
    </xf>
    <xf numFmtId="169" fontId="7" fillId="0" borderId="0" xfId="0" applyNumberFormat="1" applyFont="1" applyAlignment="1">
      <alignment horizontal="left" vertical="center"/>
    </xf>
    <xf numFmtId="0" fontId="7" fillId="0" borderId="12" xfId="0" applyFont="1" applyBorder="1" applyAlignment="1" applyProtection="1">
      <alignment vertical="center"/>
      <protection locked="0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vertical="center"/>
      <protection locked="0"/>
    </xf>
    <xf numFmtId="167" fontId="7" fillId="0" borderId="15" xfId="0" applyNumberFormat="1" applyFont="1" applyBorder="1" applyAlignment="1" applyProtection="1">
      <alignment vertical="center"/>
      <protection locked="0"/>
    </xf>
    <xf numFmtId="168" fontId="7" fillId="0" borderId="15" xfId="0" applyNumberFormat="1" applyFont="1" applyBorder="1" applyAlignment="1">
      <alignment vertical="center"/>
    </xf>
    <xf numFmtId="0" fontId="7" fillId="0" borderId="15" xfId="0" applyFont="1" applyBorder="1" applyAlignment="1" applyProtection="1">
      <alignment horizontal="right" vertical="center"/>
      <protection locked="0"/>
    </xf>
    <xf numFmtId="169" fontId="7" fillId="0" borderId="15" xfId="0" applyNumberFormat="1" applyFont="1" applyBorder="1" applyAlignment="1">
      <alignment horizontal="left" vertical="center"/>
    </xf>
    <xf numFmtId="0" fontId="7" fillId="0" borderId="16" xfId="0" applyFont="1" applyBorder="1" applyAlignment="1" applyProtection="1">
      <alignment vertical="center"/>
      <protection locked="0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4" borderId="2" xfId="2" applyFont="1" applyFill="1" applyBorder="1" applyAlignment="1" applyProtection="1">
      <alignment horizontal="center" vertical="center"/>
      <protection locked="0"/>
    </xf>
    <xf numFmtId="0" fontId="3" fillId="2" borderId="4" xfId="1" applyFont="1" applyBorder="1" applyAlignment="1" applyProtection="1">
      <alignment horizontal="center" vertical="center"/>
      <protection locked="0"/>
    </xf>
    <xf numFmtId="0" fontId="7" fillId="0" borderId="0" xfId="0" applyFont="1"/>
    <xf numFmtId="165" fontId="14" fillId="0" borderId="0" xfId="0" applyNumberFormat="1" applyFont="1"/>
    <xf numFmtId="0" fontId="9" fillId="0" borderId="0" xfId="0" applyFont="1"/>
    <xf numFmtId="164" fontId="15" fillId="0" borderId="0" xfId="0" applyNumberFormat="1" applyFont="1"/>
    <xf numFmtId="0" fontId="16" fillId="0" borderId="0" xfId="0" applyFont="1" applyAlignment="1">
      <alignment horizontal="center"/>
    </xf>
    <xf numFmtId="167" fontId="8" fillId="4" borderId="2" xfId="2" applyNumberFormat="1" applyFont="1" applyFill="1" applyBorder="1" applyAlignment="1" applyProtection="1">
      <alignment horizontal="center" vertical="center"/>
      <protection locked="0"/>
    </xf>
    <xf numFmtId="164" fontId="8" fillId="4" borderId="2" xfId="2" applyNumberFormat="1" applyFont="1" applyFill="1" applyBorder="1" applyAlignment="1">
      <alignment horizontal="center" vertical="center"/>
    </xf>
    <xf numFmtId="168" fontId="8" fillId="4" borderId="2" xfId="2" applyNumberFormat="1" applyFont="1" applyFill="1" applyBorder="1" applyAlignment="1">
      <alignment horizontal="center" vertical="center"/>
    </xf>
    <xf numFmtId="0" fontId="8" fillId="4" borderId="9" xfId="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21" xfId="5" applyFont="1" applyFill="1" applyAlignment="1">
      <alignment horizontal="center" vertical="center"/>
    </xf>
    <xf numFmtId="164" fontId="8" fillId="4" borderId="21" xfId="5" applyNumberFormat="1" applyFont="1" applyFill="1" applyAlignment="1">
      <alignment horizontal="center" vertical="center"/>
    </xf>
    <xf numFmtId="165" fontId="8" fillId="4" borderId="21" xfId="5" applyNumberFormat="1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16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16" fontId="18" fillId="0" borderId="15" xfId="0" applyNumberFormat="1" applyFont="1" applyBorder="1" applyAlignment="1">
      <alignment horizontal="left" vertical="center"/>
    </xf>
    <xf numFmtId="16" fontId="18" fillId="0" borderId="14" xfId="0" applyNumberFormat="1" applyFont="1" applyBorder="1" applyAlignment="1">
      <alignment horizontal="left" vertical="center"/>
    </xf>
    <xf numFmtId="16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11" fillId="0" borderId="22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5" fontId="18" fillId="0" borderId="22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1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 vertical="center"/>
    </xf>
    <xf numFmtId="166" fontId="8" fillId="4" borderId="0" xfId="0" applyNumberFormat="1" applyFont="1" applyFill="1" applyAlignment="1">
      <alignment horizontal="center" vertical="center"/>
    </xf>
    <xf numFmtId="166" fontId="7" fillId="0" borderId="15" xfId="0" applyNumberFormat="1" applyFont="1" applyBorder="1" applyAlignment="1">
      <alignment horizontal="right" vertical="center"/>
    </xf>
    <xf numFmtId="0" fontId="19" fillId="0" borderId="23" xfId="0" applyFont="1" applyBorder="1" applyAlignment="1">
      <alignment horizontal="right" vertical="center"/>
    </xf>
    <xf numFmtId="0" fontId="19" fillId="0" borderId="15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8" fillId="4" borderId="2" xfId="2" applyFont="1" applyFill="1" applyBorder="1" applyAlignment="1" applyProtection="1">
      <alignment horizontal="right" vertical="center"/>
      <protection locked="0"/>
    </xf>
    <xf numFmtId="169" fontId="8" fillId="4" borderId="2" xfId="2" applyNumberFormat="1" applyFont="1" applyFill="1" applyBorder="1" applyAlignment="1">
      <alignment horizontal="left" vertical="center"/>
    </xf>
    <xf numFmtId="165" fontId="8" fillId="4" borderId="24" xfId="2" applyNumberFormat="1" applyFont="1" applyFill="1" applyBorder="1" applyAlignment="1">
      <alignment horizontal="center" vertical="center"/>
    </xf>
    <xf numFmtId="165" fontId="7" fillId="0" borderId="25" xfId="0" applyNumberFormat="1" applyFont="1" applyBorder="1" applyAlignment="1">
      <alignment horizontal="right" vertical="center"/>
    </xf>
    <xf numFmtId="165" fontId="7" fillId="0" borderId="26" xfId="0" applyNumberFormat="1" applyFont="1" applyBorder="1" applyAlignment="1">
      <alignment horizontal="right" vertical="center"/>
    </xf>
    <xf numFmtId="1" fontId="22" fillId="4" borderId="8" xfId="2" applyNumberFormat="1" applyFont="1" applyFill="1" applyBorder="1" applyAlignment="1" applyProtection="1">
      <alignment horizontal="center" vertical="center"/>
      <protection locked="0"/>
    </xf>
    <xf numFmtId="1" fontId="22" fillId="0" borderId="10" xfId="0" applyNumberFormat="1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center" vertical="center"/>
    </xf>
    <xf numFmtId="1" fontId="22" fillId="0" borderId="17" xfId="0" applyNumberFormat="1" applyFont="1" applyBorder="1" applyAlignment="1">
      <alignment horizontal="center" vertical="center"/>
    </xf>
    <xf numFmtId="1" fontId="22" fillId="0" borderId="18" xfId="0" applyNumberFormat="1" applyFont="1" applyBorder="1" applyAlignment="1">
      <alignment horizontal="center" vertical="center"/>
    </xf>
    <xf numFmtId="0" fontId="23" fillId="0" borderId="11" xfId="0" applyFont="1" applyBorder="1" applyAlignment="1" applyProtection="1">
      <alignment vertical="center"/>
      <protection locked="0"/>
    </xf>
    <xf numFmtId="0" fontId="23" fillId="0" borderId="14" xfId="0" applyFont="1" applyBorder="1" applyAlignment="1" applyProtection="1">
      <alignment vertical="center"/>
      <protection locked="0"/>
    </xf>
    <xf numFmtId="0" fontId="23" fillId="0" borderId="15" xfId="0" applyFont="1" applyBorder="1" applyAlignment="1" applyProtection="1">
      <alignment vertical="center"/>
      <protection locked="0"/>
    </xf>
    <xf numFmtId="1" fontId="22" fillId="0" borderId="27" xfId="0" applyNumberFormat="1" applyFont="1" applyBorder="1" applyAlignment="1">
      <alignment horizontal="center" vertical="center"/>
    </xf>
    <xf numFmtId="1" fontId="22" fillId="0" borderId="28" xfId="0" applyNumberFormat="1" applyFont="1" applyBorder="1" applyAlignment="1">
      <alignment horizontal="center" vertical="center"/>
    </xf>
    <xf numFmtId="0" fontId="8" fillId="4" borderId="30" xfId="2" applyFont="1" applyFill="1" applyBorder="1" applyAlignment="1" applyProtection="1">
      <alignment horizontal="center" vertical="center"/>
      <protection locked="0"/>
    </xf>
    <xf numFmtId="0" fontId="0" fillId="0" borderId="31" xfId="0" applyBorder="1"/>
    <xf numFmtId="0" fontId="0" fillId="0" borderId="32" xfId="0" applyBorder="1"/>
    <xf numFmtId="0" fontId="0" fillId="0" borderId="29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3" fillId="0" borderId="36" xfId="0" applyFont="1" applyBorder="1" applyAlignment="1" applyProtection="1">
      <alignment vertical="center"/>
      <protection locked="0"/>
    </xf>
    <xf numFmtId="0" fontId="23" fillId="0" borderId="32" xfId="0" applyFont="1" applyBorder="1" applyAlignment="1" applyProtection="1">
      <alignment vertical="center"/>
      <protection locked="0"/>
    </xf>
    <xf numFmtId="0" fontId="23" fillId="0" borderId="35" xfId="0" applyFont="1" applyBorder="1" applyAlignment="1" applyProtection="1">
      <alignment vertical="center"/>
      <protection locked="0"/>
    </xf>
    <xf numFmtId="0" fontId="23" fillId="0" borderId="31" xfId="0" applyFont="1" applyBorder="1" applyAlignment="1" applyProtection="1">
      <alignment vertical="center"/>
      <protection locked="0"/>
    </xf>
    <xf numFmtId="0" fontId="0" fillId="0" borderId="40" xfId="0" applyBorder="1"/>
    <xf numFmtId="166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166" fontId="7" fillId="0" borderId="14" xfId="0" applyNumberFormat="1" applyFont="1" applyBorder="1" applyAlignment="1">
      <alignment horizontal="right" vertical="center"/>
    </xf>
    <xf numFmtId="1" fontId="8" fillId="4" borderId="0" xfId="0" applyNumberFormat="1" applyFont="1" applyFill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6" fontId="18" fillId="0" borderId="0" xfId="0" applyNumberFormat="1" applyFont="1" applyBorder="1" applyAlignment="1">
      <alignment horizontal="left" vertical="center"/>
    </xf>
    <xf numFmtId="0" fontId="7" fillId="0" borderId="14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164" fontId="9" fillId="0" borderId="15" xfId="0" applyNumberFormat="1" applyFont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4" fontId="25" fillId="0" borderId="15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 applyProtection="1">
      <alignment vertical="center"/>
      <protection locked="0"/>
    </xf>
    <xf numFmtId="165" fontId="26" fillId="0" borderId="0" xfId="0" applyNumberFormat="1" applyFont="1" applyAlignment="1">
      <alignment horizontal="right" vertical="center"/>
    </xf>
    <xf numFmtId="168" fontId="26" fillId="0" borderId="0" xfId="0" applyNumberFormat="1" applyFont="1" applyAlignment="1">
      <alignment vertical="center"/>
    </xf>
    <xf numFmtId="0" fontId="26" fillId="0" borderId="0" xfId="0" applyFont="1" applyAlignment="1" applyProtection="1">
      <alignment horizontal="right" vertical="center"/>
      <protection locked="0"/>
    </xf>
    <xf numFmtId="169" fontId="26" fillId="0" borderId="0" xfId="0" applyNumberFormat="1" applyFont="1" applyAlignment="1">
      <alignment horizontal="left" vertical="center"/>
    </xf>
    <xf numFmtId="171" fontId="0" fillId="0" borderId="0" xfId="6" applyNumberFormat="1" applyFont="1"/>
    <xf numFmtId="1" fontId="0" fillId="0" borderId="0" xfId="0" applyNumberFormat="1"/>
    <xf numFmtId="0" fontId="0" fillId="0" borderId="0" xfId="0" applyNumberFormat="1" applyAlignment="1" applyProtection="1">
      <alignment vertical="center"/>
      <protection locked="0"/>
    </xf>
    <xf numFmtId="0" fontId="26" fillId="0" borderId="0" xfId="0" applyNumberFormat="1" applyFont="1" applyAlignment="1" applyProtection="1">
      <alignment vertical="center"/>
      <protection locked="0"/>
    </xf>
    <xf numFmtId="0" fontId="0" fillId="0" borderId="0" xfId="0" applyNumberFormat="1" applyAlignment="1" applyProtection="1">
      <alignment vertical="center"/>
    </xf>
    <xf numFmtId="0" fontId="0" fillId="0" borderId="0" xfId="0" applyNumberFormat="1" applyAlignment="1">
      <alignment vertical="center"/>
    </xf>
    <xf numFmtId="0" fontId="26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1" fontId="0" fillId="0" borderId="0" xfId="6" applyNumberFormat="1" applyFont="1" applyAlignment="1">
      <alignment horizontal="center"/>
    </xf>
    <xf numFmtId="0" fontId="7" fillId="0" borderId="23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167" fontId="7" fillId="0" borderId="0" xfId="0" applyNumberFormat="1" applyFont="1" applyBorder="1" applyAlignment="1" applyProtection="1">
      <alignment vertical="center"/>
      <protection locked="0"/>
    </xf>
    <xf numFmtId="164" fontId="9" fillId="0" borderId="0" xfId="0" applyNumberFormat="1" applyFont="1" applyBorder="1" applyAlignment="1">
      <alignment vertical="center"/>
    </xf>
    <xf numFmtId="0" fontId="24" fillId="0" borderId="0" xfId="4" applyFont="1" applyBorder="1" applyAlignment="1" applyProtection="1">
      <alignment vertical="center"/>
      <protection locked="0"/>
    </xf>
    <xf numFmtId="0" fontId="0" fillId="0" borderId="15" xfId="0" applyNumberFormat="1" applyBorder="1" applyAlignment="1" applyProtection="1">
      <alignment vertical="center"/>
      <protection locked="0"/>
    </xf>
    <xf numFmtId="165" fontId="7" fillId="0" borderId="41" xfId="0" applyNumberFormat="1" applyFont="1" applyBorder="1" applyAlignment="1">
      <alignment horizontal="right" vertical="center"/>
    </xf>
    <xf numFmtId="168" fontId="7" fillId="0" borderId="42" xfId="0" applyNumberFormat="1" applyFont="1" applyBorder="1" applyAlignment="1">
      <alignment vertical="center"/>
    </xf>
    <xf numFmtId="0" fontId="7" fillId="0" borderId="23" xfId="0" applyFont="1" applyBorder="1" applyAlignment="1" applyProtection="1">
      <alignment horizontal="right" vertical="center"/>
      <protection locked="0"/>
    </xf>
    <xf numFmtId="169" fontId="7" fillId="0" borderId="23" xfId="0" applyNumberFormat="1" applyFont="1" applyBorder="1" applyAlignment="1">
      <alignment horizontal="left"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69" fontId="7" fillId="0" borderId="0" xfId="0" applyNumberFormat="1" applyFont="1" applyBorder="1" applyAlignment="1">
      <alignment horizontal="left" vertical="center"/>
    </xf>
    <xf numFmtId="0" fontId="7" fillId="0" borderId="7" xfId="0" applyFont="1" applyBorder="1" applyAlignment="1" applyProtection="1">
      <alignment vertical="center"/>
      <protection locked="0"/>
    </xf>
    <xf numFmtId="0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169" fontId="0" fillId="0" borderId="0" xfId="0" applyNumberFormat="1" applyBorder="1" applyAlignment="1">
      <alignment horizontal="left" vertical="center"/>
    </xf>
    <xf numFmtId="0" fontId="0" fillId="0" borderId="0" xfId="0" applyBorder="1" applyAlignment="1" applyProtection="1">
      <alignment vertical="center"/>
      <protection locked="0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0" applyNumberFormat="1" applyFont="1" applyBorder="1" applyAlignment="1" applyProtection="1">
      <alignment vertical="center"/>
      <protection locked="0"/>
    </xf>
    <xf numFmtId="0" fontId="27" fillId="0" borderId="0" xfId="0" applyNumberFormat="1" applyFont="1" applyBorder="1" applyAlignment="1">
      <alignment vertical="center"/>
    </xf>
    <xf numFmtId="165" fontId="26" fillId="0" borderId="0" xfId="0" applyNumberFormat="1" applyFont="1" applyBorder="1" applyAlignment="1">
      <alignment horizontal="right" vertical="center"/>
    </xf>
    <xf numFmtId="168" fontId="26" fillId="0" borderId="0" xfId="0" applyNumberFormat="1" applyFont="1" applyBorder="1" applyAlignment="1">
      <alignment vertical="center"/>
    </xf>
    <xf numFmtId="0" fontId="26" fillId="0" borderId="0" xfId="0" applyFont="1" applyBorder="1" applyAlignment="1" applyProtection="1">
      <alignment horizontal="right" vertical="center"/>
      <protection locked="0"/>
    </xf>
    <xf numFmtId="169" fontId="26" fillId="0" borderId="0" xfId="0" applyNumberFormat="1" applyFont="1" applyBorder="1" applyAlignment="1">
      <alignment horizontal="left" vertical="center"/>
    </xf>
    <xf numFmtId="0" fontId="0" fillId="0" borderId="15" xfId="0" applyBorder="1" applyAlignment="1" applyProtection="1">
      <alignment vertical="center"/>
      <protection locked="0"/>
    </xf>
    <xf numFmtId="0" fontId="9" fillId="0" borderId="15" xfId="0" applyNumberFormat="1" applyFont="1" applyBorder="1" applyAlignment="1">
      <alignment vertical="center"/>
    </xf>
    <xf numFmtId="0" fontId="12" fillId="0" borderId="15" xfId="0" applyNumberFormat="1" applyFont="1" applyBorder="1" applyAlignment="1" applyProtection="1">
      <alignment vertical="center"/>
      <protection locked="0"/>
    </xf>
    <xf numFmtId="165" fontId="0" fillId="0" borderId="15" xfId="0" applyNumberFormat="1" applyBorder="1" applyAlignment="1">
      <alignment horizontal="right" vertical="center"/>
    </xf>
    <xf numFmtId="168" fontId="0" fillId="0" borderId="15" xfId="0" applyNumberFormat="1" applyBorder="1" applyAlignment="1">
      <alignment vertical="center"/>
    </xf>
    <xf numFmtId="0" fontId="0" fillId="0" borderId="15" xfId="0" applyBorder="1" applyAlignment="1" applyProtection="1">
      <alignment horizontal="right" vertical="center"/>
      <protection locked="0"/>
    </xf>
    <xf numFmtId="169" fontId="0" fillId="0" borderId="15" xfId="0" applyNumberFormat="1" applyBorder="1" applyAlignment="1">
      <alignment horizontal="left" vertical="center"/>
    </xf>
    <xf numFmtId="0" fontId="0" fillId="0" borderId="15" xfId="0" applyNumberFormat="1" applyBorder="1" applyAlignment="1" applyProtection="1">
      <alignment vertical="center"/>
    </xf>
    <xf numFmtId="0" fontId="0" fillId="0" borderId="15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 applyProtection="1">
      <alignment vertical="center"/>
      <protection locked="0"/>
    </xf>
    <xf numFmtId="0" fontId="26" fillId="0" borderId="13" xfId="0" applyFont="1" applyBorder="1" applyAlignment="1">
      <alignment vertical="center"/>
    </xf>
    <xf numFmtId="0" fontId="26" fillId="0" borderId="7" xfId="0" applyFont="1" applyBorder="1" applyAlignment="1" applyProtection="1">
      <alignment vertical="center"/>
      <protection locked="0"/>
    </xf>
    <xf numFmtId="0" fontId="0" fillId="0" borderId="13" xfId="0" applyBorder="1" applyAlignment="1">
      <alignment vertical="center"/>
    </xf>
    <xf numFmtId="0" fontId="28" fillId="5" borderId="19" xfId="0" applyNumberFormat="1" applyFont="1" applyFill="1" applyBorder="1" applyAlignment="1" applyProtection="1">
      <alignment vertical="center"/>
    </xf>
    <xf numFmtId="0" fontId="0" fillId="5" borderId="19" xfId="0" applyFill="1" applyBorder="1" applyAlignment="1" applyProtection="1">
      <alignment horizontal="right" vertical="center"/>
      <protection locked="0"/>
    </xf>
    <xf numFmtId="0" fontId="0" fillId="5" borderId="19" xfId="0" applyFill="1" applyBorder="1" applyAlignment="1" applyProtection="1">
      <alignment vertical="center"/>
      <protection locked="0"/>
    </xf>
    <xf numFmtId="0" fontId="0" fillId="5" borderId="20" xfId="0" applyFill="1" applyBorder="1" applyAlignment="1" applyProtection="1">
      <alignment vertical="center"/>
      <protection locked="0"/>
    </xf>
    <xf numFmtId="0" fontId="7" fillId="0" borderId="15" xfId="0" applyNumberFormat="1" applyFont="1" applyBorder="1" applyAlignment="1" applyProtection="1">
      <alignment vertical="center"/>
      <protection locked="0"/>
    </xf>
    <xf numFmtId="165" fontId="7" fillId="0" borderId="15" xfId="0" applyNumberFormat="1" applyFont="1" applyBorder="1" applyAlignment="1">
      <alignment horizontal="right" vertical="center"/>
    </xf>
    <xf numFmtId="0" fontId="0" fillId="0" borderId="4" xfId="0" applyNumberFormat="1" applyBorder="1" applyAlignment="1" applyProtection="1">
      <alignment vertical="center"/>
    </xf>
    <xf numFmtId="0" fontId="0" fillId="0" borderId="4" xfId="0" applyNumberFormat="1" applyBorder="1" applyAlignment="1">
      <alignment vertical="center"/>
    </xf>
    <xf numFmtId="0" fontId="0" fillId="0" borderId="45" xfId="0" applyNumberFormat="1" applyBorder="1" applyAlignment="1" applyProtection="1">
      <alignment vertical="center"/>
    </xf>
    <xf numFmtId="0" fontId="0" fillId="0" borderId="23" xfId="0" applyNumberFormat="1" applyBorder="1" applyAlignment="1" applyProtection="1">
      <alignment vertical="center"/>
    </xf>
    <xf numFmtId="0" fontId="28" fillId="5" borderId="44" xfId="0" applyNumberFormat="1" applyFont="1" applyFill="1" applyBorder="1" applyAlignment="1" applyProtection="1">
      <alignment vertical="center"/>
    </xf>
    <xf numFmtId="0" fontId="28" fillId="5" borderId="44" xfId="0" applyNumberFormat="1" applyFont="1" applyFill="1" applyBorder="1" applyAlignment="1" applyProtection="1">
      <alignment vertical="center"/>
      <protection locked="0"/>
    </xf>
    <xf numFmtId="0" fontId="0" fillId="0" borderId="23" xfId="0" applyNumberFormat="1" applyBorder="1" applyAlignment="1">
      <alignment vertical="center"/>
    </xf>
    <xf numFmtId="0" fontId="28" fillId="5" borderId="44" xfId="0" applyNumberFormat="1" applyFont="1" applyFill="1" applyBorder="1" applyAlignment="1">
      <alignment vertical="center"/>
    </xf>
    <xf numFmtId="165" fontId="0" fillId="0" borderId="23" xfId="0" applyNumberFormat="1" applyBorder="1" applyAlignment="1">
      <alignment horizontal="right" vertical="center"/>
    </xf>
    <xf numFmtId="165" fontId="28" fillId="5" borderId="44" xfId="0" applyNumberFormat="1" applyFont="1" applyFill="1" applyBorder="1" applyAlignment="1">
      <alignment horizontal="right" vertical="center"/>
    </xf>
    <xf numFmtId="168" fontId="0" fillId="0" borderId="23" xfId="0" applyNumberFormat="1" applyBorder="1" applyAlignment="1">
      <alignment vertical="center"/>
    </xf>
    <xf numFmtId="168" fontId="0" fillId="5" borderId="44" xfId="0" applyNumberFormat="1" applyFill="1" applyBorder="1" applyAlignment="1">
      <alignment vertical="center"/>
    </xf>
    <xf numFmtId="0" fontId="0" fillId="0" borderId="45" xfId="0" applyBorder="1" applyAlignment="1" applyProtection="1">
      <alignment horizontal="right" vertical="center"/>
      <protection locked="0"/>
    </xf>
    <xf numFmtId="169" fontId="0" fillId="0" borderId="23" xfId="0" applyNumberFormat="1" applyBorder="1" applyAlignment="1">
      <alignment horizontal="left" vertical="center"/>
    </xf>
    <xf numFmtId="169" fontId="0" fillId="5" borderId="44" xfId="0" applyNumberFormat="1" applyFill="1" applyBorder="1" applyAlignment="1">
      <alignment horizontal="left" vertical="center"/>
    </xf>
    <xf numFmtId="0" fontId="0" fillId="5" borderId="44" xfId="0" applyFill="1" applyBorder="1" applyAlignment="1" applyProtection="1">
      <alignment horizontal="right" vertical="center"/>
      <protection locked="0"/>
    </xf>
    <xf numFmtId="0" fontId="0" fillId="0" borderId="45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9" fontId="0" fillId="0" borderId="0" xfId="6" applyNumberFormat="1" applyFont="1" applyAlignment="1">
      <alignment horizontal="center"/>
    </xf>
    <xf numFmtId="1" fontId="1" fillId="0" borderId="0" xfId="6" applyNumberFormat="1" applyFont="1"/>
    <xf numFmtId="0" fontId="11" fillId="0" borderId="47" xfId="4" applyFont="1" applyBorder="1" applyAlignment="1" applyProtection="1">
      <alignment vertical="center"/>
      <protection locked="0"/>
    </xf>
    <xf numFmtId="0" fontId="24" fillId="0" borderId="14" xfId="4" applyFont="1" applyBorder="1" applyAlignment="1" applyProtection="1">
      <alignment vertical="center"/>
      <protection locked="0"/>
    </xf>
    <xf numFmtId="0" fontId="11" fillId="0" borderId="23" xfId="4" applyFont="1" applyBorder="1" applyAlignment="1" applyProtection="1">
      <alignment vertical="center"/>
      <protection locked="0"/>
    </xf>
    <xf numFmtId="0" fontId="11" fillId="0" borderId="15" xfId="4" applyFont="1" applyBorder="1" applyAlignment="1" applyProtection="1">
      <alignment vertical="center"/>
      <protection locked="0"/>
    </xf>
    <xf numFmtId="0" fontId="11" fillId="0" borderId="14" xfId="4" applyFont="1" applyBorder="1" applyAlignment="1" applyProtection="1">
      <alignment vertical="center"/>
      <protection locked="0"/>
    </xf>
    <xf numFmtId="0" fontId="11" fillId="0" borderId="0" xfId="4" applyFont="1" applyBorder="1" applyAlignment="1" applyProtection="1">
      <alignment vertical="center"/>
      <protection locked="0"/>
    </xf>
    <xf numFmtId="0" fontId="24" fillId="0" borderId="15" xfId="4" applyFont="1" applyBorder="1" applyAlignment="1" applyProtection="1">
      <alignment vertical="center"/>
      <protection locked="0"/>
    </xf>
    <xf numFmtId="0" fontId="28" fillId="5" borderId="43" xfId="0" applyFont="1" applyFill="1" applyBorder="1" applyAlignment="1" applyProtection="1">
      <alignment horizontal="center" vertical="center"/>
      <protection locked="0"/>
    </xf>
    <xf numFmtId="0" fontId="28" fillId="5" borderId="44" xfId="0" applyFont="1" applyFill="1" applyBorder="1" applyAlignment="1" applyProtection="1">
      <alignment horizontal="center" vertical="center"/>
      <protection locked="0"/>
    </xf>
    <xf numFmtId="0" fontId="3" fillId="2" borderId="3" xfId="1" applyFont="1" applyBorder="1" applyAlignment="1" applyProtection="1">
      <alignment horizontal="center" vertical="center"/>
      <protection locked="0"/>
    </xf>
    <xf numFmtId="0" fontId="3" fillId="2" borderId="4" xfId="1" applyFont="1" applyBorder="1" applyAlignment="1" applyProtection="1">
      <alignment horizontal="center" vertical="center"/>
      <protection locked="0"/>
    </xf>
    <xf numFmtId="0" fontId="4" fillId="2" borderId="6" xfId="1" applyFont="1" applyBorder="1" applyAlignment="1" applyProtection="1">
      <alignment horizontal="center" vertical="center"/>
      <protection locked="0"/>
    </xf>
    <xf numFmtId="0" fontId="4" fillId="2" borderId="1" xfId="1" applyFont="1" applyBorder="1" applyAlignment="1" applyProtection="1">
      <alignment horizontal="center" vertical="center"/>
      <protection locked="0"/>
    </xf>
    <xf numFmtId="0" fontId="8" fillId="4" borderId="8" xfId="2" applyFont="1" applyFill="1" applyBorder="1" applyAlignment="1" applyProtection="1">
      <alignment horizontal="center" vertical="center"/>
      <protection locked="0"/>
    </xf>
    <xf numFmtId="0" fontId="8" fillId="4" borderId="2" xfId="2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0" fontId="3" fillId="5" borderId="0" xfId="0" applyNumberFormat="1" applyFont="1" applyFill="1" applyAlignment="1">
      <alignment horizontal="center" vertical="center"/>
    </xf>
    <xf numFmtId="170" fontId="4" fillId="5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4" fillId="5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2" borderId="3" xfId="1" applyFont="1" applyBorder="1" applyAlignment="1" applyProtection="1">
      <alignment horizontal="center" vertical="center"/>
      <protection locked="0"/>
    </xf>
    <xf numFmtId="0" fontId="20" fillId="2" borderId="4" xfId="1" applyFont="1" applyBorder="1" applyAlignment="1" applyProtection="1">
      <alignment horizontal="center" vertical="center"/>
      <protection locked="0"/>
    </xf>
    <xf numFmtId="0" fontId="20" fillId="2" borderId="33" xfId="1" applyFont="1" applyBorder="1" applyAlignment="1" applyProtection="1">
      <alignment horizontal="center" vertical="center"/>
      <protection locked="0"/>
    </xf>
    <xf numFmtId="0" fontId="21" fillId="2" borderId="6" xfId="1" applyFont="1" applyBorder="1" applyAlignment="1" applyProtection="1">
      <alignment horizontal="center" vertical="center"/>
      <protection locked="0"/>
    </xf>
    <xf numFmtId="0" fontId="21" fillId="2" borderId="1" xfId="1" applyFont="1" applyBorder="1" applyAlignment="1" applyProtection="1">
      <alignment horizontal="center" vertical="center"/>
      <protection locked="0"/>
    </xf>
  </cellXfs>
  <cellStyles count="7">
    <cellStyle name="20% - Accent5" xfId="2" builtinId="46"/>
    <cellStyle name="Accent1" xfId="1" builtinId="29"/>
    <cellStyle name="Heading 3" xfId="5" builtinId="18"/>
    <cellStyle name="Hyperlink" xfId="4" builtinId="8"/>
    <cellStyle name="Normal" xfId="0" builtinId="0"/>
    <cellStyle name="Normal 2" xfId="3" xr:uid="{2D467B9A-D05F-4959-814F-8CA40522974C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6296395193591457"/>
          <c:y val="1.769911504424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6531963878346982E-2"/>
          <c:y val="0.14663995540380462"/>
          <c:w val="0.81625516436613643"/>
          <c:h val="0.65543220920155798"/>
        </c:manualLayout>
      </c:layout>
      <c:pie3DChart>
        <c:varyColors val="1"/>
        <c:ser>
          <c:idx val="0"/>
          <c:order val="0"/>
          <c:tx>
            <c:strRef>
              <c:f>Residency!$C$3</c:f>
              <c:strCache>
                <c:ptCount val="1"/>
                <c:pt idx="0">
                  <c:v>Membership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47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shade val="47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2-2830-4B3B-BBD5-311FC04D0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65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shade val="65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3-2830-4B3B-BBD5-311FC04D0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shade val="82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shade val="82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4-2830-4B3B-BBD5-311FC04D0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5-2830-4B3B-BBD5-311FC04D01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2">
                      <a:tint val="83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tint val="83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6-2830-4B3B-BBD5-311FC04D0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2">
                      <a:tint val="65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tint val="65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7-2830-4B3B-BBD5-311FC04D0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tint val="48000"/>
                      <a:tint val="96000"/>
                      <a:satMod val="100000"/>
                      <a:lumMod val="104000"/>
                    </a:schemeClr>
                  </a:gs>
                  <a:gs pos="78000">
                    <a:schemeClr val="accent2">
                      <a:tint val="48000"/>
                      <a:shade val="100000"/>
                      <a:satMod val="110000"/>
                      <a:lumMod val="10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>
                <a:bevelT w="50800" h="25400"/>
              </a:sp3d>
            </c:spPr>
            <c:extLst>
              <c:ext xmlns:c16="http://schemas.microsoft.com/office/drawing/2014/chart" uri="{C3380CC4-5D6E-409C-BE32-E72D297353CC}">
                <c16:uniqueId val="{00000008-2830-4B3B-BBD5-311FC04D01A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30-4B3B-BBD5-311FC04D01A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30-4B3B-BBD5-311FC04D01A3}"/>
                </c:ext>
              </c:extLst>
            </c:dLbl>
            <c:dLbl>
              <c:idx val="4"/>
              <c:layout>
                <c:manualLayout>
                  <c:x val="-2.6634357621185201E-2"/>
                  <c:y val="-1.02508535990523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30-4B3B-BBD5-311FC04D01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Residency!$B$4:$B$10</c:f>
              <c:strCache>
                <c:ptCount val="7"/>
                <c:pt idx="0">
                  <c:v>Warren</c:v>
                </c:pt>
                <c:pt idx="1">
                  <c:v>Center Line</c:v>
                </c:pt>
                <c:pt idx="2">
                  <c:v>Fraser</c:v>
                </c:pt>
                <c:pt idx="3">
                  <c:v>Roseville</c:v>
                </c:pt>
                <c:pt idx="4">
                  <c:v>Eastpointe</c:v>
                </c:pt>
                <c:pt idx="5">
                  <c:v>St. Clair Shores</c:v>
                </c:pt>
                <c:pt idx="6">
                  <c:v>Other Cities</c:v>
                </c:pt>
              </c:strCache>
            </c:strRef>
          </c:cat>
          <c:val>
            <c:numRef>
              <c:f>Residency!$C$4:$C$10</c:f>
              <c:numCache>
                <c:formatCode>0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0-4B3B-BBD5-311FC04D01A3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Residency!$D$3</c15:sqref>
                        </c15:formulaRef>
                      </c:ext>
                    </c:extLst>
                    <c:strCache>
                      <c:ptCount val="1"/>
                      <c:pt idx="0">
                        <c:v>% of Chapter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47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shade val="47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2830-4B3B-BBD5-311FC04D01A3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65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shade val="65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2830-4B3B-BBD5-311FC04D01A3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82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shade val="82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2830-4B3B-BBD5-311FC04D01A3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2830-4B3B-BBD5-311FC04D01A3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83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tint val="83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2830-4B3B-BBD5-311FC04D01A3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65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tint val="65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2830-4B3B-BBD5-311FC04D01A3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48000"/>
                            <a:tint val="96000"/>
                            <a:satMod val="100000"/>
                            <a:lumMod val="104000"/>
                          </a:schemeClr>
                        </a:gs>
                        <a:gs pos="78000">
                          <a:schemeClr val="accent2">
                            <a:tint val="48000"/>
                            <a:shade val="100000"/>
                            <a:satMod val="110000"/>
                            <a:lumMod val="100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48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/>
                    </a:scene3d>
                    <a:sp3d>
                      <a:bevelT w="508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2830-4B3B-BBD5-311FC04D01A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Residency!$B$4:$B$10</c15:sqref>
                        </c15:formulaRef>
                      </c:ext>
                    </c:extLst>
                    <c:strCache>
                      <c:ptCount val="7"/>
                      <c:pt idx="0">
                        <c:v>Warren</c:v>
                      </c:pt>
                      <c:pt idx="1">
                        <c:v>Center Line</c:v>
                      </c:pt>
                      <c:pt idx="2">
                        <c:v>Fraser</c:v>
                      </c:pt>
                      <c:pt idx="3">
                        <c:v>Roseville</c:v>
                      </c:pt>
                      <c:pt idx="4">
                        <c:v>Eastpointe</c:v>
                      </c:pt>
                      <c:pt idx="5">
                        <c:v>St. Clair Shores</c:v>
                      </c:pt>
                      <c:pt idx="6">
                        <c:v>Other Cities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Residency!$D$4:$D$10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8.3333333333333329E-2</c:v>
                      </c:pt>
                      <c:pt idx="3">
                        <c:v>0</c:v>
                      </c:pt>
                      <c:pt idx="4">
                        <c:v>4.1666666666666664E-2</c:v>
                      </c:pt>
                      <c:pt idx="5">
                        <c:v>0.125</c:v>
                      </c:pt>
                      <c:pt idx="6">
                        <c:v>0.25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830-4B3B-BBD5-311FC04D01A3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11</xdr:row>
      <xdr:rowOff>6350</xdr:rowOff>
    </xdr:from>
    <xdr:to>
      <xdr:col>6</xdr:col>
      <xdr:colOff>393700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43D7B-9C1F-435C-90AE-9C43CAED2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Vapor Trail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.wills992011@gmail.com" TargetMode="External"/><Relationship Id="rId3" Type="http://schemas.openxmlformats.org/officeDocument/2006/relationships/hyperlink" Target="mailto:mjeup.obrien@gmail.com" TargetMode="External"/><Relationship Id="rId7" Type="http://schemas.openxmlformats.org/officeDocument/2006/relationships/hyperlink" Target="mailto:michieblasz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effkatie@gmail.com" TargetMode="External"/><Relationship Id="rId1" Type="http://schemas.openxmlformats.org/officeDocument/2006/relationships/hyperlink" Target="mailto:cathywithac927@gmail.com" TargetMode="External"/><Relationship Id="rId6" Type="http://schemas.openxmlformats.org/officeDocument/2006/relationships/hyperlink" Target="mailto:jvhfschouweiler@gmail.com" TargetMode="External"/><Relationship Id="rId11" Type="http://schemas.openxmlformats.org/officeDocument/2006/relationships/hyperlink" Target="mailto:kathryn.c.greenwell@gmail.com" TargetMode="External"/><Relationship Id="rId5" Type="http://schemas.openxmlformats.org/officeDocument/2006/relationships/hyperlink" Target="mailto:laurenthomps5@gmail.com" TargetMode="External"/><Relationship Id="rId10" Type="http://schemas.openxmlformats.org/officeDocument/2006/relationships/hyperlink" Target="mailto:vanessarae64@gmail.com" TargetMode="External"/><Relationship Id="rId4" Type="http://schemas.openxmlformats.org/officeDocument/2006/relationships/hyperlink" Target="mailto:kabpaj@yahoo.com" TargetMode="External"/><Relationship Id="rId9" Type="http://schemas.openxmlformats.org/officeDocument/2006/relationships/hyperlink" Target="mailto:amflett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9FEC-6630-45FA-8B67-170A3BCC4289}">
  <sheetPr codeName="Sheet1"/>
  <dimension ref="A1:U43"/>
  <sheetViews>
    <sheetView showGridLines="0" topLeftCell="F1" zoomScaleNormal="100" workbookViewId="0">
      <selection activeCell="J10" sqref="J10"/>
    </sheetView>
  </sheetViews>
  <sheetFormatPr defaultRowHeight="13.5" x14ac:dyDescent="0.25"/>
  <cols>
    <col min="1" max="1" width="2.1640625" style="3" customWidth="1"/>
    <col min="2" max="2" width="1.75" style="3" customWidth="1"/>
    <col min="3" max="3" width="8.75" style="1" bestFit="1" customWidth="1"/>
    <col min="4" max="4" width="12.5" style="1" bestFit="1" customWidth="1"/>
    <col min="5" max="5" width="21.5" style="1" bestFit="1" customWidth="1"/>
    <col min="6" max="6" width="13.75" style="1" bestFit="1" customWidth="1"/>
    <col min="7" max="7" width="3.1640625" style="1" bestFit="1" customWidth="1"/>
    <col min="8" max="8" width="7.6640625" style="8" bestFit="1" customWidth="1"/>
    <col min="9" max="9" width="13.75" style="13" bestFit="1" customWidth="1"/>
    <col min="10" max="10" width="26" style="1" bestFit="1" customWidth="1"/>
    <col min="11" max="11" width="9.58203125" style="9" bestFit="1" customWidth="1"/>
    <col min="12" max="12" width="8.5" style="10" bestFit="1" customWidth="1"/>
    <col min="13" max="13" width="10.1640625" style="11" bestFit="1" customWidth="1"/>
    <col min="14" max="14" width="8.4140625" style="12" bestFit="1" customWidth="1"/>
    <col min="15" max="15" width="8.75" style="11" bestFit="1" customWidth="1"/>
    <col min="16" max="16" width="8.4140625" style="12" bestFit="1" customWidth="1"/>
    <col min="17" max="17" width="8.75" style="11" bestFit="1" customWidth="1"/>
    <col min="18" max="18" width="8.4140625" style="12" bestFit="1" customWidth="1"/>
    <col min="19" max="19" width="10.9140625" style="1" bestFit="1" customWidth="1"/>
    <col min="20" max="20" width="22.5" style="1" bestFit="1" customWidth="1"/>
    <col min="21" max="21" width="1.75" style="3" bestFit="1" customWidth="1"/>
    <col min="22" max="16384" width="8.6640625" style="3"/>
  </cols>
  <sheetData>
    <row r="1" spans="1:21" s="45" customFormat="1" ht="17" customHeight="1" x14ac:dyDescent="0.25">
      <c r="A1" s="50"/>
      <c r="B1" s="223" t="s">
        <v>173</v>
      </c>
      <c r="C1" s="224"/>
      <c r="D1" s="224"/>
      <c r="E1" s="224"/>
      <c r="F1" s="224"/>
      <c r="G1" s="224"/>
      <c r="H1" s="224"/>
      <c r="I1" s="224"/>
      <c r="J1" s="224"/>
      <c r="K1" s="224"/>
      <c r="L1" s="35"/>
      <c r="M1" s="35"/>
      <c r="N1" s="35"/>
      <c r="O1" s="35"/>
      <c r="P1" s="35"/>
      <c r="Q1" s="35"/>
      <c r="R1" s="35"/>
      <c r="S1" s="35"/>
      <c r="T1" s="2"/>
    </row>
    <row r="2" spans="1:21" s="45" customFormat="1" ht="17" customHeight="1" x14ac:dyDescent="0.25">
      <c r="A2" s="50"/>
      <c r="B2" s="225" t="s">
        <v>224</v>
      </c>
      <c r="C2" s="226"/>
      <c r="D2" s="226"/>
      <c r="E2" s="226"/>
      <c r="F2" s="226"/>
      <c r="G2" s="226"/>
      <c r="H2" s="226"/>
      <c r="I2" s="226"/>
      <c r="J2" s="226"/>
      <c r="K2" s="226"/>
      <c r="L2" s="4"/>
      <c r="M2" s="4"/>
      <c r="N2" s="4"/>
      <c r="O2" s="4"/>
      <c r="P2" s="4"/>
      <c r="Q2" s="4"/>
      <c r="R2" s="4"/>
      <c r="S2" s="4"/>
      <c r="T2" s="5"/>
    </row>
    <row r="3" spans="1:21" s="45" customFormat="1" ht="17" customHeight="1" x14ac:dyDescent="0.25">
      <c r="A3" s="50"/>
      <c r="B3" s="227" t="s">
        <v>0</v>
      </c>
      <c r="C3" s="228"/>
      <c r="D3" s="34" t="s">
        <v>1</v>
      </c>
      <c r="E3" s="34" t="s">
        <v>2</v>
      </c>
      <c r="F3" s="34" t="s">
        <v>3</v>
      </c>
      <c r="G3" s="34" t="s">
        <v>4</v>
      </c>
      <c r="H3" s="41" t="s">
        <v>5</v>
      </c>
      <c r="I3" s="42" t="s">
        <v>6</v>
      </c>
      <c r="J3" s="34" t="s">
        <v>7</v>
      </c>
      <c r="K3" s="89" t="s">
        <v>157</v>
      </c>
      <c r="L3" s="43" t="s">
        <v>9</v>
      </c>
      <c r="M3" s="87" t="s">
        <v>158</v>
      </c>
      <c r="N3" s="88" t="s">
        <v>10</v>
      </c>
      <c r="O3" s="87" t="s">
        <v>159</v>
      </c>
      <c r="P3" s="88" t="s">
        <v>11</v>
      </c>
      <c r="Q3" s="87" t="s">
        <v>160</v>
      </c>
      <c r="R3" s="88" t="s">
        <v>12</v>
      </c>
      <c r="S3" s="34" t="s">
        <v>13</v>
      </c>
      <c r="T3" s="44" t="s">
        <v>14</v>
      </c>
      <c r="U3" s="45" t="s">
        <v>15</v>
      </c>
    </row>
    <row r="4" spans="1:21" ht="20" customHeight="1" x14ac:dyDescent="0.25">
      <c r="B4" s="14"/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48092</v>
      </c>
      <c r="I4" s="6">
        <v>5868713477</v>
      </c>
      <c r="J4" s="214" t="s">
        <v>21</v>
      </c>
      <c r="K4" s="90">
        <v>38047</v>
      </c>
      <c r="L4" s="17">
        <v>43397</v>
      </c>
      <c r="M4" s="18" t="s">
        <v>22</v>
      </c>
      <c r="N4" s="19">
        <v>36941</v>
      </c>
      <c r="O4" s="18" t="s">
        <v>23</v>
      </c>
      <c r="P4" s="19">
        <v>37515</v>
      </c>
      <c r="Q4" s="20"/>
      <c r="R4" s="21"/>
      <c r="S4" s="15"/>
      <c r="T4" s="22"/>
    </row>
    <row r="5" spans="1:21" ht="20" customHeight="1" x14ac:dyDescent="0.25">
      <c r="B5" s="23"/>
      <c r="C5" s="24" t="s">
        <v>24</v>
      </c>
      <c r="D5" s="25" t="s">
        <v>25</v>
      </c>
      <c r="E5" s="25" t="s">
        <v>162</v>
      </c>
      <c r="F5" s="25" t="s">
        <v>92</v>
      </c>
      <c r="G5" s="25" t="s">
        <v>20</v>
      </c>
      <c r="H5" s="26">
        <v>48026</v>
      </c>
      <c r="I5" s="7">
        <v>5864817466</v>
      </c>
      <c r="J5" s="216" t="s">
        <v>26</v>
      </c>
      <c r="K5" s="91">
        <v>38169</v>
      </c>
      <c r="L5" s="27">
        <v>43351</v>
      </c>
      <c r="M5" s="28" t="s">
        <v>27</v>
      </c>
      <c r="N5" s="29">
        <v>37059</v>
      </c>
      <c r="O5" s="28" t="s">
        <v>28</v>
      </c>
      <c r="P5" s="29">
        <v>40002</v>
      </c>
      <c r="Q5" s="28"/>
      <c r="R5" s="29"/>
      <c r="S5" s="25" t="s">
        <v>29</v>
      </c>
      <c r="T5" s="30" t="s">
        <v>30</v>
      </c>
    </row>
    <row r="6" spans="1:21" ht="20" customHeight="1" x14ac:dyDescent="0.25">
      <c r="B6" s="32"/>
      <c r="C6" s="25" t="s">
        <v>32</v>
      </c>
      <c r="D6" s="25" t="s">
        <v>33</v>
      </c>
      <c r="E6" s="25" t="s">
        <v>182</v>
      </c>
      <c r="F6" s="25" t="s">
        <v>34</v>
      </c>
      <c r="G6" s="25" t="s">
        <v>20</v>
      </c>
      <c r="H6" s="26">
        <v>48310</v>
      </c>
      <c r="I6" s="7">
        <v>5863448650</v>
      </c>
      <c r="J6" s="216" t="s">
        <v>183</v>
      </c>
      <c r="K6" s="91">
        <v>39995</v>
      </c>
      <c r="L6" s="27">
        <v>43370</v>
      </c>
      <c r="M6" s="28" t="s">
        <v>35</v>
      </c>
      <c r="N6" s="29">
        <v>37001</v>
      </c>
      <c r="O6" s="28"/>
      <c r="P6" s="29"/>
      <c r="Q6" s="28"/>
      <c r="R6" s="29"/>
      <c r="S6" s="25"/>
      <c r="T6" s="30" t="s">
        <v>36</v>
      </c>
    </row>
    <row r="7" spans="1:21" ht="20" customHeight="1" x14ac:dyDescent="0.25">
      <c r="B7" s="23"/>
      <c r="C7" s="25" t="s">
        <v>37</v>
      </c>
      <c r="D7" s="25" t="s">
        <v>38</v>
      </c>
      <c r="E7" s="25" t="s">
        <v>39</v>
      </c>
      <c r="F7" s="25" t="s">
        <v>34</v>
      </c>
      <c r="G7" s="25" t="s">
        <v>20</v>
      </c>
      <c r="H7" s="26">
        <v>48314</v>
      </c>
      <c r="I7" s="7">
        <v>5867192676</v>
      </c>
      <c r="J7" s="217" t="s">
        <v>40</v>
      </c>
      <c r="K7" s="91">
        <v>41395</v>
      </c>
      <c r="L7" s="27">
        <v>43298</v>
      </c>
      <c r="M7" s="28" t="s">
        <v>41</v>
      </c>
      <c r="N7" s="29">
        <v>37922</v>
      </c>
      <c r="O7" s="28" t="s">
        <v>42</v>
      </c>
      <c r="P7" s="29">
        <v>39340</v>
      </c>
      <c r="Q7" s="28" t="s">
        <v>43</v>
      </c>
      <c r="R7" s="29">
        <v>41435</v>
      </c>
      <c r="S7" s="25" t="s">
        <v>44</v>
      </c>
      <c r="T7" s="30"/>
    </row>
    <row r="8" spans="1:21" ht="20" customHeight="1" x14ac:dyDescent="0.25">
      <c r="B8" s="31"/>
      <c r="C8" s="25" t="s">
        <v>45</v>
      </c>
      <c r="D8" s="25" t="s">
        <v>46</v>
      </c>
      <c r="E8" s="25" t="s">
        <v>47</v>
      </c>
      <c r="F8" s="25" t="s">
        <v>19</v>
      </c>
      <c r="G8" s="25" t="s">
        <v>20</v>
      </c>
      <c r="H8" s="26">
        <v>48091</v>
      </c>
      <c r="I8" s="7">
        <v>2484347891</v>
      </c>
      <c r="J8" s="217" t="s">
        <v>48</v>
      </c>
      <c r="K8" s="91">
        <v>41548</v>
      </c>
      <c r="L8" s="27">
        <v>43294</v>
      </c>
      <c r="M8" s="28" t="s">
        <v>49</v>
      </c>
      <c r="N8" s="29">
        <v>40129</v>
      </c>
      <c r="O8" s="28" t="s">
        <v>50</v>
      </c>
      <c r="P8" s="29">
        <v>41099</v>
      </c>
      <c r="Q8" s="28"/>
      <c r="R8" s="29"/>
      <c r="S8" s="25" t="s">
        <v>51</v>
      </c>
      <c r="T8" s="30"/>
    </row>
    <row r="9" spans="1:21" ht="20" customHeight="1" x14ac:dyDescent="0.25">
      <c r="B9" s="32"/>
      <c r="C9" s="25" t="s">
        <v>52</v>
      </c>
      <c r="D9" s="25" t="s">
        <v>53</v>
      </c>
      <c r="E9" s="25" t="s">
        <v>54</v>
      </c>
      <c r="F9" s="25" t="s">
        <v>19</v>
      </c>
      <c r="G9" s="25" t="s">
        <v>20</v>
      </c>
      <c r="H9" s="26">
        <v>48092</v>
      </c>
      <c r="I9" s="7">
        <v>7349682930</v>
      </c>
      <c r="J9" s="217" t="s">
        <v>55</v>
      </c>
      <c r="K9" s="91">
        <v>42156</v>
      </c>
      <c r="L9" s="27">
        <v>43159</v>
      </c>
      <c r="M9" s="28" t="s">
        <v>222</v>
      </c>
      <c r="N9" s="29">
        <v>41872</v>
      </c>
      <c r="O9" s="28"/>
      <c r="P9" s="29"/>
      <c r="Q9" s="28"/>
      <c r="R9" s="29"/>
      <c r="S9" s="25" t="s">
        <v>56</v>
      </c>
      <c r="T9" s="30" t="s">
        <v>57</v>
      </c>
    </row>
    <row r="10" spans="1:21" ht="20" customHeight="1" x14ac:dyDescent="0.25">
      <c r="B10" s="32"/>
      <c r="C10" s="25" t="s">
        <v>58</v>
      </c>
      <c r="D10" s="25" t="s">
        <v>59</v>
      </c>
      <c r="E10" s="25" t="s">
        <v>60</v>
      </c>
      <c r="F10" s="25" t="s">
        <v>19</v>
      </c>
      <c r="G10" s="25" t="s">
        <v>20</v>
      </c>
      <c r="H10" s="26">
        <v>48089</v>
      </c>
      <c r="I10" s="7">
        <v>5868551212</v>
      </c>
      <c r="J10" s="217" t="s">
        <v>61</v>
      </c>
      <c r="K10" s="91">
        <v>42248</v>
      </c>
      <c r="L10" s="27">
        <v>43393</v>
      </c>
      <c r="M10" s="28" t="s">
        <v>31</v>
      </c>
      <c r="N10" s="29">
        <v>41796</v>
      </c>
      <c r="O10" s="28" t="s">
        <v>225</v>
      </c>
      <c r="P10" s="29">
        <v>41796</v>
      </c>
      <c r="Q10" s="28"/>
      <c r="R10" s="29"/>
      <c r="S10" s="25" t="s">
        <v>62</v>
      </c>
      <c r="T10" s="30"/>
    </row>
    <row r="11" spans="1:21" ht="20" customHeight="1" x14ac:dyDescent="0.25">
      <c r="B11" s="32"/>
      <c r="C11" s="25" t="s">
        <v>63</v>
      </c>
      <c r="D11" s="25" t="s">
        <v>64</v>
      </c>
      <c r="E11" s="25" t="s">
        <v>65</v>
      </c>
      <c r="F11" s="25" t="s">
        <v>66</v>
      </c>
      <c r="G11" s="25" t="s">
        <v>20</v>
      </c>
      <c r="H11" s="26">
        <v>48036</v>
      </c>
      <c r="I11" s="7">
        <v>2488548786</v>
      </c>
      <c r="J11" s="217" t="s">
        <v>67</v>
      </c>
      <c r="K11" s="91">
        <v>42248</v>
      </c>
      <c r="L11" s="27">
        <v>43357</v>
      </c>
      <c r="M11" s="28" t="s">
        <v>68</v>
      </c>
      <c r="N11" s="29">
        <v>42033</v>
      </c>
      <c r="O11" s="28"/>
      <c r="P11" s="29"/>
      <c r="Q11" s="28"/>
      <c r="R11" s="29"/>
      <c r="S11" s="25" t="s">
        <v>69</v>
      </c>
      <c r="T11" s="30"/>
    </row>
    <row r="12" spans="1:21" ht="20" customHeight="1" x14ac:dyDescent="0.25">
      <c r="B12" s="32"/>
      <c r="C12" s="25" t="s">
        <v>70</v>
      </c>
      <c r="D12" s="25" t="s">
        <v>71</v>
      </c>
      <c r="E12" s="25" t="s">
        <v>72</v>
      </c>
      <c r="F12" s="25" t="s">
        <v>19</v>
      </c>
      <c r="G12" s="25" t="s">
        <v>20</v>
      </c>
      <c r="H12" s="26">
        <v>48088</v>
      </c>
      <c r="I12" s="7">
        <v>4402048768</v>
      </c>
      <c r="J12" s="217" t="s">
        <v>73</v>
      </c>
      <c r="K12" s="91">
        <v>42339</v>
      </c>
      <c r="L12" s="27">
        <v>43220</v>
      </c>
      <c r="M12" s="28" t="s">
        <v>74</v>
      </c>
      <c r="N12" s="29">
        <v>41727</v>
      </c>
      <c r="O12" s="28" t="s">
        <v>75</v>
      </c>
      <c r="P12" s="29">
        <v>41727</v>
      </c>
      <c r="Q12" s="28"/>
      <c r="R12" s="29"/>
      <c r="S12" s="25" t="s">
        <v>76</v>
      </c>
      <c r="T12" s="30" t="s">
        <v>77</v>
      </c>
    </row>
    <row r="13" spans="1:21" ht="20" customHeight="1" x14ac:dyDescent="0.25">
      <c r="B13" s="32"/>
      <c r="C13" s="25" t="s">
        <v>83</v>
      </c>
      <c r="D13" s="25" t="s">
        <v>84</v>
      </c>
      <c r="E13" s="25" t="s">
        <v>85</v>
      </c>
      <c r="F13" s="25" t="s">
        <v>79</v>
      </c>
      <c r="G13" s="25" t="s">
        <v>20</v>
      </c>
      <c r="H13" s="26">
        <v>48080</v>
      </c>
      <c r="I13" s="7">
        <v>5864533709</v>
      </c>
      <c r="J13" s="217" t="s">
        <v>86</v>
      </c>
      <c r="K13" s="91">
        <v>43101</v>
      </c>
      <c r="L13" s="27">
        <v>43119</v>
      </c>
      <c r="M13" s="28" t="s">
        <v>87</v>
      </c>
      <c r="N13" s="29">
        <v>43026</v>
      </c>
      <c r="O13" s="28"/>
      <c r="P13" s="29"/>
      <c r="Q13" s="28"/>
      <c r="R13" s="29"/>
      <c r="S13" s="25" t="s">
        <v>88</v>
      </c>
      <c r="T13" s="30" t="s">
        <v>89</v>
      </c>
    </row>
    <row r="14" spans="1:21" ht="20" customHeight="1" x14ac:dyDescent="0.25">
      <c r="B14" s="32"/>
      <c r="C14" s="25" t="s">
        <v>49</v>
      </c>
      <c r="D14" s="25" t="s">
        <v>90</v>
      </c>
      <c r="E14" s="25" t="s">
        <v>91</v>
      </c>
      <c r="F14" s="25" t="s">
        <v>92</v>
      </c>
      <c r="G14" s="25" t="s">
        <v>20</v>
      </c>
      <c r="H14" s="26">
        <v>48026</v>
      </c>
      <c r="I14" s="7">
        <v>5303705634</v>
      </c>
      <c r="J14" s="219" t="s">
        <v>93</v>
      </c>
      <c r="K14" s="91">
        <v>43132</v>
      </c>
      <c r="L14" s="27">
        <v>43253</v>
      </c>
      <c r="M14" s="28" t="s">
        <v>94</v>
      </c>
      <c r="N14" s="29">
        <v>43050</v>
      </c>
      <c r="O14" s="28"/>
      <c r="P14" s="29"/>
      <c r="Q14" s="28"/>
      <c r="R14" s="29"/>
      <c r="S14" s="25" t="s">
        <v>95</v>
      </c>
      <c r="T14" s="30"/>
    </row>
    <row r="15" spans="1:21" ht="20" customHeight="1" x14ac:dyDescent="0.25">
      <c r="B15" s="32"/>
      <c r="C15" s="25" t="s">
        <v>97</v>
      </c>
      <c r="D15" s="25" t="s">
        <v>98</v>
      </c>
      <c r="E15" s="25" t="s">
        <v>99</v>
      </c>
      <c r="F15" s="25" t="s">
        <v>19</v>
      </c>
      <c r="G15" s="25" t="s">
        <v>20</v>
      </c>
      <c r="H15" s="26">
        <v>48091</v>
      </c>
      <c r="I15" s="7">
        <v>2486324421</v>
      </c>
      <c r="J15" s="217" t="s">
        <v>100</v>
      </c>
      <c r="K15" s="91">
        <v>43252</v>
      </c>
      <c r="L15" s="27">
        <v>43313</v>
      </c>
      <c r="M15" s="28" t="s">
        <v>101</v>
      </c>
      <c r="N15" s="29">
        <v>42705</v>
      </c>
      <c r="O15" s="28" t="s">
        <v>184</v>
      </c>
      <c r="P15" s="29">
        <v>43340</v>
      </c>
      <c r="Q15" s="28"/>
      <c r="R15" s="29"/>
      <c r="S15" s="25" t="s">
        <v>146</v>
      </c>
      <c r="T15" s="30" t="s">
        <v>102</v>
      </c>
    </row>
    <row r="16" spans="1:21" ht="20" customHeight="1" x14ac:dyDescent="0.25">
      <c r="B16" s="32"/>
      <c r="C16" s="25" t="s">
        <v>103</v>
      </c>
      <c r="D16" s="25" t="s">
        <v>104</v>
      </c>
      <c r="E16" s="25" t="s">
        <v>214</v>
      </c>
      <c r="F16" s="25" t="s">
        <v>215</v>
      </c>
      <c r="G16" s="25" t="s">
        <v>20</v>
      </c>
      <c r="H16" s="26">
        <v>48030</v>
      </c>
      <c r="I16" s="7">
        <v>5866680405</v>
      </c>
      <c r="J16" s="219" t="s">
        <v>105</v>
      </c>
      <c r="K16" s="91">
        <v>43252</v>
      </c>
      <c r="L16" s="27">
        <v>43461</v>
      </c>
      <c r="M16" s="28" t="s">
        <v>106</v>
      </c>
      <c r="N16" s="29">
        <v>42591</v>
      </c>
      <c r="O16" s="28" t="s">
        <v>181</v>
      </c>
      <c r="P16" s="29">
        <v>43613</v>
      </c>
      <c r="Q16" s="28"/>
      <c r="R16" s="29"/>
      <c r="S16" s="25" t="s">
        <v>107</v>
      </c>
      <c r="T16" s="30" t="s">
        <v>108</v>
      </c>
    </row>
    <row r="17" spans="2:20" ht="20" customHeight="1" x14ac:dyDescent="0.25">
      <c r="B17" s="32"/>
      <c r="C17" s="25" t="s">
        <v>109</v>
      </c>
      <c r="D17" s="25" t="s">
        <v>110</v>
      </c>
      <c r="E17" s="25" t="s">
        <v>111</v>
      </c>
      <c r="F17" s="25" t="s">
        <v>19</v>
      </c>
      <c r="G17" s="25" t="s">
        <v>20</v>
      </c>
      <c r="H17" s="26">
        <v>48088</v>
      </c>
      <c r="I17" s="7">
        <v>2486354138</v>
      </c>
      <c r="J17" s="216" t="s">
        <v>112</v>
      </c>
      <c r="K17" s="91">
        <v>43252</v>
      </c>
      <c r="L17" s="27">
        <v>43110</v>
      </c>
      <c r="M17" s="28" t="s">
        <v>113</v>
      </c>
      <c r="N17" s="29">
        <v>42860</v>
      </c>
      <c r="O17" s="28"/>
      <c r="P17" s="29"/>
      <c r="Q17" s="28"/>
      <c r="R17" s="29"/>
      <c r="S17" s="25" t="s">
        <v>114</v>
      </c>
      <c r="T17" s="30"/>
    </row>
    <row r="18" spans="2:20" ht="20" customHeight="1" x14ac:dyDescent="0.25">
      <c r="B18" s="32"/>
      <c r="C18" s="25" t="s">
        <v>116</v>
      </c>
      <c r="D18" s="25" t="s">
        <v>117</v>
      </c>
      <c r="E18" s="25" t="s">
        <v>118</v>
      </c>
      <c r="F18" s="25" t="s">
        <v>79</v>
      </c>
      <c r="G18" s="25" t="s">
        <v>20</v>
      </c>
      <c r="H18" s="26">
        <v>48080</v>
      </c>
      <c r="I18" s="7">
        <v>2602414605</v>
      </c>
      <c r="J18" s="217" t="s">
        <v>119</v>
      </c>
      <c r="K18" s="91">
        <v>43282</v>
      </c>
      <c r="L18" s="27">
        <v>43361</v>
      </c>
      <c r="M18" s="28" t="s">
        <v>120</v>
      </c>
      <c r="N18" s="29">
        <v>43200</v>
      </c>
      <c r="O18" s="28"/>
      <c r="P18" s="29"/>
      <c r="Q18" s="28"/>
      <c r="R18" s="29"/>
      <c r="S18" s="25" t="s">
        <v>121</v>
      </c>
      <c r="T18" s="30"/>
    </row>
    <row r="19" spans="2:20" ht="20" customHeight="1" x14ac:dyDescent="0.25">
      <c r="B19" s="32"/>
      <c r="C19" s="25" t="s">
        <v>122</v>
      </c>
      <c r="D19" s="25" t="s">
        <v>123</v>
      </c>
      <c r="E19" s="25" t="s">
        <v>124</v>
      </c>
      <c r="F19" s="25" t="s">
        <v>19</v>
      </c>
      <c r="G19" s="25" t="s">
        <v>20</v>
      </c>
      <c r="H19" s="26">
        <v>48089</v>
      </c>
      <c r="I19" s="7">
        <v>7193326240</v>
      </c>
      <c r="J19" s="219" t="s">
        <v>161</v>
      </c>
      <c r="K19" s="91">
        <v>43282</v>
      </c>
      <c r="L19" s="27">
        <v>43292</v>
      </c>
      <c r="M19" s="28" t="s">
        <v>125</v>
      </c>
      <c r="N19" s="29">
        <v>42462</v>
      </c>
      <c r="O19" s="28"/>
      <c r="P19" s="29"/>
      <c r="Q19" s="28"/>
      <c r="R19" s="29"/>
      <c r="S19" s="25" t="s">
        <v>120</v>
      </c>
      <c r="T19" s="30"/>
    </row>
    <row r="20" spans="2:20" ht="20" customHeight="1" x14ac:dyDescent="0.25">
      <c r="B20" s="32"/>
      <c r="C20" s="25" t="s">
        <v>126</v>
      </c>
      <c r="D20" s="25" t="s">
        <v>127</v>
      </c>
      <c r="E20" s="25" t="s">
        <v>128</v>
      </c>
      <c r="F20" s="25" t="s">
        <v>19</v>
      </c>
      <c r="G20" s="25" t="s">
        <v>20</v>
      </c>
      <c r="H20" s="26">
        <v>48088</v>
      </c>
      <c r="I20" s="7">
        <v>2693775939</v>
      </c>
      <c r="J20" s="217" t="s">
        <v>129</v>
      </c>
      <c r="K20" s="91">
        <v>43282</v>
      </c>
      <c r="L20" s="27">
        <v>43206</v>
      </c>
      <c r="M20" s="28" t="s">
        <v>130</v>
      </c>
      <c r="N20" s="29">
        <v>42598</v>
      </c>
      <c r="O20" s="28" t="s">
        <v>219</v>
      </c>
      <c r="P20" s="29">
        <v>43843</v>
      </c>
      <c r="Q20" s="28"/>
      <c r="R20" s="29"/>
      <c r="S20" s="25" t="s">
        <v>115</v>
      </c>
      <c r="T20" s="30"/>
    </row>
    <row r="21" spans="2:20" ht="20" customHeight="1" x14ac:dyDescent="0.25">
      <c r="B21" s="32"/>
      <c r="C21" s="25" t="s">
        <v>96</v>
      </c>
      <c r="D21" s="25" t="s">
        <v>131</v>
      </c>
      <c r="E21" s="25" t="s">
        <v>221</v>
      </c>
      <c r="F21" s="25" t="s">
        <v>132</v>
      </c>
      <c r="G21" s="25" t="s">
        <v>20</v>
      </c>
      <c r="H21" s="26">
        <v>48021</v>
      </c>
      <c r="I21" s="130">
        <v>5868558485</v>
      </c>
      <c r="J21" s="217" t="s">
        <v>133</v>
      </c>
      <c r="K21" s="91">
        <v>43344</v>
      </c>
      <c r="L21" s="27">
        <v>43255</v>
      </c>
      <c r="M21" s="28" t="s">
        <v>134</v>
      </c>
      <c r="N21" s="29">
        <v>42712</v>
      </c>
      <c r="O21" s="28"/>
      <c r="P21" s="29"/>
      <c r="Q21" s="28"/>
      <c r="R21" s="29"/>
      <c r="S21" s="25" t="s">
        <v>135</v>
      </c>
      <c r="T21" s="30"/>
    </row>
    <row r="22" spans="2:20" ht="20" customHeight="1" x14ac:dyDescent="0.25">
      <c r="B22" s="32"/>
      <c r="C22" s="25" t="s">
        <v>136</v>
      </c>
      <c r="D22" s="25" t="s">
        <v>137</v>
      </c>
      <c r="E22" s="25" t="s">
        <v>82</v>
      </c>
      <c r="F22" s="25" t="s">
        <v>66</v>
      </c>
      <c r="G22" s="25" t="s">
        <v>20</v>
      </c>
      <c r="H22" s="26">
        <v>48038</v>
      </c>
      <c r="I22" s="7">
        <v>5869091526</v>
      </c>
      <c r="J22" s="216" t="s">
        <v>138</v>
      </c>
      <c r="K22" s="91">
        <v>43344</v>
      </c>
      <c r="L22" s="27">
        <v>43255</v>
      </c>
      <c r="M22" s="28" t="s">
        <v>139</v>
      </c>
      <c r="N22" s="29">
        <v>39206</v>
      </c>
      <c r="O22" s="28" t="s">
        <v>140</v>
      </c>
      <c r="P22" s="29">
        <v>43075</v>
      </c>
      <c r="Q22" s="28"/>
      <c r="R22" s="29"/>
      <c r="S22" s="25" t="s">
        <v>147</v>
      </c>
      <c r="T22" s="30"/>
    </row>
    <row r="23" spans="2:20" ht="20" customHeight="1" x14ac:dyDescent="0.25">
      <c r="B23" s="32"/>
      <c r="C23" s="25" t="s">
        <v>165</v>
      </c>
      <c r="D23" s="25" t="s">
        <v>166</v>
      </c>
      <c r="E23" s="25" t="s">
        <v>179</v>
      </c>
      <c r="F23" s="25" t="s">
        <v>19</v>
      </c>
      <c r="G23" s="25" t="s">
        <v>20</v>
      </c>
      <c r="H23" s="26">
        <v>48092</v>
      </c>
      <c r="I23" s="7">
        <v>7345605573</v>
      </c>
      <c r="J23" s="220" t="s">
        <v>207</v>
      </c>
      <c r="K23" s="91">
        <v>43617</v>
      </c>
      <c r="L23" s="27">
        <v>43750</v>
      </c>
      <c r="M23" s="28" t="s">
        <v>42</v>
      </c>
      <c r="N23" s="29">
        <v>43004</v>
      </c>
      <c r="O23" s="28"/>
      <c r="P23" s="29"/>
      <c r="Q23" s="28"/>
      <c r="R23" s="29"/>
      <c r="S23" s="25" t="s">
        <v>180</v>
      </c>
      <c r="T23" s="30"/>
    </row>
    <row r="24" spans="2:20" ht="20" customHeight="1" x14ac:dyDescent="0.25">
      <c r="B24" s="32"/>
      <c r="C24" s="25" t="s">
        <v>167</v>
      </c>
      <c r="D24" s="25" t="s">
        <v>168</v>
      </c>
      <c r="E24" s="25" t="s">
        <v>169</v>
      </c>
      <c r="F24" s="25" t="s">
        <v>79</v>
      </c>
      <c r="G24" s="25" t="s">
        <v>20</v>
      </c>
      <c r="H24" s="26">
        <v>48081</v>
      </c>
      <c r="I24" s="7">
        <v>3136567289</v>
      </c>
      <c r="J24" s="218" t="s">
        <v>170</v>
      </c>
      <c r="K24" s="91">
        <v>43617</v>
      </c>
      <c r="L24" s="27">
        <v>43692</v>
      </c>
      <c r="M24" s="28" t="s">
        <v>171</v>
      </c>
      <c r="N24" s="29">
        <v>43329</v>
      </c>
      <c r="O24" s="28"/>
      <c r="P24" s="29"/>
      <c r="Q24" s="28"/>
      <c r="R24" s="29"/>
      <c r="S24" s="25" t="s">
        <v>191</v>
      </c>
      <c r="T24" s="30"/>
    </row>
    <row r="25" spans="2:20" ht="20" customHeight="1" x14ac:dyDescent="0.25">
      <c r="B25" s="32"/>
      <c r="C25" s="25" t="s">
        <v>167</v>
      </c>
      <c r="D25" s="25" t="s">
        <v>185</v>
      </c>
      <c r="E25" s="25" t="s">
        <v>186</v>
      </c>
      <c r="F25" s="25" t="s">
        <v>187</v>
      </c>
      <c r="G25" s="25" t="s">
        <v>20</v>
      </c>
      <c r="H25" s="26">
        <v>48045</v>
      </c>
      <c r="I25" s="7">
        <v>5179203766</v>
      </c>
      <c r="J25" s="215" t="s">
        <v>188</v>
      </c>
      <c r="K25" s="91">
        <v>43739</v>
      </c>
      <c r="L25" s="27">
        <v>34022</v>
      </c>
      <c r="M25" s="28" t="s">
        <v>189</v>
      </c>
      <c r="N25" s="29">
        <v>43161</v>
      </c>
      <c r="O25" s="28"/>
      <c r="P25" s="29"/>
      <c r="Q25" s="28"/>
      <c r="R25" s="29"/>
      <c r="S25" s="25" t="s">
        <v>190</v>
      </c>
      <c r="T25" s="30"/>
    </row>
    <row r="26" spans="2:20" ht="20" customHeight="1" x14ac:dyDescent="0.25">
      <c r="B26" s="32"/>
      <c r="C26" s="25" t="s">
        <v>96</v>
      </c>
      <c r="D26" s="25" t="s">
        <v>192</v>
      </c>
      <c r="E26" s="25" t="s">
        <v>193</v>
      </c>
      <c r="F26" s="25" t="s">
        <v>19</v>
      </c>
      <c r="G26" s="25" t="s">
        <v>20</v>
      </c>
      <c r="H26" s="26">
        <v>48093</v>
      </c>
      <c r="I26" s="7">
        <v>2692543223</v>
      </c>
      <c r="J26" s="218" t="s">
        <v>194</v>
      </c>
      <c r="K26" s="91">
        <v>43757</v>
      </c>
      <c r="L26" s="27">
        <v>31799</v>
      </c>
      <c r="M26" s="28" t="s">
        <v>195</v>
      </c>
      <c r="N26" s="29">
        <v>42599</v>
      </c>
      <c r="O26" s="28" t="s">
        <v>218</v>
      </c>
      <c r="P26" s="29">
        <v>43853</v>
      </c>
      <c r="Q26" s="28"/>
      <c r="R26" s="29"/>
      <c r="S26" s="25" t="s">
        <v>196</v>
      </c>
      <c r="T26" s="30"/>
    </row>
    <row r="27" spans="2:20" ht="20" customHeight="1" x14ac:dyDescent="0.25">
      <c r="B27" s="23"/>
      <c r="C27" s="151" t="s">
        <v>200</v>
      </c>
      <c r="D27" s="151" t="s">
        <v>201</v>
      </c>
      <c r="E27" s="151" t="s">
        <v>205</v>
      </c>
      <c r="F27" s="150" t="s">
        <v>19</v>
      </c>
      <c r="G27" s="151" t="s">
        <v>20</v>
      </c>
      <c r="H27" s="152">
        <v>48093</v>
      </c>
      <c r="I27" s="153">
        <v>5869436381</v>
      </c>
      <c r="J27" s="154" t="s">
        <v>202</v>
      </c>
      <c r="K27" s="156">
        <v>43757</v>
      </c>
      <c r="L27" s="157">
        <v>43635</v>
      </c>
      <c r="M27" s="158" t="s">
        <v>203</v>
      </c>
      <c r="N27" s="159">
        <v>43340</v>
      </c>
      <c r="O27" s="160"/>
      <c r="P27" s="161"/>
      <c r="Q27" s="160"/>
      <c r="R27" s="161"/>
      <c r="S27" s="151" t="s">
        <v>204</v>
      </c>
      <c r="T27" s="162"/>
    </row>
    <row r="28" spans="2:20" ht="20" customHeight="1" x14ac:dyDescent="0.25">
      <c r="B28" s="32"/>
      <c r="C28" s="25"/>
      <c r="D28" s="192"/>
      <c r="E28" s="192"/>
      <c r="F28" s="192"/>
      <c r="G28" s="192"/>
      <c r="H28" s="192"/>
      <c r="I28" s="175"/>
      <c r="J28" s="176"/>
      <c r="K28" s="193"/>
      <c r="L28" s="27"/>
      <c r="M28" s="28"/>
      <c r="N28" s="29"/>
      <c r="O28" s="28"/>
      <c r="P28" s="29"/>
      <c r="Q28" s="28"/>
      <c r="R28" s="29"/>
      <c r="S28" s="25"/>
      <c r="T28" s="30"/>
    </row>
    <row r="29" spans="2:20" ht="20" customHeight="1" x14ac:dyDescent="0.25">
      <c r="B29" s="183"/>
      <c r="C29" s="174"/>
      <c r="D29" s="155"/>
      <c r="E29" s="155"/>
      <c r="F29" s="155"/>
      <c r="G29" s="155"/>
      <c r="H29" s="155"/>
      <c r="I29" s="175"/>
      <c r="J29" s="176"/>
      <c r="K29" s="177"/>
      <c r="L29" s="178"/>
      <c r="M29" s="179"/>
      <c r="N29" s="180"/>
      <c r="O29" s="179"/>
      <c r="P29" s="180"/>
      <c r="Q29" s="179"/>
      <c r="R29" s="180"/>
      <c r="S29" s="174"/>
      <c r="T29" s="184"/>
    </row>
    <row r="30" spans="2:20" s="134" customFormat="1" ht="20" customHeight="1" x14ac:dyDescent="0.25">
      <c r="B30" s="185"/>
      <c r="C30" s="167"/>
      <c r="D30" s="168"/>
      <c r="E30" s="163"/>
      <c r="F30" s="163"/>
      <c r="G30" s="163"/>
      <c r="H30" s="163"/>
      <c r="I30" s="169"/>
      <c r="J30" s="168"/>
      <c r="K30" s="170"/>
      <c r="L30" s="171"/>
      <c r="M30" s="172"/>
      <c r="N30" s="173"/>
      <c r="O30" s="172"/>
      <c r="P30" s="173"/>
      <c r="Q30" s="172"/>
      <c r="R30" s="173"/>
      <c r="S30" s="167"/>
      <c r="T30" s="186"/>
    </row>
    <row r="31" spans="2:20" ht="20" customHeight="1" x14ac:dyDescent="0.25">
      <c r="B31" s="183"/>
      <c r="C31" s="174"/>
      <c r="D31" s="155"/>
      <c r="E31" s="155"/>
      <c r="F31" s="181"/>
      <c r="G31" s="155"/>
      <c r="H31" s="181"/>
      <c r="I31" s="182"/>
      <c r="J31" s="155"/>
      <c r="K31" s="177"/>
      <c r="L31" s="178"/>
      <c r="M31" s="179"/>
      <c r="N31" s="180"/>
      <c r="O31" s="179"/>
      <c r="P31" s="180"/>
      <c r="Q31" s="179"/>
      <c r="R31" s="180"/>
      <c r="S31" s="174"/>
      <c r="T31" s="184"/>
    </row>
    <row r="32" spans="2:20" ht="20" customHeight="1" x14ac:dyDescent="0.25">
      <c r="B32" s="187"/>
      <c r="C32" s="166"/>
      <c r="D32" s="163"/>
      <c r="E32" s="163"/>
      <c r="F32" s="196"/>
      <c r="G32" s="163"/>
      <c r="H32" s="197"/>
      <c r="I32" s="200"/>
      <c r="J32" s="163"/>
      <c r="K32" s="202"/>
      <c r="L32" s="204"/>
      <c r="M32" s="206"/>
      <c r="N32" s="207"/>
      <c r="O32" s="206"/>
      <c r="P32" s="165"/>
      <c r="Q32" s="164"/>
      <c r="R32" s="165"/>
      <c r="S32" s="210"/>
      <c r="T32" s="211"/>
    </row>
    <row r="33" spans="2:20" ht="20" customHeight="1" thickBot="1" x14ac:dyDescent="0.3">
      <c r="B33" s="221" t="s">
        <v>212</v>
      </c>
      <c r="C33" s="222"/>
      <c r="D33" s="222"/>
      <c r="E33" s="222"/>
      <c r="F33" s="188">
        <f>COUNTA(L4:L30)</f>
        <v>24</v>
      </c>
      <c r="G33" s="199"/>
      <c r="H33" s="198"/>
      <c r="I33" s="201"/>
      <c r="J33" s="199"/>
      <c r="K33" s="203"/>
      <c r="L33" s="205"/>
      <c r="M33" s="189"/>
      <c r="N33" s="208"/>
      <c r="O33" s="189"/>
      <c r="P33" s="208"/>
      <c r="Q33" s="209"/>
      <c r="R33" s="208"/>
      <c r="S33" s="190"/>
      <c r="T33" s="191"/>
    </row>
    <row r="34" spans="2:20" ht="14" customHeight="1" x14ac:dyDescent="0.25">
      <c r="D34" s="142"/>
      <c r="E34" s="142"/>
      <c r="F34" s="144"/>
      <c r="G34" s="142"/>
      <c r="H34" s="194"/>
      <c r="I34" s="195"/>
      <c r="J34" s="142"/>
    </row>
    <row r="35" spans="2:20" ht="14" customHeight="1" x14ac:dyDescent="0.25">
      <c r="D35" s="142"/>
      <c r="E35" s="142"/>
      <c r="F35" s="142"/>
      <c r="G35" s="142"/>
      <c r="H35" s="144"/>
      <c r="I35" s="145"/>
      <c r="J35" s="142"/>
    </row>
    <row r="36" spans="2:20" s="134" customFormat="1" ht="15.5" customHeight="1" x14ac:dyDescent="0.25">
      <c r="C36" s="135"/>
      <c r="D36" s="143"/>
      <c r="E36" s="142"/>
      <c r="F36" s="142"/>
      <c r="G36" s="142"/>
      <c r="H36" s="142"/>
      <c r="I36" s="146"/>
      <c r="J36" s="143"/>
      <c r="K36" s="136"/>
      <c r="L36" s="137"/>
      <c r="M36" s="138"/>
      <c r="N36" s="139"/>
      <c r="O36" s="138"/>
      <c r="P36" s="139"/>
      <c r="Q36" s="138"/>
      <c r="R36" s="139"/>
      <c r="S36" s="135"/>
      <c r="T36" s="135"/>
    </row>
    <row r="37" spans="2:20" x14ac:dyDescent="0.25">
      <c r="D37" s="142"/>
      <c r="E37" s="142"/>
      <c r="F37" s="142"/>
      <c r="G37" s="142"/>
      <c r="H37" s="142"/>
      <c r="I37" s="145"/>
      <c r="J37" s="142"/>
    </row>
    <row r="38" spans="2:20" x14ac:dyDescent="0.25">
      <c r="D38" s="142"/>
      <c r="E38" s="142"/>
      <c r="F38" s="142"/>
      <c r="G38" s="142"/>
      <c r="H38" s="142"/>
      <c r="I38" s="145"/>
      <c r="J38" s="142"/>
    </row>
    <row r="39" spans="2:20" x14ac:dyDescent="0.25">
      <c r="D39" s="142"/>
      <c r="E39" s="142"/>
      <c r="F39" s="142"/>
      <c r="G39" s="142"/>
      <c r="H39" s="142"/>
      <c r="I39" s="145"/>
      <c r="J39" s="142"/>
    </row>
    <row r="40" spans="2:20" x14ac:dyDescent="0.25">
      <c r="D40" s="142"/>
      <c r="E40" s="142"/>
      <c r="F40" s="142"/>
      <c r="G40" s="142"/>
      <c r="H40" s="142"/>
      <c r="I40" s="145"/>
      <c r="J40" s="142"/>
    </row>
    <row r="41" spans="2:20" x14ac:dyDescent="0.25">
      <c r="D41" s="142"/>
      <c r="E41" s="142"/>
      <c r="F41" s="142"/>
      <c r="G41" s="142"/>
      <c r="H41" s="142"/>
      <c r="I41" s="145"/>
      <c r="J41" s="142"/>
    </row>
    <row r="42" spans="2:20" x14ac:dyDescent="0.25">
      <c r="D42" s="142"/>
      <c r="E42" s="142"/>
      <c r="F42" s="142"/>
      <c r="G42" s="142"/>
      <c r="H42" s="142"/>
      <c r="I42" s="145"/>
      <c r="J42" s="142"/>
    </row>
    <row r="43" spans="2:20" x14ac:dyDescent="0.25">
      <c r="D43" s="142"/>
      <c r="E43" s="142"/>
      <c r="F43" s="142"/>
      <c r="G43" s="142"/>
      <c r="H43" s="142"/>
      <c r="I43" s="145"/>
      <c r="J43" s="142"/>
    </row>
  </sheetData>
  <mergeCells count="4">
    <mergeCell ref="B33:E33"/>
    <mergeCell ref="B1:K1"/>
    <mergeCell ref="B2:K2"/>
    <mergeCell ref="B3:C3"/>
  </mergeCells>
  <hyperlinks>
    <hyperlink ref="J6" r:id="rId1" xr:uid="{F00D9B8A-67B5-427A-80D9-C305C0923E21}"/>
    <hyperlink ref="J25" r:id="rId2" xr:uid="{80408FC7-4EFD-482B-B791-4B084495C3C4}"/>
    <hyperlink ref="J26" r:id="rId3" xr:uid="{9B2320A5-8830-401B-B6CC-A58D5806A570}"/>
    <hyperlink ref="J27" r:id="rId4" xr:uid="{67DDE578-DF82-403A-92B4-D2CE9F4194D1}"/>
    <hyperlink ref="J23" r:id="rId5" xr:uid="{21D5B3A8-79E1-44CE-8407-3B0BACCCC6D2}"/>
    <hyperlink ref="J19" r:id="rId6" xr:uid="{3EAF4409-39F7-4678-B0C0-FAD989AC9C48}"/>
    <hyperlink ref="J21" r:id="rId7" xr:uid="{1FCFD4CF-C51E-4EAA-B853-5E0800B82316}"/>
    <hyperlink ref="J17" r:id="rId8" xr:uid="{A35605FF-C646-419E-AF5A-C39CB5FED7F3}"/>
    <hyperlink ref="J10" r:id="rId9" xr:uid="{33AE2C1D-E04B-400B-995C-A5937F88EA2A}"/>
    <hyperlink ref="J22" r:id="rId10" xr:uid="{2DBE393A-8F82-4698-BDC8-346F7431A657}"/>
    <hyperlink ref="J24" r:id="rId11" xr:uid="{687BBDB9-F913-45D5-AD80-41E5D159229E}"/>
  </hyperlinks>
  <pageMargins left="0.25" right="0.25" top="0.75" bottom="0.75" header="0.3" footer="0.3"/>
  <pageSetup scale="75" fitToWidth="0" fitToHeight="0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DA9D-C727-46C5-80C5-A961A5A94067}">
  <dimension ref="B1:I27"/>
  <sheetViews>
    <sheetView showGridLines="0" topLeftCell="A13" zoomScaleNormal="100" workbookViewId="0"/>
  </sheetViews>
  <sheetFormatPr defaultRowHeight="17" customHeight="1" x14ac:dyDescent="0.25"/>
  <cols>
    <col min="1" max="1" width="2.08203125" style="36" customWidth="1"/>
    <col min="2" max="2" width="6.1640625" style="36" bestFit="1" customWidth="1"/>
    <col min="3" max="3" width="9.9140625" style="36" bestFit="1" customWidth="1"/>
    <col min="4" max="4" width="11" style="36" bestFit="1" customWidth="1"/>
    <col min="5" max="5" width="4.4140625" style="40" bestFit="1" customWidth="1"/>
    <col min="6" max="6" width="27.25" style="38" bestFit="1" customWidth="1"/>
    <col min="7" max="7" width="12.08203125" style="39" customWidth="1"/>
    <col min="8" max="8" width="12.75" style="37" customWidth="1"/>
    <col min="9" max="9" width="17.08203125" style="36" customWidth="1"/>
    <col min="10" max="16384" width="8.6640625" style="36"/>
  </cols>
  <sheetData>
    <row r="1" spans="2:9" s="54" customFormat="1" ht="17" customHeight="1" x14ac:dyDescent="0.25">
      <c r="B1" s="229" t="s">
        <v>173</v>
      </c>
      <c r="C1" s="229"/>
      <c r="D1" s="229"/>
      <c r="E1" s="229"/>
      <c r="F1" s="229"/>
      <c r="G1" s="229"/>
      <c r="H1" s="229"/>
      <c r="I1" s="229"/>
    </row>
    <row r="2" spans="2:9" ht="17" customHeight="1" x14ac:dyDescent="0.25">
      <c r="B2" s="230" t="s">
        <v>174</v>
      </c>
      <c r="C2" s="230"/>
      <c r="D2" s="230"/>
      <c r="E2" s="230"/>
      <c r="F2" s="230"/>
      <c r="G2" s="230"/>
      <c r="H2" s="230"/>
      <c r="I2" s="230"/>
    </row>
    <row r="3" spans="2:9" s="46" customFormat="1" ht="17" customHeight="1" thickBot="1" x14ac:dyDescent="0.3">
      <c r="B3" s="47" t="s">
        <v>144</v>
      </c>
      <c r="C3" s="47" t="s">
        <v>0</v>
      </c>
      <c r="D3" s="47" t="s">
        <v>1</v>
      </c>
      <c r="E3" s="47" t="s">
        <v>145</v>
      </c>
      <c r="F3" s="47" t="s">
        <v>7</v>
      </c>
      <c r="G3" s="48" t="s">
        <v>6</v>
      </c>
      <c r="H3" s="49" t="s">
        <v>8</v>
      </c>
      <c r="I3" s="49" t="s">
        <v>149</v>
      </c>
    </row>
    <row r="4" spans="2:9" ht="20" customHeight="1" x14ac:dyDescent="0.25">
      <c r="B4" s="66" t="str">
        <f t="shared" ref="B4:B25" si="0">TEXT(H4, "MMM")</f>
        <v>Jul</v>
      </c>
      <c r="C4" s="67" t="str">
        <f>'Membership Roster'!C5</f>
        <v>Lia</v>
      </c>
      <c r="D4" s="67" t="str">
        <f>'Membership Roster'!D5</f>
        <v>Johns</v>
      </c>
      <c r="E4" s="51">
        <f t="shared" ref="E4:E27" ca="1" si="1">INT(YEARFRAC(H4,TODAY()))</f>
        <v>16</v>
      </c>
      <c r="F4" s="68" t="str">
        <f>'Membership Roster'!J5</f>
        <v>liajohns@wideopenwest.com</v>
      </c>
      <c r="G4" s="69">
        <f>'Membership Roster'!I5</f>
        <v>5864817466</v>
      </c>
      <c r="H4" s="70">
        <f>'Membership Roster'!K5</f>
        <v>38169</v>
      </c>
      <c r="I4" s="71"/>
    </row>
    <row r="5" spans="2:9" ht="20" customHeight="1" x14ac:dyDescent="0.25">
      <c r="B5" s="72" t="str">
        <f t="shared" si="0"/>
        <v>Jul</v>
      </c>
      <c r="C5" s="73" t="str">
        <f>'Membership Roster'!C6</f>
        <v>Cathy</v>
      </c>
      <c r="D5" s="73" t="str">
        <f>'Membership Roster'!D6</f>
        <v>Humphrey</v>
      </c>
      <c r="E5" s="53">
        <f t="shared" ca="1" si="1"/>
        <v>11</v>
      </c>
      <c r="F5" s="74" t="str">
        <f>'Membership Roster'!J6</f>
        <v>cathywithac927@gmail.com</v>
      </c>
      <c r="G5" s="75">
        <f>'Membership Roster'!I6</f>
        <v>5863448650</v>
      </c>
      <c r="H5" s="76">
        <f>'Membership Roster'!K6</f>
        <v>39995</v>
      </c>
      <c r="I5" s="77"/>
    </row>
    <row r="6" spans="2:9" ht="20" customHeight="1" x14ac:dyDescent="0.25">
      <c r="B6" s="72" t="str">
        <f t="shared" si="0"/>
        <v>Jul</v>
      </c>
      <c r="C6" s="73" t="str">
        <f>'Membership Roster'!C18</f>
        <v>Becca</v>
      </c>
      <c r="D6" s="73" t="str">
        <f>'Membership Roster'!D18</f>
        <v>Atterberry</v>
      </c>
      <c r="E6" s="53">
        <f t="shared" ca="1" si="1"/>
        <v>2</v>
      </c>
      <c r="F6" s="74" t="str">
        <f>'Membership Roster'!J18</f>
        <v>beccajacob817@gmail.com</v>
      </c>
      <c r="G6" s="75">
        <f>'Membership Roster'!I18</f>
        <v>2602414605</v>
      </c>
      <c r="H6" s="76">
        <f>'Membership Roster'!K18</f>
        <v>43282</v>
      </c>
      <c r="I6" s="77"/>
    </row>
    <row r="7" spans="2:9" ht="20" customHeight="1" x14ac:dyDescent="0.25">
      <c r="B7" s="72" t="str">
        <f t="shared" si="0"/>
        <v>Jul</v>
      </c>
      <c r="C7" s="73" t="str">
        <f>'Membership Roster'!C19</f>
        <v>Veve</v>
      </c>
      <c r="D7" s="73" t="str">
        <f>'Membership Roster'!D19</f>
        <v>Schouweiler</v>
      </c>
      <c r="E7" s="53">
        <f t="shared" ca="1" si="1"/>
        <v>2</v>
      </c>
      <c r="F7" s="74" t="str">
        <f>'Membership Roster'!J19</f>
        <v>jvhfschouweiler@gmail.com</v>
      </c>
      <c r="G7" s="75">
        <f>'Membership Roster'!I19</f>
        <v>7193326240</v>
      </c>
      <c r="H7" s="76">
        <f>'Membership Roster'!K19</f>
        <v>43282</v>
      </c>
      <c r="I7" s="77"/>
    </row>
    <row r="8" spans="2:9" ht="20" customHeight="1" x14ac:dyDescent="0.25">
      <c r="B8" s="72" t="str">
        <f t="shared" si="0"/>
        <v>Jul</v>
      </c>
      <c r="C8" s="73" t="str">
        <f>'Membership Roster'!C20</f>
        <v>Lisa</v>
      </c>
      <c r="D8" s="73" t="str">
        <f>'Membership Roster'!D20</f>
        <v>Long</v>
      </c>
      <c r="E8" s="53">
        <f t="shared" ca="1" si="1"/>
        <v>2</v>
      </c>
      <c r="F8" s="74" t="str">
        <f>'Membership Roster'!J20</f>
        <v>lnlong416@gmail.com</v>
      </c>
      <c r="G8" s="75">
        <f>'Membership Roster'!I20</f>
        <v>2693775939</v>
      </c>
      <c r="H8" s="76">
        <f>'Membership Roster'!K20</f>
        <v>43282</v>
      </c>
      <c r="I8" s="77"/>
    </row>
    <row r="9" spans="2:9" ht="20" customHeight="1" x14ac:dyDescent="0.25">
      <c r="B9" s="72" t="str">
        <f t="shared" si="0"/>
        <v>Sep</v>
      </c>
      <c r="C9" s="73" t="str">
        <f>'Membership Roster'!C10</f>
        <v>Andrea</v>
      </c>
      <c r="D9" s="73" t="str">
        <f>'Membership Roster'!D10</f>
        <v>Urban</v>
      </c>
      <c r="E9" s="53">
        <f t="shared" ca="1" si="1"/>
        <v>4</v>
      </c>
      <c r="F9" s="74" t="str">
        <f>'Membership Roster'!J10</f>
        <v>amflett@yahoo.com</v>
      </c>
      <c r="G9" s="75">
        <f>'Membership Roster'!I10</f>
        <v>5868551212</v>
      </c>
      <c r="H9" s="76">
        <f>'Membership Roster'!K10</f>
        <v>42248</v>
      </c>
      <c r="I9" s="77"/>
    </row>
    <row r="10" spans="2:9" ht="20" customHeight="1" x14ac:dyDescent="0.25">
      <c r="B10" s="72" t="str">
        <f t="shared" si="0"/>
        <v>Sep</v>
      </c>
      <c r="C10" s="73" t="str">
        <f>'Membership Roster'!C11</f>
        <v>Sheri</v>
      </c>
      <c r="D10" s="73" t="str">
        <f>'Membership Roster'!D11</f>
        <v>White</v>
      </c>
      <c r="E10" s="53">
        <f t="shared" ca="1" si="1"/>
        <v>4</v>
      </c>
      <c r="F10" s="74" t="str">
        <f>'Membership Roster'!J11</f>
        <v>sheriemmoms98@gmail.com</v>
      </c>
      <c r="G10" s="75">
        <f>'Membership Roster'!I11</f>
        <v>2488548786</v>
      </c>
      <c r="H10" s="76">
        <f>'Membership Roster'!K11</f>
        <v>42248</v>
      </c>
      <c r="I10" s="77"/>
    </row>
    <row r="11" spans="2:9" ht="20" customHeight="1" x14ac:dyDescent="0.25">
      <c r="B11" s="72" t="str">
        <f t="shared" si="0"/>
        <v>Sep</v>
      </c>
      <c r="C11" s="73" t="str">
        <f>'Membership Roster'!C21</f>
        <v>Michelle</v>
      </c>
      <c r="D11" s="73" t="str">
        <f>'Membership Roster'!D21</f>
        <v>Markiewicz</v>
      </c>
      <c r="E11" s="53">
        <f t="shared" ca="1" si="1"/>
        <v>1</v>
      </c>
      <c r="F11" s="74" t="str">
        <f>'Membership Roster'!J21</f>
        <v>michieblasz@yahoo.com</v>
      </c>
      <c r="G11" s="75">
        <f>'Membership Roster'!I21</f>
        <v>5868558485</v>
      </c>
      <c r="H11" s="76">
        <f>'Membership Roster'!K21</f>
        <v>43344</v>
      </c>
      <c r="I11" s="77"/>
    </row>
    <row r="12" spans="2:9" ht="20" customHeight="1" x14ac:dyDescent="0.25">
      <c r="B12" s="72" t="str">
        <f t="shared" si="0"/>
        <v>Sep</v>
      </c>
      <c r="C12" s="73" t="str">
        <f>'Membership Roster'!C22</f>
        <v>Vanessa</v>
      </c>
      <c r="D12" s="73" t="str">
        <f>'Membership Roster'!D22</f>
        <v>Riney</v>
      </c>
      <c r="E12" s="53">
        <f t="shared" ca="1" si="1"/>
        <v>1</v>
      </c>
      <c r="F12" s="74" t="str">
        <f>'Membership Roster'!J22</f>
        <v>vanessarae64@gmail.com</v>
      </c>
      <c r="G12" s="75">
        <f>'Membership Roster'!I22</f>
        <v>5869091526</v>
      </c>
      <c r="H12" s="76">
        <f>'Membership Roster'!K22</f>
        <v>43344</v>
      </c>
      <c r="I12" s="77"/>
    </row>
    <row r="13" spans="2:9" ht="20" customHeight="1" x14ac:dyDescent="0.25">
      <c r="B13" s="72" t="str">
        <f t="shared" si="0"/>
        <v>Oct</v>
      </c>
      <c r="C13" s="73" t="str">
        <f>'Membership Roster'!C8</f>
        <v>Amy</v>
      </c>
      <c r="D13" s="73" t="str">
        <f>'Membership Roster'!D8</f>
        <v>Morgan</v>
      </c>
      <c r="E13" s="53">
        <f t="shared" ca="1" si="1"/>
        <v>6</v>
      </c>
      <c r="F13" s="74" t="str">
        <f>'Membership Roster'!J8</f>
        <v>shadesofblue269@gmail.com</v>
      </c>
      <c r="G13" s="75">
        <f>'Membership Roster'!I8</f>
        <v>2484347891</v>
      </c>
      <c r="H13" s="76">
        <f>'Membership Roster'!K8</f>
        <v>41548</v>
      </c>
      <c r="I13" s="77"/>
    </row>
    <row r="14" spans="2:9" ht="20" customHeight="1" x14ac:dyDescent="0.25">
      <c r="B14" s="72" t="str">
        <f t="shared" si="0"/>
        <v>Oct</v>
      </c>
      <c r="C14" s="73" t="str">
        <f>'Membership Roster'!$C$25</f>
        <v>Katie</v>
      </c>
      <c r="D14" s="73" t="str">
        <f>'Membership Roster'!D25</f>
        <v>Leffler</v>
      </c>
      <c r="E14" s="53">
        <f t="shared" ca="1" si="1"/>
        <v>0</v>
      </c>
      <c r="F14" s="74" t="str">
        <f>'Membership Roster'!J25</f>
        <v>leffkatie@gmail.com</v>
      </c>
      <c r="G14" s="75">
        <f>'Membership Roster'!I25</f>
        <v>5179203766</v>
      </c>
      <c r="H14" s="76">
        <f>'Membership Roster'!K25</f>
        <v>43739</v>
      </c>
      <c r="I14" s="77"/>
    </row>
    <row r="15" spans="2:9" ht="20" customHeight="1" x14ac:dyDescent="0.25">
      <c r="B15" s="72" t="str">
        <f t="shared" si="0"/>
        <v>Oct</v>
      </c>
      <c r="C15" s="73" t="str">
        <f>'Membership Roster'!$C$26</f>
        <v>Michelle</v>
      </c>
      <c r="D15" s="73" t="str">
        <f>'Membership Roster'!D26</f>
        <v>O'Brien</v>
      </c>
      <c r="E15" s="53">
        <f t="shared" ca="1" si="1"/>
        <v>0</v>
      </c>
      <c r="F15" s="74" t="str">
        <f>'Membership Roster'!J26</f>
        <v>mjeup.obrien@gmail.com</v>
      </c>
      <c r="G15" s="75">
        <f>'Membership Roster'!I26</f>
        <v>2692543223</v>
      </c>
      <c r="H15" s="76">
        <f>'Membership Roster'!K26</f>
        <v>43757</v>
      </c>
      <c r="I15" s="78"/>
    </row>
    <row r="16" spans="2:9" ht="20" customHeight="1" x14ac:dyDescent="0.25">
      <c r="B16" s="72" t="str">
        <f t="shared" si="0"/>
        <v>Oct</v>
      </c>
      <c r="C16" s="73" t="str">
        <f>'Membership Roster'!$C$27</f>
        <v>KaPang</v>
      </c>
      <c r="D16" s="73" t="str">
        <f>'Membership Roster'!D27</f>
        <v>Brewer</v>
      </c>
      <c r="E16" s="53">
        <f t="shared" ca="1" si="1"/>
        <v>0</v>
      </c>
      <c r="F16" s="133" t="str">
        <f>'Membership Roster'!J27</f>
        <v>kabpaj@yahoo.com</v>
      </c>
      <c r="G16" s="75">
        <f>'Membership Roster'!I27</f>
        <v>5869436381</v>
      </c>
      <c r="H16" s="76">
        <f>'Membership Roster'!K27</f>
        <v>43757</v>
      </c>
      <c r="I16" s="77"/>
    </row>
    <row r="17" spans="2:9" ht="20" customHeight="1" x14ac:dyDescent="0.25">
      <c r="B17" s="72" t="str">
        <f t="shared" si="0"/>
        <v>Dec</v>
      </c>
      <c r="C17" s="73" t="str">
        <f>'Membership Roster'!C12</f>
        <v>Vicki</v>
      </c>
      <c r="D17" s="73" t="str">
        <f>'Membership Roster'!D12</f>
        <v>Anderson</v>
      </c>
      <c r="E17" s="53">
        <f t="shared" ca="1" si="1"/>
        <v>4</v>
      </c>
      <c r="F17" s="74" t="str">
        <f>'Membership Roster'!J12</f>
        <v>serenitytwins14@gmail.com</v>
      </c>
      <c r="G17" s="75">
        <f>'Membership Roster'!I12</f>
        <v>4402048768</v>
      </c>
      <c r="H17" s="76">
        <f>'Membership Roster'!K12</f>
        <v>42339</v>
      </c>
      <c r="I17" s="77"/>
    </row>
    <row r="18" spans="2:9" ht="20" customHeight="1" x14ac:dyDescent="0.25">
      <c r="B18" s="72" t="str">
        <f t="shared" si="0"/>
        <v>Jan</v>
      </c>
      <c r="C18" s="73" t="str">
        <f>'Membership Roster'!C13</f>
        <v>Maggie</v>
      </c>
      <c r="D18" s="73" t="str">
        <f>'Membership Roster'!D13</f>
        <v>Bensette</v>
      </c>
      <c r="E18" s="53">
        <f t="shared" ca="1" si="1"/>
        <v>2</v>
      </c>
      <c r="F18" s="74" t="str">
        <f>'Membership Roster'!J13</f>
        <v>maggie.iseler@yahoo.com</v>
      </c>
      <c r="G18" s="75">
        <f>'Membership Roster'!I13</f>
        <v>5864533709</v>
      </c>
      <c r="H18" s="76">
        <f>'Membership Roster'!K13</f>
        <v>43101</v>
      </c>
      <c r="I18" s="78"/>
    </row>
    <row r="19" spans="2:9" ht="20" customHeight="1" x14ac:dyDescent="0.25">
      <c r="B19" s="72" t="str">
        <f t="shared" si="0"/>
        <v>Feb</v>
      </c>
      <c r="C19" s="73" t="str">
        <f>'Membership Roster'!C14</f>
        <v>Heidi</v>
      </c>
      <c r="D19" s="73" t="str">
        <f>'Membership Roster'!D14</f>
        <v>Wright</v>
      </c>
      <c r="E19" s="53">
        <f t="shared" ca="1" si="1"/>
        <v>2</v>
      </c>
      <c r="F19" s="74" t="str">
        <f>'Membership Roster'!J14</f>
        <v>heidi.sullins@gmail.com</v>
      </c>
      <c r="G19" s="75">
        <f>'Membership Roster'!I14</f>
        <v>5303705634</v>
      </c>
      <c r="H19" s="76">
        <f>'Membership Roster'!K14</f>
        <v>43132</v>
      </c>
      <c r="I19" s="77"/>
    </row>
    <row r="20" spans="2:9" ht="20" customHeight="1" x14ac:dyDescent="0.25">
      <c r="B20" s="72" t="str">
        <f t="shared" si="0"/>
        <v>Mar</v>
      </c>
      <c r="C20" s="73" t="str">
        <f>'Membership Roster'!C4</f>
        <v>Dawn</v>
      </c>
      <c r="D20" s="73" t="str">
        <f>'Membership Roster'!D4</f>
        <v>Joa</v>
      </c>
      <c r="E20" s="53">
        <f t="shared" ca="1" si="1"/>
        <v>16</v>
      </c>
      <c r="F20" s="74" t="str">
        <f>'Membership Roster'!J4</f>
        <v>dawnjoa@sbcglobal.net</v>
      </c>
      <c r="G20" s="75">
        <f>'Membership Roster'!I4</f>
        <v>5868713477</v>
      </c>
      <c r="H20" s="76">
        <f>'Membership Roster'!K4</f>
        <v>38047</v>
      </c>
      <c r="I20" s="78"/>
    </row>
    <row r="21" spans="2:9" ht="20" customHeight="1" x14ac:dyDescent="0.25">
      <c r="B21" s="72" t="str">
        <f t="shared" si="0"/>
        <v>May</v>
      </c>
      <c r="C21" s="73" t="str">
        <f>'Membership Roster'!C7</f>
        <v>Melisa</v>
      </c>
      <c r="D21" s="73" t="str">
        <f>'Membership Roster'!D7</f>
        <v>McCammon</v>
      </c>
      <c r="E21" s="53">
        <f t="shared" ca="1" si="1"/>
        <v>7</v>
      </c>
      <c r="F21" s="74" t="str">
        <f>'Membership Roster'!J7</f>
        <v>missymccammon@gmail.com</v>
      </c>
      <c r="G21" s="75">
        <f>'Membership Roster'!I7</f>
        <v>5867192676</v>
      </c>
      <c r="H21" s="76">
        <f>'Membership Roster'!K7</f>
        <v>41395</v>
      </c>
      <c r="I21" s="77"/>
    </row>
    <row r="22" spans="2:9" ht="20" customHeight="1" x14ac:dyDescent="0.25">
      <c r="B22" s="72" t="str">
        <f t="shared" si="0"/>
        <v>Jun</v>
      </c>
      <c r="C22" s="73" t="str">
        <f>'Membership Roster'!C9</f>
        <v>Rachel</v>
      </c>
      <c r="D22" s="73" t="str">
        <f>'Membership Roster'!D9</f>
        <v>Markowitz</v>
      </c>
      <c r="E22" s="53">
        <f t="shared" ca="1" si="1"/>
        <v>5</v>
      </c>
      <c r="F22" s="74" t="str">
        <f>'Membership Roster'!J9</f>
        <v>moms.warren@gmail.com</v>
      </c>
      <c r="G22" s="75">
        <f>'Membership Roster'!I9</f>
        <v>7349682930</v>
      </c>
      <c r="H22" s="76">
        <f>'Membership Roster'!K9</f>
        <v>42156</v>
      </c>
      <c r="I22" s="77"/>
    </row>
    <row r="23" spans="2:9" ht="20" customHeight="1" x14ac:dyDescent="0.25">
      <c r="B23" s="72" t="str">
        <f t="shared" si="0"/>
        <v>Jun</v>
      </c>
      <c r="C23" s="73" t="str">
        <f>'Membership Roster'!C15</f>
        <v>Elizabeth</v>
      </c>
      <c r="D23" s="73" t="str">
        <f>'Membership Roster'!D15</f>
        <v>Armstrong</v>
      </c>
      <c r="E23" s="53">
        <f t="shared" ca="1" si="1"/>
        <v>2</v>
      </c>
      <c r="F23" s="74" t="str">
        <f>'Membership Roster'!J15</f>
        <v>lizwilliamsonmi@gmail.com</v>
      </c>
      <c r="G23" s="75">
        <f>'Membership Roster'!I15</f>
        <v>2486324421</v>
      </c>
      <c r="H23" s="76">
        <f>'Membership Roster'!K15</f>
        <v>43252</v>
      </c>
      <c r="I23" s="77"/>
    </row>
    <row r="24" spans="2:9" ht="20" customHeight="1" x14ac:dyDescent="0.25">
      <c r="B24" s="72" t="str">
        <f t="shared" si="0"/>
        <v>Jun</v>
      </c>
      <c r="C24" s="73" t="str">
        <f>'Membership Roster'!C16</f>
        <v>Tiana</v>
      </c>
      <c r="D24" s="73" t="str">
        <f>'Membership Roster'!D16</f>
        <v>Gunn</v>
      </c>
      <c r="E24" s="53">
        <f t="shared" ca="1" si="1"/>
        <v>2</v>
      </c>
      <c r="F24" s="74" t="str">
        <f>'Membership Roster'!J16</f>
        <v>tnsoldenski@gmail.com</v>
      </c>
      <c r="G24" s="75">
        <f>'Membership Roster'!I16</f>
        <v>5866680405</v>
      </c>
      <c r="H24" s="76">
        <f>'Membership Roster'!K16</f>
        <v>43252</v>
      </c>
      <c r="I24" s="77"/>
    </row>
    <row r="25" spans="2:9" ht="20" customHeight="1" x14ac:dyDescent="0.25">
      <c r="B25" s="72" t="str">
        <f t="shared" si="0"/>
        <v>Jun</v>
      </c>
      <c r="C25" s="73" t="str">
        <f>'Membership Roster'!C17</f>
        <v>Jennifer</v>
      </c>
      <c r="D25" s="73" t="str">
        <f>'Membership Roster'!D17</f>
        <v>Wills</v>
      </c>
      <c r="E25" s="53">
        <f t="shared" ca="1" si="1"/>
        <v>2</v>
      </c>
      <c r="F25" s="74" t="str">
        <f>'Membership Roster'!J17</f>
        <v>jennifer.wills992011@gmail.com</v>
      </c>
      <c r="G25" s="75">
        <f>'Membership Roster'!I17</f>
        <v>2486354138</v>
      </c>
      <c r="H25" s="76">
        <f>'Membership Roster'!K17</f>
        <v>43252</v>
      </c>
      <c r="I25" s="77"/>
    </row>
    <row r="26" spans="2:9" ht="20" customHeight="1" x14ac:dyDescent="0.25">
      <c r="B26" s="72" t="s">
        <v>172</v>
      </c>
      <c r="C26" s="73" t="str">
        <f>'Membership Roster'!$C$23</f>
        <v>Lauren</v>
      </c>
      <c r="D26" s="73" t="str">
        <f>'Membership Roster'!$D$23</f>
        <v>Thompson</v>
      </c>
      <c r="E26" s="53">
        <f t="shared" ca="1" si="1"/>
        <v>1</v>
      </c>
      <c r="F26" s="74" t="str">
        <f>'Membership Roster'!$J$23</f>
        <v>laurenthomps5@gmail.com</v>
      </c>
      <c r="G26" s="75">
        <f>'Membership Roster'!$I$23</f>
        <v>7345605573</v>
      </c>
      <c r="H26" s="76">
        <f>'Membership Roster'!$K$23</f>
        <v>43617</v>
      </c>
      <c r="I26" s="77"/>
    </row>
    <row r="27" spans="2:9" ht="20" customHeight="1" x14ac:dyDescent="0.25">
      <c r="B27" s="72" t="str">
        <f>TEXT(H27, "MMM")</f>
        <v>Jun</v>
      </c>
      <c r="C27" s="73" t="str">
        <f>'Membership Roster'!$C$24</f>
        <v>Katie</v>
      </c>
      <c r="D27" s="73" t="str">
        <f>'Membership Roster'!D24</f>
        <v>Brosnan</v>
      </c>
      <c r="E27" s="53">
        <f t="shared" ca="1" si="1"/>
        <v>1</v>
      </c>
      <c r="F27" s="74" t="str">
        <f>'Membership Roster'!J24</f>
        <v>kathryn.c.greenwell@gmail.com</v>
      </c>
      <c r="G27" s="75">
        <f>'Membership Roster'!I24</f>
        <v>3136567289</v>
      </c>
      <c r="H27" s="76">
        <f>'Membership Roster'!K24</f>
        <v>43617</v>
      </c>
      <c r="I27" s="77"/>
    </row>
  </sheetData>
  <sortState xmlns:xlrd2="http://schemas.microsoft.com/office/spreadsheetml/2017/richdata2" ref="B5:I27">
    <sortCondition ref="B5:B27" customList="Jul,Aug,Sep,Oct,Nov,Dec,Jan,Feb,Mar,Apr,May,Jun"/>
  </sortState>
  <mergeCells count="2">
    <mergeCell ref="B1:I1"/>
    <mergeCell ref="B2:I2"/>
  </mergeCells>
  <pageMargins left="0.7" right="0.7" top="0.75" bottom="0.7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4E0-CBC8-42D8-8C40-5A38245D27D0}">
  <dimension ref="B1:ABW27"/>
  <sheetViews>
    <sheetView showGridLines="0" zoomScaleNormal="100" workbookViewId="0">
      <selection activeCell="A8" sqref="A8:XFD8"/>
    </sheetView>
  </sheetViews>
  <sheetFormatPr defaultRowHeight="12.5" x14ac:dyDescent="0.25"/>
  <cols>
    <col min="1" max="1" width="1.58203125" style="36" customWidth="1"/>
    <col min="2" max="2" width="9.5" style="55" bestFit="1" customWidth="1"/>
    <col min="3" max="3" width="8.6640625" style="36"/>
    <col min="4" max="4" width="12.5" style="36" bestFit="1" customWidth="1"/>
    <col min="5" max="5" width="21.5" style="36" bestFit="1" customWidth="1"/>
    <col min="6" max="6" width="13.75" style="36" bestFit="1" customWidth="1"/>
    <col min="7" max="7" width="3.1640625" style="36" bestFit="1" customWidth="1"/>
    <col min="8" max="8" width="5.75" style="36" bestFit="1" customWidth="1"/>
    <col min="9" max="9" width="6.6640625" style="56" bestFit="1" customWidth="1"/>
    <col min="10" max="10" width="19.1640625" style="36" customWidth="1"/>
    <col min="11" max="16384" width="8.6640625" style="36"/>
  </cols>
  <sheetData>
    <row r="1" spans="2:10" s="60" customFormat="1" ht="17" customHeight="1" x14ac:dyDescent="0.25">
      <c r="B1" s="231" t="s">
        <v>173</v>
      </c>
      <c r="C1" s="231"/>
      <c r="D1" s="231"/>
      <c r="E1" s="231"/>
      <c r="F1" s="231"/>
      <c r="G1" s="231"/>
      <c r="H1" s="231"/>
      <c r="I1" s="231"/>
      <c r="J1" s="231"/>
    </row>
    <row r="2" spans="2:10" s="60" customFormat="1" ht="17" customHeight="1" x14ac:dyDescent="0.25">
      <c r="B2" s="232" t="s">
        <v>175</v>
      </c>
      <c r="C2" s="232"/>
      <c r="D2" s="232"/>
      <c r="E2" s="232"/>
      <c r="F2" s="232"/>
      <c r="G2" s="232"/>
      <c r="H2" s="232"/>
      <c r="I2" s="232"/>
      <c r="J2" s="232"/>
    </row>
    <row r="3" spans="2:10" s="54" customFormat="1" ht="17" customHeight="1" x14ac:dyDescent="0.25">
      <c r="B3" s="57" t="str">
        <f>'Membership Roster'!L3</f>
        <v>BIRTHDAY</v>
      </c>
      <c r="C3" s="58" t="s">
        <v>148</v>
      </c>
      <c r="D3" s="58" t="str">
        <f>'Membership Roster'!D3</f>
        <v>SURNAME</v>
      </c>
      <c r="E3" s="58" t="str">
        <f>'Membership Roster'!E3</f>
        <v>ADDRESS</v>
      </c>
      <c r="F3" s="58" t="str">
        <f>'Membership Roster'!F3</f>
        <v>CITY</v>
      </c>
      <c r="G3" s="58" t="str">
        <f>'Membership Roster'!G3</f>
        <v>ST</v>
      </c>
      <c r="H3" s="58" t="str">
        <f>'Membership Roster'!H3</f>
        <v>ZIP</v>
      </c>
      <c r="I3" s="59" t="s">
        <v>150</v>
      </c>
      <c r="J3" s="58" t="s">
        <v>149</v>
      </c>
    </row>
    <row r="4" spans="2:10" s="33" customFormat="1" ht="20" customHeight="1" x14ac:dyDescent="0.25">
      <c r="B4" s="63">
        <f>'Membership Roster'!L19</f>
        <v>43292</v>
      </c>
      <c r="C4" s="52" t="str">
        <f>'Membership Roster'!C19</f>
        <v>Veve</v>
      </c>
      <c r="D4" s="52" t="str">
        <f>'Membership Roster'!D19</f>
        <v>Schouweiler</v>
      </c>
      <c r="E4" s="52" t="str">
        <f>'Membership Roster'!E19</f>
        <v>11263 Edgemont Dr</v>
      </c>
      <c r="F4" s="52" t="str">
        <f>'Membership Roster'!F19</f>
        <v>Warren</v>
      </c>
      <c r="G4" s="52" t="str">
        <f>'Membership Roster'!G19</f>
        <v>MI</v>
      </c>
      <c r="H4" s="61">
        <f>'Membership Roster'!H19</f>
        <v>48089</v>
      </c>
      <c r="I4" s="83" t="str">
        <f>TEXT(B4,"MMM")</f>
        <v>Jul</v>
      </c>
      <c r="J4" s="52"/>
    </row>
    <row r="5" spans="2:10" s="33" customFormat="1" ht="20" customHeight="1" x14ac:dyDescent="0.25">
      <c r="B5" s="64">
        <f>'Membership Roster'!L8</f>
        <v>43294</v>
      </c>
      <c r="C5" s="62" t="str">
        <f>'Membership Roster'!C8</f>
        <v>Amy</v>
      </c>
      <c r="D5" s="62" t="str">
        <f>'Membership Roster'!D8</f>
        <v>Morgan</v>
      </c>
      <c r="E5" s="62" t="str">
        <f>'Membership Roster'!E8</f>
        <v>25455 Peter Kaltz Rd</v>
      </c>
      <c r="F5" s="62" t="str">
        <f>'Membership Roster'!F8</f>
        <v>Warren</v>
      </c>
      <c r="G5" s="62" t="str">
        <f>'Membership Roster'!G8</f>
        <v>MI</v>
      </c>
      <c r="H5" s="52">
        <f>'Membership Roster'!H8</f>
        <v>48091</v>
      </c>
      <c r="I5" s="84" t="str">
        <f t="shared" ref="I5:I27" si="0">TEXT(B5,"MMM")</f>
        <v>Jul</v>
      </c>
      <c r="J5" s="62"/>
    </row>
    <row r="6" spans="2:10" s="33" customFormat="1" ht="20" customHeight="1" x14ac:dyDescent="0.25">
      <c r="B6" s="65">
        <f>'Membership Roster'!L7</f>
        <v>43298</v>
      </c>
      <c r="C6" s="33" t="str">
        <f>'Membership Roster'!C7</f>
        <v>Melisa</v>
      </c>
      <c r="D6" s="33" t="str">
        <f>'Membership Roster'!D7</f>
        <v>McCammon</v>
      </c>
      <c r="E6" s="33" t="str">
        <f>'Membership Roster'!E7</f>
        <v>1139 Saar Dr</v>
      </c>
      <c r="F6" s="33" t="str">
        <f>'Membership Roster'!F7</f>
        <v>Sterling Hghts</v>
      </c>
      <c r="G6" s="33" t="str">
        <f>'Membership Roster'!G7</f>
        <v>MI</v>
      </c>
      <c r="H6" s="33">
        <f>'Membership Roster'!H7</f>
        <v>48314</v>
      </c>
      <c r="I6" s="86" t="str">
        <f t="shared" si="0"/>
        <v>Jul</v>
      </c>
    </row>
    <row r="7" spans="2:10" s="33" customFormat="1" ht="20" customHeight="1" x14ac:dyDescent="0.25">
      <c r="B7" s="63">
        <f>'Membership Roster'!L15</f>
        <v>43313</v>
      </c>
      <c r="C7" s="52" t="str">
        <f>'Membership Roster'!C15</f>
        <v>Elizabeth</v>
      </c>
      <c r="D7" s="52" t="str">
        <f>'Membership Roster'!D15</f>
        <v>Armstrong</v>
      </c>
      <c r="E7" s="52" t="str">
        <f>'Membership Roster'!E15</f>
        <v>24351 Beierman Ave</v>
      </c>
      <c r="F7" s="52" t="str">
        <f>'Membership Roster'!F15</f>
        <v>Warren</v>
      </c>
      <c r="G7" s="52" t="str">
        <f>'Membership Roster'!G15</f>
        <v>MI</v>
      </c>
      <c r="H7" s="52">
        <f>'Membership Roster'!H15</f>
        <v>48091</v>
      </c>
      <c r="I7" s="84" t="str">
        <f t="shared" si="0"/>
        <v>Aug</v>
      </c>
      <c r="J7" s="52"/>
    </row>
    <row r="8" spans="2:10" s="33" customFormat="1" ht="20" customHeight="1" x14ac:dyDescent="0.25">
      <c r="B8" s="65">
        <f>'Membership Roster'!$L$24</f>
        <v>43692</v>
      </c>
      <c r="C8" s="33" t="str">
        <f>'Membership Roster'!$C$24</f>
        <v>Katie</v>
      </c>
      <c r="D8" s="33" t="str">
        <f>'Membership Roster'!$D$24</f>
        <v>Brosnan</v>
      </c>
      <c r="E8" s="33" t="str">
        <f>'Membership Roster'!$E$24</f>
        <v>21206 Gordon Rd</v>
      </c>
      <c r="F8" s="33" t="str">
        <f>'Membership Roster'!$F$24</f>
        <v>St. Clair Shores</v>
      </c>
      <c r="G8" s="33" t="str">
        <f>'Membership Roster'!$G$24</f>
        <v>MI</v>
      </c>
      <c r="H8" s="33">
        <f>'Membership Roster'!$H$24</f>
        <v>48081</v>
      </c>
      <c r="I8" s="118" t="str">
        <f t="shared" si="0"/>
        <v>Aug</v>
      </c>
    </row>
    <row r="9" spans="2:10" s="33" customFormat="1" ht="20" customHeight="1" x14ac:dyDescent="0.25">
      <c r="B9" s="63">
        <f>'Membership Roster'!L5</f>
        <v>43351</v>
      </c>
      <c r="C9" s="52" t="str">
        <f>'Membership Roster'!C5</f>
        <v>Lia</v>
      </c>
      <c r="D9" s="52" t="str">
        <f>'Membership Roster'!D5</f>
        <v>Johns</v>
      </c>
      <c r="E9" s="52" t="str">
        <f>'Membership Roster'!E5</f>
        <v>32308 Sheffield Ct</v>
      </c>
      <c r="F9" s="52" t="str">
        <f>'Membership Roster'!F5</f>
        <v>Fraser</v>
      </c>
      <c r="G9" s="52" t="str">
        <f>'Membership Roster'!G5</f>
        <v>MI</v>
      </c>
      <c r="H9" s="52">
        <f>'Membership Roster'!H5</f>
        <v>48026</v>
      </c>
      <c r="I9" s="84" t="str">
        <f t="shared" si="0"/>
        <v>Sep</v>
      </c>
      <c r="J9" s="52"/>
    </row>
    <row r="10" spans="2:10" s="33" customFormat="1" ht="20" customHeight="1" x14ac:dyDescent="0.25">
      <c r="B10" s="126">
        <f>'Membership Roster'!L11</f>
        <v>43357</v>
      </c>
      <c r="C10" s="117" t="str">
        <f>'Membership Roster'!C11</f>
        <v>Sheri</v>
      </c>
      <c r="D10" s="117" t="str">
        <f>'Membership Roster'!D11</f>
        <v>White</v>
      </c>
      <c r="E10" s="117" t="str">
        <f>'Membership Roster'!E11</f>
        <v>21857 Wendell St</v>
      </c>
      <c r="F10" s="117" t="str">
        <f>'Membership Roster'!F11</f>
        <v>Clinton Twp</v>
      </c>
      <c r="G10" s="117" t="str">
        <f>'Membership Roster'!G11</f>
        <v>MI</v>
      </c>
      <c r="H10" s="117">
        <f>'Membership Roster'!H11</f>
        <v>48036</v>
      </c>
      <c r="I10" s="118" t="str">
        <f t="shared" si="0"/>
        <v>Sep</v>
      </c>
    </row>
    <row r="11" spans="2:10" s="33" customFormat="1" ht="20" customHeight="1" x14ac:dyDescent="0.25">
      <c r="B11" s="63">
        <f>'Membership Roster'!L18</f>
        <v>43361</v>
      </c>
      <c r="C11" s="52" t="str">
        <f>'Membership Roster'!C18</f>
        <v>Becca</v>
      </c>
      <c r="D11" s="52" t="str">
        <f>'Membership Roster'!D18</f>
        <v>Atterberry</v>
      </c>
      <c r="E11" s="52" t="str">
        <f>'Membership Roster'!E18</f>
        <v>22804 Alger St</v>
      </c>
      <c r="F11" s="52" t="str">
        <f>'Membership Roster'!F18</f>
        <v>St. Clair Shores</v>
      </c>
      <c r="G11" s="52" t="str">
        <f>'Membership Roster'!G18</f>
        <v>MI</v>
      </c>
      <c r="H11" s="52">
        <f>'Membership Roster'!H18</f>
        <v>48080</v>
      </c>
      <c r="I11" s="84" t="str">
        <f t="shared" si="0"/>
        <v>Sep</v>
      </c>
      <c r="J11" s="52"/>
    </row>
    <row r="12" spans="2:10" s="33" customFormat="1" ht="20" customHeight="1" x14ac:dyDescent="0.25">
      <c r="B12" s="126">
        <f>'Membership Roster'!L6</f>
        <v>43370</v>
      </c>
      <c r="C12" s="117" t="str">
        <f>'Membership Roster'!C6</f>
        <v>Cathy</v>
      </c>
      <c r="D12" s="117" t="str">
        <f>'Membership Roster'!D6</f>
        <v>Humphrey</v>
      </c>
      <c r="E12" s="117" t="str">
        <f>'Membership Roster'!E6</f>
        <v>38354 Cameron Dr</v>
      </c>
      <c r="F12" s="117" t="str">
        <f>'Membership Roster'!F6</f>
        <v>Sterling Hghts</v>
      </c>
      <c r="G12" s="117" t="str">
        <f>'Membership Roster'!G6</f>
        <v>MI</v>
      </c>
      <c r="H12" s="117">
        <f>'Membership Roster'!H6</f>
        <v>48310</v>
      </c>
      <c r="I12" s="118" t="str">
        <f t="shared" si="0"/>
        <v>Sep</v>
      </c>
    </row>
    <row r="13" spans="2:10" s="33" customFormat="1" ht="20" customHeight="1" x14ac:dyDescent="0.25">
      <c r="B13" s="63">
        <f>'Membership Roster'!L10</f>
        <v>43393</v>
      </c>
      <c r="C13" s="52" t="str">
        <f>'Membership Roster'!C10</f>
        <v>Andrea</v>
      </c>
      <c r="D13" s="52" t="str">
        <f>'Membership Roster'!D10</f>
        <v>Urban</v>
      </c>
      <c r="E13" s="52" t="str">
        <f>'Membership Roster'!E10</f>
        <v>24232 Bolam Ave</v>
      </c>
      <c r="F13" s="52" t="str">
        <f>'Membership Roster'!F10</f>
        <v>Warren</v>
      </c>
      <c r="G13" s="52" t="str">
        <f>'Membership Roster'!G10</f>
        <v>MI</v>
      </c>
      <c r="H13" s="52">
        <f>'Membership Roster'!H10</f>
        <v>48089</v>
      </c>
      <c r="I13" s="84" t="str">
        <f t="shared" si="0"/>
        <v>Oct</v>
      </c>
      <c r="J13" s="52"/>
    </row>
    <row r="14" spans="2:10" s="33" customFormat="1" ht="20" customHeight="1" x14ac:dyDescent="0.25">
      <c r="B14" s="126">
        <f>'Membership Roster'!L4</f>
        <v>43397</v>
      </c>
      <c r="C14" s="117" t="str">
        <f>'Membership Roster'!C4</f>
        <v>Dawn</v>
      </c>
      <c r="D14" s="117" t="str">
        <f>'Membership Roster'!D4</f>
        <v>Joa</v>
      </c>
      <c r="E14" s="117" t="str">
        <f>'Membership Roster'!E4</f>
        <v>30552 Dell Ln</v>
      </c>
      <c r="F14" s="117" t="str">
        <f>'Membership Roster'!F4</f>
        <v>Warren</v>
      </c>
      <c r="G14" s="117" t="str">
        <f>'Membership Roster'!G4</f>
        <v>MI</v>
      </c>
      <c r="H14" s="117">
        <f>'Membership Roster'!H4</f>
        <v>48092</v>
      </c>
      <c r="I14" s="118" t="str">
        <f t="shared" si="0"/>
        <v>Oct</v>
      </c>
    </row>
    <row r="15" spans="2:10" s="33" customFormat="1" ht="20" customHeight="1" x14ac:dyDescent="0.25">
      <c r="B15" s="63">
        <f>'Membership Roster'!$L$23</f>
        <v>43750</v>
      </c>
      <c r="C15" s="52" t="str">
        <f>'Membership Roster'!$C$23</f>
        <v>Lauren</v>
      </c>
      <c r="D15" s="52" t="str">
        <f>'Membership Roster'!$D$23</f>
        <v>Thompson</v>
      </c>
      <c r="E15" s="52" t="str">
        <f>'Membership Roster'!$E$23</f>
        <v>5412 Streefkerk Dr</v>
      </c>
      <c r="F15" s="52" t="str">
        <f>'Membership Roster'!$F$23</f>
        <v>Warren</v>
      </c>
      <c r="G15" s="52" t="str">
        <f>'Membership Roster'!$G$23</f>
        <v>MI</v>
      </c>
      <c r="H15" s="52">
        <f>'Membership Roster'!$H$23</f>
        <v>48092</v>
      </c>
      <c r="I15" s="84" t="str">
        <f t="shared" si="0"/>
        <v>Oct</v>
      </c>
      <c r="J15" s="52"/>
    </row>
    <row r="16" spans="2:10" s="33" customFormat="1" ht="20" customHeight="1" x14ac:dyDescent="0.25">
      <c r="B16" s="63">
        <f>'Membership Roster'!L16</f>
        <v>43461</v>
      </c>
      <c r="C16" s="52" t="str">
        <f>'Membership Roster'!C16</f>
        <v>Tiana</v>
      </c>
      <c r="D16" s="52" t="str">
        <f>'Membership Roster'!D16</f>
        <v>Gunn</v>
      </c>
      <c r="E16" s="52" t="str">
        <f>'Membership Roster'!E16</f>
        <v>513 E Shevlin Ave</v>
      </c>
      <c r="F16" s="52" t="str">
        <f>'Membership Roster'!F16</f>
        <v>Hazel Park</v>
      </c>
      <c r="G16" s="52" t="str">
        <f>'Membership Roster'!G16</f>
        <v>MI</v>
      </c>
      <c r="H16" s="52">
        <f>'Membership Roster'!H16</f>
        <v>48030</v>
      </c>
      <c r="I16" s="84" t="str">
        <f t="shared" si="0"/>
        <v>Dec</v>
      </c>
      <c r="J16" s="52"/>
    </row>
    <row r="17" spans="2:751" s="33" customFormat="1" ht="20" customHeight="1" x14ac:dyDescent="0.25">
      <c r="B17" s="126">
        <f>'Membership Roster'!L26</f>
        <v>31799</v>
      </c>
      <c r="C17" s="117" t="str">
        <f>'Membership Roster'!C26</f>
        <v>Michelle</v>
      </c>
      <c r="D17" s="117" t="str">
        <f>'Membership Roster'!D26</f>
        <v>O'Brien</v>
      </c>
      <c r="E17" s="117" t="str">
        <f>'Membership Roster'!E26</f>
        <v>30704 Lund Ave</v>
      </c>
      <c r="F17" s="117" t="str">
        <f>'Membership Roster'!F26</f>
        <v>Warren</v>
      </c>
      <c r="G17" s="117" t="str">
        <f>'Membership Roster'!G26</f>
        <v>MI</v>
      </c>
      <c r="H17" s="117">
        <f>'Membership Roster'!H26</f>
        <v>48093</v>
      </c>
      <c r="I17" s="118" t="str">
        <f t="shared" si="0"/>
        <v>Jan</v>
      </c>
    </row>
    <row r="18" spans="2:751" s="33" customFormat="1" ht="20" customHeight="1" x14ac:dyDescent="0.25">
      <c r="B18" s="63">
        <f>'Membership Roster'!L17</f>
        <v>43110</v>
      </c>
      <c r="C18" s="52" t="str">
        <f>'Membership Roster'!C17</f>
        <v>Jennifer</v>
      </c>
      <c r="D18" s="52" t="str">
        <f>'Membership Roster'!D17</f>
        <v>Wills</v>
      </c>
      <c r="E18" s="52" t="str">
        <f>'Membership Roster'!E17</f>
        <v>30116 Moulin Ave</v>
      </c>
      <c r="F18" s="52" t="str">
        <f>'Membership Roster'!F17</f>
        <v>Warren</v>
      </c>
      <c r="G18" s="52" t="str">
        <f>'Membership Roster'!G17</f>
        <v>MI</v>
      </c>
      <c r="H18" s="52">
        <f>'Membership Roster'!H17</f>
        <v>48088</v>
      </c>
      <c r="I18" s="84" t="str">
        <f t="shared" si="0"/>
        <v>Jan</v>
      </c>
      <c r="J18" s="52"/>
    </row>
    <row r="19" spans="2:751" s="33" customFormat="1" ht="20" customHeight="1" x14ac:dyDescent="0.25">
      <c r="B19" s="126">
        <f>'Membership Roster'!L13</f>
        <v>43119</v>
      </c>
      <c r="C19" s="117" t="str">
        <f>'Membership Roster'!C13</f>
        <v>Maggie</v>
      </c>
      <c r="D19" s="117" t="str">
        <f>'Membership Roster'!D13</f>
        <v>Bensette</v>
      </c>
      <c r="E19" s="117" t="str">
        <f>'Membership Roster'!E13</f>
        <v>20101 California St</v>
      </c>
      <c r="F19" s="117" t="str">
        <f>'Membership Roster'!F13</f>
        <v>St. Clair Shores</v>
      </c>
      <c r="G19" s="117" t="str">
        <f>'Membership Roster'!G13</f>
        <v>MI</v>
      </c>
      <c r="H19" s="117">
        <f>'Membership Roster'!H13</f>
        <v>48080</v>
      </c>
      <c r="I19" s="118" t="str">
        <f t="shared" si="0"/>
        <v>Jan</v>
      </c>
    </row>
    <row r="20" spans="2:751" s="33" customFormat="1" ht="20" customHeight="1" x14ac:dyDescent="0.25">
      <c r="B20" s="63">
        <f>'Membership Roster'!L25</f>
        <v>34022</v>
      </c>
      <c r="C20" s="52" t="str">
        <f>'Membership Roster'!C25</f>
        <v>Katie</v>
      </c>
      <c r="D20" s="52" t="str">
        <f>'Membership Roster'!$D$25</f>
        <v>Leffler</v>
      </c>
      <c r="E20" s="52" t="str">
        <f>'Membership Roster'!E25</f>
        <v>24635 Orchid St</v>
      </c>
      <c r="F20" s="52" t="str">
        <f>'Membership Roster'!F25</f>
        <v>Harrison Twp</v>
      </c>
      <c r="G20" s="52" t="str">
        <f>'Membership Roster'!G25</f>
        <v>MI</v>
      </c>
      <c r="H20" s="52">
        <f>'Membership Roster'!H25</f>
        <v>48045</v>
      </c>
      <c r="I20" s="84" t="str">
        <f t="shared" si="0"/>
        <v>Feb</v>
      </c>
      <c r="J20" s="52"/>
    </row>
    <row r="21" spans="2:751" s="33" customFormat="1" ht="20" customHeight="1" x14ac:dyDescent="0.25">
      <c r="B21" s="126">
        <f>'Membership Roster'!L9</f>
        <v>43159</v>
      </c>
      <c r="C21" s="52" t="str">
        <f>'Membership Roster'!C9</f>
        <v>Rachel</v>
      </c>
      <c r="D21" s="117" t="str">
        <f>'Membership Roster'!D9</f>
        <v>Markowitz</v>
      </c>
      <c r="E21" s="52" t="str">
        <f>'Membership Roster'!E9</f>
        <v>4808 Kensington Dr</v>
      </c>
      <c r="F21" s="117" t="str">
        <f>'Membership Roster'!F9</f>
        <v>Warren</v>
      </c>
      <c r="G21" s="52" t="str">
        <f>'Membership Roster'!G9</f>
        <v>MI</v>
      </c>
      <c r="H21" s="117">
        <f>'Membership Roster'!H9</f>
        <v>48092</v>
      </c>
      <c r="I21" s="118" t="str">
        <f t="shared" si="0"/>
        <v>Feb</v>
      </c>
      <c r="J21" s="52"/>
    </row>
    <row r="22" spans="2:751" s="62" customFormat="1" ht="20" customHeight="1" x14ac:dyDescent="0.25">
      <c r="B22" s="63">
        <f>'Membership Roster'!L20</f>
        <v>43206</v>
      </c>
      <c r="C22" s="52" t="str">
        <f>'Membership Roster'!C20</f>
        <v>Lisa</v>
      </c>
      <c r="D22" s="52" t="str">
        <f>'Membership Roster'!D20</f>
        <v>Long</v>
      </c>
      <c r="E22" s="62" t="str">
        <f>'Membership Roster'!E20</f>
        <v>32316 Gainsborough Dr</v>
      </c>
      <c r="F22" s="52" t="str">
        <f>'Membership Roster'!F20</f>
        <v>Warren</v>
      </c>
      <c r="G22" s="52" t="str">
        <f>'Membership Roster'!G20</f>
        <v>MI</v>
      </c>
      <c r="H22" s="52">
        <f>'Membership Roster'!H20</f>
        <v>48088</v>
      </c>
      <c r="I22" s="84" t="str">
        <f t="shared" si="0"/>
        <v>Apr</v>
      </c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/>
      <c r="CF22" s="117"/>
      <c r="CG22" s="117"/>
      <c r="CH22" s="117"/>
      <c r="CI22" s="117"/>
      <c r="CJ22" s="117"/>
      <c r="CK22" s="117"/>
      <c r="CL22" s="117"/>
      <c r="CM22" s="117"/>
      <c r="CN22" s="117"/>
      <c r="CO22" s="117"/>
      <c r="CP22" s="117"/>
      <c r="CQ22" s="117"/>
      <c r="CR22" s="117"/>
      <c r="CS22" s="117"/>
      <c r="CT22" s="117"/>
      <c r="CU22" s="117"/>
      <c r="CV22" s="117"/>
      <c r="CW22" s="117"/>
      <c r="CX22" s="117"/>
      <c r="CY22" s="117"/>
      <c r="CZ22" s="117"/>
      <c r="DA22" s="117"/>
      <c r="DB22" s="117"/>
      <c r="DC22" s="117"/>
      <c r="DD22" s="117"/>
      <c r="DE22" s="117"/>
      <c r="DF22" s="117"/>
      <c r="DG22" s="117"/>
      <c r="DH22" s="117"/>
      <c r="DI22" s="117"/>
      <c r="DJ22" s="117"/>
      <c r="ABF22" s="117"/>
      <c r="ABG22" s="117"/>
      <c r="ABH22" s="117"/>
      <c r="ABI22" s="117"/>
      <c r="ABJ22" s="117"/>
      <c r="ABK22" s="117"/>
      <c r="ABL22" s="117"/>
      <c r="ABM22" s="117"/>
      <c r="ABN22" s="117"/>
      <c r="ABO22" s="117"/>
      <c r="ABP22" s="117"/>
      <c r="ABQ22" s="117"/>
      <c r="ABR22" s="117"/>
      <c r="ABS22" s="117"/>
      <c r="ABT22" s="117"/>
      <c r="ABU22" s="117"/>
      <c r="ABV22" s="117"/>
      <c r="ABW22" s="117"/>
    </row>
    <row r="23" spans="2:751" s="33" customFormat="1" ht="20" customHeight="1" x14ac:dyDescent="0.25">
      <c r="B23" s="64">
        <f>'Membership Roster'!L12</f>
        <v>43220</v>
      </c>
      <c r="C23" s="117" t="str">
        <f>'Membership Roster'!C12</f>
        <v>Vicki</v>
      </c>
      <c r="D23" s="62" t="str">
        <f>'Membership Roster'!D12</f>
        <v>Anderson</v>
      </c>
      <c r="E23" s="62" t="str">
        <f>'Membership Roster'!E12</f>
        <v>13776 Iowa Dr</v>
      </c>
      <c r="F23" s="117" t="str">
        <f>'Membership Roster'!F12</f>
        <v>Warren</v>
      </c>
      <c r="G23" s="117" t="str">
        <f>'Membership Roster'!G12</f>
        <v>MI</v>
      </c>
      <c r="H23" s="117">
        <f>'Membership Roster'!H12</f>
        <v>48088</v>
      </c>
      <c r="I23" s="85" t="str">
        <f t="shared" si="0"/>
        <v>Apr</v>
      </c>
      <c r="J23" s="62"/>
      <c r="ABJ23" s="117"/>
      <c r="ABK23" s="117"/>
      <c r="ABL23" s="117"/>
      <c r="ABM23" s="117"/>
      <c r="ABN23" s="117"/>
      <c r="ABO23" s="117"/>
      <c r="ABP23" s="117"/>
      <c r="ABQ23" s="117"/>
      <c r="ABR23" s="117"/>
      <c r="ABS23" s="117"/>
      <c r="ABT23" s="117"/>
      <c r="ABU23" s="117"/>
      <c r="ABW23" s="117"/>
    </row>
    <row r="24" spans="2:751" s="33" customFormat="1" ht="20" customHeight="1" x14ac:dyDescent="0.25">
      <c r="B24" s="63">
        <f>'Membership Roster'!L14</f>
        <v>43253</v>
      </c>
      <c r="C24" s="52" t="str">
        <f>'Membership Roster'!C14</f>
        <v>Heidi</v>
      </c>
      <c r="D24" s="52" t="str">
        <f>'Membership Roster'!D14</f>
        <v>Wright</v>
      </c>
      <c r="E24" s="52" t="str">
        <f>'Membership Roster'!E14</f>
        <v>15535 Kingston Dr</v>
      </c>
      <c r="F24" s="52" t="str">
        <f>'Membership Roster'!F14</f>
        <v>Fraser</v>
      </c>
      <c r="G24" s="52" t="str">
        <f>'Membership Roster'!G14</f>
        <v>MI</v>
      </c>
      <c r="H24" s="52">
        <f>'Membership Roster'!H14</f>
        <v>48026</v>
      </c>
      <c r="I24" s="84" t="str">
        <f t="shared" si="0"/>
        <v>Jun</v>
      </c>
      <c r="J24" s="52"/>
    </row>
    <row r="25" spans="2:751" s="33" customFormat="1" ht="20" customHeight="1" x14ac:dyDescent="0.25">
      <c r="B25" s="63">
        <f>'Membership Roster'!L21</f>
        <v>43255</v>
      </c>
      <c r="C25" s="61" t="str">
        <f>'Membership Roster'!C21</f>
        <v>Michelle</v>
      </c>
      <c r="D25" s="117" t="str">
        <f>'Membership Roster'!D21</f>
        <v>Markiewicz</v>
      </c>
      <c r="E25" s="117" t="str">
        <f>'Membership Roster'!E21</f>
        <v xml:space="preserve"> 22503 Nevada Ave</v>
      </c>
      <c r="F25" s="52" t="str">
        <f>'Membership Roster'!F21</f>
        <v>Eastpointe</v>
      </c>
      <c r="G25" s="117" t="str">
        <f>'Membership Roster'!G21</f>
        <v>MI</v>
      </c>
      <c r="H25" s="117">
        <f>'Membership Roster'!H21</f>
        <v>48021</v>
      </c>
      <c r="I25" s="84" t="str">
        <f t="shared" si="0"/>
        <v>Jun</v>
      </c>
    </row>
    <row r="26" spans="2:751" s="33" customFormat="1" ht="20" customHeight="1" x14ac:dyDescent="0.25">
      <c r="B26" s="63">
        <f>'Membership Roster'!L22</f>
        <v>43255</v>
      </c>
      <c r="C26" s="52" t="str">
        <f>'Membership Roster'!C22</f>
        <v>Vanessa</v>
      </c>
      <c r="D26" s="52" t="str">
        <f>'Membership Roster'!D22</f>
        <v>Riney</v>
      </c>
      <c r="E26" s="52" t="str">
        <f>'Membership Roster'!E22</f>
        <v>18103 Foxpointe Dr</v>
      </c>
      <c r="F26" s="52" t="str">
        <f>'Membership Roster'!F22</f>
        <v>Clinton Twp</v>
      </c>
      <c r="G26" s="61" t="str">
        <f>'Membership Roster'!G22</f>
        <v>MI</v>
      </c>
      <c r="H26" s="61">
        <f>'Membership Roster'!H22</f>
        <v>48038</v>
      </c>
      <c r="I26" s="84" t="str">
        <f t="shared" si="0"/>
        <v>Jun</v>
      </c>
      <c r="J26" s="52"/>
    </row>
    <row r="27" spans="2:751" s="33" customFormat="1" ht="20" customHeight="1" x14ac:dyDescent="0.25">
      <c r="B27" s="63">
        <f>'Membership Roster'!L27</f>
        <v>43635</v>
      </c>
      <c r="C27" s="52" t="str">
        <f>'Membership Roster'!C27</f>
        <v>KaPang</v>
      </c>
      <c r="D27" s="52" t="str">
        <f>'Membership Roster'!D27</f>
        <v>Brewer</v>
      </c>
      <c r="E27" s="52" t="str">
        <f>'Membership Roster'!E27</f>
        <v>11401 E 11 Mile Rd</v>
      </c>
      <c r="F27" s="52" t="str">
        <f>'Membership Roster'!F27</f>
        <v>Warren</v>
      </c>
      <c r="G27" s="52" t="str">
        <f>'Membership Roster'!G27</f>
        <v>MI</v>
      </c>
      <c r="H27" s="52">
        <f>'Membership Roster'!H27</f>
        <v>48093</v>
      </c>
      <c r="I27" s="84" t="str">
        <f t="shared" si="0"/>
        <v>Jun</v>
      </c>
      <c r="J27" s="52"/>
    </row>
  </sheetData>
  <sortState xmlns:xlrd2="http://schemas.microsoft.com/office/spreadsheetml/2017/richdata2" ref="B5:J27">
    <sortCondition ref="I5:I27" customList="Jul,Aug,Sep,Oct,Nov,Dec,Jan,Feb,Mar,Apr,May,Jun"/>
    <sortCondition ref="B5:B27"/>
  </sortState>
  <mergeCells count="2">
    <mergeCell ref="B1:J1"/>
    <mergeCell ref="B2:J2"/>
  </mergeCells>
  <pageMargins left="0.91145833333333337" right="0.7" top="0.75" bottom="0.7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6126-CAC5-4D6F-AA3E-43DF3EC6EF21}">
  <dimension ref="A1:N40"/>
  <sheetViews>
    <sheetView showGridLines="0" topLeftCell="A25" zoomScaleNormal="100" workbookViewId="0">
      <selection activeCell="H14" sqref="H14"/>
    </sheetView>
  </sheetViews>
  <sheetFormatPr defaultRowHeight="12.5" x14ac:dyDescent="0.25"/>
  <cols>
    <col min="1" max="1" width="1.58203125" style="36" customWidth="1"/>
    <col min="2" max="2" width="10.9140625" style="79" bestFit="1" customWidth="1"/>
    <col min="3" max="3" width="1.1640625" style="79" customWidth="1"/>
    <col min="4" max="4" width="8.9140625" style="36" bestFit="1" customWidth="1"/>
    <col min="5" max="5" width="11.58203125" style="125" bestFit="1" customWidth="1"/>
    <col min="6" max="6" width="8.08203125" style="36" bestFit="1" customWidth="1"/>
    <col min="7" max="7" width="11" style="36" bestFit="1" customWidth="1"/>
    <col min="8" max="8" width="19.6640625" style="36" bestFit="1" customWidth="1"/>
    <col min="9" max="9" width="12.4140625" style="36" bestFit="1" customWidth="1"/>
    <col min="10" max="10" width="2.58203125" style="36" bestFit="1" customWidth="1"/>
    <col min="11" max="11" width="5.75" style="36" bestFit="1" customWidth="1"/>
    <col min="12" max="12" width="4.75" style="56" bestFit="1" customWidth="1"/>
    <col min="13" max="13" width="17.1640625" style="56" customWidth="1"/>
    <col min="14" max="14" width="1.6640625" style="36" customWidth="1"/>
    <col min="15" max="16384" width="8.6640625" style="36"/>
  </cols>
  <sheetData>
    <row r="1" spans="1:14" ht="17" customHeight="1" x14ac:dyDescent="0.25">
      <c r="B1" s="233" t="s">
        <v>173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4" ht="17" customHeight="1" x14ac:dyDescent="0.25">
      <c r="B2" s="234" t="s">
        <v>176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</row>
    <row r="3" spans="1:14" ht="17" customHeight="1" x14ac:dyDescent="0.25">
      <c r="A3" s="33"/>
      <c r="B3" s="81" t="s">
        <v>152</v>
      </c>
      <c r="C3" s="235" t="s">
        <v>148</v>
      </c>
      <c r="D3" s="235"/>
      <c r="E3" s="120" t="s">
        <v>178</v>
      </c>
      <c r="F3" s="58" t="s">
        <v>153</v>
      </c>
      <c r="G3" s="58" t="s">
        <v>1</v>
      </c>
      <c r="H3" s="58" t="s">
        <v>154</v>
      </c>
      <c r="I3" s="58" t="s">
        <v>3</v>
      </c>
      <c r="J3" s="58" t="s">
        <v>4</v>
      </c>
      <c r="K3" s="58" t="s">
        <v>5</v>
      </c>
      <c r="L3" s="59" t="s">
        <v>151</v>
      </c>
      <c r="M3" s="131" t="s">
        <v>149</v>
      </c>
      <c r="N3" s="33"/>
    </row>
    <row r="4" spans="1:14" ht="20" customHeight="1" x14ac:dyDescent="0.25">
      <c r="A4" s="33"/>
      <c r="B4" s="119">
        <f>'Membership Roster'!P5</f>
        <v>40002</v>
      </c>
      <c r="C4" s="119"/>
      <c r="D4" s="62" t="str">
        <f>'Membership Roster'!O5</f>
        <v>Avery</v>
      </c>
      <c r="E4" s="121">
        <f t="shared" ref="E4:E39" ca="1" si="0">INT(YEARFRAC(B4,TODAY()))</f>
        <v>10</v>
      </c>
      <c r="F4" s="62" t="str">
        <f>'Membership Roster'!C5</f>
        <v>Lia</v>
      </c>
      <c r="G4" s="62" t="str">
        <f>'Membership Roster'!D5</f>
        <v>Johns</v>
      </c>
      <c r="H4" s="62" t="str">
        <f>'Membership Roster'!E5</f>
        <v>32308 Sheffield Ct</v>
      </c>
      <c r="I4" s="62" t="str">
        <f>'Membership Roster'!F5</f>
        <v>Fraser</v>
      </c>
      <c r="J4" s="62" t="str">
        <f>'Membership Roster'!G5</f>
        <v>MI</v>
      </c>
      <c r="K4" s="62">
        <f>'Membership Roster'!H5</f>
        <v>48026</v>
      </c>
      <c r="L4" s="85" t="str">
        <f t="shared" ref="L4:L39" si="1">TEXT(B4,"MMM")</f>
        <v>Jul</v>
      </c>
      <c r="M4" s="127"/>
      <c r="N4" s="33"/>
    </row>
    <row r="5" spans="1:14" ht="20" customHeight="1" x14ac:dyDescent="0.25">
      <c r="A5" s="33"/>
      <c r="B5" s="82">
        <f>'Membership Roster'!P8</f>
        <v>41099</v>
      </c>
      <c r="C5" s="82"/>
      <c r="D5" s="52" t="str">
        <f>'Membership Roster'!O8</f>
        <v>Baylie</v>
      </c>
      <c r="E5" s="123">
        <f t="shared" ca="1" si="0"/>
        <v>7</v>
      </c>
      <c r="F5" s="52" t="str">
        <f>'Membership Roster'!C8</f>
        <v>Amy</v>
      </c>
      <c r="G5" s="52" t="str">
        <f>'Membership Roster'!D8</f>
        <v>Morgan</v>
      </c>
      <c r="H5" s="52" t="str">
        <f>'Membership Roster'!E8</f>
        <v>25455 Peter Kaltz Rd</v>
      </c>
      <c r="I5" s="52" t="str">
        <f>'Membership Roster'!F8</f>
        <v>Warren</v>
      </c>
      <c r="J5" s="117" t="str">
        <f>'Membership Roster'!G8</f>
        <v>MI</v>
      </c>
      <c r="K5" s="117">
        <f>'Membership Roster'!H8</f>
        <v>48091</v>
      </c>
      <c r="L5" s="118" t="str">
        <f t="shared" si="1"/>
        <v>Jul</v>
      </c>
      <c r="M5" s="129"/>
      <c r="N5" s="33"/>
    </row>
    <row r="6" spans="1:14" ht="20" customHeight="1" x14ac:dyDescent="0.25">
      <c r="A6" s="33"/>
      <c r="B6" s="80">
        <f>'Membership Roster'!N9</f>
        <v>41872</v>
      </c>
      <c r="C6" s="80"/>
      <c r="D6" s="62" t="str">
        <f>'Membership Roster'!$M$9</f>
        <v>Calliope</v>
      </c>
      <c r="E6" s="124">
        <f t="shared" ca="1" si="0"/>
        <v>5</v>
      </c>
      <c r="F6" s="33" t="str">
        <f>'Membership Roster'!C9</f>
        <v>Rachel</v>
      </c>
      <c r="G6" s="33" t="str">
        <f>'Membership Roster'!D9</f>
        <v>Markowitz</v>
      </c>
      <c r="H6" s="33" t="str">
        <f>'Membership Roster'!E9</f>
        <v>4808 Kensington Dr</v>
      </c>
      <c r="I6" s="33" t="str">
        <f>'Membership Roster'!F9</f>
        <v>Warren</v>
      </c>
      <c r="J6" s="52" t="str">
        <f>'Membership Roster'!G9</f>
        <v>MI</v>
      </c>
      <c r="K6" s="52">
        <f>'Membership Roster'!H9</f>
        <v>48092</v>
      </c>
      <c r="L6" s="84" t="str">
        <f t="shared" si="1"/>
        <v>Aug</v>
      </c>
      <c r="M6" s="128" t="s">
        <v>223</v>
      </c>
      <c r="N6" s="33"/>
    </row>
    <row r="7" spans="1:14" ht="20" customHeight="1" x14ac:dyDescent="0.25">
      <c r="A7" s="33"/>
      <c r="B7" s="82">
        <f>'Membership Roster'!N16</f>
        <v>42591</v>
      </c>
      <c r="C7" s="82"/>
      <c r="D7" s="52" t="str">
        <f>'Membership Roster'!M16</f>
        <v>Maverick</v>
      </c>
      <c r="E7" s="123">
        <f t="shared" ca="1" si="0"/>
        <v>3</v>
      </c>
      <c r="F7" s="52" t="str">
        <f>'Membership Roster'!C16</f>
        <v>Tiana</v>
      </c>
      <c r="G7" s="52" t="str">
        <f>'Membership Roster'!D16</f>
        <v>Gunn</v>
      </c>
      <c r="H7" s="52" t="str">
        <f>'Membership Roster'!E16</f>
        <v>513 E Shevlin Ave</v>
      </c>
      <c r="I7" s="52" t="str">
        <f>'Membership Roster'!F16</f>
        <v>Hazel Park</v>
      </c>
      <c r="J7" s="52" t="str">
        <f>'Membership Roster'!G16</f>
        <v>MI</v>
      </c>
      <c r="K7" s="52">
        <f>'Membership Roster'!H16</f>
        <v>48030</v>
      </c>
      <c r="L7" s="84" t="str">
        <f t="shared" si="1"/>
        <v>Aug</v>
      </c>
      <c r="M7" s="129" t="s">
        <v>199</v>
      </c>
      <c r="N7" s="33"/>
    </row>
    <row r="8" spans="1:14" ht="20" customHeight="1" x14ac:dyDescent="0.25">
      <c r="A8" s="33"/>
      <c r="B8" s="82">
        <f>'Membership Roster'!N20</f>
        <v>42598</v>
      </c>
      <c r="C8" s="82"/>
      <c r="D8" s="52" t="str">
        <f>'Membership Roster'!M20</f>
        <v>Isabella</v>
      </c>
      <c r="E8" s="123">
        <f t="shared" ca="1" si="0"/>
        <v>3</v>
      </c>
      <c r="F8" s="52" t="str">
        <f>'Membership Roster'!C20</f>
        <v>Lisa</v>
      </c>
      <c r="G8" s="52" t="str">
        <f>'Membership Roster'!D20</f>
        <v>Long</v>
      </c>
      <c r="H8" s="52" t="str">
        <f>'Membership Roster'!E20</f>
        <v>32316 Gainsborough Dr</v>
      </c>
      <c r="I8" s="52" t="str">
        <f>'Membership Roster'!F20</f>
        <v>Warren</v>
      </c>
      <c r="J8" s="52" t="str">
        <f>'Membership Roster'!G20</f>
        <v>MI</v>
      </c>
      <c r="K8" s="52">
        <f>'Membership Roster'!H20</f>
        <v>48088</v>
      </c>
      <c r="L8" s="84" t="str">
        <f t="shared" si="1"/>
        <v>Aug</v>
      </c>
      <c r="M8" s="129"/>
      <c r="N8" s="33"/>
    </row>
    <row r="9" spans="1:14" ht="20" customHeight="1" x14ac:dyDescent="0.25">
      <c r="A9" s="33"/>
      <c r="B9" s="116">
        <f>'Membership Roster'!$N$26</f>
        <v>42599</v>
      </c>
      <c r="C9" s="80"/>
      <c r="D9" s="117" t="str">
        <f>'Membership Roster'!$M$26</f>
        <v>Lincoln</v>
      </c>
      <c r="E9" s="122">
        <f t="shared" ca="1" si="0"/>
        <v>3</v>
      </c>
      <c r="F9" s="117" t="str">
        <f>'Membership Roster'!C26</f>
        <v>Michelle</v>
      </c>
      <c r="G9" s="117" t="str">
        <f>'Membership Roster'!D26</f>
        <v>O'Brien</v>
      </c>
      <c r="H9" s="117" t="str">
        <f>'Membership Roster'!E26</f>
        <v>30704 Lund Ave</v>
      </c>
      <c r="I9" s="117" t="str">
        <f>'Membership Roster'!F26</f>
        <v>Warren</v>
      </c>
      <c r="J9" s="117" t="str">
        <f>'Membership Roster'!G26</f>
        <v>MI</v>
      </c>
      <c r="K9" s="117">
        <f>'Membership Roster'!H26</f>
        <v>48093</v>
      </c>
      <c r="L9" s="118" t="str">
        <f t="shared" si="1"/>
        <v>Aug</v>
      </c>
      <c r="M9" s="128"/>
      <c r="N9" s="33"/>
    </row>
    <row r="10" spans="1:14" ht="20" customHeight="1" x14ac:dyDescent="0.25">
      <c r="A10" s="33"/>
      <c r="B10" s="82">
        <f>'Membership Roster'!$N$24</f>
        <v>43329</v>
      </c>
      <c r="C10" s="82"/>
      <c r="D10" s="52" t="str">
        <f>'Membership Roster'!$M$24</f>
        <v>Joey</v>
      </c>
      <c r="E10" s="123">
        <f t="shared" ca="1" si="0"/>
        <v>1</v>
      </c>
      <c r="F10" s="52" t="str">
        <f>'Membership Roster'!$C$24</f>
        <v>Katie</v>
      </c>
      <c r="G10" s="52" t="str">
        <f>'Membership Roster'!$D$24</f>
        <v>Brosnan</v>
      </c>
      <c r="H10" s="52" t="str">
        <f>'Membership Roster'!$E$24</f>
        <v>21206 Gordon Rd</v>
      </c>
      <c r="I10" s="52" t="str">
        <f>'Membership Roster'!$F$24</f>
        <v>St. Clair Shores</v>
      </c>
      <c r="J10" s="52" t="str">
        <f>'Membership Roster'!$G$24</f>
        <v>MI</v>
      </c>
      <c r="K10" s="52">
        <f>'Membership Roster'!$H$24</f>
        <v>48081</v>
      </c>
      <c r="L10" s="84" t="str">
        <f t="shared" si="1"/>
        <v>Aug</v>
      </c>
      <c r="M10" s="129"/>
      <c r="N10" s="33"/>
    </row>
    <row r="11" spans="1:14" ht="20" customHeight="1" x14ac:dyDescent="0.25">
      <c r="A11" s="33"/>
      <c r="B11" s="82">
        <f>'Membership Roster'!$P$15</f>
        <v>43340</v>
      </c>
      <c r="C11" s="82"/>
      <c r="D11" s="52" t="str">
        <f>'Membership Roster'!$O$15</f>
        <v>Josie</v>
      </c>
      <c r="E11" s="123">
        <f t="shared" ca="1" si="0"/>
        <v>1</v>
      </c>
      <c r="F11" s="52" t="str">
        <f>'Membership Roster'!$C$15</f>
        <v>Elizabeth</v>
      </c>
      <c r="G11" s="52" t="str">
        <f>'Membership Roster'!$D$15</f>
        <v>Armstrong</v>
      </c>
      <c r="H11" s="52" t="str">
        <f>'Membership Roster'!$E$15</f>
        <v>24351 Beierman Ave</v>
      </c>
      <c r="I11" s="52" t="str">
        <f>'Membership Roster'!$F$15</f>
        <v>Warren</v>
      </c>
      <c r="J11" s="52" t="str">
        <f>'Membership Roster'!$G$15</f>
        <v>MI</v>
      </c>
      <c r="K11" s="52">
        <f>'Membership Roster'!$H$15</f>
        <v>48091</v>
      </c>
      <c r="L11" s="84" t="str">
        <f t="shared" si="1"/>
        <v>Aug</v>
      </c>
      <c r="M11" s="129"/>
      <c r="N11" s="33"/>
    </row>
    <row r="12" spans="1:14" ht="20" customHeight="1" x14ac:dyDescent="0.25">
      <c r="A12" s="33"/>
      <c r="B12" s="119">
        <f>'Membership Roster'!$N$27</f>
        <v>43340</v>
      </c>
      <c r="C12" s="116"/>
      <c r="D12" s="117" t="str">
        <f>'Membership Roster'!$M$27</f>
        <v>Leonardo</v>
      </c>
      <c r="E12" s="122">
        <f t="shared" ca="1" si="0"/>
        <v>1</v>
      </c>
      <c r="F12" s="117" t="str">
        <f>'Membership Roster'!C27</f>
        <v>KaPang</v>
      </c>
      <c r="G12" s="117" t="str">
        <f>'Membership Roster'!D27</f>
        <v>Brewer</v>
      </c>
      <c r="H12" s="117" t="str">
        <f>'Membership Roster'!E27</f>
        <v>11401 E 11 Mile Rd</v>
      </c>
      <c r="I12" s="117" t="str">
        <f>'Membership Roster'!F27</f>
        <v>Warren</v>
      </c>
      <c r="J12" s="117" t="str">
        <f>'Membership Roster'!G27</f>
        <v>MI</v>
      </c>
      <c r="K12" s="117">
        <f>'Membership Roster'!H27</f>
        <v>48093</v>
      </c>
      <c r="L12" s="118" t="str">
        <f t="shared" si="1"/>
        <v>Aug</v>
      </c>
      <c r="M12" s="132" t="s">
        <v>206</v>
      </c>
      <c r="N12" s="33"/>
    </row>
    <row r="13" spans="1:14" ht="20" customHeight="1" x14ac:dyDescent="0.25">
      <c r="A13" s="33"/>
      <c r="B13" s="82">
        <f>'Membership Roster'!P4</f>
        <v>37515</v>
      </c>
      <c r="C13" s="82"/>
      <c r="D13" s="52" t="str">
        <f>'Membership Roster'!O4</f>
        <v>Teegan</v>
      </c>
      <c r="E13" s="123">
        <f t="shared" ca="1" si="0"/>
        <v>17</v>
      </c>
      <c r="F13" s="52" t="str">
        <f>'Membership Roster'!C4</f>
        <v>Dawn</v>
      </c>
      <c r="G13" s="52" t="str">
        <f>'Membership Roster'!D4</f>
        <v>Joa</v>
      </c>
      <c r="H13" s="52" t="str">
        <f>'Membership Roster'!E4</f>
        <v>30552 Dell Ln</v>
      </c>
      <c r="I13" s="52" t="str">
        <f>'Membership Roster'!F4</f>
        <v>Warren</v>
      </c>
      <c r="J13" s="52" t="str">
        <f>'Membership Roster'!G4</f>
        <v>MI</v>
      </c>
      <c r="K13" s="52">
        <f>'Membership Roster'!H4</f>
        <v>48092</v>
      </c>
      <c r="L13" s="84" t="str">
        <f t="shared" si="1"/>
        <v>Sep</v>
      </c>
      <c r="M13" s="129"/>
      <c r="N13" s="33"/>
    </row>
    <row r="14" spans="1:14" ht="20" customHeight="1" x14ac:dyDescent="0.25">
      <c r="A14" s="33"/>
      <c r="B14" s="82">
        <f>'Membership Roster'!P7</f>
        <v>39340</v>
      </c>
      <c r="C14" s="82"/>
      <c r="D14" s="52" t="str">
        <f>'Membership Roster'!O7</f>
        <v>Connor</v>
      </c>
      <c r="E14" s="123">
        <f t="shared" ca="1" si="0"/>
        <v>12</v>
      </c>
      <c r="F14" s="52" t="str">
        <f>'Membership Roster'!C7</f>
        <v>Melisa</v>
      </c>
      <c r="G14" s="52" t="str">
        <f>'Membership Roster'!D7</f>
        <v>McCammon</v>
      </c>
      <c r="H14" s="52" t="str">
        <f>'Membership Roster'!E7</f>
        <v>1139 Saar Dr</v>
      </c>
      <c r="I14" s="52" t="str">
        <f>'Membership Roster'!F7</f>
        <v>Sterling Hghts</v>
      </c>
      <c r="J14" s="52" t="str">
        <f>'Membership Roster'!G7</f>
        <v>MI</v>
      </c>
      <c r="K14" s="52">
        <f>'Membership Roster'!H7</f>
        <v>48314</v>
      </c>
      <c r="L14" s="84" t="str">
        <f t="shared" si="1"/>
        <v>Sep</v>
      </c>
      <c r="M14" s="129"/>
      <c r="N14" s="33"/>
    </row>
    <row r="15" spans="1:14" ht="20" customHeight="1" x14ac:dyDescent="0.25">
      <c r="A15" s="33"/>
      <c r="B15" s="82">
        <f>'Membership Roster'!$N$23</f>
        <v>43004</v>
      </c>
      <c r="C15" s="82"/>
      <c r="D15" s="117" t="str">
        <f>'Membership Roster'!$M$23</f>
        <v>Connor</v>
      </c>
      <c r="E15" s="123">
        <f t="shared" ca="1" si="0"/>
        <v>2</v>
      </c>
      <c r="F15" s="52" t="str">
        <f>'Membership Roster'!C23</f>
        <v>Lauren</v>
      </c>
      <c r="G15" s="52" t="str">
        <f>'Membership Roster'!D23</f>
        <v>Thompson</v>
      </c>
      <c r="H15" s="117" t="str">
        <f>'Membership Roster'!E23</f>
        <v>5412 Streefkerk Dr</v>
      </c>
      <c r="I15" s="52" t="str">
        <f>'Membership Roster'!F23</f>
        <v>Warren</v>
      </c>
      <c r="J15" s="52" t="str">
        <f>'Membership Roster'!G23</f>
        <v>MI</v>
      </c>
      <c r="K15" s="52">
        <f>'Membership Roster'!H23</f>
        <v>48092</v>
      </c>
      <c r="L15" s="84" t="str">
        <f t="shared" si="1"/>
        <v>Sep</v>
      </c>
      <c r="M15" s="132"/>
      <c r="N15" s="33"/>
    </row>
    <row r="16" spans="1:14" ht="20" customHeight="1" x14ac:dyDescent="0.25">
      <c r="A16" s="33"/>
      <c r="B16" s="116">
        <f>'Membership Roster'!N7</f>
        <v>37922</v>
      </c>
      <c r="C16" s="116"/>
      <c r="D16" s="52" t="str">
        <f>'Membership Roster'!M7</f>
        <v>Jonathan</v>
      </c>
      <c r="E16" s="122">
        <f t="shared" ca="1" si="0"/>
        <v>16</v>
      </c>
      <c r="F16" s="117" t="str">
        <f>'Membership Roster'!C7</f>
        <v>Melisa</v>
      </c>
      <c r="G16" s="52" t="str">
        <f>'Membership Roster'!D7</f>
        <v>McCammon</v>
      </c>
      <c r="H16" s="52" t="str">
        <f>'Membership Roster'!E7</f>
        <v>1139 Saar Dr</v>
      </c>
      <c r="I16" s="117" t="str">
        <f>'Membership Roster'!F7</f>
        <v>Sterling Hghts</v>
      </c>
      <c r="J16" s="52" t="str">
        <f>'Membership Roster'!G7</f>
        <v>MI</v>
      </c>
      <c r="K16" s="117">
        <f>'Membership Roster'!H7</f>
        <v>48314</v>
      </c>
      <c r="L16" s="84" t="str">
        <f t="shared" si="1"/>
        <v>Oct</v>
      </c>
      <c r="M16" s="129"/>
      <c r="N16" s="33"/>
    </row>
    <row r="17" spans="1:14" ht="20" customHeight="1" x14ac:dyDescent="0.25">
      <c r="A17" s="33"/>
      <c r="B17" s="82">
        <f>'Membership Roster'!N13</f>
        <v>43026</v>
      </c>
      <c r="C17" s="82"/>
      <c r="D17" s="52" t="str">
        <f>'Membership Roster'!M13</f>
        <v>Evelyn</v>
      </c>
      <c r="E17" s="123">
        <f t="shared" ca="1" si="0"/>
        <v>2</v>
      </c>
      <c r="F17" s="52" t="str">
        <f>'Membership Roster'!C13</f>
        <v>Maggie</v>
      </c>
      <c r="G17" s="52" t="str">
        <f>'Membership Roster'!D13</f>
        <v>Bensette</v>
      </c>
      <c r="H17" s="52" t="str">
        <f>'Membership Roster'!E13</f>
        <v>20101 California St</v>
      </c>
      <c r="I17" s="52" t="str">
        <f>'Membership Roster'!F13</f>
        <v>St. Clair Shores</v>
      </c>
      <c r="J17" s="52" t="str">
        <f>'Membership Roster'!G13</f>
        <v>MI</v>
      </c>
      <c r="K17" s="52">
        <f>'Membership Roster'!H13</f>
        <v>48080</v>
      </c>
      <c r="L17" s="84" t="str">
        <f t="shared" si="1"/>
        <v>Oct</v>
      </c>
      <c r="M17" s="129"/>
      <c r="N17" s="33"/>
    </row>
    <row r="18" spans="1:14" ht="20" customHeight="1" x14ac:dyDescent="0.25">
      <c r="A18" s="33"/>
      <c r="B18" s="82">
        <f>'Membership Roster'!N8</f>
        <v>40129</v>
      </c>
      <c r="C18" s="82"/>
      <c r="D18" s="52" t="str">
        <f>'Membership Roster'!M8</f>
        <v>Heidi</v>
      </c>
      <c r="E18" s="123">
        <f t="shared" ca="1" si="0"/>
        <v>10</v>
      </c>
      <c r="F18" s="52" t="str">
        <f>'Membership Roster'!C8</f>
        <v>Amy</v>
      </c>
      <c r="G18" s="52" t="str">
        <f>'Membership Roster'!D8</f>
        <v>Morgan</v>
      </c>
      <c r="H18" s="52" t="str">
        <f>'Membership Roster'!E8</f>
        <v>25455 Peter Kaltz Rd</v>
      </c>
      <c r="I18" s="52" t="str">
        <f>'Membership Roster'!F8</f>
        <v>Warren</v>
      </c>
      <c r="J18" s="52" t="str">
        <f>'Membership Roster'!G8</f>
        <v>MI</v>
      </c>
      <c r="K18" s="52">
        <f>'Membership Roster'!H8</f>
        <v>48091</v>
      </c>
      <c r="L18" s="84" t="str">
        <f t="shared" si="1"/>
        <v>Nov</v>
      </c>
      <c r="M18" s="129"/>
      <c r="N18" s="33"/>
    </row>
    <row r="19" spans="1:14" ht="20" customHeight="1" x14ac:dyDescent="0.25">
      <c r="A19" s="33"/>
      <c r="B19" s="82">
        <f>'Membership Roster'!N14</f>
        <v>43050</v>
      </c>
      <c r="C19" s="82"/>
      <c r="D19" s="52" t="str">
        <f>'Membership Roster'!M14</f>
        <v>Lucas</v>
      </c>
      <c r="E19" s="123">
        <f t="shared" ca="1" si="0"/>
        <v>2</v>
      </c>
      <c r="F19" s="52" t="str">
        <f>'Membership Roster'!C14</f>
        <v>Heidi</v>
      </c>
      <c r="G19" s="52" t="str">
        <f>'Membership Roster'!D14</f>
        <v>Wright</v>
      </c>
      <c r="H19" s="52" t="str">
        <f>'Membership Roster'!E14</f>
        <v>15535 Kingston Dr</v>
      </c>
      <c r="I19" s="52" t="str">
        <f>'Membership Roster'!F14</f>
        <v>Fraser</v>
      </c>
      <c r="J19" s="52" t="str">
        <f>'Membership Roster'!G14</f>
        <v>MI</v>
      </c>
      <c r="K19" s="52">
        <f>'Membership Roster'!H14</f>
        <v>48026</v>
      </c>
      <c r="L19" s="84" t="str">
        <f t="shared" si="1"/>
        <v>Nov</v>
      </c>
      <c r="M19" s="129"/>
      <c r="N19" s="33"/>
    </row>
    <row r="20" spans="1:14" ht="20" customHeight="1" x14ac:dyDescent="0.25">
      <c r="A20" s="33"/>
      <c r="B20" s="116">
        <f>'Membership Roster'!N15</f>
        <v>42705</v>
      </c>
      <c r="C20" s="116"/>
      <c r="D20" s="117" t="str">
        <f>'Membership Roster'!M15</f>
        <v>Henry</v>
      </c>
      <c r="E20" s="122">
        <f t="shared" ca="1" si="0"/>
        <v>3</v>
      </c>
      <c r="F20" s="117" t="str">
        <f>'Membership Roster'!C15</f>
        <v>Elizabeth</v>
      </c>
      <c r="G20" s="117" t="str">
        <f>'Membership Roster'!D15</f>
        <v>Armstrong</v>
      </c>
      <c r="H20" s="117" t="str">
        <f>'Membership Roster'!E15</f>
        <v>24351 Beierman Ave</v>
      </c>
      <c r="I20" s="117" t="str">
        <f>'Membership Roster'!F15</f>
        <v>Warren</v>
      </c>
      <c r="J20" s="117" t="str">
        <f>'Membership Roster'!G15</f>
        <v>MI</v>
      </c>
      <c r="K20" s="117">
        <f>'Membership Roster'!H15</f>
        <v>48091</v>
      </c>
      <c r="L20" s="118" t="str">
        <f t="shared" si="1"/>
        <v>Dec</v>
      </c>
      <c r="M20" s="132"/>
      <c r="N20" s="33"/>
    </row>
    <row r="21" spans="1:14" ht="20" customHeight="1" x14ac:dyDescent="0.25">
      <c r="A21" s="33"/>
      <c r="B21" s="82">
        <f>'Membership Roster'!N21</f>
        <v>42712</v>
      </c>
      <c r="C21" s="82"/>
      <c r="D21" s="52" t="str">
        <f>'Membership Roster'!M21</f>
        <v>Michael III</v>
      </c>
      <c r="E21" s="123">
        <f t="shared" ca="1" si="0"/>
        <v>3</v>
      </c>
      <c r="F21" s="52" t="str">
        <f>'Membership Roster'!C21</f>
        <v>Michelle</v>
      </c>
      <c r="G21" s="52" t="str">
        <f>'Membership Roster'!D21</f>
        <v>Markiewicz</v>
      </c>
      <c r="H21" s="52" t="str">
        <f>'Membership Roster'!E21</f>
        <v xml:space="preserve"> 22503 Nevada Ave</v>
      </c>
      <c r="I21" s="52" t="str">
        <f>'Membership Roster'!F21</f>
        <v>Eastpointe</v>
      </c>
      <c r="J21" s="52" t="str">
        <f>'Membership Roster'!G21</f>
        <v>MI</v>
      </c>
      <c r="K21" s="52">
        <f>'Membership Roster'!H21</f>
        <v>48021</v>
      </c>
      <c r="L21" s="84" t="str">
        <f t="shared" si="1"/>
        <v>Dec</v>
      </c>
      <c r="M21" s="129" t="s">
        <v>198</v>
      </c>
      <c r="N21" s="33"/>
    </row>
    <row r="22" spans="1:14" ht="20" customHeight="1" x14ac:dyDescent="0.25">
      <c r="A22" s="33"/>
      <c r="B22" s="82">
        <f>'Membership Roster'!P22</f>
        <v>43075</v>
      </c>
      <c r="C22" s="82"/>
      <c r="D22" s="52" t="str">
        <f>'Membership Roster'!O22</f>
        <v>Barrett</v>
      </c>
      <c r="E22" s="123">
        <f t="shared" ca="1" si="0"/>
        <v>2</v>
      </c>
      <c r="F22" s="52" t="str">
        <f>'Membership Roster'!C22</f>
        <v>Vanessa</v>
      </c>
      <c r="G22" s="52" t="str">
        <f>'Membership Roster'!D22</f>
        <v>Riney</v>
      </c>
      <c r="H22" s="52" t="str">
        <f>'Membership Roster'!E22</f>
        <v>18103 Foxpointe Dr</v>
      </c>
      <c r="I22" s="52" t="str">
        <f>'Membership Roster'!F22</f>
        <v>Clinton Twp</v>
      </c>
      <c r="J22" s="52" t="str">
        <f>'Membership Roster'!G22</f>
        <v>MI</v>
      </c>
      <c r="K22" s="52">
        <f>'Membership Roster'!H22</f>
        <v>48038</v>
      </c>
      <c r="L22" s="84" t="str">
        <f t="shared" si="1"/>
        <v>Dec</v>
      </c>
      <c r="M22" s="129"/>
      <c r="N22" s="33"/>
    </row>
    <row r="23" spans="1:14" ht="20" customHeight="1" x14ac:dyDescent="0.25">
      <c r="A23" s="33"/>
      <c r="B23" s="116">
        <f>'Membership Roster'!N11</f>
        <v>42033</v>
      </c>
      <c r="C23" s="116"/>
      <c r="D23" s="117" t="str">
        <f>'Membership Roster'!M11</f>
        <v>Addison</v>
      </c>
      <c r="E23" s="122">
        <f t="shared" ca="1" si="0"/>
        <v>5</v>
      </c>
      <c r="F23" s="117" t="str">
        <f>'Membership Roster'!C11</f>
        <v>Sheri</v>
      </c>
      <c r="G23" s="117" t="str">
        <f>'Membership Roster'!D11</f>
        <v>White</v>
      </c>
      <c r="H23" s="117" t="str">
        <f>'Membership Roster'!E11</f>
        <v>21857 Wendell St</v>
      </c>
      <c r="I23" s="117" t="str">
        <f>'Membership Roster'!F11</f>
        <v>Clinton Twp</v>
      </c>
      <c r="J23" s="117" t="str">
        <f>'Membership Roster'!G11</f>
        <v>MI</v>
      </c>
      <c r="K23" s="117">
        <f>'Membership Roster'!H11</f>
        <v>48036</v>
      </c>
      <c r="L23" s="118" t="str">
        <f t="shared" si="1"/>
        <v>Jan</v>
      </c>
      <c r="M23" s="132"/>
      <c r="N23" s="33"/>
    </row>
    <row r="24" spans="1:14" ht="20" customHeight="1" x14ac:dyDescent="0.25">
      <c r="A24" s="33"/>
      <c r="B24" s="82">
        <f>'Membership Roster'!$P$20</f>
        <v>43843</v>
      </c>
      <c r="C24" s="82"/>
      <c r="D24" s="52" t="str">
        <f>'Membership Roster'!O20</f>
        <v>Isaac</v>
      </c>
      <c r="E24" s="123">
        <f t="shared" ca="1" si="0"/>
        <v>0</v>
      </c>
      <c r="F24" s="52" t="str">
        <f>'Membership Roster'!C20</f>
        <v>Lisa</v>
      </c>
      <c r="G24" s="52" t="str">
        <f>'Membership Roster'!D20</f>
        <v>Long</v>
      </c>
      <c r="H24" s="52" t="str">
        <f>'Membership Roster'!E20</f>
        <v>32316 Gainsborough Dr</v>
      </c>
      <c r="I24" s="52" t="str">
        <f>'Membership Roster'!F20</f>
        <v>Warren</v>
      </c>
      <c r="J24" s="52" t="str">
        <f>'Membership Roster'!G20</f>
        <v>MI</v>
      </c>
      <c r="K24" s="52">
        <f>'Membership Roster'!H20</f>
        <v>48088</v>
      </c>
      <c r="L24" s="84" t="str">
        <f t="shared" si="1"/>
        <v>Jan</v>
      </c>
      <c r="M24" s="129"/>
      <c r="N24" s="33"/>
    </row>
    <row r="25" spans="1:14" ht="20" customHeight="1" x14ac:dyDescent="0.25">
      <c r="A25" s="33"/>
      <c r="B25" s="82">
        <f>'Membership Roster'!$P$26</f>
        <v>43853</v>
      </c>
      <c r="C25" s="82"/>
      <c r="D25" s="52" t="str">
        <f>'Membership Roster'!O26</f>
        <v>Quinn</v>
      </c>
      <c r="E25" s="123">
        <f t="shared" ca="1" si="0"/>
        <v>0</v>
      </c>
      <c r="F25" s="52" t="str">
        <f>'Membership Roster'!C26</f>
        <v>Michelle</v>
      </c>
      <c r="G25" s="52" t="str">
        <f>'Membership Roster'!D26</f>
        <v>O'Brien</v>
      </c>
      <c r="H25" s="52" t="str">
        <f>'Membership Roster'!E26</f>
        <v>30704 Lund Ave</v>
      </c>
      <c r="I25" s="52" t="str">
        <f>'Membership Roster'!F26</f>
        <v>Warren</v>
      </c>
      <c r="J25" s="52" t="str">
        <f>'Membership Roster'!G26</f>
        <v>MI</v>
      </c>
      <c r="K25" s="52">
        <f>'Membership Roster'!H26</f>
        <v>48093</v>
      </c>
      <c r="L25" s="84" t="str">
        <f t="shared" si="1"/>
        <v>Jan</v>
      </c>
      <c r="M25" s="129"/>
      <c r="N25" s="33"/>
    </row>
    <row r="26" spans="1:14" ht="20" customHeight="1" x14ac:dyDescent="0.25">
      <c r="A26" s="33"/>
      <c r="B26" s="82">
        <f>'Membership Roster'!N4</f>
        <v>36941</v>
      </c>
      <c r="C26" s="82"/>
      <c r="D26" s="52" t="str">
        <f>'Membership Roster'!M4</f>
        <v>Stephen</v>
      </c>
      <c r="E26" s="123">
        <f t="shared" ca="1" si="0"/>
        <v>19</v>
      </c>
      <c r="F26" s="52" t="str">
        <f>'Membership Roster'!C4</f>
        <v>Dawn</v>
      </c>
      <c r="G26" s="52" t="str">
        <f>'Membership Roster'!D4</f>
        <v>Joa</v>
      </c>
      <c r="H26" s="52" t="str">
        <f>'Membership Roster'!E4</f>
        <v>30552 Dell Ln</v>
      </c>
      <c r="I26" s="52" t="str">
        <f>'Membership Roster'!F4</f>
        <v>Warren</v>
      </c>
      <c r="J26" s="52" t="str">
        <f>'Membership Roster'!G4</f>
        <v>MI</v>
      </c>
      <c r="K26" s="52">
        <f>'Membership Roster'!H4</f>
        <v>48092</v>
      </c>
      <c r="L26" s="84" t="str">
        <f t="shared" si="1"/>
        <v>Feb</v>
      </c>
      <c r="M26" s="129"/>
      <c r="N26" s="33"/>
    </row>
    <row r="27" spans="1:14" ht="20" customHeight="1" x14ac:dyDescent="0.25">
      <c r="A27" s="33"/>
      <c r="B27" s="116">
        <f>'Membership Roster'!N12</f>
        <v>41727</v>
      </c>
      <c r="C27" s="116"/>
      <c r="D27" s="117" t="str">
        <f>'Membership Roster'!M12</f>
        <v>Jayne</v>
      </c>
      <c r="E27" s="122">
        <f t="shared" ca="1" si="0"/>
        <v>6</v>
      </c>
      <c r="F27" s="117" t="str">
        <f>'Membership Roster'!C12</f>
        <v>Vicki</v>
      </c>
      <c r="G27" s="117" t="str">
        <f>'Membership Roster'!D12</f>
        <v>Anderson</v>
      </c>
      <c r="H27" s="117" t="str">
        <f>'Membership Roster'!E12</f>
        <v>13776 Iowa Dr</v>
      </c>
      <c r="I27" s="117" t="str">
        <f>'Membership Roster'!F12</f>
        <v>Warren</v>
      </c>
      <c r="J27" s="117" t="str">
        <f>'Membership Roster'!G12</f>
        <v>MI</v>
      </c>
      <c r="K27" s="117">
        <f>'Membership Roster'!H12</f>
        <v>48088</v>
      </c>
      <c r="L27" s="118" t="str">
        <f t="shared" si="1"/>
        <v>Mar</v>
      </c>
      <c r="M27" s="132"/>
      <c r="N27" s="33"/>
    </row>
    <row r="28" spans="1:14" ht="20" customHeight="1" x14ac:dyDescent="0.25">
      <c r="A28" s="33"/>
      <c r="B28" s="82">
        <f>'Membership Roster'!P12</f>
        <v>41727</v>
      </c>
      <c r="C28" s="82"/>
      <c r="D28" s="52" t="str">
        <f>'Membership Roster'!O12</f>
        <v>Kaylee</v>
      </c>
      <c r="E28" s="123">
        <f t="shared" ca="1" si="0"/>
        <v>6</v>
      </c>
      <c r="F28" s="52" t="str">
        <f>'Membership Roster'!C12</f>
        <v>Vicki</v>
      </c>
      <c r="G28" s="52" t="str">
        <f>'Membership Roster'!D12</f>
        <v>Anderson</v>
      </c>
      <c r="H28" s="52" t="str">
        <f>'Membership Roster'!E12</f>
        <v>13776 Iowa Dr</v>
      </c>
      <c r="I28" s="52" t="str">
        <f>'Membership Roster'!F12</f>
        <v>Warren</v>
      </c>
      <c r="J28" s="52" t="str">
        <f>'Membership Roster'!G12</f>
        <v>MI</v>
      </c>
      <c r="K28" s="52">
        <f>'Membership Roster'!H12</f>
        <v>48088</v>
      </c>
      <c r="L28" s="84" t="str">
        <f t="shared" si="1"/>
        <v>Mar</v>
      </c>
      <c r="M28" s="129"/>
      <c r="N28" s="33"/>
    </row>
    <row r="29" spans="1:14" ht="20" customHeight="1" x14ac:dyDescent="0.25">
      <c r="A29" s="33"/>
      <c r="B29" s="82">
        <f>'Membership Roster'!$N$25</f>
        <v>43161</v>
      </c>
      <c r="C29" s="82"/>
      <c r="D29" s="52" t="str">
        <f>'Membership Roster'!$M$25</f>
        <v>Eleanor</v>
      </c>
      <c r="E29" s="123">
        <f t="shared" ca="1" si="0"/>
        <v>2</v>
      </c>
      <c r="F29" s="52" t="str">
        <f>'Membership Roster'!C25</f>
        <v>Katie</v>
      </c>
      <c r="G29" s="52" t="str">
        <f>'Membership Roster'!D25</f>
        <v>Leffler</v>
      </c>
      <c r="H29" s="62" t="str">
        <f>'Membership Roster'!E25</f>
        <v>24635 Orchid St</v>
      </c>
      <c r="I29" s="52" t="str">
        <f>'Membership Roster'!F25</f>
        <v>Harrison Twp</v>
      </c>
      <c r="J29" s="52" t="str">
        <f>'Membership Roster'!G25</f>
        <v>MI</v>
      </c>
      <c r="K29" s="52">
        <f>'Membership Roster'!H25</f>
        <v>48045</v>
      </c>
      <c r="L29" s="84" t="str">
        <f t="shared" si="1"/>
        <v>Mar</v>
      </c>
      <c r="M29" s="129" t="s">
        <v>197</v>
      </c>
      <c r="N29" s="33"/>
    </row>
    <row r="30" spans="1:14" ht="20" customHeight="1" x14ac:dyDescent="0.25">
      <c r="A30" s="33"/>
      <c r="B30" s="82">
        <f>'Membership Roster'!N6</f>
        <v>37001</v>
      </c>
      <c r="C30" s="82"/>
      <c r="D30" s="52" t="str">
        <f>'Membership Roster'!M6</f>
        <v>Grace</v>
      </c>
      <c r="E30" s="123">
        <f t="shared" ca="1" si="0"/>
        <v>19</v>
      </c>
      <c r="F30" s="52" t="str">
        <f>'Membership Roster'!C6</f>
        <v>Cathy</v>
      </c>
      <c r="G30" s="52" t="str">
        <f>'Membership Roster'!D6</f>
        <v>Humphrey</v>
      </c>
      <c r="H30" s="52" t="str">
        <f>'Membership Roster'!E6</f>
        <v>38354 Cameron Dr</v>
      </c>
      <c r="I30" s="52" t="str">
        <f>'Membership Roster'!F6</f>
        <v>Sterling Hghts</v>
      </c>
      <c r="J30" s="52" t="str">
        <f>'Membership Roster'!G6</f>
        <v>MI</v>
      </c>
      <c r="K30" s="52">
        <f>'Membership Roster'!H6</f>
        <v>48310</v>
      </c>
      <c r="L30" s="83" t="str">
        <f t="shared" si="1"/>
        <v>Apr</v>
      </c>
      <c r="M30" s="129"/>
      <c r="N30" s="33"/>
    </row>
    <row r="31" spans="1:14" ht="20" customHeight="1" x14ac:dyDescent="0.25">
      <c r="A31" s="33"/>
      <c r="B31" s="82">
        <f>'Membership Roster'!N19</f>
        <v>42462</v>
      </c>
      <c r="C31" s="82"/>
      <c r="D31" s="52" t="str">
        <f>'Membership Roster'!M19</f>
        <v>Amilia</v>
      </c>
      <c r="E31" s="123">
        <f t="shared" ca="1" si="0"/>
        <v>4</v>
      </c>
      <c r="F31" s="52" t="str">
        <f>'Membership Roster'!C19</f>
        <v>Veve</v>
      </c>
      <c r="G31" s="52" t="str">
        <f>'Membership Roster'!D19</f>
        <v>Schouweiler</v>
      </c>
      <c r="H31" s="52" t="str">
        <f>'Membership Roster'!E19</f>
        <v>11263 Edgemont Dr</v>
      </c>
      <c r="I31" s="52" t="str">
        <f>'Membership Roster'!F19</f>
        <v>Warren</v>
      </c>
      <c r="J31" s="52" t="str">
        <f>'Membership Roster'!G19</f>
        <v>MI</v>
      </c>
      <c r="K31" s="52">
        <f>'Membership Roster'!H19</f>
        <v>48089</v>
      </c>
      <c r="L31" s="84" t="str">
        <f t="shared" si="1"/>
        <v>Apr</v>
      </c>
      <c r="M31" s="129"/>
      <c r="N31" s="33"/>
    </row>
    <row r="32" spans="1:14" ht="20" customHeight="1" x14ac:dyDescent="0.25">
      <c r="A32" s="33"/>
      <c r="B32" s="116">
        <f>'Membership Roster'!N18</f>
        <v>43200</v>
      </c>
      <c r="C32" s="116"/>
      <c r="D32" s="117" t="str">
        <f>'Membership Roster'!M18</f>
        <v>Jacob</v>
      </c>
      <c r="E32" s="123">
        <f t="shared" ca="1" si="0"/>
        <v>2</v>
      </c>
      <c r="F32" s="117" t="str">
        <f>'Membership Roster'!C18</f>
        <v>Becca</v>
      </c>
      <c r="G32" s="117" t="str">
        <f>'Membership Roster'!D18</f>
        <v>Atterberry</v>
      </c>
      <c r="H32" s="117" t="str">
        <f>'Membership Roster'!E18</f>
        <v>22804 Alger St</v>
      </c>
      <c r="I32" s="117" t="str">
        <f>'Membership Roster'!F18</f>
        <v>St. Clair Shores</v>
      </c>
      <c r="J32" s="117" t="str">
        <f>'Membership Roster'!G18</f>
        <v>MI</v>
      </c>
      <c r="K32" s="117">
        <f>'Membership Roster'!H18</f>
        <v>48080</v>
      </c>
      <c r="L32" s="84" t="str">
        <f t="shared" si="1"/>
        <v>Apr</v>
      </c>
      <c r="M32" s="132"/>
      <c r="N32" s="33"/>
    </row>
    <row r="33" spans="1:14" ht="20" customHeight="1" x14ac:dyDescent="0.25">
      <c r="A33" s="33"/>
      <c r="B33" s="82">
        <f>'Membership Roster'!N22</f>
        <v>39206</v>
      </c>
      <c r="C33" s="82"/>
      <c r="D33" s="52" t="str">
        <f>'Membership Roster'!M22</f>
        <v>Liliana</v>
      </c>
      <c r="E33" s="123">
        <f t="shared" ca="1" si="0"/>
        <v>13</v>
      </c>
      <c r="F33" s="52" t="str">
        <f>'Membership Roster'!C22</f>
        <v>Vanessa</v>
      </c>
      <c r="G33" s="52" t="str">
        <f>'Membership Roster'!D22</f>
        <v>Riney</v>
      </c>
      <c r="H33" s="52" t="str">
        <f>'Membership Roster'!E22</f>
        <v>18103 Foxpointe Dr</v>
      </c>
      <c r="I33" s="52" t="str">
        <f>'Membership Roster'!F22</f>
        <v>Clinton Twp</v>
      </c>
      <c r="J33" s="52" t="str">
        <f>'Membership Roster'!G22</f>
        <v>MI</v>
      </c>
      <c r="K33" s="52">
        <f>'Membership Roster'!H22</f>
        <v>48038</v>
      </c>
      <c r="L33" s="84" t="str">
        <f t="shared" si="1"/>
        <v>May</v>
      </c>
      <c r="M33" s="129"/>
      <c r="N33" s="33"/>
    </row>
    <row r="34" spans="1:14" ht="20" customHeight="1" x14ac:dyDescent="0.25">
      <c r="A34" s="33"/>
      <c r="B34" s="116">
        <f>'Membership Roster'!N17</f>
        <v>42860</v>
      </c>
      <c r="C34" s="116"/>
      <c r="D34" s="117" t="str">
        <f>'Membership Roster'!M17</f>
        <v>Brady</v>
      </c>
      <c r="E34" s="123">
        <f t="shared" ca="1" si="0"/>
        <v>3</v>
      </c>
      <c r="F34" s="117" t="str">
        <f>'Membership Roster'!C17</f>
        <v>Jennifer</v>
      </c>
      <c r="G34" s="117" t="str">
        <f>'Membership Roster'!D17</f>
        <v>Wills</v>
      </c>
      <c r="H34" s="117" t="str">
        <f>'Membership Roster'!E17</f>
        <v>30116 Moulin Ave</v>
      </c>
      <c r="I34" s="117" t="str">
        <f>'Membership Roster'!F17</f>
        <v>Warren</v>
      </c>
      <c r="J34" s="117" t="str">
        <f>'Membership Roster'!G17</f>
        <v>MI</v>
      </c>
      <c r="K34" s="117">
        <f>'Membership Roster'!H17</f>
        <v>48088</v>
      </c>
      <c r="L34" s="84" t="str">
        <f t="shared" si="1"/>
        <v>May</v>
      </c>
      <c r="M34" s="132"/>
      <c r="N34" s="33"/>
    </row>
    <row r="35" spans="1:14" ht="20" customHeight="1" x14ac:dyDescent="0.25">
      <c r="A35" s="33"/>
      <c r="B35" s="82">
        <f>'Membership Roster'!$P$16</f>
        <v>43613</v>
      </c>
      <c r="C35" s="82"/>
      <c r="D35" s="52" t="str">
        <f>'Membership Roster'!$O$16</f>
        <v>Magnolia</v>
      </c>
      <c r="E35" s="123">
        <f t="shared" ca="1" si="0"/>
        <v>1</v>
      </c>
      <c r="F35" s="52" t="str">
        <f>'Membership Roster'!C16</f>
        <v>Tiana</v>
      </c>
      <c r="G35" s="52" t="str">
        <f>'Membership Roster'!D16</f>
        <v>Gunn</v>
      </c>
      <c r="H35" s="52" t="str">
        <f>'Membership Roster'!E16</f>
        <v>513 E Shevlin Ave</v>
      </c>
      <c r="I35" s="52" t="str">
        <f>'Membership Roster'!F16</f>
        <v>Hazel Park</v>
      </c>
      <c r="J35" s="52" t="str">
        <f>'Membership Roster'!G16</f>
        <v>MI</v>
      </c>
      <c r="K35" s="52">
        <f>'Membership Roster'!H16</f>
        <v>48030</v>
      </c>
      <c r="L35" s="84" t="str">
        <f t="shared" si="1"/>
        <v>May</v>
      </c>
      <c r="M35" s="129" t="s">
        <v>213</v>
      </c>
      <c r="N35" s="33"/>
    </row>
    <row r="36" spans="1:14" ht="20" customHeight="1" x14ac:dyDescent="0.25">
      <c r="A36" s="33"/>
      <c r="B36" s="82">
        <f>'Membership Roster'!N5</f>
        <v>37059</v>
      </c>
      <c r="C36" s="116"/>
      <c r="D36" s="117" t="str">
        <f>'Membership Roster'!M5</f>
        <v>Donovan</v>
      </c>
      <c r="E36" s="123">
        <f t="shared" ca="1" si="0"/>
        <v>19</v>
      </c>
      <c r="F36" s="52" t="str">
        <f>'Membership Roster'!C5</f>
        <v>Lia</v>
      </c>
      <c r="G36" s="52" t="str">
        <f>'Membership Roster'!D5</f>
        <v>Johns</v>
      </c>
      <c r="H36" s="52" t="str">
        <f>'Membership Roster'!E5</f>
        <v>32308 Sheffield Ct</v>
      </c>
      <c r="I36" s="52" t="str">
        <f>'Membership Roster'!F5</f>
        <v>Fraser</v>
      </c>
      <c r="J36" s="117" t="str">
        <f>'Membership Roster'!G5</f>
        <v>MI</v>
      </c>
      <c r="K36" s="52">
        <f>'Membership Roster'!H5</f>
        <v>48026</v>
      </c>
      <c r="L36" s="84" t="str">
        <f t="shared" si="1"/>
        <v>Jun</v>
      </c>
      <c r="M36" s="132"/>
      <c r="N36" s="33"/>
    </row>
    <row r="37" spans="1:14" ht="20" customHeight="1" x14ac:dyDescent="0.25">
      <c r="A37" s="33"/>
      <c r="B37" s="82">
        <f>'Membership Roster'!$R$7</f>
        <v>41435</v>
      </c>
      <c r="C37" s="82"/>
      <c r="D37" s="61" t="str">
        <f>'Membership Roster'!$Q$7</f>
        <v>Emily</v>
      </c>
      <c r="E37" s="123">
        <f t="shared" ca="1" si="0"/>
        <v>7</v>
      </c>
      <c r="F37" s="52" t="str">
        <f>'Membership Roster'!C7</f>
        <v>Melisa</v>
      </c>
      <c r="G37" s="117" t="str">
        <f>'Membership Roster'!D7</f>
        <v>McCammon</v>
      </c>
      <c r="H37" s="52" t="str">
        <f>'Membership Roster'!E7</f>
        <v>1139 Saar Dr</v>
      </c>
      <c r="I37" s="52" t="str">
        <f>'Membership Roster'!F7</f>
        <v>Sterling Hghts</v>
      </c>
      <c r="J37" s="61" t="str">
        <f>'Membership Roster'!G7</f>
        <v>MI</v>
      </c>
      <c r="K37" s="117">
        <f>'Membership Roster'!H7</f>
        <v>48314</v>
      </c>
      <c r="L37" s="84" t="str">
        <f t="shared" si="1"/>
        <v>Jun</v>
      </c>
      <c r="M37" s="129"/>
      <c r="N37" s="33"/>
    </row>
    <row r="38" spans="1:14" ht="20" customHeight="1" x14ac:dyDescent="0.25">
      <c r="A38" s="33"/>
      <c r="B38" s="82">
        <f>'Membership Roster'!N10</f>
        <v>41796</v>
      </c>
      <c r="C38" s="82"/>
      <c r="D38" s="61" t="str">
        <f>'Membership Roster'!M10</f>
        <v>Kayla</v>
      </c>
      <c r="E38" s="123">
        <f t="shared" ca="1" si="0"/>
        <v>6</v>
      </c>
      <c r="F38" s="52" t="str">
        <f>'Membership Roster'!C10</f>
        <v>Andrea</v>
      </c>
      <c r="G38" s="52" t="str">
        <f>'Membership Roster'!D10</f>
        <v>Urban</v>
      </c>
      <c r="H38" s="52" t="str">
        <f>'Membership Roster'!E10</f>
        <v>24232 Bolam Ave</v>
      </c>
      <c r="I38" s="52" t="str">
        <f>'Membership Roster'!F10</f>
        <v>Warren</v>
      </c>
      <c r="J38" s="52" t="str">
        <f>'Membership Roster'!G10</f>
        <v>MI</v>
      </c>
      <c r="K38" s="52">
        <f>'Membership Roster'!H10</f>
        <v>48089</v>
      </c>
      <c r="L38" s="84" t="str">
        <f t="shared" si="1"/>
        <v>Jun</v>
      </c>
      <c r="M38" s="129"/>
      <c r="N38" s="33"/>
    </row>
    <row r="39" spans="1:14" ht="20" customHeight="1" x14ac:dyDescent="0.25">
      <c r="A39" s="33"/>
      <c r="B39" s="82">
        <f>'Membership Roster'!P10</f>
        <v>41796</v>
      </c>
      <c r="C39" s="82"/>
      <c r="D39" s="61" t="str">
        <f>'Membership Roster'!O10</f>
        <v>Brianna</v>
      </c>
      <c r="E39" s="123">
        <f t="shared" ca="1" si="0"/>
        <v>6</v>
      </c>
      <c r="F39" s="52" t="str">
        <f>'Membership Roster'!C10</f>
        <v>Andrea</v>
      </c>
      <c r="G39" s="52" t="str">
        <f>'Membership Roster'!D10</f>
        <v>Urban</v>
      </c>
      <c r="H39" s="52" t="str">
        <f>'Membership Roster'!E10</f>
        <v>24232 Bolam Ave</v>
      </c>
      <c r="I39" s="52" t="str">
        <f>'Membership Roster'!F10</f>
        <v>Warren</v>
      </c>
      <c r="J39" s="52" t="str">
        <f>'Membership Roster'!G10</f>
        <v>MI</v>
      </c>
      <c r="K39" s="52">
        <f>'Membership Roster'!H10</f>
        <v>48089</v>
      </c>
      <c r="L39" s="84" t="str">
        <f t="shared" si="1"/>
        <v>Jun</v>
      </c>
      <c r="M39" s="129"/>
      <c r="N39" s="33"/>
    </row>
    <row r="40" spans="1:14" ht="20" customHeight="1" x14ac:dyDescent="0.25">
      <c r="A40" s="33"/>
      <c r="B40" s="82"/>
      <c r="C40" s="82"/>
      <c r="D40" s="52"/>
      <c r="E40" s="123"/>
      <c r="F40" s="52"/>
      <c r="G40" s="52"/>
      <c r="H40" s="52"/>
      <c r="I40" s="52"/>
      <c r="J40" s="52"/>
      <c r="K40" s="52"/>
      <c r="L40" s="84"/>
      <c r="M40" s="129"/>
      <c r="N40" s="33"/>
    </row>
  </sheetData>
  <sortState xmlns:xlrd2="http://schemas.microsoft.com/office/spreadsheetml/2017/richdata2" ref="A4:M39">
    <sortCondition ref="L4:L39" customList="Jul,Aug,Sep,Oct,Nov,Dec,Jan,Feb,Mar,Apr,May,Jun"/>
    <sortCondition ref="B4:B39"/>
  </sortState>
  <mergeCells count="3">
    <mergeCell ref="B1:M1"/>
    <mergeCell ref="B2:M2"/>
    <mergeCell ref="C3:D3"/>
  </mergeCells>
  <pageMargins left="0.7" right="0.7" top="0.75" bottom="0.75" header="0.3" footer="0.3"/>
  <pageSetup scale="75" orientation="portrait" r:id="rId1"/>
  <ignoredErrors>
    <ignoredError sqref="F15:K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8A94-C2A8-4F35-AED6-67609972F58B}">
  <dimension ref="B1:G10"/>
  <sheetViews>
    <sheetView workbookViewId="0"/>
  </sheetViews>
  <sheetFormatPr defaultRowHeight="13.5" x14ac:dyDescent="0.25"/>
  <cols>
    <col min="2" max="2" width="13.75" bestFit="1" customWidth="1"/>
    <col min="3" max="3" width="14.58203125" style="141" customWidth="1"/>
    <col min="4" max="4" width="14.58203125" style="140" customWidth="1"/>
    <col min="5" max="5" width="5.58203125" customWidth="1"/>
    <col min="7" max="7" width="5.4140625" customWidth="1"/>
  </cols>
  <sheetData>
    <row r="1" spans="2:7" x14ac:dyDescent="0.25">
      <c r="B1" s="236" t="str">
        <f>'Membership Roster'!$B$33</f>
        <v>Number of Current Members:</v>
      </c>
      <c r="C1" s="236"/>
      <c r="D1" s="213">
        <f>'Membership Roster'!$F$33</f>
        <v>24</v>
      </c>
    </row>
    <row r="3" spans="2:7" s="147" customFormat="1" ht="14" customHeight="1" x14ac:dyDescent="0.25">
      <c r="B3" s="147" t="s">
        <v>210</v>
      </c>
      <c r="C3" s="148" t="s">
        <v>220</v>
      </c>
      <c r="D3" s="149" t="s">
        <v>211</v>
      </c>
    </row>
    <row r="4" spans="2:7" ht="14" customHeight="1" x14ac:dyDescent="0.25">
      <c r="B4" t="s">
        <v>19</v>
      </c>
      <c r="C4" s="148">
        <f>COUNTIF('Membership Roster'!F4:F33,"Warren")</f>
        <v>12</v>
      </c>
      <c r="D4" s="212">
        <f>(C4/D1)</f>
        <v>0.5</v>
      </c>
      <c r="F4" t="s">
        <v>216</v>
      </c>
      <c r="G4" s="148">
        <f>SUM(C4:C9)</f>
        <v>18</v>
      </c>
    </row>
    <row r="5" spans="2:7" x14ac:dyDescent="0.25">
      <c r="B5" t="s">
        <v>208</v>
      </c>
      <c r="C5" s="148">
        <f>COUNTIF('Membership Roster'!F4:F33,"Center Line")</f>
        <v>0</v>
      </c>
      <c r="D5" s="212">
        <f>(C5/D1)</f>
        <v>0</v>
      </c>
    </row>
    <row r="6" spans="2:7" x14ac:dyDescent="0.25">
      <c r="B6" t="s">
        <v>92</v>
      </c>
      <c r="C6" s="148">
        <f>COUNTIF('Membership Roster'!F4:F33,"Fraser")</f>
        <v>2</v>
      </c>
      <c r="D6" s="212">
        <f>(C6/D1)</f>
        <v>8.3333333333333329E-2</v>
      </c>
    </row>
    <row r="7" spans="2:7" x14ac:dyDescent="0.25">
      <c r="B7" t="s">
        <v>209</v>
      </c>
      <c r="C7" s="148">
        <f>COUNTIF('Membership Roster'!F4:F33,"Roseville")</f>
        <v>0</v>
      </c>
      <c r="D7" s="212">
        <f>(C7/D1)</f>
        <v>0</v>
      </c>
    </row>
    <row r="8" spans="2:7" x14ac:dyDescent="0.25">
      <c r="B8" t="s">
        <v>132</v>
      </c>
      <c r="C8" s="148">
        <f>COUNTIF('Membership Roster'!F4:F33,"Eastpointe")</f>
        <v>1</v>
      </c>
      <c r="D8" s="212">
        <f>(C8/D1)</f>
        <v>4.1666666666666664E-2</v>
      </c>
    </row>
    <row r="9" spans="2:7" x14ac:dyDescent="0.25">
      <c r="B9" t="s">
        <v>79</v>
      </c>
      <c r="C9" s="148">
        <f>COUNTIF('Membership Roster'!F4:F33,"St. Clair Shores")</f>
        <v>3</v>
      </c>
      <c r="D9" s="212">
        <f>(C9/D1)</f>
        <v>0.125</v>
      </c>
    </row>
    <row r="10" spans="2:7" x14ac:dyDescent="0.25">
      <c r="B10" t="s">
        <v>217</v>
      </c>
      <c r="C10" s="148">
        <f>(D1-G4)</f>
        <v>6</v>
      </c>
      <c r="D10" s="212">
        <f>(C10/D1)</f>
        <v>0.25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C5EB-9EE6-4969-9CE2-D72DC1975094}">
  <dimension ref="A1:F63"/>
  <sheetViews>
    <sheetView showGridLines="0" tabSelected="1" zoomScaleNormal="100" workbookViewId="0">
      <selection activeCell="D19" sqref="D19"/>
    </sheetView>
  </sheetViews>
  <sheetFormatPr defaultColWidth="8.6640625" defaultRowHeight="13.5" x14ac:dyDescent="0.25"/>
  <cols>
    <col min="1" max="1" width="4.6640625" customWidth="1"/>
    <col min="2" max="2" width="10.5" customWidth="1"/>
    <col min="3" max="3" width="14.08203125" customWidth="1"/>
    <col min="4" max="5" width="14.58203125" customWidth="1"/>
    <col min="6" max="6" width="23.5" customWidth="1"/>
  </cols>
  <sheetData>
    <row r="1" spans="1:6" ht="15" customHeight="1" x14ac:dyDescent="0.25">
      <c r="A1" s="237" t="s">
        <v>173</v>
      </c>
      <c r="B1" s="238"/>
      <c r="C1" s="238"/>
      <c r="D1" s="238"/>
      <c r="E1" s="238"/>
      <c r="F1" s="239"/>
    </row>
    <row r="2" spans="1:6" ht="15" customHeight="1" x14ac:dyDescent="0.25">
      <c r="A2" s="240" t="s">
        <v>177</v>
      </c>
      <c r="B2" s="241"/>
      <c r="C2" s="241"/>
      <c r="D2" s="241"/>
      <c r="E2" s="241"/>
      <c r="F2" s="241"/>
    </row>
    <row r="3" spans="1:6" ht="13.5" customHeight="1" x14ac:dyDescent="0.25">
      <c r="A3" s="92"/>
      <c r="B3" s="34" t="s">
        <v>0</v>
      </c>
      <c r="C3" s="34" t="s">
        <v>1</v>
      </c>
      <c r="D3" s="34" t="s">
        <v>164</v>
      </c>
      <c r="E3" s="34" t="s">
        <v>163</v>
      </c>
      <c r="F3" s="102" t="s">
        <v>149</v>
      </c>
    </row>
    <row r="4" spans="1:6" ht="15" customHeight="1" x14ac:dyDescent="0.25">
      <c r="A4" s="93">
        <v>1</v>
      </c>
      <c r="B4" s="97" t="s">
        <v>16</v>
      </c>
      <c r="C4" s="111" t="s">
        <v>17</v>
      </c>
      <c r="D4" s="107"/>
      <c r="E4" s="108"/>
      <c r="F4" s="103"/>
    </row>
    <row r="5" spans="1:6" ht="15" customHeight="1" x14ac:dyDescent="0.25">
      <c r="A5" s="94">
        <v>2</v>
      </c>
      <c r="B5" s="98" t="s">
        <v>24</v>
      </c>
      <c r="C5" s="112" t="s">
        <v>25</v>
      </c>
      <c r="D5" s="103"/>
      <c r="E5" s="109"/>
      <c r="F5" s="103"/>
    </row>
    <row r="6" spans="1:6" ht="15" customHeight="1" x14ac:dyDescent="0.25">
      <c r="A6" s="95">
        <v>3</v>
      </c>
      <c r="B6" s="99" t="s">
        <v>32</v>
      </c>
      <c r="C6" s="112" t="s">
        <v>33</v>
      </c>
      <c r="D6" s="103"/>
      <c r="E6" s="109"/>
      <c r="F6" s="103"/>
    </row>
    <row r="7" spans="1:6" ht="15" customHeight="1" x14ac:dyDescent="0.25">
      <c r="A7" s="96">
        <v>4</v>
      </c>
      <c r="B7" s="99" t="s">
        <v>37</v>
      </c>
      <c r="C7" s="112" t="s">
        <v>38</v>
      </c>
      <c r="D7" s="103"/>
      <c r="E7" s="109"/>
      <c r="F7" s="103"/>
    </row>
    <row r="8" spans="1:6" ht="15" customHeight="1" x14ac:dyDescent="0.25">
      <c r="A8" s="93">
        <v>5</v>
      </c>
      <c r="B8" s="99" t="s">
        <v>45</v>
      </c>
      <c r="C8" s="112" t="s">
        <v>46</v>
      </c>
      <c r="D8" s="103"/>
      <c r="E8" s="109"/>
      <c r="F8" s="103"/>
    </row>
    <row r="9" spans="1:6" ht="15" customHeight="1" x14ac:dyDescent="0.25">
      <c r="A9" s="94">
        <v>6</v>
      </c>
      <c r="B9" s="99" t="s">
        <v>52</v>
      </c>
      <c r="C9" s="112" t="s">
        <v>53</v>
      </c>
      <c r="D9" s="103"/>
      <c r="E9" s="109"/>
      <c r="F9" s="103"/>
    </row>
    <row r="10" spans="1:6" ht="15" customHeight="1" x14ac:dyDescent="0.25">
      <c r="A10" s="95">
        <v>7</v>
      </c>
      <c r="B10" s="99" t="s">
        <v>58</v>
      </c>
      <c r="C10" s="112" t="s">
        <v>59</v>
      </c>
      <c r="D10" s="104"/>
      <c r="E10" s="110"/>
      <c r="F10" s="104"/>
    </row>
    <row r="11" spans="1:6" ht="15" customHeight="1" x14ac:dyDescent="0.25">
      <c r="A11" s="96">
        <v>8</v>
      </c>
      <c r="B11" s="99" t="s">
        <v>63</v>
      </c>
      <c r="C11" s="112" t="s">
        <v>64</v>
      </c>
      <c r="D11" s="104"/>
      <c r="E11" s="110"/>
      <c r="F11" s="104"/>
    </row>
    <row r="12" spans="1:6" ht="15" customHeight="1" x14ac:dyDescent="0.25">
      <c r="A12" s="93">
        <v>9</v>
      </c>
      <c r="B12" s="99" t="s">
        <v>70</v>
      </c>
      <c r="C12" s="112" t="s">
        <v>71</v>
      </c>
      <c r="D12" s="103"/>
      <c r="E12" s="109"/>
      <c r="F12" s="104"/>
    </row>
    <row r="13" spans="1:6" ht="15" customHeight="1" x14ac:dyDescent="0.25">
      <c r="A13" s="94">
        <v>10</v>
      </c>
      <c r="B13" s="99" t="s">
        <v>80</v>
      </c>
      <c r="C13" s="113" t="s">
        <v>81</v>
      </c>
      <c r="D13" s="105"/>
      <c r="E13" s="106"/>
      <c r="F13" s="110"/>
    </row>
    <row r="14" spans="1:6" ht="15" customHeight="1" x14ac:dyDescent="0.25">
      <c r="A14" s="95">
        <v>11</v>
      </c>
      <c r="B14" s="99" t="s">
        <v>83</v>
      </c>
      <c r="C14" s="112" t="s">
        <v>84</v>
      </c>
      <c r="D14" s="104"/>
      <c r="E14" s="110"/>
      <c r="F14" s="110"/>
    </row>
    <row r="15" spans="1:6" ht="15" customHeight="1" x14ac:dyDescent="0.25">
      <c r="A15" s="96">
        <v>12</v>
      </c>
      <c r="B15" s="99" t="s">
        <v>49</v>
      </c>
      <c r="C15" s="114" t="s">
        <v>90</v>
      </c>
      <c r="D15" s="105"/>
      <c r="E15" s="106"/>
      <c r="F15" s="115"/>
    </row>
    <row r="16" spans="1:6" ht="15" customHeight="1" x14ac:dyDescent="0.25">
      <c r="A16" s="93">
        <v>13</v>
      </c>
      <c r="B16" s="99" t="s">
        <v>97</v>
      </c>
      <c r="C16" s="112" t="s">
        <v>98</v>
      </c>
      <c r="D16" s="104"/>
      <c r="E16" s="110"/>
      <c r="F16" s="110"/>
    </row>
    <row r="17" spans="1:6" ht="15" customHeight="1" x14ac:dyDescent="0.25">
      <c r="A17" s="94">
        <v>14</v>
      </c>
      <c r="B17" s="99" t="s">
        <v>103</v>
      </c>
      <c r="C17" s="112" t="s">
        <v>104</v>
      </c>
      <c r="D17" s="105"/>
      <c r="E17" s="106"/>
      <c r="F17" s="106"/>
    </row>
    <row r="18" spans="1:6" ht="15" customHeight="1" x14ac:dyDescent="0.25">
      <c r="A18" s="95">
        <v>15</v>
      </c>
      <c r="B18" s="99" t="s">
        <v>109</v>
      </c>
      <c r="C18" s="112" t="s">
        <v>110</v>
      </c>
      <c r="D18" s="104"/>
      <c r="E18" s="110"/>
      <c r="F18" s="110"/>
    </row>
    <row r="19" spans="1:6" ht="15" customHeight="1" x14ac:dyDescent="0.25">
      <c r="A19" s="96">
        <v>16</v>
      </c>
      <c r="B19" s="99" t="s">
        <v>116</v>
      </c>
      <c r="C19" s="112" t="s">
        <v>117</v>
      </c>
      <c r="D19" s="105"/>
      <c r="E19" s="106"/>
      <c r="F19" s="106"/>
    </row>
    <row r="20" spans="1:6" ht="15" customHeight="1" x14ac:dyDescent="0.25">
      <c r="A20" s="94">
        <v>18</v>
      </c>
      <c r="B20" s="99" t="s">
        <v>122</v>
      </c>
      <c r="C20" s="112" t="s">
        <v>123</v>
      </c>
      <c r="D20" s="105"/>
      <c r="E20" s="106"/>
      <c r="F20" s="106"/>
    </row>
    <row r="21" spans="1:6" ht="15" customHeight="1" x14ac:dyDescent="0.25">
      <c r="A21" s="95">
        <v>19</v>
      </c>
      <c r="B21" s="99" t="s">
        <v>126</v>
      </c>
      <c r="C21" s="112" t="s">
        <v>127</v>
      </c>
      <c r="D21" s="104"/>
      <c r="E21" s="110"/>
      <c r="F21" s="110"/>
    </row>
    <row r="22" spans="1:6" ht="15" customHeight="1" x14ac:dyDescent="0.25">
      <c r="A22" s="93">
        <v>21</v>
      </c>
      <c r="B22" s="99" t="s">
        <v>96</v>
      </c>
      <c r="C22" s="112" t="s">
        <v>131</v>
      </c>
      <c r="D22" s="104"/>
      <c r="E22" s="110"/>
      <c r="F22" s="110"/>
    </row>
    <row r="23" spans="1:6" ht="15" customHeight="1" x14ac:dyDescent="0.25">
      <c r="A23" s="94">
        <v>22</v>
      </c>
      <c r="B23" s="99" t="s">
        <v>136</v>
      </c>
      <c r="C23" s="112" t="s">
        <v>137</v>
      </c>
      <c r="D23" s="105"/>
      <c r="E23" s="106"/>
      <c r="F23" s="115"/>
    </row>
    <row r="24" spans="1:6" ht="15" customHeight="1" x14ac:dyDescent="0.25">
      <c r="A24" s="95">
        <v>23</v>
      </c>
      <c r="B24" s="99" t="s">
        <v>78</v>
      </c>
      <c r="C24" s="112" t="s">
        <v>90</v>
      </c>
      <c r="D24" s="104"/>
      <c r="E24" s="110"/>
      <c r="F24" s="110"/>
    </row>
    <row r="25" spans="1:6" ht="15" customHeight="1" x14ac:dyDescent="0.25">
      <c r="A25" s="96">
        <v>24</v>
      </c>
      <c r="B25" s="99" t="s">
        <v>109</v>
      </c>
      <c r="C25" s="112" t="s">
        <v>141</v>
      </c>
      <c r="D25" s="105"/>
      <c r="E25" s="106"/>
      <c r="F25" s="106"/>
    </row>
    <row r="26" spans="1:6" ht="15" customHeight="1" x14ac:dyDescent="0.25">
      <c r="A26" s="93">
        <v>25</v>
      </c>
      <c r="B26" s="99" t="s">
        <v>142</v>
      </c>
      <c r="C26" s="112" t="s">
        <v>143</v>
      </c>
      <c r="D26" s="104"/>
      <c r="E26" s="110"/>
      <c r="F26" s="110"/>
    </row>
    <row r="27" spans="1:6" ht="15" customHeight="1" x14ac:dyDescent="0.25">
      <c r="A27" s="94">
        <v>26</v>
      </c>
      <c r="B27" s="99" t="s">
        <v>155</v>
      </c>
      <c r="C27" s="112" t="s">
        <v>156</v>
      </c>
      <c r="D27" s="105"/>
      <c r="E27" s="106"/>
      <c r="F27" s="109"/>
    </row>
    <row r="28" spans="1:6" ht="15" customHeight="1" x14ac:dyDescent="0.25">
      <c r="A28" s="95">
        <v>27</v>
      </c>
      <c r="B28" s="99" t="s">
        <v>165</v>
      </c>
      <c r="C28" s="112" t="s">
        <v>166</v>
      </c>
      <c r="D28" s="104"/>
      <c r="E28" s="110"/>
      <c r="F28" s="106"/>
    </row>
    <row r="29" spans="1:6" ht="15" customHeight="1" x14ac:dyDescent="0.25">
      <c r="A29" s="96">
        <v>28</v>
      </c>
      <c r="B29" s="99" t="s">
        <v>167</v>
      </c>
      <c r="C29" s="112" t="s">
        <v>168</v>
      </c>
      <c r="D29" s="104"/>
      <c r="E29" s="110"/>
      <c r="F29" s="110"/>
    </row>
    <row r="30" spans="1:6" ht="15" customHeight="1" x14ac:dyDescent="0.25">
      <c r="A30" s="93">
        <v>29</v>
      </c>
      <c r="B30" s="99" t="s">
        <v>167</v>
      </c>
      <c r="C30" s="112" t="s">
        <v>185</v>
      </c>
      <c r="D30" s="104"/>
      <c r="E30" s="110"/>
      <c r="F30" s="109"/>
    </row>
    <row r="31" spans="1:6" ht="15" customHeight="1" x14ac:dyDescent="0.25">
      <c r="A31" s="96">
        <v>30</v>
      </c>
      <c r="B31" s="99" t="s">
        <v>96</v>
      </c>
      <c r="C31" s="112" t="s">
        <v>192</v>
      </c>
      <c r="D31" s="104"/>
      <c r="E31" s="110"/>
      <c r="F31" s="110"/>
    </row>
    <row r="32" spans="1:6" ht="15" customHeight="1" x14ac:dyDescent="0.25">
      <c r="A32" s="95">
        <v>31</v>
      </c>
      <c r="B32" s="99" t="s">
        <v>200</v>
      </c>
      <c r="C32" s="112" t="s">
        <v>201</v>
      </c>
      <c r="D32" s="104"/>
      <c r="E32" s="110"/>
      <c r="F32" s="110"/>
    </row>
    <row r="33" spans="1:6" ht="15" customHeight="1" x14ac:dyDescent="0.25">
      <c r="A33" s="96">
        <v>32</v>
      </c>
      <c r="B33" s="99"/>
      <c r="C33" s="112"/>
      <c r="D33" s="105"/>
      <c r="E33" s="110"/>
      <c r="F33" s="106"/>
    </row>
    <row r="34" spans="1:6" ht="15" customHeight="1" x14ac:dyDescent="0.25">
      <c r="A34" s="93">
        <v>33</v>
      </c>
      <c r="B34" s="99"/>
      <c r="C34" s="112"/>
      <c r="D34" s="104"/>
      <c r="E34" s="110"/>
      <c r="F34" s="110"/>
    </row>
    <row r="35" spans="1:6" ht="15" customHeight="1" x14ac:dyDescent="0.25">
      <c r="A35" s="94">
        <v>34</v>
      </c>
      <c r="B35" s="99"/>
      <c r="C35" s="112"/>
      <c r="D35" s="104"/>
      <c r="E35" s="110"/>
      <c r="F35" s="105"/>
    </row>
    <row r="36" spans="1:6" ht="15" customHeight="1" x14ac:dyDescent="0.25">
      <c r="A36" s="95">
        <v>35</v>
      </c>
      <c r="B36" s="99"/>
      <c r="C36" s="112"/>
      <c r="D36" s="105"/>
      <c r="E36" s="110"/>
      <c r="F36" s="104"/>
    </row>
    <row r="37" spans="1:6" ht="15" customHeight="1" x14ac:dyDescent="0.25">
      <c r="A37" s="96">
        <v>36</v>
      </c>
      <c r="B37" s="99"/>
      <c r="C37" s="112"/>
      <c r="D37" s="104"/>
      <c r="E37" s="110"/>
      <c r="F37" s="105"/>
    </row>
    <row r="38" spans="1:6" ht="15" customHeight="1" x14ac:dyDescent="0.25">
      <c r="A38" s="93">
        <v>37</v>
      </c>
      <c r="B38" s="99"/>
      <c r="C38" s="112"/>
      <c r="D38" s="104"/>
      <c r="E38" s="110"/>
      <c r="F38" s="104"/>
    </row>
    <row r="39" spans="1:6" ht="15" customHeight="1" x14ac:dyDescent="0.25">
      <c r="A39" s="96">
        <v>38</v>
      </c>
      <c r="B39" s="99"/>
      <c r="C39" s="112"/>
      <c r="D39" s="104"/>
      <c r="E39" s="110"/>
      <c r="F39" s="104"/>
    </row>
    <row r="40" spans="1:6" ht="15" customHeight="1" x14ac:dyDescent="0.25">
      <c r="A40" s="95">
        <v>39</v>
      </c>
      <c r="B40" s="99"/>
      <c r="C40" s="112"/>
      <c r="D40" s="104"/>
      <c r="E40" s="110"/>
      <c r="F40" s="104"/>
    </row>
    <row r="41" spans="1:6" ht="15" customHeight="1" x14ac:dyDescent="0.25">
      <c r="A41" s="96">
        <v>40</v>
      </c>
      <c r="B41" s="99"/>
      <c r="C41" s="112"/>
      <c r="D41" s="104"/>
      <c r="E41" s="110"/>
      <c r="F41" s="104"/>
    </row>
    <row r="42" spans="1:6" ht="15" customHeight="1" x14ac:dyDescent="0.25">
      <c r="A42" s="100">
        <v>41</v>
      </c>
      <c r="B42" s="99"/>
      <c r="C42" s="112"/>
      <c r="D42" s="105"/>
      <c r="E42" s="106"/>
      <c r="F42" s="105"/>
    </row>
    <row r="43" spans="1:6" ht="15" customHeight="1" x14ac:dyDescent="0.25">
      <c r="A43" s="94">
        <v>42</v>
      </c>
      <c r="B43" s="99"/>
      <c r="C43" s="112"/>
      <c r="D43" s="104"/>
      <c r="E43" s="110"/>
      <c r="F43" s="104"/>
    </row>
    <row r="44" spans="1:6" ht="15" customHeight="1" x14ac:dyDescent="0.25">
      <c r="A44" s="95">
        <v>43</v>
      </c>
      <c r="B44" s="99"/>
      <c r="C44" s="112"/>
      <c r="D44" s="105"/>
      <c r="E44" s="106"/>
      <c r="F44" s="105"/>
    </row>
    <row r="45" spans="1:6" ht="15" customHeight="1" x14ac:dyDescent="0.25">
      <c r="A45" s="96">
        <v>44</v>
      </c>
      <c r="B45" s="99"/>
      <c r="C45" s="112"/>
      <c r="D45" s="104"/>
      <c r="E45" s="110"/>
      <c r="F45" s="104"/>
    </row>
    <row r="46" spans="1:6" ht="15" customHeight="1" x14ac:dyDescent="0.25">
      <c r="A46" s="93">
        <v>45</v>
      </c>
      <c r="B46" s="99"/>
      <c r="C46" s="112"/>
      <c r="D46" s="105"/>
      <c r="E46" s="106"/>
      <c r="F46" s="105"/>
    </row>
    <row r="47" spans="1:6" ht="15" customHeight="1" x14ac:dyDescent="0.25">
      <c r="A47" s="94">
        <v>46</v>
      </c>
      <c r="B47" s="99"/>
      <c r="C47" s="112"/>
      <c r="D47" s="104"/>
      <c r="E47" s="110"/>
      <c r="F47" s="104"/>
    </row>
    <row r="48" spans="1:6" ht="15" customHeight="1" x14ac:dyDescent="0.25">
      <c r="A48" s="95">
        <v>47</v>
      </c>
      <c r="B48" s="99"/>
      <c r="C48" s="112"/>
      <c r="D48" s="105"/>
      <c r="E48" s="106"/>
      <c r="F48" s="105"/>
    </row>
    <row r="49" spans="1:6" ht="15" customHeight="1" x14ac:dyDescent="0.25">
      <c r="A49" s="96">
        <v>48</v>
      </c>
      <c r="B49" s="99"/>
      <c r="C49" s="112"/>
      <c r="D49" s="104"/>
      <c r="E49" s="110"/>
      <c r="F49" s="104"/>
    </row>
    <row r="50" spans="1:6" ht="15" customHeight="1" x14ac:dyDescent="0.25">
      <c r="A50" s="93">
        <v>49</v>
      </c>
      <c r="B50" s="99"/>
      <c r="C50" s="112"/>
      <c r="D50" s="105"/>
      <c r="E50" s="106"/>
      <c r="F50" s="105"/>
    </row>
    <row r="51" spans="1:6" ht="15" customHeight="1" x14ac:dyDescent="0.25">
      <c r="A51" s="94">
        <v>50</v>
      </c>
      <c r="B51" s="99"/>
      <c r="C51" s="112"/>
      <c r="D51" s="104"/>
      <c r="E51" s="110"/>
      <c r="F51" s="104"/>
    </row>
    <row r="52" spans="1:6" ht="15" customHeight="1" x14ac:dyDescent="0.25">
      <c r="A52" s="95">
        <v>51</v>
      </c>
      <c r="B52" s="99"/>
      <c r="C52" s="112"/>
      <c r="D52" s="105"/>
      <c r="E52" s="106"/>
      <c r="F52" s="105"/>
    </row>
    <row r="53" spans="1:6" ht="15" customHeight="1" x14ac:dyDescent="0.25">
      <c r="A53" s="96">
        <v>52</v>
      </c>
      <c r="B53" s="99"/>
      <c r="C53" s="112"/>
      <c r="D53" s="104"/>
      <c r="E53" s="110"/>
      <c r="F53" s="104"/>
    </row>
    <row r="54" spans="1:6" ht="15" customHeight="1" x14ac:dyDescent="0.25">
      <c r="A54" s="93">
        <v>53</v>
      </c>
      <c r="B54" s="99"/>
      <c r="C54" s="112"/>
      <c r="D54" s="105"/>
      <c r="E54" s="106"/>
      <c r="F54" s="105"/>
    </row>
    <row r="55" spans="1:6" ht="15" customHeight="1" x14ac:dyDescent="0.25">
      <c r="A55" s="94">
        <v>54</v>
      </c>
      <c r="B55" s="99"/>
      <c r="C55" s="112"/>
      <c r="D55" s="104"/>
      <c r="E55" s="110"/>
      <c r="F55" s="104"/>
    </row>
    <row r="56" spans="1:6" ht="15" customHeight="1" x14ac:dyDescent="0.25">
      <c r="A56" s="95">
        <v>55</v>
      </c>
      <c r="B56" s="99"/>
      <c r="C56" s="112"/>
      <c r="D56" s="105"/>
      <c r="E56" s="106"/>
      <c r="F56" s="105"/>
    </row>
    <row r="57" spans="1:6" ht="15" customHeight="1" x14ac:dyDescent="0.25">
      <c r="A57" s="96">
        <v>56</v>
      </c>
      <c r="B57" s="99"/>
      <c r="C57" s="112"/>
      <c r="D57" s="104"/>
      <c r="E57" s="110"/>
      <c r="F57" s="104"/>
    </row>
    <row r="58" spans="1:6" ht="15" customHeight="1" x14ac:dyDescent="0.25">
      <c r="A58" s="93">
        <v>57</v>
      </c>
      <c r="B58" s="99"/>
      <c r="C58" s="112"/>
      <c r="D58" s="105"/>
      <c r="E58" s="106"/>
      <c r="F58" s="105"/>
    </row>
    <row r="59" spans="1:6" ht="15" customHeight="1" x14ac:dyDescent="0.25">
      <c r="A59" s="94">
        <v>58</v>
      </c>
      <c r="B59" s="99"/>
      <c r="C59" s="112"/>
      <c r="D59" s="104"/>
      <c r="E59" s="110"/>
      <c r="F59" s="104"/>
    </row>
    <row r="60" spans="1:6" ht="15" customHeight="1" x14ac:dyDescent="0.25">
      <c r="A60" s="95">
        <v>59</v>
      </c>
      <c r="B60" s="99"/>
      <c r="C60" s="112"/>
      <c r="D60" s="105"/>
      <c r="E60" s="106"/>
      <c r="F60" s="105"/>
    </row>
    <row r="61" spans="1:6" ht="15" customHeight="1" x14ac:dyDescent="0.25">
      <c r="A61" s="96">
        <v>60</v>
      </c>
      <c r="B61" s="99"/>
      <c r="C61" s="112"/>
      <c r="D61" s="104"/>
      <c r="E61" s="110"/>
      <c r="F61" s="104"/>
    </row>
    <row r="62" spans="1:6" ht="15" customHeight="1" x14ac:dyDescent="0.25">
      <c r="A62" s="101">
        <v>61</v>
      </c>
      <c r="B62" s="99"/>
      <c r="C62" s="112"/>
      <c r="D62" s="105"/>
      <c r="E62" s="106"/>
      <c r="F62" s="105"/>
    </row>
    <row r="63" spans="1:6" ht="15" customHeight="1" x14ac:dyDescent="0.25">
      <c r="A63" s="96">
        <v>62</v>
      </c>
      <c r="D63" s="104"/>
      <c r="E63" s="110"/>
      <c r="F63" s="104"/>
    </row>
  </sheetData>
  <mergeCells count="2">
    <mergeCell ref="A1:F1"/>
    <mergeCell ref="A2:F2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Membership Roster</vt:lpstr>
      <vt:lpstr>Anniversaries</vt:lpstr>
      <vt:lpstr>Birthdays (Moms)</vt:lpstr>
      <vt:lpstr>Birthdays (Kids)</vt:lpstr>
      <vt:lpstr>Residency</vt:lpstr>
      <vt:lpstr>Bandanas</vt:lpstr>
      <vt:lpstr>'Membership Roster'!Print_Titles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SoMaCo Roster 2019-20</dc:title>
  <dc:creator>Rachel</dc:creator>
  <cp:lastModifiedBy>Rachel</cp:lastModifiedBy>
  <cp:lastPrinted>2020-07-04T05:05:40Z</cp:lastPrinted>
  <dcterms:created xsi:type="dcterms:W3CDTF">2018-12-30T21:36:19Z</dcterms:created>
  <dcterms:modified xsi:type="dcterms:W3CDTF">2020-07-07T13:02:08Z</dcterms:modified>
</cp:coreProperties>
</file>