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<sst xmlns="http://schemas.openxmlformats.org/spreadsheetml/2006/main" count="11" uniqueCount="11">
  <si>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First Name</t>
  </si>
  <si>
    <t>Last Name</t>
  </si>
  <si>
    <t>Home Address</t>
  </si>
  <si>
    <t>State</t>
  </si>
  <si>
    <t>Zip</t>
  </si>
  <si>
    <t>Home Phone</t>
  </si>
  <si>
    <t>Cell Phone</t>
  </si>
  <si>
    <t>Email Address</t>
  </si>
  <si>
    <t>Join Date</t>
  </si>
  <si>
    <t>8/20176</t>
  </si>
  <si>
    <t>5/20098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</si>
</sst>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-###-####"/>
    <numFmt numFmtId="165" formatCode="m/yyyy"/>
  </numFmts>
  <fonts count="8">
    <font>
      <sz val="10.0"/>
      <color rgb="FF000000"/>
      <name val="Arial"/>
    </font>
    <font>
      <b/>
      <sz val="11.0"/>
      <name val="Arial"/>
    </font>
    <font>
      <b/>
      <sz val="11.0"/>
    </font>
    <font/>
    <font>
      <sz val="11.0"/>
      <name val="Arial"/>
    </font>
    <font>
      <name val="Arial"/>
    </font>
    <font>
      <sz val="11.0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left" readingOrder="0"/>
    </xf>
    <xf borderId="0" fillId="2" fontId="3" numFmtId="0" xfId="0" applyFont="1"/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1" fillId="2" fontId="5" numFmtId="0" xfId="0" applyAlignment="1" applyBorder="1" applyFont="1">
      <alignment vertical="bottom"/>
    </xf>
    <xf borderId="1" fillId="2" fontId="4" numFmtId="164" xfId="0" applyAlignment="1" applyBorder="1" applyFont="1" applyNumberFormat="1">
      <alignment horizontal="center" vertical="bottom"/>
    </xf>
    <xf borderId="1" fillId="2" fontId="6" numFmtId="165" xfId="0" applyAlignment="1" applyBorder="1" applyFont="1" applyNumberFormat="1">
      <alignment horizontal="left" readingOrder="0"/>
    </xf>
    <xf borderId="1" fillId="2" fontId="7" numFmtId="165" xfId="0" applyAlignment="1" applyBorder="1" applyFont="1" applyNumberFormat="1">
      <alignment horizontal="left" vertical="bottom"/>
    </xf>
    <xf borderId="1" fillId="2" fontId="4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left" vertical="bottom"/>
    </xf>
    <xf borderId="1" fillId="2" fontId="5" numFmtId="0" xfId="0" applyAlignment="1" applyBorder="1" applyFont="1">
      <alignment horizontal="right" vertical="bottom"/>
    </xf>
    <xf borderId="1" fillId="2" fontId="5" numFmtId="164" xfId="0" applyAlignment="1" applyBorder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8" max="8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tr">
        <f>IFERROR(__xludf.DUMMYFUNCTION("importrange(""https://docs.google.com/spreadsheets/d/1fv5ddMqnfVaKjwd2EfnGfFsvmpPddEA1pmht5hW94A8/edit?ts=575a36a5#gid=0"",""Roster!A3:B150"")"),"Alisa")</f>
        <v>Alisa</v>
      </c>
      <c r="B2" s="5" t="str">
        <f>IFERROR(__xludf.DUMMYFUNCTION("""COMPUTED_VALUE"""),"Van-Truong")</f>
        <v>Van-Truong</v>
      </c>
      <c r="C2" s="5" t="str">
        <f>IFERROR(__xludf.DUMMYFUNCTION("importrange(""0ArZHHqHqoaCodE4xY0JRWlBiZmcxUmk2cFBwWndTX0E"",""Roster!H3:H150"")"),"5528 Halison Street")</f>
        <v>5528 Halison Street</v>
      </c>
      <c r="D2" s="5" t="str">
        <f>IFERROR(__xludf.DUMMYFUNCTION("importrange(""0ArZHHqHqoaCodE4xY0JRWlBiZmcxUmk2cFBwWndTX0E"",""Roster!J3:J150"")"),"CA")</f>
        <v>CA</v>
      </c>
      <c r="E2" s="6">
        <f>IFERROR(__xludf.DUMMYFUNCTION("importrange(""0ArZHHqHqoaCodE4xY0JRWlBiZmcxUmk2cFBwWndTX0E"",""Roster!K3:K150"")"),90503.0)</f>
        <v>90503</v>
      </c>
      <c r="F2" s="7" t="str">
        <f>IFERROR(__xludf.DUMMYFUNCTION("importrange(""0ArZHHqHqoaCodE4xY0JRWlBiZmcxUmk2cFBwWndTX0E"",""Roster!L3:L150"")"),"")</f>
        <v/>
      </c>
      <c r="G2" s="8">
        <f>IFERROR(__xludf.DUMMYFUNCTION("importrange(""0ArZHHqHqoaCodE4xY0JRWlBiZmcxUmk2cFBwWndTX0E"",""Roster!M3:M150"")"),3.233861988E9)</f>
        <v>3233861988</v>
      </c>
      <c r="H2" s="5" t="str">
        <f>IFERROR(__xludf.DUMMYFUNCTION("importrange(""0ArZHHqHqoaCodE4xY0JRWlBiZmcxUmk2cFBwWndTX0E"",""Roster!D3:D150"")"),"awyvan@gmail.com")</f>
        <v>awyvan@gmail.com</v>
      </c>
      <c r="I2" s="9">
        <v>43313.0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tr">
        <f>IFERROR(__xludf.DUMMYFUNCTION("""COMPUTED_VALUE"""),"Amanda")</f>
        <v>Amanda</v>
      </c>
      <c r="B3" s="5" t="str">
        <f>IFERROR(__xludf.DUMMYFUNCTION("""COMPUTED_VALUE"""),"Riley")</f>
        <v>Riley</v>
      </c>
      <c r="C3" s="5" t="str">
        <f>IFERROR(__xludf.DUMMYFUNCTION("""COMPUTED_VALUE"""),"2406 Ralston Lane")</f>
        <v>2406 Ralston Lane</v>
      </c>
      <c r="D3" s="5" t="str">
        <f>IFERROR(__xludf.DUMMYFUNCTION("""COMPUTED_VALUE"""),"CA")</f>
        <v>CA</v>
      </c>
      <c r="E3" s="6">
        <f>IFERROR(__xludf.DUMMYFUNCTION("""COMPUTED_VALUE"""),90278.0)</f>
        <v>90278</v>
      </c>
      <c r="F3" s="7" t="str">
        <f>IFERROR(__xludf.DUMMYFUNCTION("""COMPUTED_VALUE"""),"")</f>
        <v/>
      </c>
      <c r="G3" s="8" t="str">
        <f>IFERROR(__xludf.DUMMYFUNCTION("""COMPUTED_VALUE"""),"810-423-7710")</f>
        <v>810-423-7710</v>
      </c>
      <c r="H3" s="5" t="str">
        <f>IFERROR(__xludf.DUMMYFUNCTION("""COMPUTED_VALUE"""),"mamandaa@gmail.com")</f>
        <v>mamandaa@gmail.com</v>
      </c>
      <c r="I3" s="10">
        <v>41365.0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tr">
        <f>IFERROR(__xludf.DUMMYFUNCTION("""COMPUTED_VALUE"""),"Amanda (Rashidat)")</f>
        <v>Amanda (Rashidat)</v>
      </c>
      <c r="B4" s="5" t="str">
        <f>IFERROR(__xludf.DUMMYFUNCTION("""COMPUTED_VALUE"""),"Oumiya")</f>
        <v>Oumiya</v>
      </c>
      <c r="C4" s="5" t="str">
        <f>IFERROR(__xludf.DUMMYFUNCTION("""COMPUTED_VALUE"""),"2563 Plaza Del Amo #309")</f>
        <v>2563 Plaza Del Amo #309</v>
      </c>
      <c r="D4" s="5" t="str">
        <f>IFERROR(__xludf.DUMMYFUNCTION("""COMPUTED_VALUE"""),"CA")</f>
        <v>CA</v>
      </c>
      <c r="E4" s="6">
        <f>IFERROR(__xludf.DUMMYFUNCTION("""COMPUTED_VALUE"""),90503.0)</f>
        <v>90503</v>
      </c>
      <c r="F4" s="7" t="str">
        <f>IFERROR(__xludf.DUMMYFUNCTION("""COMPUTED_VALUE"""),"424-390-2981")</f>
        <v>424-390-2981</v>
      </c>
      <c r="G4" s="11" t="str">
        <f>IFERROR(__xludf.DUMMYFUNCTION("""COMPUTED_VALUE"""),"")</f>
        <v/>
      </c>
      <c r="H4" s="5" t="str">
        <f>IFERROR(__xludf.DUMMYFUNCTION("""COMPUTED_VALUE"""),"ramandaoumiya@icloud.com")</f>
        <v>ramandaoumiya@icloud.com</v>
      </c>
      <c r="I4" s="10">
        <v>42917.0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tr">
        <f>IFERROR(__xludf.DUMMYFUNCTION("""COMPUTED_VALUE"""),"Andrea")</f>
        <v>Andrea</v>
      </c>
      <c r="B5" s="5" t="str">
        <f>IFERROR(__xludf.DUMMYFUNCTION("""COMPUTED_VALUE"""),"Hendrickson")</f>
        <v>Hendrickson</v>
      </c>
      <c r="C5" s="5" t="str">
        <f>IFERROR(__xludf.DUMMYFUNCTION("""COMPUTED_VALUE"""),"19329 Hinsdale Ave")</f>
        <v>19329 Hinsdale Ave</v>
      </c>
      <c r="D5" s="5" t="str">
        <f>IFERROR(__xludf.DUMMYFUNCTION("""COMPUTED_VALUE"""),"CA")</f>
        <v>CA</v>
      </c>
      <c r="E5" s="6">
        <f>IFERROR(__xludf.DUMMYFUNCTION("""COMPUTED_VALUE"""),90503.0)</f>
        <v>90503</v>
      </c>
      <c r="F5" s="7" t="str">
        <f>IFERROR(__xludf.DUMMYFUNCTION("""COMPUTED_VALUE"""),"")</f>
        <v/>
      </c>
      <c r="G5" s="8" t="str">
        <f>IFERROR(__xludf.DUMMYFUNCTION("""COMPUTED_VALUE"""),"310-948-6997")</f>
        <v>310-948-6997</v>
      </c>
      <c r="H5" s="5" t="str">
        <f>IFERROR(__xludf.DUMMYFUNCTION("""COMPUTED_VALUE"""),"andrea.c.hendrickson@gmail.com")</f>
        <v>andrea.c.hendrickson@gmail.com</v>
      </c>
      <c r="I5" s="10">
        <v>42005.0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tr">
        <f>IFERROR(__xludf.DUMMYFUNCTION("""COMPUTED_VALUE"""),"Aniko ")</f>
        <v>Aniko </v>
      </c>
      <c r="B6" s="5" t="str">
        <f>IFERROR(__xludf.DUMMYFUNCTION("""COMPUTED_VALUE"""),"Calzadilla")</f>
        <v>Calzadilla</v>
      </c>
      <c r="C6" s="5" t="str">
        <f>IFERROR(__xludf.DUMMYFUNCTION("""COMPUTED_VALUE"""),"3845 W.177th Street")</f>
        <v>3845 W.177th Street</v>
      </c>
      <c r="D6" s="5" t="str">
        <f>IFERROR(__xludf.DUMMYFUNCTION("""COMPUTED_VALUE"""),"CA")</f>
        <v>CA</v>
      </c>
      <c r="E6" s="6">
        <f>IFERROR(__xludf.DUMMYFUNCTION("""COMPUTED_VALUE"""),90504.0)</f>
        <v>90504</v>
      </c>
      <c r="F6" s="7" t="str">
        <f>IFERROR(__xludf.DUMMYFUNCTION("""COMPUTED_VALUE"""),"")</f>
        <v/>
      </c>
      <c r="G6" s="8">
        <f>IFERROR(__xludf.DUMMYFUNCTION("""COMPUTED_VALUE"""),7.14272591E9)</f>
        <v>7142725910</v>
      </c>
      <c r="H6" s="5" t="str">
        <f>IFERROR(__xludf.DUMMYFUNCTION("""COMPUTED_VALUE"""),"Arbota8@aol.com")</f>
        <v>Arbota8@aol.com</v>
      </c>
      <c r="I6" s="10">
        <v>43070.0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tr">
        <f>IFERROR(__xludf.DUMMYFUNCTION("""COMPUTED_VALUE"""),"Breana")</f>
        <v>Breana</v>
      </c>
      <c r="B7" s="5" t="str">
        <f>IFERROR(__xludf.DUMMYFUNCTION("""COMPUTED_VALUE"""),"Isley")</f>
        <v>Isley</v>
      </c>
      <c r="C7" s="5" t="str">
        <f>IFERROR(__xludf.DUMMYFUNCTION("""COMPUTED_VALUE"""),"16810 Ainsworth Ave.")</f>
        <v>16810 Ainsworth Ave.</v>
      </c>
      <c r="D7" s="5" t="str">
        <f>IFERROR(__xludf.DUMMYFUNCTION("""COMPUTED_VALUE"""),"CA")</f>
        <v>CA</v>
      </c>
      <c r="E7" s="6">
        <f>IFERROR(__xludf.DUMMYFUNCTION("""COMPUTED_VALUE"""),90504.0)</f>
        <v>90504</v>
      </c>
      <c r="F7" s="7" t="str">
        <f>IFERROR(__xludf.DUMMYFUNCTION("""COMPUTED_VALUE"""),"")</f>
        <v/>
      </c>
      <c r="G7" s="8">
        <f>IFERROR(__xludf.DUMMYFUNCTION("""COMPUTED_VALUE"""),3.104156898E9)</f>
        <v>3104156898</v>
      </c>
      <c r="H7" s="5" t="str">
        <f>IFERROR(__xludf.DUMMYFUNCTION("""COMPUTED_VALUE"""),"breanavp@gmail.com")</f>
        <v>breanavp@gmail.com</v>
      </c>
      <c r="I7" s="10">
        <v>43374.0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tr">
        <f>IFERROR(__xludf.DUMMYFUNCTION("""COMPUTED_VALUE"""),"Brittany")</f>
        <v>Brittany</v>
      </c>
      <c r="B8" s="5" t="str">
        <f>IFERROR(__xludf.DUMMYFUNCTION("""COMPUTED_VALUE"""),"Zinck ")</f>
        <v>Zinck </v>
      </c>
      <c r="C8" s="5" t="str">
        <f>IFERROR(__xludf.DUMMYFUNCTION("""COMPUTED_VALUE"""),"21837 Grant Ave")</f>
        <v>21837 Grant Ave</v>
      </c>
      <c r="D8" s="5" t="str">
        <f>IFERROR(__xludf.DUMMYFUNCTION("""COMPUTED_VALUE"""),"CA")</f>
        <v>CA</v>
      </c>
      <c r="E8" s="6">
        <f>IFERROR(__xludf.DUMMYFUNCTION("""COMPUTED_VALUE"""),90503.0)</f>
        <v>90503</v>
      </c>
      <c r="F8" s="7">
        <f>IFERROR(__xludf.DUMMYFUNCTION("""COMPUTED_VALUE"""),8.032378116E9)</f>
        <v>8032378116</v>
      </c>
      <c r="G8" s="11" t="str">
        <f>IFERROR(__xludf.DUMMYFUNCTION("""COMPUTED_VALUE"""),"")</f>
        <v/>
      </c>
      <c r="H8" s="5" t="str">
        <f>IFERROR(__xludf.DUMMYFUNCTION("""COMPUTED_VALUE"""),"Zinck.brittany@gmail.com")</f>
        <v>Zinck.brittany@gmail.com</v>
      </c>
      <c r="I8" s="10">
        <v>42948.0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tr">
        <f>IFERROR(__xludf.DUMMYFUNCTION("""COMPUTED_VALUE"""),"Catharine ")</f>
        <v>Catharine </v>
      </c>
      <c r="B9" s="5" t="str">
        <f>IFERROR(__xludf.DUMMYFUNCTION("""COMPUTED_VALUE"""),"Bones")</f>
        <v>Bones</v>
      </c>
      <c r="C9" s="5" t="str">
        <f>IFERROR(__xludf.DUMMYFUNCTION("""COMPUTED_VALUE"""),"4550 Cadison St.")</f>
        <v>4550 Cadison St.</v>
      </c>
      <c r="D9" s="5" t="str">
        <f>IFERROR(__xludf.DUMMYFUNCTION("""COMPUTED_VALUE"""),"CA")</f>
        <v>CA</v>
      </c>
      <c r="E9" s="6">
        <f>IFERROR(__xludf.DUMMYFUNCTION("""COMPUTED_VALUE"""),90503.0)</f>
        <v>90503</v>
      </c>
      <c r="F9" s="7" t="str">
        <f>IFERROR(__xludf.DUMMYFUNCTION("""COMPUTED_VALUE"""),"")</f>
        <v/>
      </c>
      <c r="G9" s="8" t="str">
        <f>IFERROR(__xludf.DUMMYFUNCTION("""COMPUTED_VALUE"""),"424-750-0732")</f>
        <v>424-750-0732</v>
      </c>
      <c r="H9" s="5" t="str">
        <f>IFERROR(__xludf.DUMMYFUNCTION("""COMPUTED_VALUE"""),"catherineniccole@yahoo.com")</f>
        <v>catherineniccole@yahoo.com</v>
      </c>
      <c r="I9" s="10">
        <v>42705.0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tr">
        <f>IFERROR(__xludf.DUMMYFUNCTION("""COMPUTED_VALUE"""),"Catholine")</f>
        <v>Catholine</v>
      </c>
      <c r="B10" s="5" t="str">
        <f>IFERROR(__xludf.DUMMYFUNCTION("""COMPUTED_VALUE"""),"Patrick")</f>
        <v>Patrick</v>
      </c>
      <c r="C10" s="5" t="str">
        <f>IFERROR(__xludf.DUMMYFUNCTION("""COMPUTED_VALUE"""),"3553 Emerald St. #208")</f>
        <v>3553 Emerald St. #208</v>
      </c>
      <c r="D10" s="5" t="str">
        <f>IFERROR(__xludf.DUMMYFUNCTION("""COMPUTED_VALUE"""),"CA")</f>
        <v>CA</v>
      </c>
      <c r="E10" s="6">
        <f>IFERROR(__xludf.DUMMYFUNCTION("""COMPUTED_VALUE"""),90503.0)</f>
        <v>90503</v>
      </c>
      <c r="F10" s="7" t="str">
        <f>IFERROR(__xludf.DUMMYFUNCTION("""COMPUTED_VALUE"""),"213-703-5180")</f>
        <v>213-703-5180</v>
      </c>
      <c r="G10" s="11" t="str">
        <f>IFERROR(__xludf.DUMMYFUNCTION("""COMPUTED_VALUE"""),"")</f>
        <v/>
      </c>
      <c r="H10" s="5" t="str">
        <f>IFERROR(__xludf.DUMMYFUNCTION("""COMPUTED_VALUE"""),"catossy@gmail.com")</f>
        <v>catossy@gmail.com</v>
      </c>
      <c r="I10" s="10">
        <v>43160.0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tr">
        <f>IFERROR(__xludf.DUMMYFUNCTION("""COMPUTED_VALUE"""),"Charise")</f>
        <v>Charise</v>
      </c>
      <c r="B11" s="5" t="str">
        <f>IFERROR(__xludf.DUMMYFUNCTION("""COMPUTED_VALUE"""),"Mirabal")</f>
        <v>Mirabal</v>
      </c>
      <c r="C11" s="5" t="str">
        <f>IFERROR(__xludf.DUMMYFUNCTION("""COMPUTED_VALUE"""),"21405 Palos Verdes Blvd")</f>
        <v>21405 Palos Verdes Blvd</v>
      </c>
      <c r="D11" s="5" t="str">
        <f>IFERROR(__xludf.DUMMYFUNCTION("""COMPUTED_VALUE"""),"CA")</f>
        <v>CA</v>
      </c>
      <c r="E11" s="6">
        <f>IFERROR(__xludf.DUMMYFUNCTION("""COMPUTED_VALUE"""),90503.0)</f>
        <v>90503</v>
      </c>
      <c r="F11" s="7" t="str">
        <f>IFERROR(__xludf.DUMMYFUNCTION("""COMPUTED_VALUE"""),"310-316-1325")</f>
        <v>310-316-1325</v>
      </c>
      <c r="G11" s="8" t="str">
        <f>IFERROR(__xludf.DUMMYFUNCTION("""COMPUTED_VALUE"""),"801-830-9325")</f>
        <v>801-830-9325</v>
      </c>
      <c r="H11" s="5" t="str">
        <f>IFERROR(__xludf.DUMMYFUNCTION("""COMPUTED_VALUE"""),"charise.mirabal@gmail.com")</f>
        <v>charise.mirabal@gmail.com</v>
      </c>
      <c r="I11" s="10">
        <v>42278.0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tr">
        <f>IFERROR(__xludf.DUMMYFUNCTION("""COMPUTED_VALUE"""),"Danielle")</f>
        <v>Danielle</v>
      </c>
      <c r="B12" s="5" t="str">
        <f>IFERROR(__xludf.DUMMYFUNCTION("""COMPUTED_VALUE"""),"Miranda")</f>
        <v>Miranda</v>
      </c>
      <c r="C12" s="5" t="str">
        <f>IFERROR(__xludf.DUMMYFUNCTION("""COMPUTED_VALUE"""),"3450 Emerald St Apt 48")</f>
        <v>3450 Emerald St Apt 48</v>
      </c>
      <c r="D12" s="5" t="str">
        <f>IFERROR(__xludf.DUMMYFUNCTION("""COMPUTED_VALUE"""),"CA")</f>
        <v>CA</v>
      </c>
      <c r="E12" s="6">
        <f>IFERROR(__xludf.DUMMYFUNCTION("""COMPUTED_VALUE"""),90503.0)</f>
        <v>90503</v>
      </c>
      <c r="F12" s="7" t="str">
        <f>IFERROR(__xludf.DUMMYFUNCTION("""COMPUTED_VALUE"""),"")</f>
        <v/>
      </c>
      <c r="G12" s="8">
        <f>IFERROR(__xludf.DUMMYFUNCTION("""COMPUTED_VALUE"""),3.107801579E9)</f>
        <v>3107801579</v>
      </c>
      <c r="H12" s="5" t="str">
        <f>IFERROR(__xludf.DUMMYFUNCTION("""COMPUTED_VALUE"""),"daniellermiranda@gmail.com")</f>
        <v>daniellermiranda@gmail.com</v>
      </c>
      <c r="I12" s="10">
        <v>43405.0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tr">
        <f>IFERROR(__xludf.DUMMYFUNCTION("""COMPUTED_VALUE"""),"Diane")</f>
        <v>Diane</v>
      </c>
      <c r="B13" s="5" t="str">
        <f>IFERROR(__xludf.DUMMYFUNCTION("""COMPUTED_VALUE"""),"Hung")</f>
        <v>Hung</v>
      </c>
      <c r="C13" s="5" t="str">
        <f>IFERROR(__xludf.DUMMYFUNCTION("""COMPUTED_VALUE"""),"21734 Barbara St.")</f>
        <v>21734 Barbara St.</v>
      </c>
      <c r="D13" s="5" t="str">
        <f>IFERROR(__xludf.DUMMYFUNCTION("""COMPUTED_VALUE"""),"CA")</f>
        <v>CA</v>
      </c>
      <c r="E13" s="6">
        <f>IFERROR(__xludf.DUMMYFUNCTION("""COMPUTED_VALUE"""),90503.0)</f>
        <v>90503</v>
      </c>
      <c r="F13" s="7" t="str">
        <f>IFERROR(__xludf.DUMMYFUNCTION("""COMPUTED_VALUE"""),"")</f>
        <v/>
      </c>
      <c r="G13" s="8" t="str">
        <f>IFERROR(__xludf.DUMMYFUNCTION("""COMPUTED_VALUE"""),"310-483-5007")</f>
        <v>310-483-5007</v>
      </c>
      <c r="H13" s="5" t="str">
        <f>IFERROR(__xludf.DUMMYFUNCTION("""COMPUTED_VALUE"""),"dianeptong@gmail.com")</f>
        <v>dianeptong@gmail.com</v>
      </c>
      <c r="I13" s="10">
        <v>42887.0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tr">
        <f>IFERROR(__xludf.DUMMYFUNCTION("""COMPUTED_VALUE"""),"Diane")</f>
        <v>Diane</v>
      </c>
      <c r="B14" s="5" t="str">
        <f>IFERROR(__xludf.DUMMYFUNCTION("""COMPUTED_VALUE"""),"Pena")</f>
        <v>Pena</v>
      </c>
      <c r="C14" s="5" t="str">
        <f>IFERROR(__xludf.DUMMYFUNCTION("""COMPUTED_VALUE"""),"1008 Fonthill Ave")</f>
        <v>1008 Fonthill Ave</v>
      </c>
      <c r="D14" s="5" t="str">
        <f>IFERROR(__xludf.DUMMYFUNCTION("""COMPUTED_VALUE"""),"CA")</f>
        <v>CA</v>
      </c>
      <c r="E14" s="6">
        <f>IFERROR(__xludf.DUMMYFUNCTION("""COMPUTED_VALUE"""),90503.0)</f>
        <v>90503</v>
      </c>
      <c r="F14" s="7" t="str">
        <f>IFERROR(__xludf.DUMMYFUNCTION("""COMPUTED_VALUE"""),"")</f>
        <v/>
      </c>
      <c r="G14" s="8" t="str">
        <f>IFERROR(__xludf.DUMMYFUNCTION("""COMPUTED_VALUE"""),"310-897-4658")</f>
        <v>310-897-4658</v>
      </c>
      <c r="H14" s="5" t="str">
        <f>IFERROR(__xludf.DUMMYFUNCTION("""COMPUTED_VALUE"""),"diane.lomeli@gmail.com")</f>
        <v>diane.lomeli@gmail.com</v>
      </c>
      <c r="I14" s="10">
        <v>42186.0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tr">
        <f>IFERROR(__xludf.DUMMYFUNCTION("""COMPUTED_VALUE"""),"Doris")</f>
        <v>Doris</v>
      </c>
      <c r="B15" s="5" t="str">
        <f>IFERROR(__xludf.DUMMYFUNCTION("""COMPUTED_VALUE""")," Lee")</f>
        <v> Lee</v>
      </c>
      <c r="C15" s="5" t="str">
        <f>IFERROR(__xludf.DUMMYFUNCTION("""COMPUTED_VALUE"""),"21614 Anza Ave.")</f>
        <v>21614 Anza Ave.</v>
      </c>
      <c r="D15" s="5" t="str">
        <f>IFERROR(__xludf.DUMMYFUNCTION("""COMPUTED_VALUE"""),"CA")</f>
        <v>CA</v>
      </c>
      <c r="E15" s="6">
        <f>IFERROR(__xludf.DUMMYFUNCTION("""COMPUTED_VALUE"""),90503.0)</f>
        <v>90503</v>
      </c>
      <c r="F15" s="7" t="str">
        <f>IFERROR(__xludf.DUMMYFUNCTION("""COMPUTED_VALUE"""),"")</f>
        <v/>
      </c>
      <c r="G15" s="8" t="str">
        <f>IFERROR(__xludf.DUMMYFUNCTION("""COMPUTED_VALUE"""),"917-244-3453")</f>
        <v>917-244-3453</v>
      </c>
      <c r="H15" s="5" t="str">
        <f>IFERROR(__xludf.DUMMYFUNCTION("""COMPUTED_VALUE"""),"1dorislee@gmail.com")</f>
        <v>1dorislee@gmail.com</v>
      </c>
      <c r="I15" s="10">
        <v>42156.0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tr">
        <f>IFERROR(__xludf.DUMMYFUNCTION("""COMPUTED_VALUE"""),"Elizabeth")</f>
        <v>Elizabeth</v>
      </c>
      <c r="B16" s="5" t="str">
        <f>IFERROR(__xludf.DUMMYFUNCTION("""COMPUTED_VALUE"""),"Drake")</f>
        <v>Drake</v>
      </c>
      <c r="C16" s="5" t="str">
        <f>IFERROR(__xludf.DUMMYFUNCTION("""COMPUTED_VALUE"""),"662 Candlewood Way")</f>
        <v>662 Candlewood Way</v>
      </c>
      <c r="D16" s="5" t="str">
        <f>IFERROR(__xludf.DUMMYFUNCTION("""COMPUTED_VALUE"""),"FL")</f>
        <v>FL</v>
      </c>
      <c r="E16" s="6">
        <f>IFERROR(__xludf.DUMMYFUNCTION("""COMPUTED_VALUE"""),32940.0)</f>
        <v>32940</v>
      </c>
      <c r="F16" s="7" t="str">
        <f>IFERROR(__xludf.DUMMYFUNCTION("""COMPUTED_VALUE"""),"")</f>
        <v/>
      </c>
      <c r="G16" s="8" t="str">
        <f>IFERROR(__xludf.DUMMYFUNCTION("""COMPUTED_VALUE"""),"661-703-8277")</f>
        <v>661-703-8277</v>
      </c>
      <c r="H16" s="5" t="str">
        <f>IFERROR(__xludf.DUMMYFUNCTION("""COMPUTED_VALUE"""),"sonata1016@yahoo.com")</f>
        <v>sonata1016@yahoo.com</v>
      </c>
      <c r="I16" s="10">
        <v>39845.0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tr">
        <f>IFERROR(__xludf.DUMMYFUNCTION("""COMPUTED_VALUE"""),"Estelle ")</f>
        <v>Estelle </v>
      </c>
      <c r="B17" s="5" t="str">
        <f>IFERROR(__xludf.DUMMYFUNCTION("""COMPUTED_VALUE"""),"Mathis")</f>
        <v>Mathis</v>
      </c>
      <c r="C17" s="5" t="str">
        <f>IFERROR(__xludf.DUMMYFUNCTION("""COMPUTED_VALUE"""),"26110 Narbonne Ave #7")</f>
        <v>26110 Narbonne Ave #7</v>
      </c>
      <c r="D17" s="5" t="str">
        <f>IFERROR(__xludf.DUMMYFUNCTION("""COMPUTED_VALUE"""),"CA")</f>
        <v>CA</v>
      </c>
      <c r="E17" s="6">
        <f>IFERROR(__xludf.DUMMYFUNCTION("""COMPUTED_VALUE"""),90503.0)</f>
        <v>90503</v>
      </c>
      <c r="F17" s="7" t="str">
        <f>IFERROR(__xludf.DUMMYFUNCTION("""COMPUTED_VALUE"""),"")</f>
        <v/>
      </c>
      <c r="G17" s="8">
        <f>IFERROR(__xludf.DUMMYFUNCTION("""COMPUTED_VALUE"""),5.052050353E9)</f>
        <v>5052050353</v>
      </c>
      <c r="H17" s="5" t="str">
        <f>IFERROR(__xludf.DUMMYFUNCTION("""COMPUTED_VALUE"""),"estellec26@gmail.com")</f>
        <v>estellec26@gmail.com</v>
      </c>
      <c r="I17" s="10">
        <v>43344.0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tr">
        <f>IFERROR(__xludf.DUMMYFUNCTION("""COMPUTED_VALUE"""),"Heather")</f>
        <v>Heather</v>
      </c>
      <c r="B18" s="5" t="str">
        <f>IFERROR(__xludf.DUMMYFUNCTION("""COMPUTED_VALUE"""),"Child")</f>
        <v>Child</v>
      </c>
      <c r="C18" s="5" t="str">
        <f>IFERROR(__xludf.DUMMYFUNCTION("""COMPUTED_VALUE"""),"16519 Wilton Place")</f>
        <v>16519 Wilton Place</v>
      </c>
      <c r="D18" s="5" t="str">
        <f>IFERROR(__xludf.DUMMYFUNCTION("""COMPUTED_VALUE"""),"CA")</f>
        <v>CA</v>
      </c>
      <c r="E18" s="6">
        <f>IFERROR(__xludf.DUMMYFUNCTION("""COMPUTED_VALUE"""),90504.0)</f>
        <v>90504</v>
      </c>
      <c r="F18" s="7" t="str">
        <f>IFERROR(__xludf.DUMMYFUNCTION("""COMPUTED_VALUE"""),"")</f>
        <v/>
      </c>
      <c r="G18" s="8" t="str">
        <f>IFERROR(__xludf.DUMMYFUNCTION("""COMPUTED_VALUE"""),"310-779-3918")</f>
        <v>310-779-3918</v>
      </c>
      <c r="H18" s="5" t="str">
        <f>IFERROR(__xludf.DUMMYFUNCTION("""COMPUTED_VALUE"""),"hachild20@gmail.com")</f>
        <v>hachild20@gmail.com</v>
      </c>
      <c r="I18" s="10">
        <v>43282.0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tr">
        <f>IFERROR(__xludf.DUMMYFUNCTION("""COMPUTED_VALUE"""),"Jenny")</f>
        <v>Jenny</v>
      </c>
      <c r="B19" s="5" t="str">
        <f>IFERROR(__xludf.DUMMYFUNCTION("""COMPUTED_VALUE"""),"Goddard")</f>
        <v>Goddard</v>
      </c>
      <c r="C19" s="5" t="str">
        <f>IFERROR(__xludf.DUMMYFUNCTION("""COMPUTED_VALUE"""),"3841 W. 177th St")</f>
        <v>3841 W. 177th St</v>
      </c>
      <c r="D19" s="5" t="str">
        <f>IFERROR(__xludf.DUMMYFUNCTION("""COMPUTED_VALUE"""),"CA")</f>
        <v>CA</v>
      </c>
      <c r="E19" s="6">
        <f>IFERROR(__xludf.DUMMYFUNCTION("""COMPUTED_VALUE"""),90504.0)</f>
        <v>90504</v>
      </c>
      <c r="F19" s="7" t="str">
        <f>IFERROR(__xludf.DUMMYFUNCTION("""COMPUTED_VALUE"""),"")</f>
        <v/>
      </c>
      <c r="G19" s="8">
        <f>IFERROR(__xludf.DUMMYFUNCTION("""COMPUTED_VALUE"""),6.266953974E9)</f>
        <v>6266953974</v>
      </c>
      <c r="H19" s="5" t="str">
        <f>IFERROR(__xludf.DUMMYFUNCTION("""COMPUTED_VALUE"""),"jenny.h.ta@gmail.com")</f>
        <v>jenny.h.ta@gmail.com</v>
      </c>
      <c r="I19" s="10">
        <v>43040.0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tr">
        <f>IFERROR(__xludf.DUMMYFUNCTION("""COMPUTED_VALUE"""),"Jessica")</f>
        <v>Jessica</v>
      </c>
      <c r="B20" s="5" t="str">
        <f>IFERROR(__xludf.DUMMYFUNCTION("""COMPUTED_VALUE"""),"Gillum")</f>
        <v>Gillum</v>
      </c>
      <c r="C20" s="5" t="str">
        <f>IFERROR(__xludf.DUMMYFUNCTION("""COMPUTED_VALUE"""),"3210 Merrill Dr #3")</f>
        <v>3210 Merrill Dr #3</v>
      </c>
      <c r="D20" s="5" t="str">
        <f>IFERROR(__xludf.DUMMYFUNCTION("""COMPUTED_VALUE"""),"CA")</f>
        <v>CA</v>
      </c>
      <c r="E20" s="6">
        <f>IFERROR(__xludf.DUMMYFUNCTION("""COMPUTED_VALUE"""),90503.0)</f>
        <v>90503</v>
      </c>
      <c r="F20" s="7" t="str">
        <f>IFERROR(__xludf.DUMMYFUNCTION("""COMPUTED_VALUE"""),"")</f>
        <v/>
      </c>
      <c r="G20" s="8" t="str">
        <f>IFERROR(__xludf.DUMMYFUNCTION("""COMPUTED_VALUE"""),"504-201-4696")</f>
        <v>504-201-4696</v>
      </c>
      <c r="H20" s="5" t="str">
        <f>IFERROR(__xludf.DUMMYFUNCTION("""COMPUTED_VALUE"""),"jwalkergillum@gmail.com")</f>
        <v>jwalkergillum@gmail.com</v>
      </c>
      <c r="I20" s="10">
        <v>43313.0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tr">
        <f>IFERROR(__xludf.DUMMYFUNCTION("""COMPUTED_VALUE"""),"Jessica")</f>
        <v>Jessica</v>
      </c>
      <c r="B21" s="5" t="str">
        <f>IFERROR(__xludf.DUMMYFUNCTION("""COMPUTED_VALUE"""),"Meng ")</f>
        <v>Meng </v>
      </c>
      <c r="C21" s="5" t="str">
        <f>IFERROR(__xludf.DUMMYFUNCTION("""COMPUTED_VALUE"""),"3817 W 176th Ct")</f>
        <v>3817 W 176th Ct</v>
      </c>
      <c r="D21" s="5" t="str">
        <f>IFERROR(__xludf.DUMMYFUNCTION("""COMPUTED_VALUE"""),"CA")</f>
        <v>CA</v>
      </c>
      <c r="E21" s="6">
        <f>IFERROR(__xludf.DUMMYFUNCTION("""COMPUTED_VALUE"""),90504.0)</f>
        <v>90504</v>
      </c>
      <c r="F21" s="7" t="str">
        <f>IFERROR(__xludf.DUMMYFUNCTION("""COMPUTED_VALUE"""),"")</f>
        <v/>
      </c>
      <c r="G21" s="8" t="str">
        <f>IFERROR(__xludf.DUMMYFUNCTION("""COMPUTED_VALUE"""),"714-875-7191")</f>
        <v>714-875-7191</v>
      </c>
      <c r="H21" s="5" t="str">
        <f>IFERROR(__xludf.DUMMYFUNCTION("""COMPUTED_VALUE"""),"Missjessdesigns@gmail.com")</f>
        <v>Missjessdesigns@gmail.com</v>
      </c>
      <c r="I21" s="10">
        <v>43252.0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tr">
        <f>IFERROR(__xludf.DUMMYFUNCTION("""COMPUTED_VALUE"""),"Jody")</f>
        <v>Jody</v>
      </c>
      <c r="B22" s="5" t="str">
        <f>IFERROR(__xludf.DUMMYFUNCTION("""COMPUTED_VALUE"""),"Leighty")</f>
        <v>Leighty</v>
      </c>
      <c r="C22" s="5" t="str">
        <f>IFERROR(__xludf.DUMMYFUNCTION("""COMPUTED_VALUE"""),"4916 Narrot Street")</f>
        <v>4916 Narrot Street</v>
      </c>
      <c r="D22" s="5" t="str">
        <f>IFERROR(__xludf.DUMMYFUNCTION("""COMPUTED_VALUE"""),"CA")</f>
        <v>CA</v>
      </c>
      <c r="E22" s="6">
        <f>IFERROR(__xludf.DUMMYFUNCTION("""COMPUTED_VALUE"""),90503.0)</f>
        <v>90503</v>
      </c>
      <c r="F22" s="7" t="str">
        <f>IFERROR(__xludf.DUMMYFUNCTION("""COMPUTED_VALUE"""),"")</f>
        <v/>
      </c>
      <c r="G22" s="8" t="str">
        <f>IFERROR(__xludf.DUMMYFUNCTION("""COMPUTED_VALUE"""),"586-914-0668")</f>
        <v>586-914-0668</v>
      </c>
      <c r="H22" s="5" t="str">
        <f>IFERROR(__xludf.DUMMYFUNCTION("""COMPUTED_VALUE"""),"jodyleighty@yahoo.com")</f>
        <v>jodyleighty@yahoo.com</v>
      </c>
      <c r="I22" s="10">
        <v>43282.0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tr">
        <f>IFERROR(__xludf.DUMMYFUNCTION("""COMPUTED_VALUE"""),"Juliana")</f>
        <v>Juliana</v>
      </c>
      <c r="B23" s="5" t="str">
        <f>IFERROR(__xludf.DUMMYFUNCTION("""COMPUTED_VALUE"""),"Fuqua")</f>
        <v>Fuqua</v>
      </c>
      <c r="C23" s="5" t="str">
        <f>IFERROR(__xludf.DUMMYFUNCTION("""COMPUTED_VALUE"""),"19402 Beckworth Ave.")</f>
        <v>19402 Beckworth Ave.</v>
      </c>
      <c r="D23" s="5" t="str">
        <f>IFERROR(__xludf.DUMMYFUNCTION("""COMPUTED_VALUE"""),"CA")</f>
        <v>CA</v>
      </c>
      <c r="E23" s="6">
        <f>IFERROR(__xludf.DUMMYFUNCTION("""COMPUTED_VALUE"""),90503.0)</f>
        <v>90503</v>
      </c>
      <c r="F23" s="7" t="str">
        <f>IFERROR(__xludf.DUMMYFUNCTION("""COMPUTED_VALUE"""),"")</f>
        <v/>
      </c>
      <c r="G23" s="8" t="str">
        <f>IFERROR(__xludf.DUMMYFUNCTION("""COMPUTED_VALUE"""),"310-938-6356")</f>
        <v>310-938-6356</v>
      </c>
      <c r="H23" s="5" t="str">
        <f>IFERROR(__xludf.DUMMYFUNCTION("""COMPUTED_VALUE"""),"juliana.fuqua@gmail.com")</f>
        <v>juliana.fuqua@gmail.com</v>
      </c>
      <c r="I23" s="10">
        <v>40422.0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tr">
        <f>IFERROR(__xludf.DUMMYFUNCTION("""COMPUTED_VALUE"""),"Karen")</f>
        <v>Karen</v>
      </c>
      <c r="B24" s="5" t="str">
        <f>IFERROR(__xludf.DUMMYFUNCTION("""COMPUTED_VALUE"""),"Prueter")</f>
        <v>Prueter</v>
      </c>
      <c r="C24" s="5" t="str">
        <f>IFERROR(__xludf.DUMMYFUNCTION("""COMPUTED_VALUE"""),"22001 Evalyn Ave")</f>
        <v>22001 Evalyn Ave</v>
      </c>
      <c r="D24" s="5" t="str">
        <f>IFERROR(__xludf.DUMMYFUNCTION("""COMPUTED_VALUE"""),"CA")</f>
        <v>CA</v>
      </c>
      <c r="E24" s="6">
        <f>IFERROR(__xludf.DUMMYFUNCTION("""COMPUTED_VALUE"""),90503.0)</f>
        <v>90503</v>
      </c>
      <c r="F24" s="7" t="str">
        <f>IFERROR(__xludf.DUMMYFUNCTION("""COMPUTED_VALUE"""),"310-316-7909")</f>
        <v>310-316-7909</v>
      </c>
      <c r="G24" s="8" t="str">
        <f>IFERROR(__xludf.DUMMYFUNCTION("""COMPUTED_VALUE"""),"310-365-8797")</f>
        <v>310-365-8797</v>
      </c>
      <c r="H24" s="5" t="str">
        <f>IFERROR(__xludf.DUMMYFUNCTION("""COMPUTED_VALUE"""),"karenlmueller@gmail.com")</f>
        <v>karenlmueller@gmail.com</v>
      </c>
      <c r="I24" s="10">
        <v>40269.0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tr">
        <f>IFERROR(__xludf.DUMMYFUNCTION("""COMPUTED_VALUE"""),"Kate")</f>
        <v>Kate</v>
      </c>
      <c r="B25" s="5" t="str">
        <f>IFERROR(__xludf.DUMMYFUNCTION("""COMPUTED_VALUE"""),"Hairrell")</f>
        <v>Hairrell</v>
      </c>
      <c r="C25" s="5" t="str">
        <f>IFERROR(__xludf.DUMMYFUNCTION("""COMPUTED_VALUE"""),"2734 Fisk Lane")</f>
        <v>2734 Fisk Lane</v>
      </c>
      <c r="D25" s="5" t="str">
        <f>IFERROR(__xludf.DUMMYFUNCTION("""COMPUTED_VALUE"""),"CA")</f>
        <v>CA</v>
      </c>
      <c r="E25" s="6">
        <f>IFERROR(__xludf.DUMMYFUNCTION("""COMPUTED_VALUE"""),90278.0)</f>
        <v>90278</v>
      </c>
      <c r="F25" s="7" t="str">
        <f>IFERROR(__xludf.DUMMYFUNCTION("""COMPUTED_VALUE"""),"")</f>
        <v/>
      </c>
      <c r="G25" s="8" t="str">
        <f>IFERROR(__xludf.DUMMYFUNCTION("""COMPUTED_VALUE"""),"619-876-0046")</f>
        <v>619-876-0046</v>
      </c>
      <c r="H25" s="5" t="str">
        <f>IFERROR(__xludf.DUMMYFUNCTION("""COMPUTED_VALUE"""),"katehairrell@yahoo.com")</f>
        <v>katehairrell@yahoo.com</v>
      </c>
      <c r="I25" s="10">
        <v>41548.0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tr">
        <f>IFERROR(__xludf.DUMMYFUNCTION("""COMPUTED_VALUE"""),"Kelli")</f>
        <v>Kelli</v>
      </c>
      <c r="B26" s="5" t="str">
        <f>IFERROR(__xludf.DUMMYFUNCTION("""COMPUTED_VALUE"""),"Capel")</f>
        <v>Capel</v>
      </c>
      <c r="C26" s="5" t="str">
        <f>IFERROR(__xludf.DUMMYFUNCTION("""COMPUTED_VALUE"""),"3927 W 177th St, Torrance, CA")</f>
        <v>3927 W 177th St, Torrance, CA</v>
      </c>
      <c r="D26" s="5" t="str">
        <f>IFERROR(__xludf.DUMMYFUNCTION("""COMPUTED_VALUE"""),"CA")</f>
        <v>CA</v>
      </c>
      <c r="E26" s="6">
        <f>IFERROR(__xludf.DUMMYFUNCTION("""COMPUTED_VALUE"""),90504.0)</f>
        <v>90504</v>
      </c>
      <c r="F26" s="7" t="str">
        <f>IFERROR(__xludf.DUMMYFUNCTION("""COMPUTED_VALUE"""),"")</f>
        <v/>
      </c>
      <c r="G26" s="8" t="str">
        <f>IFERROR(__xludf.DUMMYFUNCTION("""COMPUTED_VALUE"""),"310-283-3952")</f>
        <v>310-283-3952</v>
      </c>
      <c r="H26" s="5" t="str">
        <f>IFERROR(__xludf.DUMMYFUNCTION("""COMPUTED_VALUE"""),"kellincapel@gmail.com")</f>
        <v>kellincapel@gmail.com</v>
      </c>
      <c r="I26" s="10">
        <v>43344.0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tr">
        <f>IFERROR(__xludf.DUMMYFUNCTION("""COMPUTED_VALUE"""),"Kimberly")</f>
        <v>Kimberly</v>
      </c>
      <c r="B27" s="5" t="str">
        <f>IFERROR(__xludf.DUMMYFUNCTION("""COMPUTED_VALUE"""),"Daryanani")</f>
        <v>Daryanani</v>
      </c>
      <c r="C27" s="5" t="str">
        <f>IFERROR(__xludf.DUMMYFUNCTION("""COMPUTED_VALUE"""),"16706 Faysmith Ave")</f>
        <v>16706 Faysmith Ave</v>
      </c>
      <c r="D27" s="5" t="str">
        <f>IFERROR(__xludf.DUMMYFUNCTION("""COMPUTED_VALUE"""),"CA")</f>
        <v>CA</v>
      </c>
      <c r="E27" s="6">
        <f>IFERROR(__xludf.DUMMYFUNCTION("""COMPUTED_VALUE"""),90504.0)</f>
        <v>90504</v>
      </c>
      <c r="F27" s="7" t="str">
        <f>IFERROR(__xludf.DUMMYFUNCTION("""COMPUTED_VALUE"""),"")</f>
        <v/>
      </c>
      <c r="G27" s="8" t="str">
        <f>IFERROR(__xludf.DUMMYFUNCTION("""COMPUTED_VALUE"""),"818-424-1558")</f>
        <v>818-424-1558</v>
      </c>
      <c r="H27" s="5" t="str">
        <f>IFERROR(__xludf.DUMMYFUNCTION("""COMPUTED_VALUE"""),"kimberly_davy@yahoo.com")</f>
        <v>kimberly_davy@yahoo.com</v>
      </c>
      <c r="I27" s="10">
        <v>43040.0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tr">
        <f>IFERROR(__xludf.DUMMYFUNCTION("""COMPUTED_VALUE"""),"Kimberly")</f>
        <v>Kimberly</v>
      </c>
      <c r="B28" s="5" t="str">
        <f>IFERROR(__xludf.DUMMYFUNCTION("""COMPUTED_VALUE"""),"Haraguchi")</f>
        <v>Haraguchi</v>
      </c>
      <c r="C28" s="5" t="str">
        <f>IFERROR(__xludf.DUMMYFUNCTION("""COMPUTED_VALUE"""),"21107 Amie Ave #34")</f>
        <v>21107 Amie Ave #34</v>
      </c>
      <c r="D28" s="5" t="str">
        <f>IFERROR(__xludf.DUMMYFUNCTION("""COMPUTED_VALUE"""),"CA")</f>
        <v>CA</v>
      </c>
      <c r="E28" s="6">
        <f>IFERROR(__xludf.DUMMYFUNCTION("""COMPUTED_VALUE"""),90503.0)</f>
        <v>90503</v>
      </c>
      <c r="F28" s="7" t="str">
        <f>IFERROR(__xludf.DUMMYFUNCTION("""COMPUTED_VALUE"""),"")</f>
        <v/>
      </c>
      <c r="G28" s="8">
        <f>IFERROR(__xludf.DUMMYFUNCTION("""COMPUTED_VALUE"""),9.097719395E9)</f>
        <v>9097719395</v>
      </c>
      <c r="H28" s="5" t="str">
        <f>IFERROR(__xludf.DUMMYFUNCTION("""COMPUTED_VALUE"""),"kymmiet01@gmail.com")</f>
        <v>kymmiet01@gmail.com</v>
      </c>
      <c r="I28" s="10">
        <v>43313.0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tr">
        <f>IFERROR(__xludf.DUMMYFUNCTION("""COMPUTED_VALUE"""),"Liz")</f>
        <v>Liz</v>
      </c>
      <c r="B29" s="5" t="str">
        <f>IFERROR(__xludf.DUMMYFUNCTION("""COMPUTED_VALUE"""),"Hong")</f>
        <v>Hong</v>
      </c>
      <c r="C29" s="5" t="str">
        <f>IFERROR(__xludf.DUMMYFUNCTION("""COMPUTED_VALUE"""),"5101 Laurette St")</f>
        <v>5101 Laurette St</v>
      </c>
      <c r="D29" s="5" t="str">
        <f>IFERROR(__xludf.DUMMYFUNCTION("""COMPUTED_VALUE"""),"CA")</f>
        <v>CA</v>
      </c>
      <c r="E29" s="6">
        <f>IFERROR(__xludf.DUMMYFUNCTION("""COMPUTED_VALUE"""),90503.0)</f>
        <v>90503</v>
      </c>
      <c r="F29" s="7" t="str">
        <f>IFERROR(__xludf.DUMMYFUNCTION("""COMPUTED_VALUE"""),"")</f>
        <v/>
      </c>
      <c r="G29" s="8">
        <f>IFERROR(__xludf.DUMMYFUNCTION("""COMPUTED_VALUE"""),3.238999835E9)</f>
        <v>3238999835</v>
      </c>
      <c r="H29" s="5" t="str">
        <f>IFERROR(__xludf.DUMMYFUNCTION("""COMPUTED_VALUE"""),"Lizh945@gmail.com")</f>
        <v>Lizh945@gmail.com</v>
      </c>
      <c r="I29" s="10">
        <v>43132.0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tr">
        <f>IFERROR(__xludf.DUMMYFUNCTION("""COMPUTED_VALUE"""),"Lucia")</f>
        <v>Lucia</v>
      </c>
      <c r="B30" s="5" t="str">
        <f>IFERROR(__xludf.DUMMYFUNCTION("""COMPUTED_VALUE"""),"Lindsey")</f>
        <v>Lindsey</v>
      </c>
      <c r="C30" s="5" t="str">
        <f>IFERROR(__xludf.DUMMYFUNCTION("""COMPUTED_VALUE"""),"16916 Ainsworth Avenue")</f>
        <v>16916 Ainsworth Avenue</v>
      </c>
      <c r="D30" s="5" t="str">
        <f>IFERROR(__xludf.DUMMYFUNCTION("""COMPUTED_VALUE"""),"CA")</f>
        <v>CA</v>
      </c>
      <c r="E30" s="6">
        <f>IFERROR(__xludf.DUMMYFUNCTION("""COMPUTED_VALUE"""),90504.0)</f>
        <v>90504</v>
      </c>
      <c r="F30" s="7">
        <f>IFERROR(__xludf.DUMMYFUNCTION("""COMPUTED_VALUE"""),3.103536873E9)</f>
        <v>3103536873</v>
      </c>
      <c r="G30" s="11" t="str">
        <f>IFERROR(__xludf.DUMMYFUNCTION("""COMPUTED_VALUE"""),"")</f>
        <v/>
      </c>
      <c r="H30" s="5" t="str">
        <f>IFERROR(__xludf.DUMMYFUNCTION("""COMPUTED_VALUE"""),"Lucia.lindsey@yahoo.com")</f>
        <v>Lucia.lindsey@yahoo.com</v>
      </c>
      <c r="I30" s="12" t="s">
        <v>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tr">
        <f>IFERROR(__xludf.DUMMYFUNCTION("""COMPUTED_VALUE"""),"Lyda ")</f>
        <v>Lyda </v>
      </c>
      <c r="B31" s="5" t="str">
        <f>IFERROR(__xludf.DUMMYFUNCTION("""COMPUTED_VALUE"""),"Diaz")</f>
        <v>Diaz</v>
      </c>
      <c r="C31" s="5" t="str">
        <f>IFERROR(__xludf.DUMMYFUNCTION("""COMPUTED_VALUE"""),"PO Box 13422 ")</f>
        <v>PO Box 13422 </v>
      </c>
      <c r="D31" s="5" t="str">
        <f>IFERROR(__xludf.DUMMYFUNCTION("""COMPUTED_VALUE"""),"CA")</f>
        <v>CA</v>
      </c>
      <c r="E31" s="6">
        <f>IFERROR(__xludf.DUMMYFUNCTION("""COMPUTED_VALUE"""),90503.0)</f>
        <v>90503</v>
      </c>
      <c r="F31" s="7" t="str">
        <f>IFERROR(__xludf.DUMMYFUNCTION("""COMPUTED_VALUE"""),"")</f>
        <v/>
      </c>
      <c r="G31" s="8">
        <f>IFERROR(__xludf.DUMMYFUNCTION("""COMPUTED_VALUE"""),4.242068232E9)</f>
        <v>4242068232</v>
      </c>
      <c r="H31" s="5" t="str">
        <f>IFERROR(__xludf.DUMMYFUNCTION("""COMPUTED_VALUE"""),"Diazlydam@gmail.com")</f>
        <v>Diazlydam@gmail.com</v>
      </c>
      <c r="I31" s="10">
        <v>43221.0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tr">
        <f>IFERROR(__xludf.DUMMYFUNCTION("""COMPUTED_VALUE"""),"Marlena ")</f>
        <v>Marlena </v>
      </c>
      <c r="B32" s="5" t="str">
        <f>IFERROR(__xludf.DUMMYFUNCTION("""COMPUTED_VALUE"""),"Allen")</f>
        <v>Allen</v>
      </c>
      <c r="C32" s="5" t="str">
        <f>IFERROR(__xludf.DUMMYFUNCTION("""COMPUTED_VALUE"""),"21425 Ladeene Ave")</f>
        <v>21425 Ladeene Ave</v>
      </c>
      <c r="D32" s="5" t="str">
        <f>IFERROR(__xludf.DUMMYFUNCTION("""COMPUTED_VALUE"""),"CA")</f>
        <v>CA</v>
      </c>
      <c r="E32" s="6">
        <f>IFERROR(__xludf.DUMMYFUNCTION("""COMPUTED_VALUE"""),90503.0)</f>
        <v>90503</v>
      </c>
      <c r="F32" s="7" t="str">
        <f>IFERROR(__xludf.DUMMYFUNCTION("""COMPUTED_VALUE"""),"")</f>
        <v/>
      </c>
      <c r="G32" s="8">
        <f>IFERROR(__xludf.DUMMYFUNCTION("""COMPUTED_VALUE"""),3.109893607E9)</f>
        <v>3109893607</v>
      </c>
      <c r="H32" s="5" t="str">
        <f>IFERROR(__xludf.DUMMYFUNCTION("""COMPUTED_VALUE"""),"Marlenasallen@gmail.com")</f>
        <v>Marlenasallen@gmail.com</v>
      </c>
      <c r="I32" s="10">
        <v>43009.0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tr">
        <f>IFERROR(__xludf.DUMMYFUNCTION("""COMPUTED_VALUE"""),"Mary")</f>
        <v>Mary</v>
      </c>
      <c r="B33" s="5" t="str">
        <f>IFERROR(__xludf.DUMMYFUNCTION("""COMPUTED_VALUE"""),"Flegal")</f>
        <v>Flegal</v>
      </c>
      <c r="C33" s="5" t="str">
        <f>IFERROR(__xludf.DUMMYFUNCTION("""COMPUTED_VALUE"""),"19206 Sturgess Dr.")</f>
        <v>19206 Sturgess Dr.</v>
      </c>
      <c r="D33" s="5" t="str">
        <f>IFERROR(__xludf.DUMMYFUNCTION("""COMPUTED_VALUE"""),"CA")</f>
        <v>CA</v>
      </c>
      <c r="E33" s="6">
        <f>IFERROR(__xludf.DUMMYFUNCTION("""COMPUTED_VALUE"""),90503.0)</f>
        <v>90503</v>
      </c>
      <c r="F33" s="7" t="str">
        <f>IFERROR(__xludf.DUMMYFUNCTION("""COMPUTED_VALUE"""),"")</f>
        <v/>
      </c>
      <c r="G33" s="8" t="str">
        <f>IFERROR(__xludf.DUMMYFUNCTION("""COMPUTED_VALUE"""),"949-981-9458")</f>
        <v>949-981-9458</v>
      </c>
      <c r="H33" s="5" t="str">
        <f>IFERROR(__xludf.DUMMYFUNCTION("""COMPUTED_VALUE"""),"mhsu1234@gmail.com")</f>
        <v>mhsu1234@gmail.com</v>
      </c>
      <c r="I33" s="10">
        <v>42917.0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tr">
        <f>IFERROR(__xludf.DUMMYFUNCTION("""COMPUTED_VALUE"""),"Melody")</f>
        <v>Melody</v>
      </c>
      <c r="B34" s="5" t="str">
        <f>IFERROR(__xludf.DUMMYFUNCTION("""COMPUTED_VALUE"""),"Gerding")</f>
        <v>Gerding</v>
      </c>
      <c r="C34" s="5" t="str">
        <f>IFERROR(__xludf.DUMMYFUNCTION("""COMPUTED_VALUE"""),"21413 Talisman St.")</f>
        <v>21413 Talisman St.</v>
      </c>
      <c r="D34" s="5" t="str">
        <f>IFERROR(__xludf.DUMMYFUNCTION("""COMPUTED_VALUE"""),"CA")</f>
        <v>CA</v>
      </c>
      <c r="E34" s="6">
        <f>IFERROR(__xludf.DUMMYFUNCTION("""COMPUTED_VALUE"""),90503.0)</f>
        <v>90503</v>
      </c>
      <c r="F34" s="7" t="str">
        <f>IFERROR(__xludf.DUMMYFUNCTION("""COMPUTED_VALUE"""),"626-833-4944")</f>
        <v>626-833-4944</v>
      </c>
      <c r="G34" s="11" t="str">
        <f>IFERROR(__xludf.DUMMYFUNCTION("""COMPUTED_VALUE"""),"")</f>
        <v/>
      </c>
      <c r="H34" s="5" t="str">
        <f>IFERROR(__xludf.DUMMYFUNCTION("""COMPUTED_VALUE"""),"melodyhanatani@gmail.com")</f>
        <v>melodyhanatani@gmail.com</v>
      </c>
      <c r="I34" s="10">
        <v>41306.0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tr">
        <f>IFERROR(__xludf.DUMMYFUNCTION("""COMPUTED_VALUE"""),"Monique")</f>
        <v>Monique</v>
      </c>
      <c r="B35" s="5" t="str">
        <f>IFERROR(__xludf.DUMMYFUNCTION("""COMPUTED_VALUE"""),"Akker")</f>
        <v>Akker</v>
      </c>
      <c r="C35" s="5" t="str">
        <f>IFERROR(__xludf.DUMMYFUNCTION("""COMPUTED_VALUE"""),"2834 El Dorado Street")</f>
        <v>2834 El Dorado Street</v>
      </c>
      <c r="D35" s="5" t="str">
        <f>IFERROR(__xludf.DUMMYFUNCTION("""COMPUTED_VALUE"""),"CA")</f>
        <v>CA</v>
      </c>
      <c r="E35" s="6">
        <f>IFERROR(__xludf.DUMMYFUNCTION("""COMPUTED_VALUE"""),90503.0)</f>
        <v>90503</v>
      </c>
      <c r="F35" s="7" t="str">
        <f>IFERROR(__xludf.DUMMYFUNCTION("""COMPUTED_VALUE"""),"310-212-7169")</f>
        <v>310-212-7169</v>
      </c>
      <c r="G35" s="8" t="str">
        <f>IFERROR(__xludf.DUMMYFUNCTION("""COMPUTED_VALUE"""),"310-251-8842")</f>
        <v>310-251-8842</v>
      </c>
      <c r="H35" s="5" t="str">
        <f>IFERROR(__xludf.DUMMYFUNCTION("""COMPUTED_VALUE"""),"moakker@gmail.com")</f>
        <v>moakker@gmail.com</v>
      </c>
      <c r="I35" s="12" t="s">
        <v>10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tr">
        <f>IFERROR(__xludf.DUMMYFUNCTION("""COMPUTED_VALUE"""),"Naomi")</f>
        <v>Naomi</v>
      </c>
      <c r="B36" s="5" t="str">
        <f>IFERROR(__xludf.DUMMYFUNCTION("""COMPUTED_VALUE"""),"Stein  ")</f>
        <v>Stein  </v>
      </c>
      <c r="C36" s="5" t="str">
        <f>IFERROR(__xludf.DUMMYFUNCTION("""COMPUTED_VALUE"""),"21417 Evalyn Ave")</f>
        <v>21417 Evalyn Ave</v>
      </c>
      <c r="D36" s="5" t="str">
        <f>IFERROR(__xludf.DUMMYFUNCTION("""COMPUTED_VALUE"""),"CA")</f>
        <v>CA</v>
      </c>
      <c r="E36" s="6">
        <f>IFERROR(__xludf.DUMMYFUNCTION("""COMPUTED_VALUE"""),90503.0)</f>
        <v>90503</v>
      </c>
      <c r="F36" s="7" t="str">
        <f>IFERROR(__xludf.DUMMYFUNCTION("""COMPUTED_VALUE"""),"")</f>
        <v/>
      </c>
      <c r="G36" s="8" t="str">
        <f>IFERROR(__xludf.DUMMYFUNCTION("""COMPUTED_VALUE"""),"973-223-1105")</f>
        <v>973-223-1105</v>
      </c>
      <c r="H36" s="5" t="str">
        <f>IFERROR(__xludf.DUMMYFUNCTION("""COMPUTED_VALUE"""),"nw2124@gmail.com")</f>
        <v>nw2124@gmail.com</v>
      </c>
      <c r="I36" s="10">
        <v>41579.0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tr">
        <f>IFERROR(__xludf.DUMMYFUNCTION("""COMPUTED_VALUE"""),"Nikki ")</f>
        <v>Nikki </v>
      </c>
      <c r="B37" s="5" t="str">
        <f>IFERROR(__xludf.DUMMYFUNCTION("""COMPUTED_VALUE"""),"McCarthy")</f>
        <v>McCarthy</v>
      </c>
      <c r="C37" s="5" t="str">
        <f>IFERROR(__xludf.DUMMYFUNCTION("""COMPUTED_VALUE"""),"21617 Paul Ave ")</f>
        <v>21617 Paul Ave </v>
      </c>
      <c r="D37" s="5" t="str">
        <f>IFERROR(__xludf.DUMMYFUNCTION("""COMPUTED_VALUE"""),"CA")</f>
        <v>CA</v>
      </c>
      <c r="E37" s="6">
        <f>IFERROR(__xludf.DUMMYFUNCTION("""COMPUTED_VALUE"""),90503.0)</f>
        <v>90503</v>
      </c>
      <c r="F37" s="7" t="str">
        <f>IFERROR(__xludf.DUMMYFUNCTION("""COMPUTED_VALUE"""),"858-264-9190")</f>
        <v>858-264-9190</v>
      </c>
      <c r="G37" s="11" t="str">
        <f>IFERROR(__xludf.DUMMYFUNCTION("""COMPUTED_VALUE"""),"")</f>
        <v/>
      </c>
      <c r="H37" s="5" t="str">
        <f>IFERROR(__xludf.DUMMYFUNCTION("""COMPUTED_VALUE"""),"Nicolemistretta@yahoo.com")</f>
        <v>Nicolemistretta@yahoo.com</v>
      </c>
      <c r="I37" s="10">
        <v>42948.0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tr">
        <f>IFERROR(__xludf.DUMMYFUNCTION("""COMPUTED_VALUE"""),"Noemi")</f>
        <v>Noemi</v>
      </c>
      <c r="B38" s="5" t="str">
        <f>IFERROR(__xludf.DUMMYFUNCTION("""COMPUTED_VALUE"""),"Orozco")</f>
        <v>Orozco</v>
      </c>
      <c r="C38" s="5" t="str">
        <f>IFERROR(__xludf.DUMMYFUNCTION("""COMPUTED_VALUE"""),"16810 Ainsworth Ave.")</f>
        <v>16810 Ainsworth Ave.</v>
      </c>
      <c r="D38" s="5" t="str">
        <f>IFERROR(__xludf.DUMMYFUNCTION("""COMPUTED_VALUE"""),"CA")</f>
        <v>CA</v>
      </c>
      <c r="E38" s="6">
        <f>IFERROR(__xludf.DUMMYFUNCTION("""COMPUTED_VALUE"""),90504.0)</f>
        <v>90504</v>
      </c>
      <c r="F38" s="7" t="str">
        <f>IFERROR(__xludf.DUMMYFUNCTION("""COMPUTED_VALUE"""),"")</f>
        <v/>
      </c>
      <c r="G38" s="8">
        <f>IFERROR(__xludf.DUMMYFUNCTION("""COMPUTED_VALUE"""),3.106259326E9)</f>
        <v>3106259326</v>
      </c>
      <c r="H38" s="5" t="str">
        <f>IFERROR(__xludf.DUMMYFUNCTION("""COMPUTED_VALUE"""),"orozco.noemi@gmail.com")</f>
        <v>orozco.noemi@gmail.com</v>
      </c>
      <c r="I38" s="10">
        <v>42736.0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tr">
        <f>IFERROR(__xludf.DUMMYFUNCTION("""COMPUTED_VALUE"""),"Nyah")</f>
        <v>Nyah</v>
      </c>
      <c r="B39" s="5" t="str">
        <f>IFERROR(__xludf.DUMMYFUNCTION("""COMPUTED_VALUE"""),"Barasch")</f>
        <v>Barasch</v>
      </c>
      <c r="C39" s="5" t="str">
        <f>IFERROR(__xludf.DUMMYFUNCTION("""COMPUTED_VALUE"""),"3731 W 182nd St")</f>
        <v>3731 W 182nd St</v>
      </c>
      <c r="D39" s="5" t="str">
        <f>IFERROR(__xludf.DUMMYFUNCTION("""COMPUTED_VALUE"""),"CA")</f>
        <v>CA</v>
      </c>
      <c r="E39" s="6">
        <f>IFERROR(__xludf.DUMMYFUNCTION("""COMPUTED_VALUE"""),90504.0)</f>
        <v>90504</v>
      </c>
      <c r="F39" s="7" t="str">
        <f>IFERROR(__xludf.DUMMYFUNCTION("""COMPUTED_VALUE"""),"")</f>
        <v/>
      </c>
      <c r="G39" s="8" t="str">
        <f>IFERROR(__xludf.DUMMYFUNCTION("""COMPUTED_VALUE"""),"310-600-6304")</f>
        <v>310-600-6304</v>
      </c>
      <c r="H39" s="5" t="str">
        <f>IFERROR(__xludf.DUMMYFUNCTION("""COMPUTED_VALUE"""),"niecha.b@gmail.com")</f>
        <v>niecha.b@gmail.com</v>
      </c>
      <c r="I39" s="10">
        <v>43252.0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tr">
        <f>IFERROR(__xludf.DUMMYFUNCTION("""COMPUTED_VALUE"""),"Patricia")</f>
        <v>Patricia</v>
      </c>
      <c r="B40" s="5" t="str">
        <f>IFERROR(__xludf.DUMMYFUNCTION("""COMPUTED_VALUE"""),"McCarthy")</f>
        <v>McCarthy</v>
      </c>
      <c r="C40" s="5" t="str">
        <f>IFERROR(__xludf.DUMMYFUNCTION("""COMPUTED_VALUE"""),"19509 Flavian Ave")</f>
        <v>19509 Flavian Ave</v>
      </c>
      <c r="D40" s="5" t="str">
        <f>IFERROR(__xludf.DUMMYFUNCTION("""COMPUTED_VALUE"""),"CA")</f>
        <v>CA</v>
      </c>
      <c r="E40" s="6">
        <f>IFERROR(__xludf.DUMMYFUNCTION("""COMPUTED_VALUE"""),90503.0)</f>
        <v>90503</v>
      </c>
      <c r="F40" s="7" t="str">
        <f>IFERROR(__xludf.DUMMYFUNCTION("""COMPUTED_VALUE"""),"")</f>
        <v/>
      </c>
      <c r="G40" s="8" t="str">
        <f>IFERROR(__xludf.DUMMYFUNCTION("""COMPUTED_VALUE"""),"213-309-0233")</f>
        <v>213-309-0233</v>
      </c>
      <c r="H40" s="5" t="str">
        <f>IFERROR(__xludf.DUMMYFUNCTION("""COMPUTED_VALUE"""),"pkonkirati@hotmail.com")</f>
        <v>pkonkirati@hotmail.com</v>
      </c>
      <c r="I40" s="10">
        <v>40725.0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tr">
        <f>IFERROR(__xludf.DUMMYFUNCTION("""COMPUTED_VALUE"""),"Pirayeh")</f>
        <v>Pirayeh</v>
      </c>
      <c r="B41" s="5" t="str">
        <f>IFERROR(__xludf.DUMMYFUNCTION("""COMPUTED_VALUE"""),"Pedarsani")</f>
        <v>Pedarsani</v>
      </c>
      <c r="C41" s="5" t="str">
        <f>IFERROR(__xludf.DUMMYFUNCTION("""COMPUTED_VALUE"""),"2800 Plaza Del Amo, #279")</f>
        <v>2800 Plaza Del Amo, #279</v>
      </c>
      <c r="D41" s="5" t="str">
        <f>IFERROR(__xludf.DUMMYFUNCTION("""COMPUTED_VALUE"""),"CA")</f>
        <v>CA</v>
      </c>
      <c r="E41" s="6">
        <f>IFERROR(__xludf.DUMMYFUNCTION("""COMPUTED_VALUE"""),90503.0)</f>
        <v>90503</v>
      </c>
      <c r="F41" s="7" t="str">
        <f>IFERROR(__xludf.DUMMYFUNCTION("""COMPUTED_VALUE"""),"424-731-7119")</f>
        <v>424-731-7119</v>
      </c>
      <c r="G41" s="8" t="str">
        <f>IFERROR(__xludf.DUMMYFUNCTION("""COMPUTED_VALUE"""),"310-749-4945")</f>
        <v>310-749-4945</v>
      </c>
      <c r="H41" s="5" t="str">
        <f>IFERROR(__xludf.DUMMYFUNCTION("""COMPUTED_VALUE"""),"pirayehp@yahoo.com")</f>
        <v>pirayehp@yahoo.com</v>
      </c>
      <c r="I41" s="10">
        <v>40360.0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tr">
        <f>IFERROR(__xludf.DUMMYFUNCTION("""COMPUTED_VALUE"""),"Roni")</f>
        <v>Roni</v>
      </c>
      <c r="B42" s="5" t="str">
        <f>IFERROR(__xludf.DUMMYFUNCTION("""COMPUTED_VALUE"""),"Okubo")</f>
        <v>Okubo</v>
      </c>
      <c r="C42" s="5" t="str">
        <f>IFERROR(__xludf.DUMMYFUNCTION("""COMPUTED_VALUE"""),"23135 Samuel St Apt 2")</f>
        <v>23135 Samuel St Apt 2</v>
      </c>
      <c r="D42" s="5" t="str">
        <f>IFERROR(__xludf.DUMMYFUNCTION("""COMPUTED_VALUE"""),"CA")</f>
        <v>CA</v>
      </c>
      <c r="E42" s="6">
        <f>IFERROR(__xludf.DUMMYFUNCTION("""COMPUTED_VALUE"""),90505.0)</f>
        <v>90505</v>
      </c>
      <c r="F42" s="7" t="str">
        <f>IFERROR(__xludf.DUMMYFUNCTION("""COMPUTED_VALUE"""),"")</f>
        <v/>
      </c>
      <c r="G42" s="11" t="str">
        <f>IFERROR(__xludf.DUMMYFUNCTION("""COMPUTED_VALUE"""),"")</f>
        <v/>
      </c>
      <c r="H42" s="5" t="str">
        <f>IFERROR(__xludf.DUMMYFUNCTION("""COMPUTED_VALUE"""),"Ronettelynae@gmail.com")</f>
        <v>Ronettelynae@gmail.com</v>
      </c>
      <c r="I42" s="10">
        <v>42948.0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tr">
        <f>IFERROR(__xludf.DUMMYFUNCTION("""COMPUTED_VALUE"""),"Rosalyn")</f>
        <v>Rosalyn</v>
      </c>
      <c r="B43" s="5" t="str">
        <f>IFERROR(__xludf.DUMMYFUNCTION("""COMPUTED_VALUE"""),"Varee")</f>
        <v>Varee</v>
      </c>
      <c r="C43" s="5" t="str">
        <f>IFERROR(__xludf.DUMMYFUNCTION("""COMPUTED_VALUE"""),"18720 Florwood Ave")</f>
        <v>18720 Florwood Ave</v>
      </c>
      <c r="D43" s="5" t="str">
        <f>IFERROR(__xludf.DUMMYFUNCTION("""COMPUTED_VALUE"""),"CA")</f>
        <v>CA</v>
      </c>
      <c r="E43" s="6">
        <f>IFERROR(__xludf.DUMMYFUNCTION("""COMPUTED_VALUE"""),90504.0)</f>
        <v>90504</v>
      </c>
      <c r="F43" s="7" t="str">
        <f>IFERROR(__xludf.DUMMYFUNCTION("""COMPUTED_VALUE"""),"")</f>
        <v/>
      </c>
      <c r="G43" s="8">
        <f>IFERROR(__xludf.DUMMYFUNCTION("""COMPUTED_VALUE"""),3.105313069E9)</f>
        <v>3105313069</v>
      </c>
      <c r="H43" s="5" t="str">
        <f>IFERROR(__xludf.DUMMYFUNCTION("""COMPUTED_VALUE"""),"Rosalyn_varee@hotmail.com")</f>
        <v>Rosalyn_varee@hotmail.com</v>
      </c>
      <c r="I43" s="10">
        <v>43070.0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tr">
        <f>IFERROR(__xludf.DUMMYFUNCTION("""COMPUTED_VALUE"""),"Sally")</f>
        <v>Sally</v>
      </c>
      <c r="B44" s="5" t="str">
        <f>IFERROR(__xludf.DUMMYFUNCTION("""COMPUTED_VALUE"""),"Koo")</f>
        <v>Koo</v>
      </c>
      <c r="C44" s="5" t="str">
        <f>IFERROR(__xludf.DUMMYFUNCTION("""COMPUTED_VALUE"""),"3730 Garnet Street #10")</f>
        <v>3730 Garnet Street #10</v>
      </c>
      <c r="D44" s="5" t="str">
        <f>IFERROR(__xludf.DUMMYFUNCTION("""COMPUTED_VALUE"""),"CA")</f>
        <v>CA</v>
      </c>
      <c r="E44" s="6">
        <f>IFERROR(__xludf.DUMMYFUNCTION("""COMPUTED_VALUE"""),90503.0)</f>
        <v>90503</v>
      </c>
      <c r="F44" s="7" t="str">
        <f>IFERROR(__xludf.DUMMYFUNCTION("""COMPUTED_VALUE"""),"")</f>
        <v/>
      </c>
      <c r="G44" s="8">
        <f>IFERROR(__xludf.DUMMYFUNCTION("""COMPUTED_VALUE"""),5.262098972E9)</f>
        <v>5262098972</v>
      </c>
      <c r="H44" s="5" t="str">
        <f>IFERROR(__xludf.DUMMYFUNCTION("""COMPUTED_VALUE"""),"Sallykoo23@gmail.com")</f>
        <v>Sallykoo23@gmail.com</v>
      </c>
      <c r="I44" s="10">
        <v>43132.0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tr">
        <f>IFERROR(__xludf.DUMMYFUNCTION("""COMPUTED_VALUE"""),"Sara")</f>
        <v>Sara</v>
      </c>
      <c r="B45" s="5" t="str">
        <f>IFERROR(__xludf.DUMMYFUNCTION("""COMPUTED_VALUE"""),"Ritchey ")</f>
        <v>Ritchey </v>
      </c>
      <c r="C45" s="5" t="str">
        <f>IFERROR(__xludf.DUMMYFUNCTION("""COMPUTED_VALUE"""),"750 E. Carson St. Spc 33")</f>
        <v>750 E. Carson St. Spc 33</v>
      </c>
      <c r="D45" s="5" t="str">
        <f>IFERROR(__xludf.DUMMYFUNCTION("""COMPUTED_VALUE"""),"CA")</f>
        <v>CA</v>
      </c>
      <c r="E45" s="6">
        <f>IFERROR(__xludf.DUMMYFUNCTION("""COMPUTED_VALUE"""),90745.0)</f>
        <v>90745</v>
      </c>
      <c r="F45" s="7" t="str">
        <f>IFERROR(__xludf.DUMMYFUNCTION("""COMPUTED_VALUE"""),"")</f>
        <v/>
      </c>
      <c r="G45" s="8">
        <f>IFERROR(__xludf.DUMMYFUNCTION("""COMPUTED_VALUE"""),3.109636103E9)</f>
        <v>3109636103</v>
      </c>
      <c r="H45" s="5" t="str">
        <f>IFERROR(__xludf.DUMMYFUNCTION("""COMPUTED_VALUE"""),"Sararitchey@gmail.com")</f>
        <v>Sararitchey@gmail.com</v>
      </c>
      <c r="I45" s="10">
        <v>42979.0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tr">
        <f>IFERROR(__xludf.DUMMYFUNCTION("""COMPUTED_VALUE"""),"Sasha")</f>
        <v>Sasha</v>
      </c>
      <c r="B46" s="5" t="str">
        <f>IFERROR(__xludf.DUMMYFUNCTION("""COMPUTED_VALUE"""),"Dempsey")</f>
        <v>Dempsey</v>
      </c>
      <c r="C46" s="5" t="str">
        <f>IFERROR(__xludf.DUMMYFUNCTION("""COMPUTED_VALUE"""),"20360 Anza Ave. #5")</f>
        <v>20360 Anza Ave. #5</v>
      </c>
      <c r="D46" s="5" t="str">
        <f>IFERROR(__xludf.DUMMYFUNCTION("""COMPUTED_VALUE"""),"CA")</f>
        <v>CA</v>
      </c>
      <c r="E46" s="6">
        <f>IFERROR(__xludf.DUMMYFUNCTION("""COMPUTED_VALUE"""),90503.0)</f>
        <v>90503</v>
      </c>
      <c r="F46" s="7" t="str">
        <f>IFERROR(__xludf.DUMMYFUNCTION("""COMPUTED_VALUE"""),"")</f>
        <v/>
      </c>
      <c r="G46" s="8" t="str">
        <f>IFERROR(__xludf.DUMMYFUNCTION("""COMPUTED_VALUE"""),"424-488-4897")</f>
        <v>424-488-4897</v>
      </c>
      <c r="H46" s="5" t="str">
        <f>IFERROR(__xludf.DUMMYFUNCTION("""COMPUTED_VALUE"""),"Sashamarie_6@yahoo.com")</f>
        <v>Sashamarie_6@yahoo.com</v>
      </c>
      <c r="I46" s="10">
        <v>43009.0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7" t="str">
        <f>IFERROR(__xludf.DUMMYFUNCTION("""COMPUTED_VALUE"""),"Shana")</f>
        <v>Shana</v>
      </c>
      <c r="B47" s="7" t="str">
        <f>IFERROR(__xludf.DUMMYFUNCTION("""COMPUTED_VALUE"""),"McConnell Bell")</f>
        <v>McConnell Bell</v>
      </c>
      <c r="C47" s="7" t="str">
        <f>IFERROR(__xludf.DUMMYFUNCTION("""COMPUTED_VALUE"""),"17817 Glenburn Ave")</f>
        <v>17817 Glenburn Ave</v>
      </c>
      <c r="D47" s="7" t="str">
        <f>IFERROR(__xludf.DUMMYFUNCTION("""COMPUTED_VALUE"""),"CA")</f>
        <v>CA</v>
      </c>
      <c r="E47" s="13">
        <f>IFERROR(__xludf.DUMMYFUNCTION("""COMPUTED_VALUE"""),90504.0)</f>
        <v>90504</v>
      </c>
      <c r="F47" s="7" t="str">
        <f>IFERROR(__xludf.DUMMYFUNCTION("""COMPUTED_VALUE"""),"")</f>
        <v/>
      </c>
      <c r="G47" s="14" t="str">
        <f>IFERROR(__xludf.DUMMYFUNCTION("""COMPUTED_VALUE"""),"310-591-9848")</f>
        <v>310-591-9848</v>
      </c>
      <c r="H47" s="7" t="str">
        <f>IFERROR(__xludf.DUMMYFUNCTION("""COMPUTED_VALUE"""),"Shanaworld2000@yahoo.com")</f>
        <v>Shanaworld2000@yahoo.com</v>
      </c>
      <c r="I47" s="10">
        <v>43252.0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7" t="str">
        <f>IFERROR(__xludf.DUMMYFUNCTION("""COMPUTED_VALUE"""),"Shealee")</f>
        <v>Shealee</v>
      </c>
      <c r="B48" s="7" t="str">
        <f>IFERROR(__xludf.DUMMYFUNCTION("""COMPUTED_VALUE"""),"Nigro")</f>
        <v>Nigro</v>
      </c>
      <c r="C48" s="7" t="str">
        <f>IFERROR(__xludf.DUMMYFUNCTION("""COMPUTED_VALUE"""),"2111 W. 162nd St.")</f>
        <v>2111 W. 162nd St.</v>
      </c>
      <c r="D48" s="7" t="str">
        <f>IFERROR(__xludf.DUMMYFUNCTION("""COMPUTED_VALUE"""),"CA")</f>
        <v>CA</v>
      </c>
      <c r="E48" s="13">
        <f>IFERROR(__xludf.DUMMYFUNCTION("""COMPUTED_VALUE"""),90504.0)</f>
        <v>90504</v>
      </c>
      <c r="F48" s="7" t="str">
        <f>IFERROR(__xludf.DUMMYFUNCTION("""COMPUTED_VALUE"""),"")</f>
        <v/>
      </c>
      <c r="G48" s="14" t="str">
        <f>IFERROR(__xludf.DUMMYFUNCTION("""COMPUTED_VALUE"""),"703-400-1370")</f>
        <v>703-400-1370</v>
      </c>
      <c r="H48" s="7" t="str">
        <f>IFERROR(__xludf.DUMMYFUNCTION("""COMPUTED_VALUE"""),"sheawhit@gmail.com")</f>
        <v>sheawhit@gmail.com</v>
      </c>
      <c r="I48" s="10">
        <v>42795.0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7" t="str">
        <f>IFERROR(__xludf.DUMMYFUNCTION("""COMPUTED_VALUE"""),"Silvia")</f>
        <v>Silvia</v>
      </c>
      <c r="B49" s="7" t="str">
        <f>IFERROR(__xludf.DUMMYFUNCTION("""COMPUTED_VALUE"""),"Chovit")</f>
        <v>Chovit</v>
      </c>
      <c r="C49" s="7" t="str">
        <f>IFERROR(__xludf.DUMMYFUNCTION("""COMPUTED_VALUE"""),"19342 Beckworth Ave")</f>
        <v>19342 Beckworth Ave</v>
      </c>
      <c r="D49" s="7" t="str">
        <f>IFERROR(__xludf.DUMMYFUNCTION("""COMPUTED_VALUE"""),"CA")</f>
        <v>CA</v>
      </c>
      <c r="E49" s="13">
        <f>IFERROR(__xludf.DUMMYFUNCTION("""COMPUTED_VALUE"""),90503.0)</f>
        <v>90503</v>
      </c>
      <c r="F49" s="7" t="str">
        <f>IFERROR(__xludf.DUMMYFUNCTION("""COMPUTED_VALUE"""),"310-499-0149")</f>
        <v>310-499-0149</v>
      </c>
      <c r="G49" s="14" t="str">
        <f>IFERROR(__xludf.DUMMYFUNCTION("""COMPUTED_VALUE"""),"310-528-5074")</f>
        <v>310-528-5074</v>
      </c>
      <c r="H49" s="7" t="str">
        <f>IFERROR(__xludf.DUMMYFUNCTION("""COMPUTED_VALUE"""),"silchovit@gmail.com")</f>
        <v>silchovit@gmail.com</v>
      </c>
      <c r="I49" s="10">
        <v>40940.0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7" t="str">
        <f>IFERROR(__xludf.DUMMYFUNCTION("""COMPUTED_VALUE"""),"Tiffany")</f>
        <v>Tiffany</v>
      </c>
      <c r="B50" s="7" t="str">
        <f>IFERROR(__xludf.DUMMYFUNCTION("""COMPUTED_VALUE"""),"Reed")</f>
        <v>Reed</v>
      </c>
      <c r="C50" s="7" t="str">
        <f>IFERROR(__xludf.DUMMYFUNCTION("""COMPUTED_VALUE"""),"20831 Victor St.")</f>
        <v>20831 Victor St.</v>
      </c>
      <c r="D50" s="7" t="str">
        <f>IFERROR(__xludf.DUMMYFUNCTION("""COMPUTED_VALUE"""),"CA")</f>
        <v>CA</v>
      </c>
      <c r="E50" s="13">
        <f>IFERROR(__xludf.DUMMYFUNCTION("""COMPUTED_VALUE"""),90503.0)</f>
        <v>90503</v>
      </c>
      <c r="F50" s="7" t="str">
        <f>IFERROR(__xludf.DUMMYFUNCTION("""COMPUTED_VALUE"""),"310-524-5524")</f>
        <v>310-524-5524</v>
      </c>
      <c r="G50" s="14" t="str">
        <f>IFERROR(__xludf.DUMMYFUNCTION("""COMPUTED_VALUE"""),"714-514-9770")</f>
        <v>714-514-9770</v>
      </c>
      <c r="H50" s="7" t="str">
        <f>IFERROR(__xludf.DUMMYFUNCTION("""COMPUTED_VALUE"""),"tiffanygellerreed@me.com")</f>
        <v>tiffanygellerreed@me.com</v>
      </c>
      <c r="I50" s="10">
        <v>42036.0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7" t="str">
        <f>IFERROR(__xludf.DUMMYFUNCTION("""COMPUTED_VALUE"""),"Valerie ")</f>
        <v>Valerie </v>
      </c>
      <c r="B51" s="7" t="str">
        <f>IFERROR(__xludf.DUMMYFUNCTION("""COMPUTED_VALUE"""),"Browers ")</f>
        <v>Browers </v>
      </c>
      <c r="C51" s="7" t="str">
        <f>IFERROR(__xludf.DUMMYFUNCTION("""COMPUTED_VALUE"""),"21617 Vicky Ave")</f>
        <v>21617 Vicky Ave</v>
      </c>
      <c r="D51" s="7" t="str">
        <f>IFERROR(__xludf.DUMMYFUNCTION("""COMPUTED_VALUE"""),"CA")</f>
        <v>CA</v>
      </c>
      <c r="E51" s="13">
        <f>IFERROR(__xludf.DUMMYFUNCTION("""COMPUTED_VALUE"""),90503.0)</f>
        <v>90503</v>
      </c>
      <c r="F51" s="7" t="str">
        <f>IFERROR(__xludf.DUMMYFUNCTION("""COMPUTED_VALUE"""),"")</f>
        <v/>
      </c>
      <c r="G51" s="14" t="str">
        <f>IFERROR(__xludf.DUMMYFUNCTION("""COMPUTED_VALUE"""),"714-655-5050")</f>
        <v>714-655-5050</v>
      </c>
      <c r="H51" s="7" t="str">
        <f>IFERROR(__xludf.DUMMYFUNCTION("""COMPUTED_VALUE"""),"Vmpusc@gmail.com")</f>
        <v>Vmpusc@gmail.com</v>
      </c>
      <c r="I51" s="10">
        <v>42948.0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7" t="str">
        <f>IFERROR(__xludf.DUMMYFUNCTION("""COMPUTED_VALUE"""),"Virginia")</f>
        <v>Virginia</v>
      </c>
      <c r="B52" s="7" t="str">
        <f>IFERROR(__xludf.DUMMYFUNCTION("""COMPUTED_VALUE"""),"Wang")</f>
        <v>Wang</v>
      </c>
      <c r="C52" s="7" t="str">
        <f>IFERROR(__xludf.DUMMYFUNCTION("""COMPUTED_VALUE"""),"3201 Onrado St.")</f>
        <v>3201 Onrado St.</v>
      </c>
      <c r="D52" s="7" t="str">
        <f>IFERROR(__xludf.DUMMYFUNCTION("""COMPUTED_VALUE"""),"CA")</f>
        <v>CA</v>
      </c>
      <c r="E52" s="13">
        <f>IFERROR(__xludf.DUMMYFUNCTION("""COMPUTED_VALUE"""),90503.0)</f>
        <v>90503</v>
      </c>
      <c r="F52" s="7" t="str">
        <f>IFERROR(__xludf.DUMMYFUNCTION("""COMPUTED_VALUE"""),"")</f>
        <v/>
      </c>
      <c r="G52" s="14" t="str">
        <f>IFERROR(__xludf.DUMMYFUNCTION("""COMPUTED_VALUE"""),"909-263-7129")</f>
        <v>909-263-7129</v>
      </c>
      <c r="H52" s="7" t="str">
        <f>IFERROR(__xludf.DUMMYFUNCTION("""COMPUTED_VALUE"""),"vrocha73@hotmail.com")</f>
        <v>vrocha73@hotmail.com</v>
      </c>
      <c r="I52" s="10">
        <v>39965.0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7" t="str">
        <f>IFERROR(__xludf.DUMMYFUNCTION("""COMPUTED_VALUE"""),"Wendy")</f>
        <v>Wendy</v>
      </c>
      <c r="B53" s="7" t="str">
        <f>IFERROR(__xludf.DUMMYFUNCTION("""COMPUTED_VALUE"""),"Lewis ")</f>
        <v>Lewis </v>
      </c>
      <c r="C53" s="7" t="str">
        <f>IFERROR(__xludf.DUMMYFUNCTION("""COMPUTED_VALUE"""),"17211 Eastwood Ave.")</f>
        <v>17211 Eastwood Ave.</v>
      </c>
      <c r="D53" s="7" t="str">
        <f>IFERROR(__xludf.DUMMYFUNCTION("""COMPUTED_VALUE"""),"CA")</f>
        <v>CA</v>
      </c>
      <c r="E53" s="13">
        <f>IFERROR(__xludf.DUMMYFUNCTION("""COMPUTED_VALUE"""),90504.0)</f>
        <v>90504</v>
      </c>
      <c r="F53" s="7" t="str">
        <f>IFERROR(__xludf.DUMMYFUNCTION("""COMPUTED_VALUE"""),"")</f>
        <v/>
      </c>
      <c r="G53" s="14" t="str">
        <f>IFERROR(__xludf.DUMMYFUNCTION("""COMPUTED_VALUE"""),"424-246-0588")</f>
        <v>424-246-0588</v>
      </c>
      <c r="H53" s="7" t="str">
        <f>IFERROR(__xludf.DUMMYFUNCTION("""COMPUTED_VALUE"""),"Cbrwen@gmail.com")</f>
        <v>Cbrwen@gmail.com</v>
      </c>
      <c r="I53" s="10">
        <v>43070.0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7" t="str">
        <f>IFERROR(__xludf.DUMMYFUNCTION("""COMPUTED_VALUE"""),"Yuka")</f>
        <v>Yuka</v>
      </c>
      <c r="B54" s="7" t="str">
        <f>IFERROR(__xludf.DUMMYFUNCTION("""COMPUTED_VALUE"""),"Toda")</f>
        <v>Toda</v>
      </c>
      <c r="C54" s="7" t="str">
        <f>IFERROR(__xludf.DUMMYFUNCTION("""COMPUTED_VALUE"""),"2800 Plaza del Amo  unit 215")</f>
        <v>2800 Plaza del Amo  unit 215</v>
      </c>
      <c r="D54" s="7" t="str">
        <f>IFERROR(__xludf.DUMMYFUNCTION("""COMPUTED_VALUE"""),"CA ")</f>
        <v>CA </v>
      </c>
      <c r="E54" s="13">
        <f>IFERROR(__xludf.DUMMYFUNCTION("""COMPUTED_VALUE"""),90503.0)</f>
        <v>90503</v>
      </c>
      <c r="F54" s="7" t="str">
        <f>IFERROR(__xludf.DUMMYFUNCTION("""COMPUTED_VALUE"""),"")</f>
        <v/>
      </c>
      <c r="G54" s="14" t="str">
        <f>IFERROR(__xludf.DUMMYFUNCTION("""COMPUTED_VALUE"""),"310-402-3738")</f>
        <v>310-402-3738</v>
      </c>
      <c r="H54" s="7" t="str">
        <f>IFERROR(__xludf.DUMMYFUNCTION("""COMPUTED_VALUE"""),"Flew0fool@yahoo.co.jp")</f>
        <v>Flew0fool@yahoo.co.jp</v>
      </c>
      <c r="I54" s="10">
        <v>43252.0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7" t="str">
        <f>IFERROR(__xludf.DUMMYFUNCTION("""COMPUTED_VALUE"""),"Yuka")</f>
        <v>Yuka</v>
      </c>
      <c r="B55" s="7" t="str">
        <f>IFERROR(__xludf.DUMMYFUNCTION("""COMPUTED_VALUE"""),"Sanda")</f>
        <v>Sanda</v>
      </c>
      <c r="C55" s="7" t="str">
        <f>IFERROR(__xludf.DUMMYFUNCTION("""COMPUTED_VALUE"""),"3101 Plaza del Amo unit24")</f>
        <v>3101 Plaza del Amo unit24</v>
      </c>
      <c r="D55" s="7" t="str">
        <f>IFERROR(__xludf.DUMMYFUNCTION("""COMPUTED_VALUE"""),"CA ")</f>
        <v>CA </v>
      </c>
      <c r="E55" s="13">
        <f>IFERROR(__xludf.DUMMYFUNCTION("""COMPUTED_VALUE"""),90503.0)</f>
        <v>90503</v>
      </c>
      <c r="F55" s="7" t="str">
        <f>IFERROR(__xludf.DUMMYFUNCTION("""COMPUTED_VALUE"""),"")</f>
        <v/>
      </c>
      <c r="G55" s="14">
        <f>IFERROR(__xludf.DUMMYFUNCTION("""COMPUTED_VALUE"""),4.243589352E9)</f>
        <v>4243589352</v>
      </c>
      <c r="H55" s="7" t="str">
        <f>IFERROR(__xludf.DUMMYFUNCTION("""COMPUTED_VALUE"""),"tolacherry@gmail.com")</f>
        <v>tolacherry@gmail.com</v>
      </c>
      <c r="I55" s="10">
        <v>43313.0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15" t="str">
        <f>IFERROR(__xludf.DUMMYFUNCTION("""COMPUTED_VALUE"""),"")</f>
        <v/>
      </c>
      <c r="B56" s="15" t="str">
        <f>IFERROR(__xludf.DUMMYFUNCTION("""COMPUTED_VALUE"""),"")</f>
        <v/>
      </c>
      <c r="C56" s="15" t="str">
        <f>IFERROR(__xludf.DUMMYFUNCTION("""COMPUTED_VALUE"""),"")</f>
        <v/>
      </c>
      <c r="D56" s="15" t="str">
        <f>IFERROR(__xludf.DUMMYFUNCTION("""COMPUTED_VALUE"""),"")</f>
        <v/>
      </c>
      <c r="E56" s="15" t="str">
        <f>IFERROR(__xludf.DUMMYFUNCTION("""COMPUTED_VALUE"""),"")</f>
        <v/>
      </c>
      <c r="F56" s="15" t="str">
        <f>IFERROR(__xludf.DUMMYFUNCTION("""COMPUTED_VALUE"""),"")</f>
        <v/>
      </c>
      <c r="G56" s="15" t="str">
        <f>IFERROR(__xludf.DUMMYFUNCTION("""COMPUTED_VALUE"""),"")</f>
        <v/>
      </c>
      <c r="H56" s="15" t="str">
        <f>IFERROR(__xludf.DUMMYFUNCTION("""COMPUTED_VALUE"""),"")</f>
        <v/>
      </c>
      <c r="I56" s="1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1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1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1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1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1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1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1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1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1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1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1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1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1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1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1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1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1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1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1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1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1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1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1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1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1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1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1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1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1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1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1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1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1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1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1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1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1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1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1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1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1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1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1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1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1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1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1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1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1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1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1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1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1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1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1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1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1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1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1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1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1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1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1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1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1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1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1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1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1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1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1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1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1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1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1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1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1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1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1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1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1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1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1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1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1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1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1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1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1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1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1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1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1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1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1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1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1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1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1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1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1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1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1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1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1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1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1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1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1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1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1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1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1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1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1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1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1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1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1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1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1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1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1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1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1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1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1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1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1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1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1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1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1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1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1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1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1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1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1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1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1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1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1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1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1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1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1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1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1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1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1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1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1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1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1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1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1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1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1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1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1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1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1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1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1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1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1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1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1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1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1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1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1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1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1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1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1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1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1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1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1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1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1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1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1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1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1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1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1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1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1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1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1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1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1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1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1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1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1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1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1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1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1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1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1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1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1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1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1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1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1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1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1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1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1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1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1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1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1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1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1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1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1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1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1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1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1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1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1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1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1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1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1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1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1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1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1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1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1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1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1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1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1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1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1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1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1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1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1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1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1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1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1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1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1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1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1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1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1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1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1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1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1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1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1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1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1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1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1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1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1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1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1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1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1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1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1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1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1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1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1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1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1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1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1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1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1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1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1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1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1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1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1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1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1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1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1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1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1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1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1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1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1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1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1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1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1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1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1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1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1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1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1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1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1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1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1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1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1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1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1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1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1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1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1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1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1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1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1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1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1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1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1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1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1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1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1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1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1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1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1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1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1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1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1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1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1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1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1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1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1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1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1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1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1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1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1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1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1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1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1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1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1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1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1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1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1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1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1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1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1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1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1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1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1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1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1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1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1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1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1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1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1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1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1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1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1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16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16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16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16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16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16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16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16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1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1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1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1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1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1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1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1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1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1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1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1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1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1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1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1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1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1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1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1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1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1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1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1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1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1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1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1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1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1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1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1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1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1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1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1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1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1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1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1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1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1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1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1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1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1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1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1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1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1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1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1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1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1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1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1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1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1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1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1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1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1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1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1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1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1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1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16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16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16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16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16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16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16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16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1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1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1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1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1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1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1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1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1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1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1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1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1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1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1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1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1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1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1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1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1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1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1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1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1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1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1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1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1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1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1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1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1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1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1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1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1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1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1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1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1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1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1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1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1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1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1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1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1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1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1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1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1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1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1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1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1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1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1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1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1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1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1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1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1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1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1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16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16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16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16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16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16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16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16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16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16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16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16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16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16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16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16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16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16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16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16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16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16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16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1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1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1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1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1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1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1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1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1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1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1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1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1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1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1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1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1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1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1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1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1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1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1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1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1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1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1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1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1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1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1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1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1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1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1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1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1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1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1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1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1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1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16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16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16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16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16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16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16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16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16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16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16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16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16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16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16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16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16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16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16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16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16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16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16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16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16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16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16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16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16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16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16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16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16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16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16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16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16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16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16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16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16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16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16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16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16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16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16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16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16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16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16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16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16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16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16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16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16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16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16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16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16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16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16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16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16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16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16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16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16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16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16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16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16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16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16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16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16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16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16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16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16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16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16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16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16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16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16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16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16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16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16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16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16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16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16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16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16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16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16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16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16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16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16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16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16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16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16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16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16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16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16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16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16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16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16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16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16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16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16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16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16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16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16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16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16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16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16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16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16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16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16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16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16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16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16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16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16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16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16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16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16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16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16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16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16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16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16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16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16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16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16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16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16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16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16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16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16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16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16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16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16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16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16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16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16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16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16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16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16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16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16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16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16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16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16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16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16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16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16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16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16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16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16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16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16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16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16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16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16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16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16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16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16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16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16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16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16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16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16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16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16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16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16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16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1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1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1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1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1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1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1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1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1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1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1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1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1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1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1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1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1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1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1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1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1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1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1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1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1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1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1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1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1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1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1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16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16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16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16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16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16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16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16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1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1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1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1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1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1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1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1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1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1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1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1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1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1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1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1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1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1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1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1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1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1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1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1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1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1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1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1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1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1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1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1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1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1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1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1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1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1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1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1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1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1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1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1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1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1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1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1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1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1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1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1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1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1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1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1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1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1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1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1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1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1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1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1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1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1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1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16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16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16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1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16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16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16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1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1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16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16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1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16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16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16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16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16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16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16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16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16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16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16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16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16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16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16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16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16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16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16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16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