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ub Roster" sheetId="1" r:id="rId4"/>
  </sheets>
  <definedNames>
    <definedName hidden="1" localSheetId="0" name="_xlnm._FilterDatabase">'Club Roster'!$A$3:$S$65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31">
      <text>
        <t xml:space="preserve">Not sure why I can't change this! New address: 106 Rose ct :)
	-MOMS Club of Robbinsville MOMS Club of Robbinsville</t>
      </text>
    </comment>
  </commentList>
</comments>
</file>

<file path=xl/sharedStrings.xml><?xml version="1.0" encoding="utf-8"?>
<sst xmlns="http://schemas.openxmlformats.org/spreadsheetml/2006/main" count="519" uniqueCount="314">
  <si>
    <t>MEMBER INFORMATION</t>
  </si>
  <si>
    <t>FAMILY INFORMATION</t>
  </si>
  <si>
    <t>MEMBER CONTACT INFORMATION</t>
  </si>
  <si>
    <t>PERMISSION GRANTED FOR</t>
  </si>
  <si>
    <t>Children</t>
  </si>
  <si>
    <t>Last Name</t>
  </si>
  <si>
    <t>First Name</t>
  </si>
  <si>
    <t>Birthday</t>
  </si>
  <si>
    <t>Birthday Month</t>
  </si>
  <si>
    <t>Food Restrictions &amp; Allergies</t>
  </si>
  <si>
    <t>Join Date</t>
  </si>
  <si>
    <t>Renewal Month</t>
  </si>
  <si>
    <t>Spouse Name</t>
  </si>
  <si>
    <t>First Name(s)</t>
  </si>
  <si>
    <t>Last Name(s)</t>
  </si>
  <si>
    <t>Birthday(s)</t>
  </si>
  <si>
    <t>Birthday(s) Month</t>
  </si>
  <si>
    <t>Ages</t>
  </si>
  <si>
    <t>Known Allergies</t>
  </si>
  <si>
    <t>Address</t>
  </si>
  <si>
    <t>Phone Number(s)</t>
  </si>
  <si>
    <t>Email Address</t>
  </si>
  <si>
    <t>PR Photo</t>
  </si>
  <si>
    <t>Shutterfly</t>
  </si>
  <si>
    <t>Alfredo</t>
  </si>
  <si>
    <t>Nicole</t>
  </si>
  <si>
    <t>N/A</t>
  </si>
  <si>
    <t>JULY</t>
  </si>
  <si>
    <t>Mike Alfredo</t>
  </si>
  <si>
    <t>Tristan James</t>
  </si>
  <si>
    <t>27 Tynemouth Ct</t>
  </si>
  <si>
    <t>732-236-8442</t>
  </si>
  <si>
    <t>Yes</t>
  </si>
  <si>
    <t>Camarda</t>
  </si>
  <si>
    <t>Christine</t>
  </si>
  <si>
    <t>Celiac disease - eats only self cooked food</t>
  </si>
  <si>
    <t>Jonathan Camarda</t>
  </si>
  <si>
    <t>Jonathan</t>
  </si>
  <si>
    <t>8 Hulse Street</t>
  </si>
  <si>
    <t>609-462-8061</t>
  </si>
  <si>
    <t>Joseph</t>
  </si>
  <si>
    <t>Chandler</t>
  </si>
  <si>
    <t>Heather</t>
  </si>
  <si>
    <t>NOV</t>
  </si>
  <si>
    <t>Clay Chandler</t>
  </si>
  <si>
    <t>Caylee</t>
  </si>
  <si>
    <t>5 Truman Court</t>
  </si>
  <si>
    <t>609-658-3446</t>
  </si>
  <si>
    <t>heather.chandler@gmail.com</t>
  </si>
  <si>
    <t>Luke</t>
  </si>
  <si>
    <t>Logan</t>
  </si>
  <si>
    <t>Clayton</t>
  </si>
  <si>
    <t>Julie</t>
  </si>
  <si>
    <t>SEPT</t>
  </si>
  <si>
    <t>David Clayton</t>
  </si>
  <si>
    <t>Winston</t>
  </si>
  <si>
    <t>None</t>
  </si>
  <si>
    <t>2 Line Rd</t>
  </si>
  <si>
    <t>267-259-7998</t>
  </si>
  <si>
    <t>Konrad</t>
  </si>
  <si>
    <t>Lennox (Lex)</t>
  </si>
  <si>
    <t>Not known</t>
  </si>
  <si>
    <t>D'Angelo</t>
  </si>
  <si>
    <t>Amanda</t>
  </si>
  <si>
    <t>DEC</t>
  </si>
  <si>
    <t>Anthony D'Angelo</t>
  </si>
  <si>
    <t>Margaret</t>
  </si>
  <si>
    <t>91 Malsbury Street</t>
  </si>
  <si>
    <t>646-465-0524</t>
  </si>
  <si>
    <t>William</t>
  </si>
  <si>
    <t>Abigail Mae</t>
  </si>
  <si>
    <t>Dolan</t>
  </si>
  <si>
    <t>Brenda</t>
  </si>
  <si>
    <t>James (Jim) Dolan</t>
  </si>
  <si>
    <t>James (Jimmy)</t>
  </si>
  <si>
    <t>2 Chestnut Drive</t>
  </si>
  <si>
    <t>908-907-8721</t>
  </si>
  <si>
    <t>Brenda.dolan@yahoo.com</t>
  </si>
  <si>
    <t>Ellis</t>
  </si>
  <si>
    <t>Sarah</t>
  </si>
  <si>
    <t>FEB</t>
  </si>
  <si>
    <t>Scott Ellis</t>
  </si>
  <si>
    <t>Colin</t>
  </si>
  <si>
    <t>none</t>
  </si>
  <si>
    <t>4 Hamton Court East</t>
  </si>
  <si>
    <t>609-923-5204</t>
  </si>
  <si>
    <t>sarahgoldbergellis@gmail.com</t>
  </si>
  <si>
    <t>YES</t>
  </si>
  <si>
    <t>yes</t>
  </si>
  <si>
    <t>Claire</t>
  </si>
  <si>
    <t>not known</t>
  </si>
  <si>
    <t>Gallo</t>
  </si>
  <si>
    <t>MAY</t>
  </si>
  <si>
    <t>Brett Gallo</t>
  </si>
  <si>
    <t>Elle</t>
  </si>
  <si>
    <t>208 Honeysuckle Drive</t>
  </si>
  <si>
    <t>413-222-6464</t>
  </si>
  <si>
    <t>sarahkgallo@gmail.com</t>
  </si>
  <si>
    <t>Vivian</t>
  </si>
  <si>
    <t>Jain</t>
  </si>
  <si>
    <t>Swati</t>
  </si>
  <si>
    <t>Vegetarian (no meat, seafood or fish)</t>
  </si>
  <si>
    <t>JUN</t>
  </si>
  <si>
    <t>Josiah Ryman</t>
  </si>
  <si>
    <t>Expecting</t>
  </si>
  <si>
    <t>Due Aug</t>
  </si>
  <si>
    <t>34 Union Street</t>
  </si>
  <si>
    <t>337-802-0758</t>
  </si>
  <si>
    <t>swati.jain.email@gmail.com</t>
  </si>
  <si>
    <t>Kierman</t>
  </si>
  <si>
    <t>Stacey</t>
  </si>
  <si>
    <t>Yimi Kierman</t>
  </si>
  <si>
    <t>Ryan</t>
  </si>
  <si>
    <t>16 Arnold Lane</t>
  </si>
  <si>
    <t>(C) 732-266-7040</t>
  </si>
  <si>
    <t>Ethan</t>
  </si>
  <si>
    <t>Kranz</t>
  </si>
  <si>
    <t>Marina</t>
  </si>
  <si>
    <t>MAR</t>
  </si>
  <si>
    <t>Paul Kranz</t>
  </si>
  <si>
    <t>Lucy</t>
  </si>
  <si>
    <t>tree nuts, peanuts</t>
  </si>
  <si>
    <t>24 Burnet Walk</t>
  </si>
  <si>
    <t>(C) 347-842-0929</t>
  </si>
  <si>
    <t>Kutch</t>
  </si>
  <si>
    <t>Jennifer</t>
  </si>
  <si>
    <t>Theodore Williams</t>
  </si>
  <si>
    <t>Ava, Kyle</t>
  </si>
  <si>
    <t>Williams</t>
  </si>
  <si>
    <t>10 Fairfax Court, Princeton Junction 08550</t>
  </si>
  <si>
    <t>732-221-1277</t>
  </si>
  <si>
    <t>Jenniferkutch@hotmail.com</t>
  </si>
  <si>
    <t>Kwong Abazia</t>
  </si>
  <si>
    <t>Larissa</t>
  </si>
  <si>
    <t>JAN</t>
  </si>
  <si>
    <t>Daniel Abazia</t>
  </si>
  <si>
    <t>Kwong-Abazia</t>
  </si>
  <si>
    <t>pistachio, cashew</t>
  </si>
  <si>
    <t>6 Warrior Way</t>
  </si>
  <si>
    <t>773-633-5152</t>
  </si>
  <si>
    <t>larissa.kwongabazia@gmail.com</t>
  </si>
  <si>
    <t>Ryleigh</t>
  </si>
  <si>
    <t>Liegl</t>
  </si>
  <si>
    <t>Danielle</t>
  </si>
  <si>
    <t>OCT</t>
  </si>
  <si>
    <t>Bryan Liegl</t>
  </si>
  <si>
    <t>Alexandra</t>
  </si>
  <si>
    <t>43 Emerald Rd</t>
  </si>
  <si>
    <t>732-513-9478</t>
  </si>
  <si>
    <t>Mastrangeli</t>
  </si>
  <si>
    <t>Karen</t>
  </si>
  <si>
    <t>JUNE</t>
  </si>
  <si>
    <t>Mario Mastrangeli</t>
  </si>
  <si>
    <t>Gianna (Gia)</t>
  </si>
  <si>
    <t>17 North Street</t>
  </si>
  <si>
    <t>(H) 609-259-7089 
(C) 201-914-3057</t>
  </si>
  <si>
    <t>Nicolo</t>
  </si>
  <si>
    <t>Mehta</t>
  </si>
  <si>
    <t>Megha</t>
  </si>
  <si>
    <t>Manthan Mehta</t>
  </si>
  <si>
    <t>Ziana</t>
  </si>
  <si>
    <t>eggs, but can have baked eggs</t>
  </si>
  <si>
    <t>25 Cheverny Ct., Hamilton (moving to Robbinsville)</t>
  </si>
  <si>
    <t>908-510-3382</t>
  </si>
  <si>
    <t>megsdpt@gmail.com</t>
  </si>
  <si>
    <t>Rihaan</t>
  </si>
  <si>
    <t>Noel</t>
  </si>
  <si>
    <t>Shawn Noel</t>
  </si>
  <si>
    <t>Graham</t>
  </si>
  <si>
    <t>2 Years, 5 Months</t>
  </si>
  <si>
    <t>25 Probasco Drive Allentown, NJ 08501</t>
  </si>
  <si>
    <t>315-868-0217</t>
  </si>
  <si>
    <t>Brendalp02@gmail.com</t>
  </si>
  <si>
    <t>Olson</t>
  </si>
  <si>
    <t>Kate</t>
  </si>
  <si>
    <t>Matt Olson</t>
  </si>
  <si>
    <t xml:space="preserve">17 Equestrian Way </t>
  </si>
  <si>
    <t>609-462-0426</t>
  </si>
  <si>
    <t>Lily</t>
  </si>
  <si>
    <t>Dairy free soy free</t>
  </si>
  <si>
    <t>Emma</t>
  </si>
  <si>
    <t>Chesterfield NJ 08515</t>
  </si>
  <si>
    <t>Patel</t>
  </si>
  <si>
    <t>Amee</t>
  </si>
  <si>
    <t>Not Known</t>
  </si>
  <si>
    <t>Ronak Patel</t>
  </si>
  <si>
    <t>Nora</t>
  </si>
  <si>
    <t>104 Yard Street</t>
  </si>
  <si>
    <t>484-432-9376</t>
  </si>
  <si>
    <t>AmeePatel86@gmail.com</t>
  </si>
  <si>
    <t>Roman</t>
  </si>
  <si>
    <t>Petrie</t>
  </si>
  <si>
    <t>Michelle</t>
  </si>
  <si>
    <t>Kingsuk Ganguly</t>
  </si>
  <si>
    <t>Veda</t>
  </si>
  <si>
    <t>Ganguly</t>
  </si>
  <si>
    <t>2 Herman Court</t>
  </si>
  <si>
    <t>908-510-3958</t>
  </si>
  <si>
    <t>michellempetrie@gmail.com</t>
  </si>
  <si>
    <t>Kieran</t>
  </si>
  <si>
    <t>Phelps</t>
  </si>
  <si>
    <t>Kristyn</t>
  </si>
  <si>
    <t>Dec</t>
  </si>
  <si>
    <t>Jeremy Schmic</t>
  </si>
  <si>
    <t>Zoe</t>
  </si>
  <si>
    <t>Schmid</t>
  </si>
  <si>
    <t>18 Wilflower Trail</t>
  </si>
  <si>
    <t>973-349-0977</t>
  </si>
  <si>
    <t>kristyn.phelps@gmail.com</t>
  </si>
  <si>
    <t>NO</t>
  </si>
  <si>
    <t>Ian</t>
  </si>
  <si>
    <t>Punj</t>
  </si>
  <si>
    <t>Priti</t>
  </si>
  <si>
    <t>Kanishk Punj</t>
  </si>
  <si>
    <t>Simran</t>
  </si>
  <si>
    <t>108 Compton Circle</t>
  </si>
  <si>
    <t>(C) 732-241-4859</t>
  </si>
  <si>
    <t>Aria</t>
  </si>
  <si>
    <t>Rosenblum</t>
  </si>
  <si>
    <t>Kathryn</t>
  </si>
  <si>
    <t>Rich Rosenblum</t>
  </si>
  <si>
    <t>Ava</t>
  </si>
  <si>
    <t>16 Chadwick Court</t>
  </si>
  <si>
    <t>908-227-5997</t>
  </si>
  <si>
    <t>kathryn.rosenblum@gmail.com</t>
  </si>
  <si>
    <t>Rowan</t>
  </si>
  <si>
    <t>Elena</t>
  </si>
  <si>
    <t>Antibiotics and latex</t>
  </si>
  <si>
    <t>Chris Rowan</t>
  </si>
  <si>
    <t>Christopher</t>
  </si>
  <si>
    <t>Rowan, Jr.</t>
  </si>
  <si>
    <t>Eggs and Nuts</t>
  </si>
  <si>
    <t>26 Francis Court</t>
  </si>
  <si>
    <t>917-361-7151</t>
  </si>
  <si>
    <t>erowan2017@hotmail.com</t>
  </si>
  <si>
    <t>Schiano</t>
  </si>
  <si>
    <t>Rebecca</t>
  </si>
  <si>
    <t>Mike Schiano</t>
  </si>
  <si>
    <t>Easton</t>
  </si>
  <si>
    <t>7 Windfall Lane</t>
  </si>
  <si>
    <t>732-513-9366</t>
  </si>
  <si>
    <t>Miles</t>
  </si>
  <si>
    <t>Seaboldt</t>
  </si>
  <si>
    <t>Glen Seaboldt</t>
  </si>
  <si>
    <t>Charlotte</t>
  </si>
  <si>
    <t>226 Andover place, Bldg 22</t>
  </si>
  <si>
    <t>862-579-7870</t>
  </si>
  <si>
    <t xml:space="preserve">Avery </t>
  </si>
  <si>
    <t>Siegel</t>
  </si>
  <si>
    <t>Rachel</t>
  </si>
  <si>
    <t>Penicillin + Sulfa</t>
  </si>
  <si>
    <t>Adam Siegel</t>
  </si>
  <si>
    <t>Ezra</t>
  </si>
  <si>
    <t>N/a</t>
  </si>
  <si>
    <t>21 Diamond Blvd</t>
  </si>
  <si>
    <t>609-760-5575</t>
  </si>
  <si>
    <t>rachelannsiegel@gmail.com</t>
  </si>
  <si>
    <t>Singh</t>
  </si>
  <si>
    <t>Nisha</t>
  </si>
  <si>
    <t>Sudeep Singh</t>
  </si>
  <si>
    <t>Sarina</t>
  </si>
  <si>
    <t>12 Amber Drive</t>
  </si>
  <si>
    <t>832-797-6990</t>
  </si>
  <si>
    <t>Veeran</t>
  </si>
  <si>
    <t>Jayden</t>
  </si>
  <si>
    <t>Tangeman (Elfanagely</t>
  </si>
  <si>
    <t>Malory</t>
  </si>
  <si>
    <t>Omar Elfanagely</t>
  </si>
  <si>
    <t>Due Oct</t>
  </si>
  <si>
    <t>100 Cabot Dr. Apt. 242</t>
  </si>
  <si>
    <t>316-734-9998</t>
  </si>
  <si>
    <t>mbtangeman@gmail.com</t>
  </si>
  <si>
    <t>n/a</t>
  </si>
  <si>
    <t>Trapold</t>
  </si>
  <si>
    <t>Mary Ellen</t>
  </si>
  <si>
    <t>July</t>
  </si>
  <si>
    <t>James Trapold</t>
  </si>
  <si>
    <t>JJ</t>
  </si>
  <si>
    <t>47 Tynemouth Ct.</t>
  </si>
  <si>
    <t>732-598-7797</t>
  </si>
  <si>
    <t>mtrapold@gmail.com</t>
  </si>
  <si>
    <t>Sosie</t>
  </si>
  <si>
    <t>Walsh</t>
  </si>
  <si>
    <t>Lindsay</t>
  </si>
  <si>
    <t>Jan</t>
  </si>
  <si>
    <t>Ryan Walsh</t>
  </si>
  <si>
    <t>Kelsey</t>
  </si>
  <si>
    <t>49 Lawrencia Drive</t>
  </si>
  <si>
    <t>908-507-3161</t>
  </si>
  <si>
    <t>ljmelone@gmail.com</t>
  </si>
  <si>
    <t>Alexa</t>
  </si>
  <si>
    <t>Lawrenceville</t>
  </si>
  <si>
    <t>Wasserman</t>
  </si>
  <si>
    <t>Melissa</t>
  </si>
  <si>
    <t>Barry Wasserman</t>
  </si>
  <si>
    <t>24 Annie Lane</t>
  </si>
  <si>
    <t>(H) 609-448-7801(C) 732-890-8090</t>
  </si>
  <si>
    <t>Wong</t>
  </si>
  <si>
    <t>Kimberly</t>
  </si>
  <si>
    <t>Kevin Wong</t>
  </si>
  <si>
    <t>Julian</t>
  </si>
  <si>
    <t>1 N Commerce Sq, Suite 307</t>
  </si>
  <si>
    <t>650-307-3786</t>
  </si>
  <si>
    <t>kaoneill3@gmail.com</t>
  </si>
  <si>
    <t>Yates</t>
  </si>
  <si>
    <t>Donna</t>
  </si>
  <si>
    <t>Tree Nuts</t>
  </si>
  <si>
    <t>APRIL</t>
  </si>
  <si>
    <t>Douglas Yates</t>
  </si>
  <si>
    <t>Gisella</t>
  </si>
  <si>
    <t>40 Eastbridge Dr</t>
  </si>
  <si>
    <t>732-322-6578</t>
  </si>
  <si>
    <t>Alastair</t>
  </si>
  <si>
    <t>Total members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</si>
</sst>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"/>
    <numFmt numFmtId="165" formatCode="m&quot;/&quot;d&quot;/&quot;yy"/>
    <numFmt numFmtId="166" formatCode="m/d"/>
  </numFmts>
  <fonts count="34">
    <font>
      <sz val="11.0"/>
      <color rgb="FF000000"/>
      <name val="Helvetica Neue"/>
    </font>
    <font>
      <sz val="11.0"/>
      <color rgb="FF000000"/>
      <name val="Arial"/>
    </font>
    <font/>
    <font>
      <u/>
      <sz val="11.0"/>
      <color rgb="FF0000FF"/>
      <name val="Arial"/>
    </font>
    <font>
      <sz val="11.0"/>
      <color theme="1"/>
      <name val="Arial"/>
    </font>
    <font>
      <u/>
      <sz val="11.0"/>
      <color rgb="FF0000FF"/>
      <name val="Arial"/>
    </font>
    <font>
      <sz val="11.0"/>
      <color theme="1"/>
      <name val="Helvetica Neue"/>
    </font>
    <font>
      <u/>
      <sz val="11.0"/>
      <color theme="10"/>
      <name val="Helvetica Neue"/>
    </font>
    <font>
      <u/>
      <sz val="11.0"/>
      <color rgb="FF0000FF"/>
      <name val="Arial"/>
    </font>
    <font>
      <u/>
      <sz val="11.0"/>
      <color theme="10"/>
      <name val="Helvetica Neue"/>
    </font>
    <font>
      <u/>
      <sz val="11.0"/>
      <color rgb="FF000000"/>
      <name val="Arial"/>
    </font>
    <font>
      <u/>
      <sz val="11.0"/>
      <color rgb="FF0563C1"/>
      <name val="Arial"/>
    </font>
    <font>
      <sz val="11.0"/>
      <color rgb="FF0563C1"/>
      <name val="Arial"/>
    </font>
    <font>
      <i/>
      <sz val="11.0"/>
      <color rgb="FF000000"/>
      <name val="Arial"/>
    </font>
    <font>
      <u/>
      <sz val="11.0"/>
      <color rgb="FF0000FF"/>
      <name val="Arial"/>
    </font>
    <font>
      <u/>
      <sz val="11.0"/>
      <color rgb="FF0563C1"/>
      <name val="Arial"/>
    </font>
    <font>
      <u/>
      <sz val="11.0"/>
      <color theme="10"/>
      <name val="Helvetica Neue"/>
    </font>
    <font>
      <u/>
      <sz val="11.0"/>
      <color rgb="FF0000FF"/>
      <name val="Arial"/>
    </font>
    <font>
      <u/>
      <sz val="11.0"/>
      <color theme="10"/>
      <name val="Helvetica Neue"/>
    </font>
    <font>
      <u/>
      <sz val="11.0"/>
      <color theme="10"/>
      <name val="Helvetica Neue"/>
    </font>
    <font>
      <u/>
      <sz val="11.0"/>
      <color rgb="FF0563C1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u/>
      <sz val="11.0"/>
      <color theme="10"/>
      <name val="Helvetica Neue"/>
    </font>
    <font>
      <u/>
      <sz val="11.0"/>
      <color rgb="FF0563C1"/>
      <name val="Arial"/>
    </font>
    <font>
      <u/>
      <sz val="11.0"/>
      <color rgb="FF0000FF"/>
      <name val="Arial"/>
    </font>
    <font>
      <u/>
      <sz val="11.0"/>
      <color theme="10"/>
      <name val="Helvetica Neue"/>
    </font>
    <font>
      <color theme="1"/>
      <name val="Calibri"/>
    </font>
    <font>
      <sz val="11.0"/>
      <color rgb="FF555555"/>
      <name val="Roboto"/>
    </font>
    <font>
      <u/>
      <sz val="11.0"/>
      <color theme="10"/>
      <name val="Helvetica Neue"/>
    </font>
    <font>
      <sz val="11.0"/>
      <color theme="10"/>
      <name val="Helvetica Neue"/>
    </font>
    <font>
      <u/>
      <sz val="11.0"/>
      <color theme="10"/>
      <name val="Helvetica Neue"/>
    </font>
  </fonts>
  <fills count="11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</fills>
  <borders count="68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top style="medium">
        <color rgb="FF000000"/>
      </top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/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medium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right/>
      <top/>
      <bottom/>
    </border>
    <border>
      <left style="medium">
        <color rgb="FF000000"/>
      </left>
      <right/>
      <bottom style="medium">
        <color rgb="FF000000"/>
      </bottom>
    </border>
  </borders>
  <cellStyleXfs count="1">
    <xf borderId="0" fillId="0" fontId="0" numFmtId="0" applyAlignment="1" applyFont="1"/>
  </cellStyleXfs>
  <cellXfs count="354">
    <xf borderId="0" fillId="0" fontId="0" numFmtId="0" xfId="0" applyAlignment="1" applyFont="1">
      <alignment readingOrder="0" shrinkToFit="0" vertical="top" wrapText="0"/>
    </xf>
    <xf borderId="1" fillId="2" fontId="1" numFmtId="0" xfId="0" applyAlignment="1" applyBorder="1" applyFill="1" applyFont="1">
      <alignment horizontal="center" vertical="top"/>
    </xf>
    <xf borderId="2" fillId="0" fontId="2" numFmtId="0" xfId="0" applyAlignment="1" applyBorder="1" applyFont="1">
      <alignment vertical="top"/>
    </xf>
    <xf borderId="3" fillId="0" fontId="2" numFmtId="0" xfId="0" applyAlignment="1" applyBorder="1" applyFont="1">
      <alignment vertical="top"/>
    </xf>
    <xf borderId="4" fillId="3" fontId="1" numFmtId="0" xfId="0" applyAlignment="1" applyBorder="1" applyFill="1" applyFont="1">
      <alignment horizontal="center" shrinkToFit="0" vertical="top" wrapText="1"/>
    </xf>
    <xf borderId="5" fillId="0" fontId="2" numFmtId="0" xfId="0" applyAlignment="1" applyBorder="1" applyFont="1">
      <alignment vertical="top"/>
    </xf>
    <xf borderId="6" fillId="4" fontId="1" numFmtId="0" xfId="0" applyAlignment="1" applyBorder="1" applyFill="1" applyFont="1">
      <alignment horizontal="center" vertical="top"/>
    </xf>
    <xf borderId="7" fillId="0" fontId="2" numFmtId="0" xfId="0" applyAlignment="1" applyBorder="1" applyFont="1">
      <alignment vertical="top"/>
    </xf>
    <xf borderId="8" fillId="0" fontId="2" numFmtId="0" xfId="0" applyAlignment="1" applyBorder="1" applyFont="1">
      <alignment vertical="top"/>
    </xf>
    <xf borderId="9" fillId="5" fontId="1" numFmtId="0" xfId="0" applyAlignment="1" applyBorder="1" applyFill="1" applyFont="1">
      <alignment horizontal="center" shrinkToFit="0" vertical="top" wrapText="1"/>
    </xf>
    <xf borderId="0" fillId="0" fontId="1" numFmtId="0" xfId="0" applyAlignment="1" applyFont="1">
      <alignment vertical="top"/>
    </xf>
    <xf borderId="10" fillId="2" fontId="1" numFmtId="0" xfId="0" applyAlignment="1" applyBorder="1" applyFont="1">
      <alignment vertical="top"/>
    </xf>
    <xf borderId="11" fillId="2" fontId="1" numFmtId="0" xfId="0" applyAlignment="1" applyBorder="1" applyFont="1">
      <alignment vertical="top"/>
    </xf>
    <xf borderId="12" fillId="2" fontId="1" numFmtId="0" xfId="0" applyAlignment="1" applyBorder="1" applyFont="1">
      <alignment vertical="top"/>
    </xf>
    <xf borderId="13" fillId="3" fontId="1" numFmtId="0" xfId="0" applyAlignment="1" applyBorder="1" applyFont="1">
      <alignment horizontal="center" shrinkToFit="0" vertical="top" wrapText="1"/>
    </xf>
    <xf borderId="14" fillId="0" fontId="2" numFmtId="0" xfId="0" applyAlignment="1" applyBorder="1" applyFont="1">
      <alignment vertical="top"/>
    </xf>
    <xf borderId="15" fillId="0" fontId="2" numFmtId="0" xfId="0" applyAlignment="1" applyBorder="1" applyFont="1">
      <alignment vertical="top"/>
    </xf>
    <xf borderId="16" fillId="0" fontId="2" numFmtId="0" xfId="0" applyAlignment="1" applyBorder="1" applyFont="1">
      <alignment vertical="top"/>
    </xf>
    <xf borderId="17" fillId="0" fontId="2" numFmtId="0" xfId="0" applyAlignment="1" applyBorder="1" applyFont="1">
      <alignment vertical="top"/>
    </xf>
    <xf borderId="18" fillId="0" fontId="2" numFmtId="0" xfId="0" applyAlignment="1" applyBorder="1" applyFont="1">
      <alignment vertical="top"/>
    </xf>
    <xf borderId="19" fillId="2" fontId="1" numFmtId="0" xfId="0" applyAlignment="1" applyBorder="1" applyFont="1">
      <alignment horizontal="center" vertical="top"/>
    </xf>
    <xf borderId="19" fillId="2" fontId="1" numFmtId="0" xfId="0" applyAlignment="1" applyBorder="1" applyFont="1">
      <alignment horizontal="center" shrinkToFit="0" vertical="top" wrapText="1"/>
    </xf>
    <xf borderId="19" fillId="3" fontId="1" numFmtId="0" xfId="0" applyAlignment="1" applyBorder="1" applyFont="1">
      <alignment horizontal="center" vertical="top"/>
    </xf>
    <xf borderId="20" fillId="3" fontId="1" numFmtId="0" xfId="0" applyAlignment="1" applyBorder="1" applyFont="1">
      <alignment horizontal="center" shrinkToFit="0" vertical="top" wrapText="1"/>
    </xf>
    <xf borderId="21" fillId="3" fontId="1" numFmtId="0" xfId="0" applyAlignment="1" applyBorder="1" applyFont="1">
      <alignment horizontal="center" vertical="top"/>
    </xf>
    <xf borderId="13" fillId="3" fontId="1" numFmtId="0" xfId="0" applyAlignment="1" applyBorder="1" applyFont="1">
      <alignment horizontal="center" vertical="top"/>
    </xf>
    <xf borderId="22" fillId="4" fontId="1" numFmtId="0" xfId="0" applyAlignment="1" applyBorder="1" applyFont="1">
      <alignment horizontal="center" vertical="top"/>
    </xf>
    <xf borderId="23" fillId="4" fontId="1" numFmtId="0" xfId="0" applyAlignment="1" applyBorder="1" applyFont="1">
      <alignment horizontal="center" vertical="top"/>
    </xf>
    <xf borderId="24" fillId="4" fontId="1" numFmtId="0" xfId="0" applyAlignment="1" applyBorder="1" applyFont="1">
      <alignment horizontal="center" vertical="top"/>
    </xf>
    <xf borderId="13" fillId="5" fontId="1" numFmtId="0" xfId="0" applyAlignment="1" applyBorder="1" applyFont="1">
      <alignment horizontal="center" shrinkToFit="0" vertical="top" wrapText="1"/>
    </xf>
    <xf borderId="20" fillId="5" fontId="1" numFmtId="0" xfId="0" applyAlignment="1" applyBorder="1" applyFont="1">
      <alignment horizontal="center" shrinkToFit="0" vertical="top" wrapText="1"/>
    </xf>
    <xf borderId="25" fillId="6" fontId="1" numFmtId="0" xfId="0" applyAlignment="1" applyBorder="1" applyFill="1" applyFont="1">
      <alignment horizontal="center" vertical="center"/>
    </xf>
    <xf borderId="25" fillId="6" fontId="1" numFmtId="164" xfId="0" applyAlignment="1" applyBorder="1" applyFont="1" applyNumberFormat="1">
      <alignment horizontal="center" vertical="center"/>
    </xf>
    <xf borderId="25" fillId="6" fontId="1" numFmtId="1" xfId="0" applyAlignment="1" applyBorder="1" applyFont="1" applyNumberFormat="1">
      <alignment horizontal="center" vertical="center"/>
    </xf>
    <xf borderId="25" fillId="6" fontId="1" numFmtId="165" xfId="0" applyAlignment="1" applyBorder="1" applyFont="1" applyNumberFormat="1">
      <alignment horizontal="center" vertical="center"/>
    </xf>
    <xf borderId="26" fillId="6" fontId="1" numFmtId="0" xfId="0" applyAlignment="1" applyBorder="1" applyFont="1">
      <alignment horizontal="center" vertical="center"/>
    </xf>
    <xf borderId="27" fillId="6" fontId="1" numFmtId="0" xfId="0" applyAlignment="1" applyBorder="1" applyFont="1">
      <alignment horizontal="center" vertical="center"/>
    </xf>
    <xf borderId="28" fillId="6" fontId="1" numFmtId="165" xfId="0" applyAlignment="1" applyBorder="1" applyFont="1" applyNumberFormat="1">
      <alignment horizontal="center" vertical="center"/>
    </xf>
    <xf borderId="12" fillId="6" fontId="1" numFmtId="0" xfId="0" applyAlignment="1" applyBorder="1" applyFont="1">
      <alignment horizontal="center" vertical="center"/>
    </xf>
    <xf borderId="29" fillId="6" fontId="3" numFmtId="0" xfId="0" applyAlignment="1" applyBorder="1" applyFont="1">
      <alignment horizontal="center" vertical="center"/>
    </xf>
    <xf borderId="27" fillId="6" fontId="1" numFmtId="164" xfId="0" applyAlignment="1" applyBorder="1" applyFont="1" applyNumberFormat="1">
      <alignment horizontal="center" vertical="center"/>
    </xf>
    <xf borderId="27" fillId="6" fontId="1" numFmtId="1" xfId="0" applyAlignment="1" applyBorder="1" applyFont="1" applyNumberFormat="1">
      <alignment horizontal="center" vertical="center"/>
    </xf>
    <xf borderId="27" fillId="7" fontId="4" numFmtId="0" xfId="0" applyAlignment="1" applyBorder="1" applyFill="1" applyFont="1">
      <alignment horizontal="center" vertical="center"/>
    </xf>
    <xf borderId="27" fillId="6" fontId="1" numFmtId="165" xfId="0" applyAlignment="1" applyBorder="1" applyFont="1" applyNumberFormat="1">
      <alignment horizontal="center" vertical="center"/>
    </xf>
    <xf borderId="21" fillId="6" fontId="1" numFmtId="0" xfId="0" applyAlignment="1" applyBorder="1" applyFont="1">
      <alignment horizontal="center" shrinkToFit="0" vertical="center" wrapText="1"/>
    </xf>
    <xf borderId="20" fillId="6" fontId="1" numFmtId="0" xfId="0" applyAlignment="1" applyBorder="1" applyFont="1">
      <alignment horizontal="center" shrinkToFit="0" vertical="center" wrapText="1"/>
    </xf>
    <xf borderId="30" fillId="6" fontId="1" numFmtId="165" xfId="0" applyAlignment="1" applyBorder="1" applyFont="1" applyNumberFormat="1">
      <alignment horizontal="center" vertical="center"/>
    </xf>
    <xf borderId="13" fillId="6" fontId="1" numFmtId="0" xfId="0" applyAlignment="1" applyBorder="1" applyFont="1">
      <alignment horizontal="center" vertical="center"/>
    </xf>
    <xf borderId="31" fillId="6" fontId="1" numFmtId="0" xfId="0" applyAlignment="1" applyBorder="1" applyFont="1">
      <alignment horizontal="center" shrinkToFit="0" vertical="center" wrapText="1"/>
    </xf>
    <xf borderId="25" fillId="6" fontId="1" numFmtId="0" xfId="0" applyAlignment="1" applyBorder="1" applyFont="1">
      <alignment horizontal="center" shrinkToFit="0" vertical="center" wrapText="1"/>
    </xf>
    <xf borderId="29" fillId="6" fontId="5" numFmtId="0" xfId="0" applyAlignment="1" applyBorder="1" applyFont="1">
      <alignment horizontal="center" shrinkToFit="0" vertical="center" wrapText="1"/>
    </xf>
    <xf borderId="32" fillId="0" fontId="6" numFmtId="0" xfId="0" applyAlignment="1" applyBorder="1" applyFont="1">
      <alignment vertical="top"/>
    </xf>
    <xf borderId="32" fillId="0" fontId="6" numFmtId="1" xfId="0" applyAlignment="1" applyBorder="1" applyFont="1" applyNumberFormat="1">
      <alignment vertical="top"/>
    </xf>
    <xf borderId="33" fillId="6" fontId="1" numFmtId="0" xfId="0" applyAlignment="1" applyBorder="1" applyFont="1">
      <alignment horizontal="center" shrinkToFit="0" vertical="center" wrapText="1"/>
    </xf>
    <xf borderId="27" fillId="6" fontId="1" numFmtId="0" xfId="0" applyAlignment="1" applyBorder="1" applyFont="1">
      <alignment horizontal="center" shrinkToFit="0" vertical="center" wrapText="1"/>
    </xf>
    <xf borderId="31" fillId="6" fontId="1" numFmtId="165" xfId="0" applyAlignment="1" applyBorder="1" applyFont="1" applyNumberFormat="1">
      <alignment horizontal="center" vertical="center"/>
    </xf>
    <xf borderId="34" fillId="6" fontId="1" numFmtId="0" xfId="0" applyAlignment="1" applyBorder="1" applyFont="1">
      <alignment horizontal="center" vertical="center"/>
    </xf>
    <xf borderId="35" fillId="0" fontId="6" numFmtId="0" xfId="0" applyAlignment="1" applyBorder="1" applyFont="1">
      <alignment vertical="top"/>
    </xf>
    <xf borderId="18" fillId="0" fontId="6" numFmtId="0" xfId="0" applyAlignment="1" applyBorder="1" applyFont="1">
      <alignment vertical="top"/>
    </xf>
    <xf borderId="36" fillId="0" fontId="4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28" fillId="6" fontId="1" numFmtId="0" xfId="0" applyAlignment="1" applyBorder="1" applyFont="1">
      <alignment horizontal="center" shrinkToFit="0" vertical="center" wrapText="1"/>
    </xf>
    <xf borderId="29" fillId="6" fontId="7" numFmtId="0" xfId="0" applyAlignment="1" applyBorder="1" applyFont="1">
      <alignment horizontal="center" shrinkToFit="0" vertical="center" wrapText="1"/>
    </xf>
    <xf borderId="26" fillId="6" fontId="1" numFmtId="0" xfId="0" applyAlignment="1" applyBorder="1" applyFont="1">
      <alignment horizontal="center" shrinkToFit="0" vertical="center" wrapText="1"/>
    </xf>
    <xf borderId="37" fillId="0" fontId="6" numFmtId="0" xfId="0" applyAlignment="1" applyBorder="1" applyFont="1">
      <alignment vertical="top"/>
    </xf>
    <xf borderId="38" fillId="0" fontId="0" numFmtId="0" xfId="0" applyAlignment="1" applyBorder="1" applyFont="1">
      <alignment horizontal="center" vertical="top"/>
    </xf>
    <xf borderId="20" fillId="0" fontId="0" numFmtId="0" xfId="0" applyAlignment="1" applyBorder="1" applyFont="1">
      <alignment horizontal="center" vertical="top"/>
    </xf>
    <xf borderId="5" fillId="0" fontId="0" numFmtId="14" xfId="0" applyAlignment="1" applyBorder="1" applyFont="1" applyNumberFormat="1">
      <alignment horizontal="center" vertical="top"/>
    </xf>
    <xf borderId="39" fillId="0" fontId="0" numFmtId="0" xfId="0" applyAlignment="1" applyBorder="1" applyFont="1">
      <alignment horizontal="center" vertical="top"/>
    </xf>
    <xf borderId="10" fillId="6" fontId="1" numFmtId="0" xfId="0" applyAlignment="1" applyBorder="1" applyFont="1">
      <alignment horizontal="center" shrinkToFit="0" vertical="center" wrapText="1"/>
    </xf>
    <xf borderId="19" fillId="6" fontId="1" numFmtId="0" xfId="0" applyAlignment="1" applyBorder="1" applyFont="1">
      <alignment horizontal="center" shrinkToFit="0" vertical="center" wrapText="1"/>
    </xf>
    <xf borderId="11" fillId="6" fontId="1" numFmtId="165" xfId="0" applyAlignment="1" applyBorder="1" applyFont="1" applyNumberFormat="1">
      <alignment horizontal="center" vertical="center"/>
    </xf>
    <xf borderId="25" fillId="6" fontId="8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36" fillId="0" fontId="6" numFmtId="0" xfId="0" applyAlignment="1" applyBorder="1" applyFont="1">
      <alignment vertical="top"/>
    </xf>
    <xf borderId="36" fillId="0" fontId="6" numFmtId="1" xfId="0" applyAlignment="1" applyBorder="1" applyFont="1" applyNumberFormat="1">
      <alignment vertical="top"/>
    </xf>
    <xf borderId="20" fillId="6" fontId="1" numFmtId="0" xfId="0" applyAlignment="1" applyBorder="1" applyFont="1">
      <alignment horizontal="center" vertical="center"/>
    </xf>
    <xf borderId="27" fillId="6" fontId="9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vertical="top"/>
    </xf>
    <xf borderId="20" fillId="0" fontId="1" numFmtId="164" xfId="0" applyAlignment="1" applyBorder="1" applyFont="1" applyNumberFormat="1">
      <alignment horizontal="center" vertical="top"/>
    </xf>
    <xf borderId="20" fillId="0" fontId="1" numFmtId="1" xfId="0" applyAlignment="1" applyBorder="1" applyFont="1" applyNumberFormat="1">
      <alignment horizontal="center" vertical="top"/>
    </xf>
    <xf borderId="20" fillId="0" fontId="1" numFmtId="165" xfId="0" applyAlignment="1" applyBorder="1" applyFont="1" applyNumberFormat="1">
      <alignment horizontal="center" vertical="top"/>
    </xf>
    <xf borderId="40" fillId="6" fontId="1" numFmtId="0" xfId="0" applyAlignment="1" applyBorder="1" applyFont="1">
      <alignment horizontal="center" vertical="top"/>
    </xf>
    <xf borderId="41" fillId="6" fontId="1" numFmtId="0" xfId="0" applyAlignment="1" applyBorder="1" applyFont="1">
      <alignment horizontal="center" vertical="top"/>
    </xf>
    <xf borderId="42" fillId="6" fontId="1" numFmtId="165" xfId="0" applyAlignment="1" applyBorder="1" applyFont="1" applyNumberFormat="1">
      <alignment horizontal="center" vertical="top"/>
    </xf>
    <xf borderId="41" fillId="6" fontId="1" numFmtId="1" xfId="0" applyAlignment="1" applyBorder="1" applyFont="1" applyNumberFormat="1">
      <alignment horizontal="center" vertical="center"/>
    </xf>
    <xf borderId="43" fillId="6" fontId="1" numFmtId="0" xfId="0" applyAlignment="1" applyBorder="1" applyFont="1">
      <alignment horizontal="center" vertical="center"/>
    </xf>
    <xf borderId="20" fillId="0" fontId="10" numFmtId="0" xfId="0" applyAlignment="1" applyBorder="1" applyFont="1">
      <alignment horizontal="center" vertical="top"/>
    </xf>
    <xf borderId="0" fillId="0" fontId="1" numFmtId="0" xfId="0" applyAlignment="1" applyFont="1">
      <alignment horizontal="center" vertical="top"/>
    </xf>
    <xf borderId="44" fillId="0" fontId="1" numFmtId="0" xfId="0" applyAlignment="1" applyBorder="1" applyFont="1">
      <alignment horizontal="center" shrinkToFit="0" vertical="top" wrapText="0"/>
    </xf>
    <xf borderId="41" fillId="0" fontId="1" numFmtId="0" xfId="0" applyAlignment="1" applyBorder="1" applyFont="1">
      <alignment horizontal="center" shrinkToFit="0" vertical="top" wrapText="0"/>
    </xf>
    <xf borderId="45" fillId="0" fontId="1" numFmtId="164" xfId="0" applyAlignment="1" applyBorder="1" applyFont="1" applyNumberFormat="1">
      <alignment horizontal="center" shrinkToFit="0" vertical="top" wrapText="0"/>
    </xf>
    <xf borderId="41" fillId="0" fontId="1" numFmtId="1" xfId="0" applyAlignment="1" applyBorder="1" applyFont="1" applyNumberFormat="1">
      <alignment horizontal="center" shrinkToFit="0" vertical="top" wrapText="0"/>
    </xf>
    <xf borderId="45" fillId="0" fontId="1" numFmtId="0" xfId="0" applyAlignment="1" applyBorder="1" applyFont="1">
      <alignment horizontal="center" shrinkToFit="0" vertical="top" wrapText="0"/>
    </xf>
    <xf borderId="41" fillId="0" fontId="1" numFmtId="165" xfId="0" applyAlignment="1" applyBorder="1" applyFont="1" applyNumberFormat="1">
      <alignment horizontal="center" shrinkToFit="0" vertical="top" wrapText="0"/>
    </xf>
    <xf borderId="46" fillId="6" fontId="1" numFmtId="0" xfId="0" applyAlignment="1" applyBorder="1" applyFont="1">
      <alignment horizontal="center" shrinkToFit="0" vertical="top" wrapText="0"/>
    </xf>
    <xf borderId="47" fillId="6" fontId="1" numFmtId="0" xfId="0" applyAlignment="1" applyBorder="1" applyFont="1">
      <alignment horizontal="center" shrinkToFit="0" vertical="top" wrapText="0"/>
    </xf>
    <xf borderId="48" fillId="6" fontId="1" numFmtId="165" xfId="0" applyAlignment="1" applyBorder="1" applyFont="1" applyNumberFormat="1">
      <alignment horizontal="center" shrinkToFit="0" vertical="top" wrapText="0"/>
    </xf>
    <xf borderId="47" fillId="6" fontId="1" numFmtId="1" xfId="0" applyAlignment="1" applyBorder="1" applyFont="1" applyNumberFormat="1">
      <alignment horizontal="center" shrinkToFit="0" vertical="top" wrapText="0"/>
    </xf>
    <xf borderId="49" fillId="6" fontId="1" numFmtId="0" xfId="0" applyAlignment="1" applyBorder="1" applyFont="1">
      <alignment horizontal="center" shrinkToFit="0" vertical="top" wrapText="0"/>
    </xf>
    <xf borderId="50" fillId="0" fontId="1" numFmtId="0" xfId="0" applyAlignment="1" applyBorder="1" applyFont="1">
      <alignment horizontal="center" shrinkToFit="0" vertical="top" wrapText="0"/>
    </xf>
    <xf borderId="41" fillId="0" fontId="11" numFmtId="0" xfId="0" applyAlignment="1" applyBorder="1" applyFon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32" fillId="0" fontId="1" numFmtId="0" xfId="0" applyAlignment="1" applyBorder="1" applyFont="1">
      <alignment horizontal="center" shrinkToFit="0" vertical="top" wrapText="0"/>
    </xf>
    <xf borderId="0" fillId="0" fontId="1" numFmtId="164" xfId="0" applyAlignment="1" applyFont="1" applyNumberFormat="1">
      <alignment horizontal="center" shrinkToFit="0" vertical="top" wrapText="0"/>
    </xf>
    <xf borderId="32" fillId="0" fontId="1" numFmtId="1" xfId="0" applyAlignment="1" applyBorder="1" applyFont="1" applyNumberFormat="1">
      <alignment horizontal="center" shrinkToFit="0" vertical="top" wrapText="0"/>
    </xf>
    <xf borderId="32" fillId="0" fontId="1" numFmtId="165" xfId="0" applyAlignment="1" applyBorder="1" applyFont="1" applyNumberFormat="1">
      <alignment horizontal="center" shrinkToFit="0" vertical="top" wrapText="0"/>
    </xf>
    <xf borderId="37" fillId="6" fontId="1" numFmtId="0" xfId="0" applyAlignment="1" applyBorder="1" applyFont="1">
      <alignment horizontal="center" readingOrder="0" shrinkToFit="0" vertical="top" wrapText="0"/>
    </xf>
    <xf borderId="32" fillId="6" fontId="1" numFmtId="0" xfId="0" applyAlignment="1" applyBorder="1" applyFont="1">
      <alignment horizontal="center" readingOrder="0" shrinkToFit="0" vertical="top" wrapText="0"/>
    </xf>
    <xf borderId="35" fillId="6" fontId="1" numFmtId="165" xfId="0" applyAlignment="1" applyBorder="1" applyFont="1" applyNumberFormat="1">
      <alignment horizontal="center" readingOrder="0" shrinkToFit="0" vertical="top" wrapText="0"/>
    </xf>
    <xf borderId="32" fillId="6" fontId="1" numFmtId="1" xfId="0" applyAlignment="1" applyBorder="1" applyFont="1" applyNumberFormat="1">
      <alignment horizontal="center" readingOrder="0" shrinkToFit="0" vertical="top" wrapText="0"/>
    </xf>
    <xf borderId="18" fillId="6" fontId="1" numFmtId="0" xfId="0" applyAlignment="1" applyBorder="1" applyFont="1">
      <alignment horizontal="center" shrinkToFit="0" vertical="top" wrapText="0"/>
    </xf>
    <xf borderId="0" fillId="0" fontId="1" numFmtId="0" xfId="0" applyAlignment="1" applyFont="1">
      <alignment horizontal="center" readingOrder="0" shrinkToFit="0" vertical="top" wrapText="0"/>
    </xf>
    <xf borderId="32" fillId="0" fontId="12" numFmtId="0" xfId="0" applyAlignment="1" applyBorder="1" applyFont="1">
      <alignment horizontal="center" shrinkToFit="0" vertical="top" wrapText="0"/>
    </xf>
    <xf borderId="41" fillId="0" fontId="1" numFmtId="0" xfId="0" applyAlignment="1" applyBorder="1" applyFont="1">
      <alignment horizontal="center" vertical="center"/>
    </xf>
    <xf borderId="32" fillId="6" fontId="1" numFmtId="0" xfId="0" applyAlignment="1" applyBorder="1" applyFont="1">
      <alignment horizontal="center" shrinkToFit="0" vertical="center" wrapText="1"/>
    </xf>
    <xf borderId="32" fillId="6" fontId="1" numFmtId="165" xfId="0" applyAlignment="1" applyBorder="1" applyFont="1" applyNumberFormat="1">
      <alignment horizontal="center" vertical="center"/>
    </xf>
    <xf borderId="51" fillId="6" fontId="1" numFmtId="1" xfId="0" applyAlignment="1" applyBorder="1" applyFont="1" applyNumberFormat="1">
      <alignment horizontal="center" vertical="center"/>
    </xf>
    <xf borderId="32" fillId="6" fontId="1" numFmtId="0" xfId="0" applyAlignment="1" applyBorder="1" applyFont="1">
      <alignment horizontal="center" vertical="center"/>
    </xf>
    <xf borderId="19" fillId="6" fontId="1" numFmtId="164" xfId="0" applyAlignment="1" applyBorder="1" applyFont="1" applyNumberFormat="1">
      <alignment horizontal="center" vertical="center"/>
    </xf>
    <xf borderId="19" fillId="6" fontId="1" numFmtId="1" xfId="0" applyAlignment="1" applyBorder="1" applyFont="1" applyNumberFormat="1">
      <alignment horizontal="center" vertical="center"/>
    </xf>
    <xf borderId="32" fillId="0" fontId="1" numFmtId="0" xfId="0" applyAlignment="1" applyBorder="1" applyFont="1">
      <alignment horizontal="center" vertical="center"/>
    </xf>
    <xf borderId="19" fillId="6" fontId="1" numFmtId="165" xfId="0" applyAlignment="1" applyBorder="1" applyFont="1" applyNumberFormat="1">
      <alignment horizontal="center" vertical="center"/>
    </xf>
    <xf borderId="20" fillId="6" fontId="1" numFmtId="165" xfId="0" applyAlignment="1" applyBorder="1" applyFont="1" applyNumberFormat="1">
      <alignment horizontal="center" vertical="center"/>
    </xf>
    <xf borderId="36" fillId="6" fontId="1" numFmtId="0" xfId="0" applyAlignment="1" applyBorder="1" applyFont="1">
      <alignment horizontal="center" vertical="center"/>
    </xf>
    <xf borderId="36" fillId="6" fontId="1" numFmtId="164" xfId="0" applyAlignment="1" applyBorder="1" applyFont="1" applyNumberFormat="1">
      <alignment horizontal="center" vertical="center"/>
    </xf>
    <xf borderId="36" fillId="6" fontId="1" numFmtId="1" xfId="0" applyAlignment="1" applyBorder="1" applyFont="1" applyNumberFormat="1">
      <alignment horizontal="center" vertical="center"/>
    </xf>
    <xf borderId="36" fillId="7" fontId="1" numFmtId="0" xfId="0" applyAlignment="1" applyBorder="1" applyFont="1">
      <alignment horizontal="center" readingOrder="0" vertical="center"/>
    </xf>
    <xf borderId="36" fillId="6" fontId="1" numFmtId="165" xfId="0" applyAlignment="1" applyBorder="1" applyFont="1" applyNumberFormat="1">
      <alignment horizontal="center" vertical="center"/>
    </xf>
    <xf borderId="20" fillId="6" fontId="13" numFmtId="0" xfId="0" applyAlignment="1" applyBorder="1" applyFont="1">
      <alignment horizontal="center" shrinkToFit="0" vertical="center" wrapText="1"/>
    </xf>
    <xf borderId="20" fillId="6" fontId="13" numFmtId="0" xfId="0" applyAlignment="1" applyBorder="1" applyFont="1">
      <alignment horizontal="center" vertical="center"/>
    </xf>
    <xf borderId="41" fillId="6" fontId="1" numFmtId="0" xfId="0" applyAlignment="1" applyBorder="1" applyFont="1">
      <alignment horizontal="center" vertical="center"/>
    </xf>
    <xf borderId="36" fillId="6" fontId="1" numFmtId="0" xfId="0" applyAlignment="1" applyBorder="1" applyFont="1">
      <alignment horizontal="center" shrinkToFit="0" vertical="center" wrapText="1"/>
    </xf>
    <xf borderId="36" fillId="6" fontId="4" numFmtId="0" xfId="0" applyAlignment="1" applyBorder="1" applyFont="1">
      <alignment horizontal="center" vertical="center"/>
    </xf>
    <xf borderId="27" fillId="6" fontId="14" numFmtId="0" xfId="0" applyAlignment="1" applyBorder="1" applyFont="1">
      <alignment horizontal="center" vertical="center"/>
    </xf>
    <xf borderId="32" fillId="0" fontId="4" numFmtId="0" xfId="0" applyAlignment="1" applyBorder="1" applyFont="1">
      <alignment horizontal="center" vertical="center"/>
    </xf>
    <xf borderId="27" fillId="7" fontId="1" numFmtId="0" xfId="0" applyAlignment="1" applyBorder="1" applyFont="1">
      <alignment horizontal="center" vertical="center"/>
    </xf>
    <xf borderId="52" fillId="6" fontId="1" numFmtId="0" xfId="0" applyAlignment="1" applyBorder="1" applyFont="1">
      <alignment horizontal="center" shrinkToFit="0" vertical="top" wrapText="0"/>
    </xf>
    <xf borderId="53" fillId="6" fontId="1" numFmtId="0" xfId="0" applyAlignment="1" applyBorder="1" applyFont="1">
      <alignment horizontal="center" shrinkToFit="0" vertical="top" wrapText="0"/>
    </xf>
    <xf borderId="53" fillId="6" fontId="1" numFmtId="164" xfId="0" applyAlignment="1" applyBorder="1" applyFont="1" applyNumberFormat="1">
      <alignment horizontal="center" shrinkToFit="0" vertical="top" wrapText="0"/>
    </xf>
    <xf borderId="53" fillId="6" fontId="1" numFmtId="1" xfId="0" applyAlignment="1" applyBorder="1" applyFont="1" applyNumberFormat="1">
      <alignment horizontal="center" shrinkToFit="0" vertical="top" wrapText="0"/>
    </xf>
    <xf borderId="53" fillId="6" fontId="1" numFmtId="165" xfId="0" applyAlignment="1" applyBorder="1" applyFont="1" applyNumberFormat="1">
      <alignment horizontal="center" shrinkToFit="0" vertical="top" wrapText="0"/>
    </xf>
    <xf borderId="53" fillId="6" fontId="1" numFmtId="0" xfId="0" applyAlignment="1" applyBorder="1" applyFont="1">
      <alignment horizontal="center" vertical="top"/>
    </xf>
    <xf borderId="54" fillId="6" fontId="1" numFmtId="0" xfId="0" applyAlignment="1" applyBorder="1" applyFont="1">
      <alignment horizontal="center" shrinkToFit="0" vertical="top" wrapText="0"/>
    </xf>
    <xf borderId="53" fillId="0" fontId="1" numFmtId="0" xfId="0" applyAlignment="1" applyBorder="1" applyFont="1">
      <alignment horizontal="center" shrinkToFit="0" vertical="top" wrapText="0"/>
    </xf>
    <xf borderId="53" fillId="6" fontId="15" numFmtId="0" xfId="0" applyAlignment="1" applyBorder="1" applyFont="1">
      <alignment horizontal="center" shrinkToFit="0" vertical="top" wrapText="0"/>
    </xf>
    <xf borderId="0" fillId="0" fontId="1" numFmtId="0" xfId="0" applyAlignment="1" applyFont="1">
      <alignment shrinkToFit="0" vertical="top" wrapText="0"/>
    </xf>
    <xf borderId="19" fillId="6" fontId="1" numFmtId="0" xfId="0" applyAlignment="1" applyBorder="1" applyFont="1">
      <alignment horizontal="center" vertical="center"/>
    </xf>
    <xf borderId="19" fillId="6" fontId="16" numFmtId="0" xfId="0" applyAlignment="1" applyBorder="1" applyFont="1">
      <alignment horizontal="center" vertical="center"/>
    </xf>
    <xf borderId="20" fillId="6" fontId="1" numFmtId="164" xfId="0" applyAlignment="1" applyBorder="1" applyFont="1" applyNumberFormat="1">
      <alignment horizontal="center" vertical="center"/>
    </xf>
    <xf borderId="20" fillId="6" fontId="1" numFmtId="1" xfId="0" applyAlignment="1" applyBorder="1" applyFont="1" applyNumberFormat="1">
      <alignment horizontal="center" vertical="center"/>
    </xf>
    <xf borderId="20" fillId="6" fontId="17" numFmtId="0" xfId="0" applyAlignment="1" applyBorder="1" applyFont="1">
      <alignment horizontal="center" vertical="center"/>
    </xf>
    <xf borderId="32" fillId="0" fontId="4" numFmtId="0" xfId="0" applyAlignment="1" applyBorder="1" applyFont="1">
      <alignment vertical="center"/>
    </xf>
    <xf borderId="41" fillId="0" fontId="6" numFmtId="0" xfId="0" applyAlignment="1" applyBorder="1" applyFont="1">
      <alignment horizontal="center" vertical="center"/>
    </xf>
    <xf borderId="41" fillId="0" fontId="6" numFmtId="16" xfId="0" applyAlignment="1" applyBorder="1" applyFont="1" applyNumberFormat="1">
      <alignment horizontal="center" vertical="center"/>
    </xf>
    <xf borderId="41" fillId="0" fontId="6" numFmtId="1" xfId="0" applyAlignment="1" applyBorder="1" applyFont="1" applyNumberFormat="1">
      <alignment horizontal="center" vertical="center"/>
    </xf>
    <xf borderId="37" fillId="0" fontId="4" numFmtId="0" xfId="0" applyAlignment="1" applyBorder="1" applyFont="1">
      <alignment horizontal="center" vertical="center"/>
    </xf>
    <xf borderId="13" fillId="6" fontId="1" numFmtId="165" xfId="0" applyAlignment="1" applyBorder="1" applyFont="1" applyNumberFormat="1">
      <alignment horizontal="center" vertical="center"/>
    </xf>
    <xf borderId="33" fillId="6" fontId="1" numFmtId="0" xfId="0" applyAlignment="1" applyBorder="1" applyFont="1">
      <alignment horizontal="center" vertical="center"/>
    </xf>
    <xf borderId="27" fillId="7" fontId="4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41" fillId="0" fontId="18" numFmtId="0" xfId="0" applyAlignment="1" applyBorder="1" applyFont="1">
      <alignment horizontal="center" vertical="center"/>
    </xf>
    <xf borderId="41" fillId="0" fontId="4" numFmtId="0" xfId="0" applyAlignment="1" applyBorder="1" applyFont="1">
      <alignment horizontal="center" vertical="center"/>
    </xf>
    <xf borderId="32" fillId="0" fontId="6" numFmtId="0" xfId="0" applyAlignment="1" applyBorder="1" applyFont="1">
      <alignment horizontal="center" vertical="center"/>
    </xf>
    <xf borderId="32" fillId="0" fontId="6" numFmtId="16" xfId="0" applyAlignment="1" applyBorder="1" applyFont="1" applyNumberFormat="1">
      <alignment horizontal="center" vertical="center"/>
    </xf>
    <xf borderId="32" fillId="0" fontId="6" numFmtId="1" xfId="0" applyAlignment="1" applyBorder="1" applyFont="1" applyNumberFormat="1">
      <alignment horizontal="center" vertical="center"/>
    </xf>
    <xf borderId="21" fillId="6" fontId="1" numFmtId="165" xfId="0" applyAlignment="1" applyBorder="1" applyFont="1" applyNumberFormat="1">
      <alignment horizontal="center" vertical="center"/>
    </xf>
    <xf borderId="21" fillId="6" fontId="1" numFmtId="1" xfId="0" applyAlignment="1" applyBorder="1" applyFont="1" applyNumberFormat="1">
      <alignment horizontal="center" vertical="center"/>
    </xf>
    <xf borderId="39" fillId="0" fontId="4" numFmtId="0" xfId="0" applyAlignment="1" applyBorder="1" applyFont="1">
      <alignment horizontal="center" shrinkToFit="0" vertical="center" wrapText="1"/>
    </xf>
    <xf borderId="18" fillId="0" fontId="6" numFmtId="0" xfId="0" applyAlignment="1" applyBorder="1" applyFont="1">
      <alignment horizontal="center" shrinkToFit="0" vertical="center" wrapText="1"/>
    </xf>
    <xf borderId="32" fillId="0" fontId="19" numFmtId="0" xfId="0" applyAlignment="1" applyBorder="1" applyFont="1">
      <alignment horizontal="center" vertical="center"/>
    </xf>
    <xf borderId="19" fillId="7" fontId="4" numFmtId="0" xfId="0" applyAlignment="1" applyBorder="1" applyFont="1">
      <alignment horizontal="center" vertical="center"/>
    </xf>
    <xf borderId="55" fillId="0" fontId="4" numFmtId="0" xfId="0" applyAlignment="1" applyBorder="1" applyFont="1">
      <alignment horizontal="center" shrinkToFit="0" vertical="top" wrapText="0"/>
    </xf>
    <xf borderId="56" fillId="0" fontId="4" numFmtId="0" xfId="0" applyAlignment="1" applyBorder="1" applyFont="1">
      <alignment horizontal="center" shrinkToFit="0" vertical="top" wrapText="0"/>
    </xf>
    <xf borderId="56" fillId="0" fontId="4" numFmtId="164" xfId="0" applyAlignment="1" applyBorder="1" applyFont="1" applyNumberFormat="1">
      <alignment horizontal="center" shrinkToFit="0" vertical="top" wrapText="0"/>
    </xf>
    <xf borderId="56" fillId="0" fontId="4" numFmtId="1" xfId="0" applyAlignment="1" applyBorder="1" applyFont="1" applyNumberFormat="1">
      <alignment horizontal="center" shrinkToFit="0" vertical="top" wrapText="0"/>
    </xf>
    <xf borderId="56" fillId="0" fontId="4" numFmtId="165" xfId="0" applyAlignment="1" applyBorder="1" applyFont="1" applyNumberFormat="1">
      <alignment horizontal="center" shrinkToFit="0" vertical="top" wrapText="0"/>
    </xf>
    <xf borderId="54" fillId="6" fontId="1" numFmtId="0" xfId="0" applyAlignment="1" applyBorder="1" applyFont="1">
      <alignment horizontal="center" vertical="top"/>
    </xf>
    <xf borderId="54" fillId="6" fontId="1" numFmtId="165" xfId="0" applyAlignment="1" applyBorder="1" applyFont="1" applyNumberFormat="1">
      <alignment horizontal="center" shrinkToFit="0" vertical="top" wrapText="0"/>
    </xf>
    <xf borderId="56" fillId="0" fontId="20" numFmtId="0" xfId="0" applyAlignment="1" applyBorder="1" applyFont="1">
      <alignment horizontal="center" shrinkToFit="0" vertical="top" wrapText="0"/>
    </xf>
    <xf borderId="32" fillId="0" fontId="4" numFmtId="164" xfId="0" applyAlignment="1" applyBorder="1" applyFont="1" applyNumberFormat="1">
      <alignment horizontal="center" vertical="center"/>
    </xf>
    <xf borderId="32" fillId="0" fontId="4" numFmtId="1" xfId="0" applyAlignment="1" applyBorder="1" applyFont="1" applyNumberFormat="1">
      <alignment horizontal="center" vertical="center"/>
    </xf>
    <xf borderId="32" fillId="0" fontId="4" numFmtId="165" xfId="0" applyAlignment="1" applyBorder="1" applyFont="1" applyNumberFormat="1">
      <alignment horizontal="center" vertical="center"/>
    </xf>
    <xf borderId="32" fillId="0" fontId="21" numFmtId="0" xfId="0" applyAlignment="1" applyBorder="1" applyFont="1">
      <alignment horizontal="center" vertical="center"/>
    </xf>
    <xf borderId="36" fillId="0" fontId="4" numFmtId="164" xfId="0" applyAlignment="1" applyBorder="1" applyFont="1" applyNumberFormat="1">
      <alignment horizontal="center" vertical="center"/>
    </xf>
    <xf borderId="36" fillId="0" fontId="4" numFmtId="1" xfId="0" applyAlignment="1" applyBorder="1" applyFont="1" applyNumberFormat="1">
      <alignment horizontal="center" vertical="center"/>
    </xf>
    <xf borderId="36" fillId="0" fontId="4" numFmtId="165" xfId="0" applyAlignment="1" applyBorder="1" applyFont="1" applyNumberFormat="1">
      <alignment horizontal="center" vertical="center"/>
    </xf>
    <xf borderId="36" fillId="0" fontId="22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41" fillId="6" fontId="1" numFmtId="0" xfId="0" applyAlignment="1" applyBorder="1" applyFont="1">
      <alignment horizontal="center" readingOrder="0" shrinkToFit="0" vertical="center" wrapText="1"/>
    </xf>
    <xf borderId="41" fillId="6" fontId="1" numFmtId="165" xfId="0" applyAlignment="1" applyBorder="1" applyFont="1" applyNumberFormat="1">
      <alignment horizontal="center" readingOrder="0" vertical="center"/>
    </xf>
    <xf borderId="27" fillId="6" fontId="1" numFmtId="1" xfId="0" applyAlignment="1" applyBorder="1" applyFont="1" applyNumberFormat="1">
      <alignment horizontal="center" readingOrder="0" vertical="center"/>
    </xf>
    <xf borderId="6" fillId="6" fontId="1" numFmtId="0" xfId="0" applyAlignment="1" applyBorder="1" applyFont="1">
      <alignment horizontal="center" vertical="top"/>
    </xf>
    <xf borderId="7" fillId="6" fontId="1" numFmtId="164" xfId="0" applyAlignment="1" applyBorder="1" applyFont="1" applyNumberFormat="1">
      <alignment horizontal="center" vertical="top"/>
    </xf>
    <xf borderId="41" fillId="6" fontId="1" numFmtId="1" xfId="0" applyAlignment="1" applyBorder="1" applyFont="1" applyNumberFormat="1">
      <alignment horizontal="center" vertical="top"/>
    </xf>
    <xf borderId="7" fillId="6" fontId="1" numFmtId="0" xfId="0" applyAlignment="1" applyBorder="1" applyFont="1">
      <alignment horizontal="center" vertical="top"/>
    </xf>
    <xf borderId="41" fillId="0" fontId="1" numFmtId="165" xfId="0" applyAlignment="1" applyBorder="1" applyFont="1" applyNumberFormat="1">
      <alignment horizontal="center" vertical="top"/>
    </xf>
    <xf borderId="49" fillId="6" fontId="1" numFmtId="0" xfId="0" applyAlignment="1" applyBorder="1" applyFont="1">
      <alignment horizontal="center" vertical="top"/>
    </xf>
    <xf borderId="47" fillId="6" fontId="1" numFmtId="0" xfId="0" applyAlignment="1" applyBorder="1" applyFont="1">
      <alignment horizontal="center" vertical="top"/>
    </xf>
    <xf borderId="47" fillId="6" fontId="1" numFmtId="165" xfId="0" applyAlignment="1" applyBorder="1" applyFont="1" applyNumberFormat="1">
      <alignment horizontal="center" vertical="top"/>
    </xf>
    <xf borderId="47" fillId="6" fontId="1" numFmtId="1" xfId="0" applyAlignment="1" applyBorder="1" applyFont="1" applyNumberFormat="1">
      <alignment horizontal="center" vertical="center"/>
    </xf>
    <xf borderId="47" fillId="6" fontId="1" numFmtId="0" xfId="0" applyAlignment="1" applyBorder="1" applyFont="1">
      <alignment horizontal="center" vertical="center"/>
    </xf>
    <xf borderId="38" fillId="6" fontId="1" numFmtId="0" xfId="0" applyAlignment="1" applyBorder="1" applyFont="1">
      <alignment horizontal="center" vertical="top"/>
    </xf>
    <xf borderId="7" fillId="6" fontId="23" numFmtId="0" xfId="0" applyAlignment="1" applyBorder="1" applyFont="1">
      <alignment horizontal="center" vertical="top"/>
    </xf>
    <xf borderId="41" fillId="0" fontId="1" numFmtId="0" xfId="0" applyAlignment="1" applyBorder="1" applyFont="1">
      <alignment horizontal="center" vertical="top"/>
    </xf>
    <xf borderId="8" fillId="0" fontId="1" numFmtId="0" xfId="0" applyAlignment="1" applyBorder="1" applyFont="1">
      <alignment horizontal="center" vertical="top"/>
    </xf>
    <xf borderId="32" fillId="6" fontId="1" numFmtId="0" xfId="0" applyAlignment="1" applyBorder="1" applyFont="1">
      <alignment horizontal="center" vertical="top"/>
    </xf>
    <xf borderId="32" fillId="6" fontId="1" numFmtId="164" xfId="0" applyAlignment="1" applyBorder="1" applyFont="1" applyNumberFormat="1">
      <alignment horizontal="center" vertical="top"/>
    </xf>
    <xf borderId="32" fillId="6" fontId="1" numFmtId="1" xfId="0" applyAlignment="1" applyBorder="1" applyFont="1" applyNumberFormat="1">
      <alignment horizontal="center" vertical="top"/>
    </xf>
    <xf borderId="32" fillId="0" fontId="1" numFmtId="165" xfId="0" applyAlignment="1" applyBorder="1" applyFont="1" applyNumberFormat="1">
      <alignment horizontal="center" vertical="top"/>
    </xf>
    <xf borderId="37" fillId="6" fontId="1" numFmtId="0" xfId="0" applyAlignment="1" applyBorder="1" applyFont="1">
      <alignment horizontal="center" vertical="top"/>
    </xf>
    <xf borderId="18" fillId="6" fontId="1" numFmtId="0" xfId="0" applyAlignment="1" applyBorder="1" applyFont="1">
      <alignment horizontal="center" readingOrder="0" vertical="top"/>
    </xf>
    <xf borderId="36" fillId="6" fontId="1" numFmtId="0" xfId="0" applyAlignment="1" applyBorder="1" applyFont="1">
      <alignment horizontal="center" readingOrder="0" vertical="top"/>
    </xf>
    <xf borderId="37" fillId="6" fontId="1" numFmtId="165" xfId="0" applyAlignment="1" applyBorder="1" applyFont="1" applyNumberFormat="1">
      <alignment horizontal="center" readingOrder="0" vertical="top"/>
    </xf>
    <xf borderId="51" fillId="6" fontId="1" numFmtId="1" xfId="0" applyAlignment="1" applyBorder="1" applyFont="1" applyNumberFormat="1">
      <alignment horizontal="center" readingOrder="0" vertical="center"/>
    </xf>
    <xf borderId="18" fillId="6" fontId="1" numFmtId="0" xfId="0" applyAlignment="1" applyBorder="1" applyFont="1">
      <alignment horizontal="center" vertical="center"/>
    </xf>
    <xf borderId="35" fillId="6" fontId="1" numFmtId="0" xfId="0" applyAlignment="1" applyBorder="1" applyFont="1">
      <alignment horizontal="center" vertical="top"/>
    </xf>
    <xf borderId="32" fillId="0" fontId="1" numFmtId="0" xfId="0" applyAlignment="1" applyBorder="1" applyFont="1">
      <alignment horizontal="center" vertical="top"/>
    </xf>
    <xf borderId="18" fillId="0" fontId="1" numFmtId="0" xfId="0" applyAlignment="1" applyBorder="1" applyFont="1">
      <alignment horizontal="center" vertical="top"/>
    </xf>
    <xf borderId="41" fillId="0" fontId="1" numFmtId="164" xfId="0" applyAlignment="1" applyBorder="1" applyFont="1" applyNumberFormat="1">
      <alignment horizontal="center" vertical="center"/>
    </xf>
    <xf borderId="41" fillId="0" fontId="1" numFmtId="1" xfId="0" applyAlignment="1" applyBorder="1" applyFont="1" applyNumberFormat="1">
      <alignment horizontal="center" vertical="center"/>
    </xf>
    <xf borderId="41" fillId="0" fontId="1" numFmtId="165" xfId="0" applyAlignment="1" applyBorder="1" applyFont="1" applyNumberFormat="1">
      <alignment horizontal="center" vertical="center"/>
    </xf>
    <xf borderId="36" fillId="0" fontId="1" numFmtId="0" xfId="0" applyAlignment="1" applyBorder="1" applyFont="1">
      <alignment horizontal="center" vertical="center"/>
    </xf>
    <xf borderId="20" fillId="6" fontId="1" numFmtId="0" xfId="0" applyAlignment="1" applyBorder="1" applyFont="1">
      <alignment horizontal="center" vertical="top"/>
    </xf>
    <xf borderId="27" fillId="6" fontId="1" numFmtId="0" xfId="0" applyAlignment="1" applyBorder="1" applyFont="1">
      <alignment horizontal="center" vertical="top"/>
    </xf>
    <xf borderId="21" fillId="6" fontId="1" numFmtId="165" xfId="0" applyAlignment="1" applyBorder="1" applyFont="1" applyNumberFormat="1">
      <alignment horizontal="center" vertical="top"/>
    </xf>
    <xf borderId="36" fillId="0" fontId="24" numFmtId="0" xfId="0" applyAlignment="1" applyBorder="1" applyFon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6" fillId="0" fontId="1" numFmtId="1" xfId="0" applyAlignment="1" applyBorder="1" applyFont="1" applyNumberFormat="1">
      <alignment horizontal="center" vertical="center"/>
    </xf>
    <xf borderId="36" fillId="0" fontId="1" numFmtId="165" xfId="0" applyAlignment="1" applyBorder="1" applyFont="1" applyNumberFormat="1">
      <alignment horizontal="center" vertical="center"/>
    </xf>
    <xf borderId="0" fillId="0" fontId="0" numFmtId="0" xfId="0" applyAlignment="1" applyFont="1">
      <alignment horizontal="center" vertical="center"/>
    </xf>
    <xf borderId="41" fillId="0" fontId="0" numFmtId="0" xfId="0" applyAlignment="1" applyBorder="1" applyFont="1">
      <alignment horizontal="center" vertical="center"/>
    </xf>
    <xf borderId="0" fillId="0" fontId="0" numFmtId="14" xfId="0" applyAlignment="1" applyFont="1" applyNumberFormat="1">
      <alignment horizontal="center" vertical="center"/>
    </xf>
    <xf borderId="57" fillId="0" fontId="1" numFmtId="0" xfId="0" applyAlignment="1" applyBorder="1" applyFont="1">
      <alignment horizontal="center" vertical="center"/>
    </xf>
    <xf borderId="41" fillId="0" fontId="1" numFmtId="16" xfId="0" applyAlignment="1" applyBorder="1" applyFont="1" applyNumberFormat="1">
      <alignment horizontal="center" vertical="center"/>
    </xf>
    <xf borderId="41" fillId="0" fontId="1" numFmtId="14" xfId="0" applyAlignment="1" applyBorder="1" applyFont="1" applyNumberFormat="1">
      <alignment horizontal="center" vertical="center"/>
    </xf>
    <xf borderId="38" fillId="0" fontId="0" numFmtId="0" xfId="0" applyAlignment="1" applyBorder="1" applyFont="1">
      <alignment horizontal="center" vertical="center"/>
    </xf>
    <xf borderId="20" fillId="0" fontId="0" numFmtId="0" xfId="0" applyAlignment="1" applyBorder="1" applyFont="1">
      <alignment horizontal="center" vertical="center"/>
    </xf>
    <xf borderId="5" fillId="0" fontId="0" numFmtId="14" xfId="0" applyAlignment="1" applyBorder="1" applyFont="1" applyNumberFormat="1">
      <alignment horizontal="center" vertical="center"/>
    </xf>
    <xf borderId="39" fillId="0" fontId="0" numFmtId="0" xfId="0" applyAlignment="1" applyBorder="1" applyFont="1">
      <alignment horizontal="center" vertical="center"/>
    </xf>
    <xf borderId="27" fillId="8" fontId="4" numFmtId="0" xfId="0" applyAlignment="1" applyBorder="1" applyFill="1" applyFont="1">
      <alignment horizontal="center" vertical="center"/>
    </xf>
    <xf borderId="26" fillId="8" fontId="4" numFmtId="0" xfId="0" applyAlignment="1" applyBorder="1" applyFont="1">
      <alignment horizontal="center" vertical="center"/>
    </xf>
    <xf borderId="32" fillId="0" fontId="0" numFmtId="0" xfId="0" applyAlignment="1" applyBorder="1" applyFont="1">
      <alignment horizontal="center" vertical="center"/>
    </xf>
    <xf borderId="32" fillId="0" fontId="1" numFmtId="16" xfId="0" applyAlignment="1" applyBorder="1" applyFont="1" applyNumberFormat="1">
      <alignment horizontal="center" vertical="center"/>
    </xf>
    <xf borderId="32" fillId="0" fontId="1" numFmtId="1" xfId="0" applyAlignment="1" applyBorder="1" applyFont="1" applyNumberFormat="1">
      <alignment horizontal="center" vertical="center"/>
    </xf>
    <xf borderId="32" fillId="0" fontId="1" numFmtId="14" xfId="0" applyAlignment="1" applyBorder="1" applyFont="1" applyNumberFormat="1">
      <alignment horizontal="center" vertical="center"/>
    </xf>
    <xf borderId="32" fillId="0" fontId="1" numFmtId="165" xfId="0" applyAlignment="1" applyBorder="1" applyFont="1" applyNumberFormat="1">
      <alignment horizontal="center" vertical="center"/>
    </xf>
    <xf borderId="58" fillId="0" fontId="1" numFmtId="0" xfId="0" applyAlignment="1" applyBorder="1" applyFont="1">
      <alignment horizontal="center" vertical="center"/>
    </xf>
    <xf borderId="59" fillId="0" fontId="0" numFmtId="0" xfId="0" applyAlignment="1" applyBorder="1" applyFont="1">
      <alignment horizontal="center" vertical="center"/>
    </xf>
    <xf borderId="59" fillId="0" fontId="0" numFmtId="14" xfId="0" applyAlignment="1" applyBorder="1" applyFont="1" applyNumberFormat="1">
      <alignment horizontal="center" vertical="center"/>
    </xf>
    <xf borderId="60" fillId="0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vertical="center"/>
    </xf>
    <xf borderId="19" fillId="8" fontId="4" numFmtId="0" xfId="0" applyAlignment="1" applyBorder="1" applyFont="1">
      <alignment horizontal="center" vertical="center"/>
    </xf>
    <xf borderId="10" fillId="8" fontId="4" numFmtId="0" xfId="0" applyAlignment="1" applyBorder="1" applyFont="1">
      <alignment horizontal="center" vertical="center"/>
    </xf>
    <xf borderId="61" fillId="0" fontId="4" numFmtId="0" xfId="0" applyAlignment="1" applyBorder="1" applyFont="1">
      <alignment horizontal="center" vertical="center"/>
    </xf>
    <xf borderId="11" fillId="6" fontId="1" numFmtId="0" xfId="0" applyAlignment="1" applyBorder="1" applyFont="1">
      <alignment horizontal="center" shrinkToFit="0" vertical="center" wrapText="1"/>
    </xf>
    <xf borderId="57" fillId="0" fontId="4" numFmtId="0" xfId="0" applyAlignment="1" applyBorder="1" applyFont="1">
      <alignment horizontal="center" vertical="center"/>
    </xf>
    <xf borderId="25" fillId="8" fontId="4" numFmtId="0" xfId="0" applyAlignment="1" applyBorder="1" applyFont="1">
      <alignment horizontal="center" vertical="center"/>
    </xf>
    <xf borderId="62" fillId="8" fontId="4" numFmtId="0" xfId="0" applyAlignment="1" applyBorder="1" applyFont="1">
      <alignment horizontal="center" vertical="center"/>
    </xf>
    <xf borderId="36" fillId="0" fontId="6" numFmtId="0" xfId="0" applyAlignment="1" applyBorder="1" applyFont="1">
      <alignment horizontal="center" vertical="top"/>
    </xf>
    <xf borderId="36" fillId="0" fontId="6" numFmtId="16" xfId="0" applyAlignment="1" applyBorder="1" applyFont="1" applyNumberFormat="1">
      <alignment horizontal="center" vertical="top"/>
    </xf>
    <xf borderId="36" fillId="0" fontId="6" numFmtId="1" xfId="0" applyAlignment="1" applyBorder="1" applyFont="1" applyNumberFormat="1">
      <alignment horizontal="center" vertical="top"/>
    </xf>
    <xf borderId="36" fillId="0" fontId="6" numFmtId="14" xfId="0" applyAlignment="1" applyBorder="1" applyFont="1" applyNumberFormat="1">
      <alignment horizontal="center" vertical="top"/>
    </xf>
    <xf borderId="27" fillId="9" fontId="1" numFmtId="0" xfId="0" applyAlignment="1" applyBorder="1" applyFill="1" applyFont="1">
      <alignment horizontal="center" vertical="center"/>
    </xf>
    <xf borderId="20" fillId="0" fontId="6" numFmtId="0" xfId="0" applyAlignment="1" applyBorder="1" applyFont="1">
      <alignment horizontal="center" vertical="top"/>
    </xf>
    <xf borderId="20" fillId="0" fontId="25" numFmtId="0" xfId="0" applyAlignment="1" applyBorder="1" applyFont="1">
      <alignment horizontal="center" vertical="top"/>
    </xf>
    <xf borderId="20" fillId="0" fontId="4" numFmtId="0" xfId="0" applyAlignment="1" applyBorder="1" applyFont="1">
      <alignment horizontal="center" vertical="top"/>
    </xf>
    <xf borderId="20" fillId="0" fontId="4" numFmtId="164" xfId="0" applyAlignment="1" applyBorder="1" applyFont="1" applyNumberFormat="1">
      <alignment horizontal="center" vertical="top"/>
    </xf>
    <xf borderId="20" fillId="0" fontId="4" numFmtId="1" xfId="0" applyAlignment="1" applyBorder="1" applyFont="1" applyNumberFormat="1">
      <alignment horizontal="center" vertical="top"/>
    </xf>
    <xf borderId="20" fillId="7" fontId="4" numFmtId="0" xfId="0" applyAlignment="1" applyBorder="1" applyFont="1">
      <alignment horizontal="center" vertical="top"/>
    </xf>
    <xf borderId="20" fillId="0" fontId="4" numFmtId="165" xfId="0" applyAlignment="1" applyBorder="1" applyFont="1" applyNumberFormat="1">
      <alignment horizontal="center" vertical="top"/>
    </xf>
    <xf borderId="20" fillId="6" fontId="1" numFmtId="165" xfId="0" applyAlignment="1" applyBorder="1" applyFont="1" applyNumberFormat="1">
      <alignment horizontal="center" vertical="top"/>
    </xf>
    <xf borderId="20" fillId="7" fontId="1" numFmtId="0" xfId="0" applyAlignment="1" applyBorder="1" applyFont="1">
      <alignment horizontal="center" vertical="top"/>
    </xf>
    <xf borderId="20" fillId="0" fontId="26" numFmtId="0" xfId="0" applyAlignment="1" applyBorder="1" applyFont="1">
      <alignment horizontal="center" vertical="top"/>
    </xf>
    <xf borderId="63" fillId="6" fontId="1" numFmtId="0" xfId="0" applyAlignment="1" applyBorder="1" applyFont="1">
      <alignment horizontal="center" shrinkToFit="0" vertical="center" wrapText="1"/>
    </xf>
    <xf borderId="63" fillId="6" fontId="1" numFmtId="165" xfId="0" applyAlignment="1" applyBorder="1" applyFont="1" applyNumberFormat="1">
      <alignment horizontal="center" vertical="center"/>
    </xf>
    <xf borderId="63" fillId="6" fontId="1" numFmtId="1" xfId="0" applyAlignment="1" applyBorder="1" applyFont="1" applyNumberFormat="1">
      <alignment horizontal="center" vertical="center"/>
    </xf>
    <xf borderId="63" fillId="6" fontId="1" numFmtId="0" xfId="0" applyAlignment="1" applyBorder="1" applyFont="1">
      <alignment horizontal="center" vertical="center"/>
    </xf>
    <xf borderId="51" fillId="6" fontId="1" numFmtId="0" xfId="0" applyAlignment="1" applyBorder="1" applyFont="1">
      <alignment horizontal="center" shrinkToFit="0" vertical="center" wrapText="1"/>
    </xf>
    <xf borderId="51" fillId="6" fontId="1" numFmtId="165" xfId="0" applyAlignment="1" applyBorder="1" applyFont="1" applyNumberFormat="1">
      <alignment horizontal="center" vertical="center"/>
    </xf>
    <xf borderId="20" fillId="0" fontId="1" numFmtId="0" xfId="0" applyAlignment="1" applyBorder="1" applyFont="1">
      <alignment horizontal="center" vertical="center"/>
    </xf>
    <xf borderId="41" fillId="0" fontId="4" numFmtId="164" xfId="0" applyAlignment="1" applyBorder="1" applyFont="1" applyNumberFormat="1">
      <alignment horizontal="center" vertical="center"/>
    </xf>
    <xf borderId="41" fillId="0" fontId="4" numFmtId="1" xfId="0" applyAlignment="1" applyBorder="1" applyFont="1" applyNumberFormat="1">
      <alignment horizontal="center" vertical="center"/>
    </xf>
    <xf borderId="41" fillId="0" fontId="4" numFmtId="165" xfId="0" applyAlignment="1" applyBorder="1" applyFont="1" applyNumberFormat="1">
      <alignment horizontal="center" vertical="center"/>
    </xf>
    <xf borderId="47" fillId="6" fontId="1" numFmtId="0" xfId="0" applyAlignment="1" applyBorder="1" applyFont="1">
      <alignment horizontal="center" shrinkToFit="0" vertical="center" wrapText="1"/>
    </xf>
    <xf borderId="47" fillId="6" fontId="1" numFmtId="165" xfId="0" applyAlignment="1" applyBorder="1" applyFont="1" applyNumberFormat="1">
      <alignment horizontal="center" vertical="center"/>
    </xf>
    <xf borderId="41" fillId="0" fontId="27" numFmtId="0" xfId="0" applyAlignment="1" applyBorder="1" applyFont="1">
      <alignment horizontal="center" vertical="center"/>
    </xf>
    <xf borderId="36" fillId="0" fontId="6" numFmtId="0" xfId="0" applyAlignment="1" applyBorder="1" applyFont="1">
      <alignment horizontal="center" vertical="center"/>
    </xf>
    <xf borderId="36" fillId="0" fontId="6" numFmtId="166" xfId="0" applyAlignment="1" applyBorder="1" applyFont="1" applyNumberFormat="1">
      <alignment horizontal="center" vertical="center"/>
    </xf>
    <xf borderId="36" fillId="0" fontId="6" numFmtId="1" xfId="0" applyAlignment="1" applyBorder="1" applyFont="1" applyNumberFormat="1">
      <alignment horizontal="center" vertical="center"/>
    </xf>
    <xf borderId="25" fillId="7" fontId="6" numFmtId="0" xfId="0" applyAlignment="1" applyBorder="1" applyFont="1">
      <alignment horizontal="center" vertical="center"/>
    </xf>
    <xf borderId="36" fillId="0" fontId="6" numFmtId="14" xfId="0" applyAlignment="1" applyBorder="1" applyFont="1" applyNumberFormat="1">
      <alignment horizontal="center" vertical="center"/>
    </xf>
    <xf borderId="36" fillId="0" fontId="28" numFmtId="0" xfId="0" applyAlignment="1" applyBorder="1" applyFont="1">
      <alignment horizontal="center" vertical="center"/>
    </xf>
    <xf borderId="64" fillId="6" fontId="1" numFmtId="0" xfId="0" applyAlignment="1" applyBorder="1" applyFont="1">
      <alignment horizontal="center" shrinkToFit="0" vertical="center" wrapText="1"/>
    </xf>
    <xf borderId="64" fillId="6" fontId="1" numFmtId="165" xfId="0" applyAlignment="1" applyBorder="1" applyFont="1" applyNumberFormat="1">
      <alignment horizontal="center" vertical="center"/>
    </xf>
    <xf borderId="64" fillId="6" fontId="1" numFmtId="1" xfId="0" applyAlignment="1" applyBorder="1" applyFont="1" applyNumberFormat="1">
      <alignment horizontal="center" vertical="center"/>
    </xf>
    <xf borderId="64" fillId="6" fontId="1" numFmtId="0" xfId="0" applyAlignment="1" applyBorder="1" applyFont="1">
      <alignment horizontal="center" vertical="center"/>
    </xf>
    <xf borderId="0" fillId="0" fontId="29" numFmtId="0" xfId="0" applyAlignment="1" applyFont="1">
      <alignment vertical="top"/>
    </xf>
    <xf borderId="36" fillId="0" fontId="0" numFmtId="0" xfId="0" applyAlignment="1" applyBorder="1" applyFont="1">
      <alignment horizontal="center" vertical="top"/>
    </xf>
    <xf borderId="36" fillId="0" fontId="0" numFmtId="16" xfId="0" applyAlignment="1" applyBorder="1" applyFont="1" applyNumberFormat="1">
      <alignment horizontal="center" vertical="top"/>
    </xf>
    <xf borderId="36" fillId="0" fontId="0" numFmtId="1" xfId="0" applyAlignment="1" applyBorder="1" applyFont="1" applyNumberFormat="1">
      <alignment horizontal="center" vertical="top"/>
    </xf>
    <xf borderId="36" fillId="0" fontId="0" numFmtId="14" xfId="0" applyAlignment="1" applyBorder="1" applyFont="1" applyNumberFormat="1">
      <alignment horizontal="center" vertical="top"/>
    </xf>
    <xf borderId="38" fillId="6" fontId="1" numFmtId="0" xfId="0" applyAlignment="1" applyBorder="1" applyFont="1">
      <alignment horizontal="center" shrinkToFit="0" vertical="center" wrapText="1"/>
    </xf>
    <xf borderId="38" fillId="6" fontId="1" numFmtId="0" xfId="0" applyAlignment="1" applyBorder="1" applyFont="1">
      <alignment horizontal="center" vertical="center"/>
    </xf>
    <xf borderId="6" fillId="6" fontId="1" numFmtId="0" xfId="0" applyAlignment="1" applyBorder="1" applyFont="1">
      <alignment horizontal="center" vertical="center"/>
    </xf>
    <xf borderId="41" fillId="0" fontId="29" numFmtId="0" xfId="0" applyAlignment="1" applyBorder="1" applyFont="1">
      <alignment vertical="top"/>
    </xf>
    <xf borderId="41" fillId="6" fontId="30" numFmtId="0" xfId="0" applyAlignment="1" applyBorder="1" applyFont="1">
      <alignment vertical="top"/>
    </xf>
    <xf borderId="57" fillId="9" fontId="0" numFmtId="0" xfId="0" applyAlignment="1" applyBorder="1" applyFont="1">
      <alignment horizontal="center" vertical="top"/>
    </xf>
    <xf borderId="57" fillId="0" fontId="0" numFmtId="0" xfId="0" applyAlignment="1" applyBorder="1" applyFont="1">
      <alignment horizontal="center" vertical="top"/>
    </xf>
    <xf borderId="0" fillId="6" fontId="1" numFmtId="0" xfId="0" applyAlignment="1" applyFont="1">
      <alignment vertical="center"/>
    </xf>
    <xf borderId="6" fillId="0" fontId="6" numFmtId="0" xfId="0" applyAlignment="1" applyBorder="1" applyFont="1">
      <alignment horizontal="center" vertical="top"/>
    </xf>
    <xf borderId="41" fillId="0" fontId="6" numFmtId="0" xfId="0" applyAlignment="1" applyBorder="1" applyFont="1">
      <alignment horizontal="center" vertical="top"/>
    </xf>
    <xf borderId="7" fillId="0" fontId="6" numFmtId="16" xfId="0" applyAlignment="1" applyBorder="1" applyFont="1" applyNumberFormat="1">
      <alignment horizontal="center" vertical="top"/>
    </xf>
    <xf borderId="41" fillId="0" fontId="6" numFmtId="1" xfId="0" applyAlignment="1" applyBorder="1" applyFont="1" applyNumberFormat="1">
      <alignment horizontal="center" vertical="top"/>
    </xf>
    <xf borderId="7" fillId="0" fontId="6" numFmtId="0" xfId="0" applyAlignment="1" applyBorder="1" applyFont="1">
      <alignment horizontal="center" vertical="top"/>
    </xf>
    <xf borderId="41" fillId="0" fontId="6" numFmtId="14" xfId="0" applyAlignment="1" applyBorder="1" applyFont="1" applyNumberFormat="1">
      <alignment horizontal="center" vertical="top"/>
    </xf>
    <xf borderId="8" fillId="0" fontId="6" numFmtId="0" xfId="0" applyAlignment="1" applyBorder="1" applyFont="1">
      <alignment horizontal="center" vertical="top"/>
    </xf>
    <xf borderId="49" fillId="6" fontId="1" numFmtId="0" xfId="0" applyAlignment="1" applyBorder="1" applyFont="1">
      <alignment horizontal="center" shrinkToFit="0" vertical="center" wrapText="1"/>
    </xf>
    <xf borderId="65" fillId="6" fontId="1" numFmtId="0" xfId="0" applyAlignment="1" applyBorder="1" applyFont="1">
      <alignment horizontal="center" shrinkToFit="0" vertical="center" wrapText="1"/>
    </xf>
    <xf borderId="65" fillId="6" fontId="1" numFmtId="0" xfId="0" applyAlignment="1" applyBorder="1" applyFont="1">
      <alignment horizontal="center" vertical="center"/>
    </xf>
    <xf borderId="46" fillId="6" fontId="4" numFmtId="0" xfId="0" applyAlignment="1" applyBorder="1" applyFont="1">
      <alignment horizontal="center" vertical="center"/>
    </xf>
    <xf borderId="6" fillId="0" fontId="31" numFmtId="0" xfId="0" applyAlignment="1" applyBorder="1" applyFont="1">
      <alignment horizontal="center" vertical="top"/>
    </xf>
    <xf borderId="6" fillId="10" fontId="6" numFmtId="0" xfId="0" applyAlignment="1" applyBorder="1" applyFill="1" applyFont="1">
      <alignment horizontal="center" vertical="top"/>
    </xf>
    <xf borderId="66" fillId="6" fontId="1" numFmtId="0" xfId="0" applyAlignment="1" applyBorder="1" applyFont="1">
      <alignment vertical="center"/>
    </xf>
    <xf borderId="37" fillId="0" fontId="6" numFmtId="0" xfId="0" applyAlignment="1" applyBorder="1" applyFont="1">
      <alignment horizontal="center" vertical="top"/>
    </xf>
    <xf borderId="32" fillId="0" fontId="6" numFmtId="0" xfId="0" applyAlignment="1" applyBorder="1" applyFont="1">
      <alignment horizontal="center" vertical="top"/>
    </xf>
    <xf borderId="35" fillId="0" fontId="6" numFmtId="16" xfId="0" applyAlignment="1" applyBorder="1" applyFont="1" applyNumberFormat="1">
      <alignment horizontal="center" vertical="top"/>
    </xf>
    <xf borderId="32" fillId="0" fontId="6" numFmtId="1" xfId="0" applyAlignment="1" applyBorder="1" applyFont="1" applyNumberFormat="1">
      <alignment horizontal="center" vertical="top"/>
    </xf>
    <xf borderId="35" fillId="0" fontId="6" numFmtId="0" xfId="0" applyAlignment="1" applyBorder="1" applyFont="1">
      <alignment horizontal="center" vertical="top"/>
    </xf>
    <xf borderId="32" fillId="0" fontId="6" numFmtId="14" xfId="0" applyAlignment="1" applyBorder="1" applyFont="1" applyNumberFormat="1">
      <alignment horizontal="center" vertical="top"/>
    </xf>
    <xf borderId="18" fillId="0" fontId="6" numFmtId="0" xfId="0" applyAlignment="1" applyBorder="1" applyFont="1">
      <alignment horizontal="center" vertical="top"/>
    </xf>
    <xf borderId="0" fillId="6" fontId="1" numFmtId="0" xfId="0" applyAlignment="1" applyFont="1">
      <alignment horizontal="center" readingOrder="0" shrinkToFit="0" vertical="center" wrapText="1"/>
    </xf>
    <xf borderId="67" fillId="6" fontId="1" numFmtId="0" xfId="0" applyAlignment="1" applyBorder="1" applyFont="1">
      <alignment horizontal="center" readingOrder="0" shrinkToFit="0" vertical="center" wrapText="1"/>
    </xf>
    <xf borderId="32" fillId="6" fontId="1" numFmtId="165" xfId="0" applyAlignment="1" applyBorder="1" applyFont="1" applyNumberFormat="1">
      <alignment horizontal="center" readingOrder="0" vertical="center"/>
    </xf>
    <xf borderId="32" fillId="6" fontId="1" numFmtId="1" xfId="0" applyAlignment="1" applyBorder="1" applyFont="1" applyNumberFormat="1">
      <alignment horizontal="center" readingOrder="0" vertical="center"/>
    </xf>
    <xf borderId="67" fillId="6" fontId="1" numFmtId="0" xfId="0" applyAlignment="1" applyBorder="1" applyFont="1">
      <alignment horizontal="center" vertical="center"/>
    </xf>
    <xf borderId="37" fillId="6" fontId="1" numFmtId="0" xfId="0" applyAlignment="1" applyBorder="1" applyFont="1">
      <alignment horizontal="center" readingOrder="0" vertical="center"/>
    </xf>
    <xf borderId="37" fillId="0" fontId="32" numFmtId="0" xfId="0" applyAlignment="1" applyBorder="1" applyFont="1">
      <alignment horizontal="center" vertical="top"/>
    </xf>
    <xf borderId="37" fillId="10" fontId="6" numFmtId="0" xfId="0" applyAlignment="1" applyBorder="1" applyFont="1">
      <alignment horizontal="center" vertical="top"/>
    </xf>
    <xf borderId="61" fillId="0" fontId="6" numFmtId="16" xfId="0" applyAlignment="1" applyBorder="1" applyFont="1" applyNumberFormat="1">
      <alignment horizontal="center" vertical="top"/>
    </xf>
    <xf borderId="61" fillId="0" fontId="6" numFmtId="1" xfId="0" applyAlignment="1" applyBorder="1" applyFont="1" applyNumberFormat="1">
      <alignment horizontal="center" vertical="top"/>
    </xf>
    <xf borderId="57" fillId="0" fontId="6" numFmtId="14" xfId="0" applyAlignment="1" applyBorder="1" applyFont="1" applyNumberFormat="1">
      <alignment horizontal="center" vertical="top"/>
    </xf>
    <xf borderId="20" fillId="6" fontId="4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top"/>
    </xf>
    <xf borderId="28" fillId="6" fontId="1" numFmtId="0" xfId="0" applyAlignment="1" applyBorder="1" applyFont="1">
      <alignment horizontal="center" vertical="center"/>
    </xf>
    <xf borderId="37" fillId="0" fontId="6" numFmtId="16" xfId="0" applyAlignment="1" applyBorder="1" applyFont="1" applyNumberFormat="1">
      <alignment horizontal="center" vertical="top"/>
    </xf>
    <xf borderId="37" fillId="0" fontId="6" numFmtId="1" xfId="0" applyAlignment="1" applyBorder="1" applyFont="1" applyNumberFormat="1">
      <alignment horizontal="center" vertical="top"/>
    </xf>
    <xf borderId="18" fillId="0" fontId="6" numFmtId="14" xfId="0" applyAlignment="1" applyBorder="1" applyFont="1" applyNumberFormat="1">
      <alignment horizontal="center" vertical="top"/>
    </xf>
    <xf borderId="32" fillId="6" fontId="1" numFmtId="1" xfId="0" applyAlignment="1" applyBorder="1" applyFont="1" applyNumberFormat="1">
      <alignment horizontal="center" vertical="center"/>
    </xf>
    <xf borderId="19" fillId="6" fontId="4" numFmtId="0" xfId="0" applyAlignment="1" applyBorder="1" applyFont="1">
      <alignment horizontal="center" vertical="center"/>
    </xf>
    <xf borderId="35" fillId="0" fontId="0" numFmtId="0" xfId="0" applyAlignment="1" applyBorder="1" applyFont="1">
      <alignment horizontal="center" vertical="top"/>
    </xf>
    <xf borderId="32" fillId="0" fontId="0" numFmtId="0" xfId="0" applyAlignment="1" applyBorder="1" applyFont="1">
      <alignment horizontal="center" vertical="top"/>
    </xf>
    <xf borderId="25" fillId="6" fontId="33" numFmtId="0" xfId="0" applyAlignment="1" applyBorder="1" applyFont="1">
      <alignment horizontal="center" vertical="center"/>
    </xf>
    <xf borderId="28" fillId="6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michellempetrie@gmail.com" TargetMode="External"/><Relationship Id="rId10" Type="http://schemas.openxmlformats.org/officeDocument/2006/relationships/hyperlink" Target="mailto:AmeePatel86@gmail.com" TargetMode="External"/><Relationship Id="rId13" Type="http://schemas.openxmlformats.org/officeDocument/2006/relationships/hyperlink" Target="mailto:kathryn.rosenblum@gmail.com" TargetMode="External"/><Relationship Id="rId12" Type="http://schemas.openxmlformats.org/officeDocument/2006/relationships/hyperlink" Target="mailto:kristyn.phelps@gmail.com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heather.chandler@gmail.com" TargetMode="External"/><Relationship Id="rId3" Type="http://schemas.openxmlformats.org/officeDocument/2006/relationships/hyperlink" Target="mailto:Brenda.dolan@yahoo.com" TargetMode="External"/><Relationship Id="rId4" Type="http://schemas.openxmlformats.org/officeDocument/2006/relationships/hyperlink" Target="mailto:sarahgoldbergellis@gmail.com" TargetMode="External"/><Relationship Id="rId9" Type="http://schemas.openxmlformats.org/officeDocument/2006/relationships/hyperlink" Target="mailto:Brendalp02@gmail.com" TargetMode="External"/><Relationship Id="rId15" Type="http://schemas.openxmlformats.org/officeDocument/2006/relationships/hyperlink" Target="mailto:mtrapold@gmail.com" TargetMode="External"/><Relationship Id="rId14" Type="http://schemas.openxmlformats.org/officeDocument/2006/relationships/hyperlink" Target="mailto:rachelannsiegel@gmail.com" TargetMode="External"/><Relationship Id="rId17" Type="http://schemas.openxmlformats.org/officeDocument/2006/relationships/vmlDrawing" Target="../drawings/vmlDrawing1.vml"/><Relationship Id="rId16" Type="http://schemas.openxmlformats.org/officeDocument/2006/relationships/drawing" Target="../drawings/drawing1.xml"/><Relationship Id="rId5" Type="http://schemas.openxmlformats.org/officeDocument/2006/relationships/hyperlink" Target="mailto:sarahkgallo@gmail.com" TargetMode="External"/><Relationship Id="rId6" Type="http://schemas.openxmlformats.org/officeDocument/2006/relationships/hyperlink" Target="mailto:Jenniferkutch@hotmail.com" TargetMode="External"/><Relationship Id="rId7" Type="http://schemas.openxmlformats.org/officeDocument/2006/relationships/hyperlink" Target="mailto:larissa.kwongabazia@gmail.com" TargetMode="External"/><Relationship Id="rId8" Type="http://schemas.openxmlformats.org/officeDocument/2006/relationships/hyperlink" Target="mailto:megsdp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63"/>
    <col customWidth="1" min="2" max="2" width="12.38"/>
    <col customWidth="1" min="3" max="4" width="12.0"/>
    <col customWidth="1" min="5" max="5" width="36.25"/>
    <col customWidth="1" min="6" max="6" width="19.0"/>
    <col customWidth="1" min="7" max="7" width="14.38"/>
    <col customWidth="1" min="8" max="8" width="23.5"/>
    <col customWidth="1" min="9" max="9" width="18.13"/>
    <col customWidth="1" min="10" max="10" width="18.0"/>
    <col customWidth="1" min="11" max="12" width="13.13"/>
    <col customWidth="1" min="13" max="13" width="22.25"/>
    <col customWidth="1" min="14" max="14" width="23.0"/>
    <col customWidth="1" min="15" max="15" width="27.13"/>
    <col customWidth="1" min="16" max="16" width="20.75"/>
    <col customWidth="1" min="17" max="17" width="29.5"/>
    <col customWidth="1" min="18" max="18" width="7.63"/>
    <col customWidth="1" min="19" max="19" width="11.63"/>
    <col customWidth="1" min="20" max="29" width="10.25"/>
  </cols>
  <sheetData>
    <row r="1" ht="15.75" customHeight="1">
      <c r="A1" s="1" t="s">
        <v>0</v>
      </c>
      <c r="B1" s="2"/>
      <c r="C1" s="2"/>
      <c r="D1" s="2"/>
      <c r="E1" s="2"/>
      <c r="F1" s="2"/>
      <c r="G1" s="3"/>
      <c r="H1" s="4" t="s">
        <v>1</v>
      </c>
      <c r="I1" s="5"/>
      <c r="J1" s="5"/>
      <c r="K1" s="5"/>
      <c r="L1" s="5"/>
      <c r="M1" s="5"/>
      <c r="N1" s="5"/>
      <c r="O1" s="6" t="s">
        <v>2</v>
      </c>
      <c r="P1" s="7"/>
      <c r="Q1" s="8"/>
      <c r="R1" s="9" t="s">
        <v>3</v>
      </c>
      <c r="S1" s="8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ht="13.5" customHeight="1">
      <c r="A2" s="11"/>
      <c r="B2" s="12"/>
      <c r="C2" s="12"/>
      <c r="D2" s="12"/>
      <c r="E2" s="12"/>
      <c r="F2" s="12"/>
      <c r="G2" s="13"/>
      <c r="H2" s="14"/>
      <c r="I2" s="4" t="s">
        <v>4</v>
      </c>
      <c r="J2" s="5"/>
      <c r="K2" s="5"/>
      <c r="L2" s="5"/>
      <c r="M2" s="5"/>
      <c r="N2" s="5"/>
      <c r="O2" s="15"/>
      <c r="P2" s="16"/>
      <c r="Q2" s="17"/>
      <c r="R2" s="18"/>
      <c r="S2" s="19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ht="33.0" customHeight="1">
      <c r="A3" s="20" t="s">
        <v>5</v>
      </c>
      <c r="B3" s="20" t="s">
        <v>6</v>
      </c>
      <c r="C3" s="21" t="s">
        <v>7</v>
      </c>
      <c r="D3" s="21" t="s">
        <v>8</v>
      </c>
      <c r="E3" s="20" t="s">
        <v>9</v>
      </c>
      <c r="F3" s="21" t="s">
        <v>10</v>
      </c>
      <c r="G3" s="20" t="s">
        <v>11</v>
      </c>
      <c r="H3" s="22" t="s">
        <v>12</v>
      </c>
      <c r="I3" s="23" t="s">
        <v>13</v>
      </c>
      <c r="J3" s="23" t="s">
        <v>14</v>
      </c>
      <c r="K3" s="24" t="s">
        <v>15</v>
      </c>
      <c r="L3" s="23" t="s">
        <v>16</v>
      </c>
      <c r="M3" s="25" t="s">
        <v>17</v>
      </c>
      <c r="N3" s="24" t="s">
        <v>18</v>
      </c>
      <c r="O3" s="26" t="s">
        <v>19</v>
      </c>
      <c r="P3" s="27" t="s">
        <v>20</v>
      </c>
      <c r="Q3" s="28" t="s">
        <v>21</v>
      </c>
      <c r="R3" s="29" t="s">
        <v>22</v>
      </c>
      <c r="S3" s="30" t="s">
        <v>23</v>
      </c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>
      <c r="A4" s="31" t="s">
        <v>24</v>
      </c>
      <c r="B4" s="31" t="s">
        <v>25</v>
      </c>
      <c r="C4" s="32">
        <v>42660.0</v>
      </c>
      <c r="D4" s="33">
        <f t="shared" ref="D4:D7" si="1">MONTH(C4)</f>
        <v>10</v>
      </c>
      <c r="E4" s="31" t="s">
        <v>26</v>
      </c>
      <c r="F4" s="34">
        <v>42569.0</v>
      </c>
      <c r="G4" s="31" t="s">
        <v>27</v>
      </c>
      <c r="H4" s="31" t="s">
        <v>28</v>
      </c>
      <c r="I4" s="35" t="s">
        <v>29</v>
      </c>
      <c r="J4" s="36" t="s">
        <v>24</v>
      </c>
      <c r="K4" s="37">
        <v>42641.0</v>
      </c>
      <c r="L4" s="33">
        <f t="shared" ref="L4:L16" si="2">MONTH(K4)</f>
        <v>9</v>
      </c>
      <c r="M4" s="38" t="str">
        <f t="shared" ref="M4:M20" si="3">DATEDIF(K4,TODAY(),"Y")&amp;" Years, "&amp;DATEDIF(K4,TODAY(),"YM")&amp;" Months"</f>
        <v>3 Years, 9 Months</v>
      </c>
      <c r="N4" s="31"/>
      <c r="O4" s="35" t="s">
        <v>30</v>
      </c>
      <c r="P4" s="31" t="s">
        <v>31</v>
      </c>
      <c r="Q4" s="39" t="str">
        <f>HYPERLINK("mailto:nalfredo@live.com","nalfredo@live.com")</f>
        <v>nalfredo@live.com</v>
      </c>
      <c r="R4" s="31" t="s">
        <v>32</v>
      </c>
      <c r="S4" s="31" t="s">
        <v>32</v>
      </c>
      <c r="T4" s="36"/>
      <c r="U4" s="36"/>
      <c r="V4" s="36"/>
      <c r="W4" s="36"/>
      <c r="X4" s="36"/>
      <c r="Y4" s="36"/>
      <c r="Z4" s="36"/>
      <c r="AA4" s="36"/>
      <c r="AB4" s="36"/>
      <c r="AC4" s="36"/>
    </row>
    <row r="5">
      <c r="A5" s="36" t="s">
        <v>33</v>
      </c>
      <c r="B5" s="36" t="s">
        <v>34</v>
      </c>
      <c r="C5" s="40">
        <v>42656.0</v>
      </c>
      <c r="D5" s="41">
        <f t="shared" si="1"/>
        <v>10</v>
      </c>
      <c r="E5" s="42" t="s">
        <v>35</v>
      </c>
      <c r="F5" s="43">
        <v>42576.0</v>
      </c>
      <c r="G5" s="36" t="s">
        <v>27</v>
      </c>
      <c r="H5" s="36" t="s">
        <v>36</v>
      </c>
      <c r="I5" s="44" t="s">
        <v>37</v>
      </c>
      <c r="J5" s="45" t="s">
        <v>33</v>
      </c>
      <c r="K5" s="46">
        <v>41728.0</v>
      </c>
      <c r="L5" s="41">
        <f t="shared" si="2"/>
        <v>3</v>
      </c>
      <c r="M5" s="47" t="str">
        <f t="shared" si="3"/>
        <v>6 Years, 3 Months</v>
      </c>
      <c r="N5" s="36" t="s">
        <v>26</v>
      </c>
      <c r="O5" s="48" t="s">
        <v>38</v>
      </c>
      <c r="P5" s="49" t="s">
        <v>39</v>
      </c>
      <c r="Q5" s="50" t="str">
        <f>HYPERLINK("mailto:christine.camarda@gmail.com","christine.camarda@gmail.com")</f>
        <v>christine.camarda@gmail.com</v>
      </c>
      <c r="R5" s="49" t="s">
        <v>32</v>
      </c>
      <c r="S5" s="49" t="s">
        <v>32</v>
      </c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>
      <c r="A6" s="51"/>
      <c r="B6" s="51"/>
      <c r="C6" s="51"/>
      <c r="D6" s="52">
        <f t="shared" si="1"/>
        <v>12</v>
      </c>
      <c r="E6" s="51"/>
      <c r="F6" s="51"/>
      <c r="G6" s="51"/>
      <c r="H6" s="51"/>
      <c r="I6" s="53" t="s">
        <v>40</v>
      </c>
      <c r="J6" s="54" t="s">
        <v>33</v>
      </c>
      <c r="K6" s="55">
        <v>42454.0</v>
      </c>
      <c r="L6" s="41">
        <f t="shared" si="2"/>
        <v>3</v>
      </c>
      <c r="M6" s="56" t="str">
        <f t="shared" si="3"/>
        <v>4 Years, 3 Months</v>
      </c>
      <c r="N6" s="51"/>
      <c r="O6" s="57"/>
      <c r="P6" s="51"/>
      <c r="Q6" s="58"/>
      <c r="R6" s="51"/>
      <c r="S6" s="51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>
      <c r="A7" s="31" t="s">
        <v>41</v>
      </c>
      <c r="B7" s="31" t="s">
        <v>42</v>
      </c>
      <c r="C7" s="32">
        <v>43141.0</v>
      </c>
      <c r="D7" s="33">
        <f t="shared" si="1"/>
        <v>2</v>
      </c>
      <c r="E7" s="59" t="s">
        <v>26</v>
      </c>
      <c r="F7" s="34">
        <v>43417.0</v>
      </c>
      <c r="G7" s="31" t="s">
        <v>43</v>
      </c>
      <c r="H7" s="35" t="s">
        <v>44</v>
      </c>
      <c r="I7" s="44" t="s">
        <v>45</v>
      </c>
      <c r="J7" s="45" t="s">
        <v>41</v>
      </c>
      <c r="K7" s="46">
        <v>41942.0</v>
      </c>
      <c r="L7" s="41">
        <f t="shared" si="2"/>
        <v>10</v>
      </c>
      <c r="M7" s="47" t="str">
        <f t="shared" si="3"/>
        <v>5 Years, 8 Months</v>
      </c>
      <c r="N7" s="60" t="s">
        <v>26</v>
      </c>
      <c r="O7" s="61" t="s">
        <v>46</v>
      </c>
      <c r="P7" s="49" t="s">
        <v>47</v>
      </c>
      <c r="Q7" s="62" t="s">
        <v>48</v>
      </c>
      <c r="R7" s="49" t="s">
        <v>32</v>
      </c>
      <c r="S7" s="49" t="s">
        <v>32</v>
      </c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>
      <c r="A8" s="31"/>
      <c r="B8" s="31"/>
      <c r="C8" s="32"/>
      <c r="D8" s="33"/>
      <c r="E8" s="59"/>
      <c r="F8" s="34"/>
      <c r="G8" s="31"/>
      <c r="H8" s="35"/>
      <c r="I8" s="63" t="s">
        <v>49</v>
      </c>
      <c r="J8" s="49" t="s">
        <v>41</v>
      </c>
      <c r="K8" s="37">
        <v>42957.0</v>
      </c>
      <c r="L8" s="41">
        <f t="shared" si="2"/>
        <v>8</v>
      </c>
      <c r="M8" s="56" t="str">
        <f t="shared" si="3"/>
        <v>2 Years, 11 Months</v>
      </c>
      <c r="N8" s="60"/>
      <c r="O8" s="61"/>
      <c r="P8" s="49"/>
      <c r="Q8" s="62"/>
      <c r="R8" s="49"/>
      <c r="S8" s="49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>
      <c r="A9" s="51"/>
      <c r="B9" s="51"/>
      <c r="C9" s="51"/>
      <c r="D9" s="52">
        <f t="shared" ref="D9:D16" si="4">MONTH(C9)</f>
        <v>12</v>
      </c>
      <c r="E9" s="51"/>
      <c r="F9" s="51"/>
      <c r="G9" s="51"/>
      <c r="H9" s="64"/>
      <c r="I9" s="65" t="s">
        <v>50</v>
      </c>
      <c r="J9" s="66" t="s">
        <v>41</v>
      </c>
      <c r="K9" s="67">
        <v>43496.0</v>
      </c>
      <c r="L9" s="66">
        <f t="shared" si="2"/>
        <v>1</v>
      </c>
      <c r="M9" s="68" t="str">
        <f t="shared" si="3"/>
        <v>1 Years, 5 Months</v>
      </c>
      <c r="N9" s="58"/>
      <c r="O9" s="57"/>
      <c r="P9" s="51"/>
      <c r="Q9" s="58"/>
      <c r="R9" s="51"/>
      <c r="S9" s="51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ht="13.5" customHeight="1">
      <c r="A10" s="31" t="s">
        <v>51</v>
      </c>
      <c r="B10" s="31" t="s">
        <v>52</v>
      </c>
      <c r="C10" s="32">
        <v>41626.0</v>
      </c>
      <c r="D10" s="33">
        <f t="shared" si="4"/>
        <v>12</v>
      </c>
      <c r="E10" s="31" t="s">
        <v>26</v>
      </c>
      <c r="F10" s="34">
        <v>41540.0</v>
      </c>
      <c r="G10" s="31" t="s">
        <v>53</v>
      </c>
      <c r="H10" s="31" t="s">
        <v>54</v>
      </c>
      <c r="I10" s="69" t="s">
        <v>55</v>
      </c>
      <c r="J10" s="70" t="s">
        <v>51</v>
      </c>
      <c r="K10" s="71">
        <v>39993.0</v>
      </c>
      <c r="L10" s="33">
        <f t="shared" si="2"/>
        <v>6</v>
      </c>
      <c r="M10" s="38" t="str">
        <f t="shared" si="3"/>
        <v>11 Years, 0 Months</v>
      </c>
      <c r="N10" s="31" t="s">
        <v>56</v>
      </c>
      <c r="O10" s="49" t="s">
        <v>57</v>
      </c>
      <c r="P10" s="49" t="s">
        <v>58</v>
      </c>
      <c r="Q10" s="72" t="str">
        <f>HYPERLINK("mailto:julieclayton18@gmail.com","julieclayton18@gmail.com")</f>
        <v>julieclayton18@gmail.com</v>
      </c>
      <c r="R10" s="49" t="s">
        <v>32</v>
      </c>
      <c r="S10" s="49" t="s">
        <v>32</v>
      </c>
      <c r="T10" s="73"/>
      <c r="U10" s="73"/>
      <c r="V10" s="73"/>
      <c r="W10" s="73"/>
      <c r="X10" s="73"/>
      <c r="Y10" s="73"/>
      <c r="Z10" s="73"/>
      <c r="AA10" s="73"/>
      <c r="AB10" s="73"/>
      <c r="AC10" s="73"/>
    </row>
    <row r="11" ht="13.5" customHeight="1">
      <c r="A11" s="74"/>
      <c r="B11" s="74"/>
      <c r="C11" s="74"/>
      <c r="D11" s="75">
        <f t="shared" si="4"/>
        <v>12</v>
      </c>
      <c r="E11" s="74"/>
      <c r="F11" s="74"/>
      <c r="G11" s="74"/>
      <c r="H11" s="74"/>
      <c r="I11" s="44" t="s">
        <v>59</v>
      </c>
      <c r="J11" s="45" t="s">
        <v>51</v>
      </c>
      <c r="K11" s="46">
        <v>41059.0</v>
      </c>
      <c r="L11" s="41">
        <f t="shared" si="2"/>
        <v>5</v>
      </c>
      <c r="M11" s="47" t="str">
        <f t="shared" si="3"/>
        <v>8 Years, 1 Months</v>
      </c>
      <c r="N11" s="51"/>
      <c r="O11" s="74"/>
      <c r="P11" s="74"/>
      <c r="Q11" s="74"/>
      <c r="R11" s="74"/>
      <c r="S11" s="74"/>
      <c r="T11" s="73"/>
      <c r="U11" s="73"/>
      <c r="V11" s="73"/>
      <c r="W11" s="73"/>
      <c r="X11" s="73"/>
      <c r="Y11" s="73"/>
      <c r="Z11" s="73"/>
      <c r="AA11" s="73"/>
      <c r="AB11" s="73"/>
      <c r="AC11" s="73"/>
    </row>
    <row r="12" ht="19.5" customHeight="1">
      <c r="A12" s="51"/>
      <c r="B12" s="51"/>
      <c r="C12" s="51"/>
      <c r="D12" s="52">
        <f t="shared" si="4"/>
        <v>12</v>
      </c>
      <c r="E12" s="51"/>
      <c r="F12" s="51"/>
      <c r="G12" s="51"/>
      <c r="H12" s="51"/>
      <c r="I12" s="44" t="s">
        <v>60</v>
      </c>
      <c r="J12" s="45" t="s">
        <v>51</v>
      </c>
      <c r="K12" s="46">
        <v>41802.0</v>
      </c>
      <c r="L12" s="41">
        <f t="shared" si="2"/>
        <v>6</v>
      </c>
      <c r="M12" s="47" t="str">
        <f t="shared" si="3"/>
        <v>6 Years, 1 Months</v>
      </c>
      <c r="N12" s="76" t="s">
        <v>61</v>
      </c>
      <c r="O12" s="51"/>
      <c r="P12" s="51"/>
      <c r="Q12" s="51"/>
      <c r="R12" s="51"/>
      <c r="S12" s="51"/>
      <c r="T12" s="73"/>
      <c r="U12" s="73"/>
      <c r="V12" s="73"/>
      <c r="W12" s="73"/>
      <c r="X12" s="73"/>
      <c r="Y12" s="73"/>
      <c r="Z12" s="73"/>
      <c r="AA12" s="73"/>
      <c r="AB12" s="73"/>
      <c r="AC12" s="73"/>
    </row>
    <row r="13" ht="19.5" customHeight="1">
      <c r="A13" s="36" t="s">
        <v>62</v>
      </c>
      <c r="B13" s="36" t="s">
        <v>63</v>
      </c>
      <c r="C13" s="40">
        <v>41829.0</v>
      </c>
      <c r="D13" s="41">
        <f t="shared" si="4"/>
        <v>7</v>
      </c>
      <c r="E13" s="36" t="s">
        <v>26</v>
      </c>
      <c r="F13" s="43">
        <v>41982.0</v>
      </c>
      <c r="G13" s="36" t="s">
        <v>64</v>
      </c>
      <c r="H13" s="36" t="s">
        <v>65</v>
      </c>
      <c r="I13" s="44" t="s">
        <v>66</v>
      </c>
      <c r="J13" s="45" t="s">
        <v>62</v>
      </c>
      <c r="K13" s="46">
        <v>41480.0</v>
      </c>
      <c r="L13" s="41">
        <f t="shared" si="2"/>
        <v>7</v>
      </c>
      <c r="M13" s="47" t="str">
        <f t="shared" si="3"/>
        <v>6 Years, 11 Months</v>
      </c>
      <c r="N13" s="76" t="s">
        <v>61</v>
      </c>
      <c r="O13" s="54" t="s">
        <v>67</v>
      </c>
      <c r="P13" s="54" t="s">
        <v>68</v>
      </c>
      <c r="Q13" s="77" t="str">
        <f>HYPERLINK("mailto:A13","amandalynn.hill@gmail.com")</f>
        <v>amandalynn.hill@gmail.com</v>
      </c>
      <c r="R13" s="54" t="s">
        <v>32</v>
      </c>
      <c r="S13" s="54" t="s">
        <v>32</v>
      </c>
      <c r="T13" s="73"/>
      <c r="U13" s="73"/>
      <c r="V13" s="73"/>
      <c r="W13" s="73"/>
      <c r="X13" s="73"/>
      <c r="Y13" s="73"/>
      <c r="Z13" s="73"/>
      <c r="AA13" s="73"/>
      <c r="AB13" s="73"/>
      <c r="AC13" s="73"/>
    </row>
    <row r="14" ht="19.5" customHeight="1">
      <c r="A14" s="74"/>
      <c r="B14" s="74"/>
      <c r="C14" s="74"/>
      <c r="D14" s="75">
        <f t="shared" si="4"/>
        <v>12</v>
      </c>
      <c r="E14" s="74"/>
      <c r="F14" s="74"/>
      <c r="G14" s="74"/>
      <c r="H14" s="74"/>
      <c r="I14" s="44" t="s">
        <v>69</v>
      </c>
      <c r="J14" s="45" t="s">
        <v>62</v>
      </c>
      <c r="K14" s="46">
        <v>41843.0</v>
      </c>
      <c r="L14" s="41">
        <f t="shared" si="2"/>
        <v>7</v>
      </c>
      <c r="M14" s="47" t="str">
        <f t="shared" si="3"/>
        <v>5 Years, 11 Months</v>
      </c>
      <c r="N14" s="76" t="s">
        <v>61</v>
      </c>
      <c r="O14" s="74"/>
      <c r="P14" s="74"/>
      <c r="Q14" s="74"/>
      <c r="R14" s="74"/>
      <c r="S14" s="74"/>
      <c r="T14" s="73"/>
      <c r="U14" s="73"/>
      <c r="V14" s="73"/>
      <c r="W14" s="73"/>
      <c r="X14" s="73"/>
      <c r="Y14" s="73"/>
      <c r="Z14" s="73"/>
      <c r="AA14" s="73"/>
      <c r="AB14" s="73"/>
      <c r="AC14" s="73"/>
    </row>
    <row r="15" ht="19.5" customHeight="1">
      <c r="A15" s="51"/>
      <c r="B15" s="51"/>
      <c r="C15" s="51"/>
      <c r="D15" s="52">
        <f t="shared" si="4"/>
        <v>12</v>
      </c>
      <c r="E15" s="51"/>
      <c r="F15" s="51"/>
      <c r="G15" s="51"/>
      <c r="H15" s="51"/>
      <c r="I15" s="53" t="s">
        <v>70</v>
      </c>
      <c r="J15" s="54" t="s">
        <v>62</v>
      </c>
      <c r="K15" s="55">
        <v>42647.0</v>
      </c>
      <c r="L15" s="41">
        <f t="shared" si="2"/>
        <v>10</v>
      </c>
      <c r="M15" s="47" t="str">
        <f t="shared" si="3"/>
        <v>3 Years, 9 Months</v>
      </c>
      <c r="N15" s="73"/>
      <c r="O15" s="51"/>
      <c r="P15" s="51"/>
      <c r="Q15" s="51"/>
      <c r="R15" s="51"/>
      <c r="S15" s="51"/>
      <c r="T15" s="73"/>
      <c r="U15" s="73"/>
      <c r="V15" s="73"/>
      <c r="W15" s="73"/>
      <c r="X15" s="73"/>
      <c r="Y15" s="73"/>
      <c r="Z15" s="73"/>
      <c r="AA15" s="73"/>
      <c r="AB15" s="73"/>
      <c r="AC15" s="73"/>
    </row>
    <row r="16" ht="33.0" customHeight="1">
      <c r="A16" s="78" t="s">
        <v>71</v>
      </c>
      <c r="B16" s="78" t="s">
        <v>72</v>
      </c>
      <c r="C16" s="79">
        <v>43008.0</v>
      </c>
      <c r="D16" s="80">
        <f t="shared" si="4"/>
        <v>9</v>
      </c>
      <c r="E16" s="78" t="s">
        <v>26</v>
      </c>
      <c r="F16" s="81">
        <v>43041.0</v>
      </c>
      <c r="G16" s="78" t="s">
        <v>43</v>
      </c>
      <c r="H16" s="78" t="s">
        <v>73</v>
      </c>
      <c r="I16" s="82" t="s">
        <v>74</v>
      </c>
      <c r="J16" s="83" t="s">
        <v>71</v>
      </c>
      <c r="K16" s="84">
        <v>40409.0</v>
      </c>
      <c r="L16" s="85">
        <f t="shared" si="2"/>
        <v>8</v>
      </c>
      <c r="M16" s="86" t="str">
        <f t="shared" si="3"/>
        <v>9 Years, 10 Months</v>
      </c>
      <c r="N16" s="78" t="s">
        <v>56</v>
      </c>
      <c r="O16" s="78" t="s">
        <v>75</v>
      </c>
      <c r="P16" s="78" t="s">
        <v>76</v>
      </c>
      <c r="Q16" s="87" t="s">
        <v>77</v>
      </c>
      <c r="R16" s="78" t="s">
        <v>32</v>
      </c>
      <c r="S16" s="78" t="s">
        <v>32</v>
      </c>
      <c r="T16" s="88"/>
      <c r="U16" s="88"/>
      <c r="V16" s="88"/>
      <c r="W16" s="88"/>
      <c r="X16" s="88"/>
      <c r="Y16" s="88"/>
      <c r="Z16" s="88"/>
      <c r="AA16" s="88"/>
      <c r="AB16" s="88"/>
      <c r="AC16" s="88"/>
    </row>
    <row r="17">
      <c r="A17" s="89" t="s">
        <v>78</v>
      </c>
      <c r="B17" s="90" t="s">
        <v>79</v>
      </c>
      <c r="C17" s="91">
        <v>43860.0</v>
      </c>
      <c r="D17" s="92">
        <v>1.0</v>
      </c>
      <c r="E17" s="93" t="s">
        <v>26</v>
      </c>
      <c r="F17" s="94">
        <v>43877.0</v>
      </c>
      <c r="G17" s="90" t="s">
        <v>80</v>
      </c>
      <c r="H17" s="93" t="s">
        <v>81</v>
      </c>
      <c r="I17" s="95" t="s">
        <v>82</v>
      </c>
      <c r="J17" s="96" t="s">
        <v>78</v>
      </c>
      <c r="K17" s="97">
        <v>42928.0</v>
      </c>
      <c r="L17" s="98">
        <v>7.0</v>
      </c>
      <c r="M17" s="99" t="str">
        <f t="shared" si="3"/>
        <v>3 Years, 0 Months</v>
      </c>
      <c r="N17" s="100" t="s">
        <v>83</v>
      </c>
      <c r="O17" s="90" t="s">
        <v>84</v>
      </c>
      <c r="P17" s="93" t="s">
        <v>85</v>
      </c>
      <c r="Q17" s="101" t="s">
        <v>86</v>
      </c>
      <c r="R17" s="93" t="s">
        <v>87</v>
      </c>
      <c r="S17" s="90" t="s">
        <v>88</v>
      </c>
      <c r="T17" s="102"/>
      <c r="U17" s="102"/>
      <c r="V17" s="102"/>
      <c r="W17" s="102"/>
      <c r="X17" s="102"/>
      <c r="Y17" s="102"/>
      <c r="Z17" s="102"/>
      <c r="AA17" s="102"/>
      <c r="AB17" s="102"/>
      <c r="AC17" s="102"/>
    </row>
    <row r="18">
      <c r="A18" s="102"/>
      <c r="B18" s="103"/>
      <c r="C18" s="104"/>
      <c r="D18" s="105"/>
      <c r="E18" s="102"/>
      <c r="F18" s="106"/>
      <c r="G18" s="103"/>
      <c r="H18" s="102"/>
      <c r="I18" s="107" t="s">
        <v>89</v>
      </c>
      <c r="J18" s="108" t="s">
        <v>78</v>
      </c>
      <c r="K18" s="109">
        <v>43987.0</v>
      </c>
      <c r="L18" s="110">
        <v>6.0</v>
      </c>
      <c r="M18" s="111" t="str">
        <f t="shared" si="3"/>
        <v>0 Years, 1 Months</v>
      </c>
      <c r="N18" s="112" t="s">
        <v>90</v>
      </c>
      <c r="O18" s="103"/>
      <c r="P18" s="102"/>
      <c r="Q18" s="113"/>
      <c r="R18" s="102"/>
      <c r="S18" s="103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</row>
    <row r="19">
      <c r="A19" s="36" t="s">
        <v>91</v>
      </c>
      <c r="B19" s="36" t="s">
        <v>79</v>
      </c>
      <c r="C19" s="40">
        <v>43351.0</v>
      </c>
      <c r="D19" s="41">
        <f>MONTH(C19)</f>
        <v>9</v>
      </c>
      <c r="E19" s="114" t="s">
        <v>26</v>
      </c>
      <c r="F19" s="43">
        <v>43250.0</v>
      </c>
      <c r="G19" s="36" t="s">
        <v>92</v>
      </c>
      <c r="H19" s="36" t="s">
        <v>93</v>
      </c>
      <c r="I19" s="115" t="s">
        <v>94</v>
      </c>
      <c r="J19" s="115" t="s">
        <v>91</v>
      </c>
      <c r="K19" s="116">
        <v>41918.0</v>
      </c>
      <c r="L19" s="117">
        <f t="shared" ref="L19:L20" si="5">MONTH(K19)</f>
        <v>10</v>
      </c>
      <c r="M19" s="118" t="str">
        <f t="shared" si="3"/>
        <v>5 Years, 9 Months</v>
      </c>
      <c r="N19" s="76" t="s">
        <v>56</v>
      </c>
      <c r="O19" s="36" t="s">
        <v>95</v>
      </c>
      <c r="P19" s="54" t="s">
        <v>96</v>
      </c>
      <c r="Q19" s="77" t="s">
        <v>97</v>
      </c>
      <c r="R19" s="54" t="s">
        <v>32</v>
      </c>
      <c r="S19" s="54" t="s">
        <v>32</v>
      </c>
      <c r="T19" s="73"/>
      <c r="U19" s="73"/>
      <c r="V19" s="73"/>
      <c r="W19" s="73"/>
      <c r="X19" s="73"/>
      <c r="Y19" s="73"/>
      <c r="Z19" s="73"/>
      <c r="AA19" s="73"/>
      <c r="AB19" s="73"/>
      <c r="AC19" s="73"/>
    </row>
    <row r="20">
      <c r="A20" s="51"/>
      <c r="B20" s="51"/>
      <c r="C20" s="119"/>
      <c r="D20" s="120"/>
      <c r="E20" s="121"/>
      <c r="F20" s="122"/>
      <c r="G20" s="51"/>
      <c r="H20" s="51"/>
      <c r="I20" s="45" t="s">
        <v>98</v>
      </c>
      <c r="J20" s="45" t="s">
        <v>91</v>
      </c>
      <c r="K20" s="123">
        <v>43330.0</v>
      </c>
      <c r="L20" s="41">
        <f t="shared" si="5"/>
        <v>8</v>
      </c>
      <c r="M20" s="76" t="str">
        <f t="shared" si="3"/>
        <v>1 Years, 10 Months</v>
      </c>
      <c r="N20" s="76" t="s">
        <v>56</v>
      </c>
      <c r="O20" s="51"/>
      <c r="P20" s="51"/>
      <c r="Q20" s="51"/>
      <c r="R20" s="51"/>
      <c r="S20" s="51"/>
      <c r="T20" s="73"/>
      <c r="U20" s="73"/>
      <c r="V20" s="73"/>
      <c r="W20" s="73"/>
      <c r="X20" s="73"/>
      <c r="Y20" s="73"/>
      <c r="Z20" s="73"/>
      <c r="AA20" s="73"/>
      <c r="AB20" s="73"/>
      <c r="AC20" s="73"/>
    </row>
    <row r="21" ht="15.75" customHeight="1">
      <c r="A21" s="124" t="s">
        <v>99</v>
      </c>
      <c r="B21" s="124" t="s">
        <v>100</v>
      </c>
      <c r="C21" s="125">
        <v>43837.0</v>
      </c>
      <c r="D21" s="126">
        <v>1.0</v>
      </c>
      <c r="E21" s="127" t="s">
        <v>101</v>
      </c>
      <c r="F21" s="128">
        <v>44161.0</v>
      </c>
      <c r="G21" s="124" t="s">
        <v>102</v>
      </c>
      <c r="H21" s="124" t="s">
        <v>103</v>
      </c>
      <c r="I21" s="129" t="s">
        <v>104</v>
      </c>
      <c r="J21" s="45"/>
      <c r="K21" s="130" t="s">
        <v>105</v>
      </c>
      <c r="L21" s="41"/>
      <c r="M21" s="76"/>
      <c r="N21" s="131" t="s">
        <v>61</v>
      </c>
      <c r="O21" s="124" t="s">
        <v>106</v>
      </c>
      <c r="P21" s="132" t="s">
        <v>107</v>
      </c>
      <c r="Q21" s="133" t="s">
        <v>108</v>
      </c>
      <c r="R21" s="132" t="s">
        <v>32</v>
      </c>
      <c r="S21" s="132" t="s">
        <v>26</v>
      </c>
      <c r="T21" s="73"/>
      <c r="U21" s="73"/>
      <c r="V21" s="73"/>
      <c r="W21" s="73"/>
      <c r="X21" s="73"/>
      <c r="Y21" s="73"/>
      <c r="Z21" s="73"/>
      <c r="AA21" s="73"/>
      <c r="AB21" s="73"/>
      <c r="AC21" s="73"/>
    </row>
    <row r="22" ht="15.75" customHeight="1">
      <c r="A22" s="36" t="s">
        <v>109</v>
      </c>
      <c r="B22" s="36" t="s">
        <v>110</v>
      </c>
      <c r="C22" s="40">
        <v>41865.0</v>
      </c>
      <c r="D22" s="41">
        <f t="shared" ref="D22:D24" si="6">MONTH(C22)</f>
        <v>8</v>
      </c>
      <c r="E22" s="36" t="s">
        <v>26</v>
      </c>
      <c r="F22" s="43">
        <v>41698.0</v>
      </c>
      <c r="G22" s="36" t="s">
        <v>80</v>
      </c>
      <c r="H22" s="36" t="s">
        <v>111</v>
      </c>
      <c r="I22" s="45" t="s">
        <v>112</v>
      </c>
      <c r="J22" s="45" t="s">
        <v>109</v>
      </c>
      <c r="K22" s="123">
        <v>41640.0</v>
      </c>
      <c r="L22" s="41">
        <f t="shared" ref="L22:L24" si="7">MONTH(K22)</f>
        <v>1</v>
      </c>
      <c r="M22" s="76" t="str">
        <f t="shared" ref="M22:M24" si="8">DATEDIF(K22,TODAY(),"Y")&amp;" Years, "&amp;DATEDIF(K22,TODAY(),"YM")&amp;" Months"</f>
        <v>6 Years, 6 Months</v>
      </c>
      <c r="N22" s="36" t="s">
        <v>61</v>
      </c>
      <c r="O22" s="36" t="s">
        <v>113</v>
      </c>
      <c r="P22" s="54" t="s">
        <v>114</v>
      </c>
      <c r="Q22" s="134" t="str">
        <f>HYPERLINK("mailto:stacey.kierman@gmail.com","stacey.kierman@gmail.com")</f>
        <v>stacey.kierman@gmail.com</v>
      </c>
      <c r="R22" s="54" t="s">
        <v>32</v>
      </c>
      <c r="S22" s="54" t="s">
        <v>32</v>
      </c>
      <c r="T22" s="73"/>
      <c r="U22" s="73"/>
      <c r="V22" s="73"/>
      <c r="W22" s="73"/>
      <c r="X22" s="73"/>
      <c r="Y22" s="73"/>
      <c r="Z22" s="73"/>
      <c r="AA22" s="73"/>
      <c r="AB22" s="73"/>
      <c r="AC22" s="73"/>
    </row>
    <row r="23" ht="18.0" customHeight="1">
      <c r="A23" s="51"/>
      <c r="B23" s="51"/>
      <c r="C23" s="51"/>
      <c r="D23" s="52">
        <f t="shared" si="6"/>
        <v>12</v>
      </c>
      <c r="E23" s="51"/>
      <c r="F23" s="51"/>
      <c r="G23" s="51"/>
      <c r="H23" s="51"/>
      <c r="I23" s="135" t="s">
        <v>115</v>
      </c>
      <c r="J23" s="49" t="s">
        <v>109</v>
      </c>
      <c r="K23" s="123">
        <v>42235.0</v>
      </c>
      <c r="L23" s="41">
        <f t="shared" si="7"/>
        <v>8</v>
      </c>
      <c r="M23" s="76" t="str">
        <f t="shared" si="8"/>
        <v>4 Years, 10 Months</v>
      </c>
      <c r="N23" s="36" t="s">
        <v>61</v>
      </c>
      <c r="O23" s="51"/>
      <c r="P23" s="51"/>
      <c r="Q23" s="51"/>
      <c r="R23" s="51"/>
      <c r="S23" s="51"/>
      <c r="T23" s="73"/>
      <c r="U23" s="73"/>
      <c r="V23" s="73"/>
      <c r="W23" s="73"/>
      <c r="X23" s="73"/>
      <c r="Y23" s="73"/>
      <c r="Z23" s="73"/>
      <c r="AA23" s="73"/>
      <c r="AB23" s="73"/>
      <c r="AC23" s="73"/>
    </row>
    <row r="24" ht="24.75" customHeight="1">
      <c r="A24" s="36" t="s">
        <v>116</v>
      </c>
      <c r="B24" s="36" t="s">
        <v>117</v>
      </c>
      <c r="C24" s="40">
        <v>41546.0</v>
      </c>
      <c r="D24" s="41">
        <f t="shared" si="6"/>
        <v>9</v>
      </c>
      <c r="E24" s="36" t="s">
        <v>26</v>
      </c>
      <c r="F24" s="43">
        <v>41337.0</v>
      </c>
      <c r="G24" s="36" t="s">
        <v>118</v>
      </c>
      <c r="H24" s="36" t="s">
        <v>119</v>
      </c>
      <c r="I24" s="54" t="s">
        <v>120</v>
      </c>
      <c r="J24" s="54" t="s">
        <v>116</v>
      </c>
      <c r="K24" s="43">
        <v>40832.0</v>
      </c>
      <c r="L24" s="41">
        <f t="shared" si="7"/>
        <v>10</v>
      </c>
      <c r="M24" s="76" t="str">
        <f t="shared" si="8"/>
        <v>8 Years, 8 Months</v>
      </c>
      <c r="N24" s="136" t="s">
        <v>121</v>
      </c>
      <c r="O24" s="36" t="s">
        <v>122</v>
      </c>
      <c r="P24" s="54" t="s">
        <v>123</v>
      </c>
      <c r="Q24" s="134" t="str">
        <f>HYPERLINK("mailto:marina.s.kranz@gmail.com","marina.s.kranz@gmail.com")</f>
        <v>marina.s.kranz@gmail.com</v>
      </c>
      <c r="R24" s="54" t="s">
        <v>32</v>
      </c>
      <c r="S24" s="54" t="s">
        <v>32</v>
      </c>
      <c r="T24" s="73"/>
      <c r="U24" s="73"/>
      <c r="V24" s="73"/>
      <c r="W24" s="73"/>
      <c r="X24" s="73"/>
      <c r="Y24" s="73"/>
      <c r="Z24" s="73"/>
      <c r="AA24" s="73"/>
      <c r="AB24" s="73"/>
      <c r="AC24" s="73"/>
    </row>
    <row r="25" ht="24.75" customHeight="1">
      <c r="A25" s="137" t="s">
        <v>124</v>
      </c>
      <c r="B25" s="138" t="s">
        <v>125</v>
      </c>
      <c r="C25" s="139">
        <v>44080.0</v>
      </c>
      <c r="D25" s="140">
        <v>9.0</v>
      </c>
      <c r="E25" s="138" t="s">
        <v>83</v>
      </c>
      <c r="F25" s="141">
        <v>43893.0</v>
      </c>
      <c r="G25" s="138" t="s">
        <v>118</v>
      </c>
      <c r="H25" s="138" t="s">
        <v>126</v>
      </c>
      <c r="I25" s="142" t="s">
        <v>127</v>
      </c>
      <c r="J25" s="142" t="s">
        <v>128</v>
      </c>
      <c r="K25" s="141"/>
      <c r="L25" s="140"/>
      <c r="M25" s="143"/>
      <c r="N25" s="144" t="s">
        <v>56</v>
      </c>
      <c r="O25" s="138" t="s">
        <v>129</v>
      </c>
      <c r="P25" s="142" t="s">
        <v>130</v>
      </c>
      <c r="Q25" s="145" t="s">
        <v>131</v>
      </c>
      <c r="R25" s="142" t="s">
        <v>87</v>
      </c>
      <c r="S25" s="142" t="s">
        <v>32</v>
      </c>
      <c r="T25" s="146"/>
      <c r="U25" s="146"/>
      <c r="V25" s="146"/>
      <c r="W25" s="146"/>
      <c r="X25" s="146"/>
      <c r="Y25" s="146"/>
      <c r="Z25" s="146"/>
      <c r="AA25" s="146"/>
      <c r="AB25" s="146"/>
      <c r="AC25" s="146"/>
    </row>
    <row r="26" ht="24.75" customHeight="1">
      <c r="A26" s="36" t="s">
        <v>132</v>
      </c>
      <c r="B26" s="36" t="s">
        <v>133</v>
      </c>
      <c r="C26" s="40">
        <v>43572.0</v>
      </c>
      <c r="D26" s="41">
        <f>MONTH(C26)</f>
        <v>4</v>
      </c>
      <c r="E26" s="36" t="s">
        <v>26</v>
      </c>
      <c r="F26" s="43">
        <v>43495.0</v>
      </c>
      <c r="G26" s="36" t="s">
        <v>134</v>
      </c>
      <c r="H26" s="36" t="s">
        <v>135</v>
      </c>
      <c r="I26" s="54" t="s">
        <v>37</v>
      </c>
      <c r="J26" s="54" t="s">
        <v>136</v>
      </c>
      <c r="K26" s="43">
        <v>40727.0</v>
      </c>
      <c r="L26" s="41">
        <f t="shared" ref="L26:L32" si="9">MONTH(K26)</f>
        <v>7</v>
      </c>
      <c r="M26" s="76" t="str">
        <f t="shared" ref="M26:M32" si="10">DATEDIF(K26,TODAY(),"Y")&amp;" Years, "&amp;DATEDIF(K26,TODAY(),"YM")&amp;" Months"</f>
        <v>9 Years, 0 Months</v>
      </c>
      <c r="N26" s="136" t="s">
        <v>137</v>
      </c>
      <c r="O26" s="36" t="s">
        <v>138</v>
      </c>
      <c r="P26" s="54" t="s">
        <v>139</v>
      </c>
      <c r="Q26" s="77" t="s">
        <v>140</v>
      </c>
      <c r="R26" s="54" t="s">
        <v>88</v>
      </c>
      <c r="S26" s="54" t="s">
        <v>88</v>
      </c>
      <c r="T26" s="73"/>
      <c r="U26" s="73"/>
      <c r="V26" s="73"/>
      <c r="W26" s="73"/>
      <c r="X26" s="73"/>
      <c r="Y26" s="73"/>
      <c r="Z26" s="73"/>
      <c r="AA26" s="73"/>
      <c r="AB26" s="73"/>
      <c r="AC26" s="73"/>
    </row>
    <row r="27" ht="24.75" customHeight="1">
      <c r="A27" s="147"/>
      <c r="B27" s="147"/>
      <c r="C27" s="119"/>
      <c r="D27" s="120"/>
      <c r="E27" s="147"/>
      <c r="F27" s="122"/>
      <c r="G27" s="147"/>
      <c r="H27" s="147"/>
      <c r="I27" s="54" t="s">
        <v>141</v>
      </c>
      <c r="J27" s="54" t="s">
        <v>136</v>
      </c>
      <c r="K27" s="43">
        <v>43512.0</v>
      </c>
      <c r="L27" s="41">
        <f t="shared" si="9"/>
        <v>2</v>
      </c>
      <c r="M27" s="76" t="str">
        <f t="shared" si="10"/>
        <v>1 Years, 4 Months</v>
      </c>
      <c r="N27" s="114" t="s">
        <v>26</v>
      </c>
      <c r="O27" s="147"/>
      <c r="P27" s="70"/>
      <c r="Q27" s="148"/>
      <c r="R27" s="70"/>
      <c r="S27" s="70"/>
      <c r="T27" s="73"/>
      <c r="U27" s="73"/>
      <c r="V27" s="73"/>
      <c r="W27" s="73"/>
      <c r="X27" s="73"/>
      <c r="Y27" s="73"/>
      <c r="Z27" s="73"/>
      <c r="AA27" s="73"/>
      <c r="AB27" s="73"/>
      <c r="AC27" s="73"/>
    </row>
    <row r="28" ht="23.25" customHeight="1">
      <c r="A28" s="76" t="s">
        <v>142</v>
      </c>
      <c r="B28" s="76" t="s">
        <v>143</v>
      </c>
      <c r="C28" s="149">
        <v>42198.0</v>
      </c>
      <c r="D28" s="150">
        <f t="shared" ref="D28:D30" si="11">MONTH(C28)</f>
        <v>7</v>
      </c>
      <c r="E28" s="76" t="s">
        <v>26</v>
      </c>
      <c r="F28" s="123">
        <v>42286.0</v>
      </c>
      <c r="G28" s="76" t="s">
        <v>144</v>
      </c>
      <c r="H28" s="76" t="s">
        <v>145</v>
      </c>
      <c r="I28" s="45" t="s">
        <v>146</v>
      </c>
      <c r="J28" s="45" t="s">
        <v>142</v>
      </c>
      <c r="K28" s="123">
        <v>41538.0</v>
      </c>
      <c r="L28" s="41">
        <f t="shared" si="9"/>
        <v>9</v>
      </c>
      <c r="M28" s="76" t="str">
        <f t="shared" si="10"/>
        <v>6 Years, 9 Months</v>
      </c>
      <c r="N28" s="76" t="s">
        <v>56</v>
      </c>
      <c r="O28" s="76" t="s">
        <v>147</v>
      </c>
      <c r="P28" s="45" t="s">
        <v>148</v>
      </c>
      <c r="Q28" s="151" t="str">
        <f>HYPERLINK("mailto:dlliegl32@gmail.com","dlliegl32@gmail.com ")</f>
        <v>dlliegl32@gmail.com </v>
      </c>
      <c r="R28" s="45" t="s">
        <v>32</v>
      </c>
      <c r="S28" s="45" t="s">
        <v>32</v>
      </c>
      <c r="T28" s="73"/>
      <c r="U28" s="73"/>
      <c r="V28" s="73"/>
      <c r="W28" s="73"/>
      <c r="X28" s="73"/>
      <c r="Y28" s="73"/>
      <c r="Z28" s="73"/>
      <c r="AA28" s="73"/>
      <c r="AB28" s="73"/>
      <c r="AC28" s="73"/>
    </row>
    <row r="29" ht="15.75" customHeight="1">
      <c r="A29" s="36" t="s">
        <v>149</v>
      </c>
      <c r="B29" s="36" t="s">
        <v>150</v>
      </c>
      <c r="C29" s="40">
        <v>41903.0</v>
      </c>
      <c r="D29" s="41">
        <f t="shared" si="11"/>
        <v>9</v>
      </c>
      <c r="E29" s="36" t="s">
        <v>26</v>
      </c>
      <c r="F29" s="43">
        <v>41799.0</v>
      </c>
      <c r="G29" s="36" t="s">
        <v>151</v>
      </c>
      <c r="H29" s="36" t="s">
        <v>152</v>
      </c>
      <c r="I29" s="45" t="s">
        <v>153</v>
      </c>
      <c r="J29" s="45" t="s">
        <v>149</v>
      </c>
      <c r="K29" s="123">
        <v>41579.0</v>
      </c>
      <c r="L29" s="41">
        <f t="shared" si="9"/>
        <v>11</v>
      </c>
      <c r="M29" s="76" t="str">
        <f t="shared" si="10"/>
        <v>6 Years, 8 Months</v>
      </c>
      <c r="N29" s="76" t="s">
        <v>56</v>
      </c>
      <c r="O29" s="54" t="s">
        <v>154</v>
      </c>
      <c r="P29" s="54" t="s">
        <v>155</v>
      </c>
      <c r="Q29" s="134" t="str">
        <f>HYPERLINK("mailto:kmschess73@hotmail.com","kmschess73@hotmail.com")</f>
        <v>kmschess73@hotmail.com</v>
      </c>
      <c r="R29" s="54" t="s">
        <v>32</v>
      </c>
      <c r="S29" s="54" t="s">
        <v>32</v>
      </c>
      <c r="T29" s="73"/>
      <c r="U29" s="73"/>
      <c r="V29" s="73"/>
      <c r="W29" s="73"/>
      <c r="X29" s="73"/>
      <c r="Y29" s="73"/>
      <c r="Z29" s="73"/>
      <c r="AA29" s="73"/>
      <c r="AB29" s="73"/>
      <c r="AC29" s="73"/>
    </row>
    <row r="30" ht="18.75" customHeight="1">
      <c r="A30" s="51"/>
      <c r="B30" s="51"/>
      <c r="C30" s="51"/>
      <c r="D30" s="52">
        <f t="shared" si="11"/>
        <v>12</v>
      </c>
      <c r="E30" s="51"/>
      <c r="F30" s="51"/>
      <c r="G30" s="51"/>
      <c r="H30" s="51"/>
      <c r="I30" s="135" t="s">
        <v>156</v>
      </c>
      <c r="J30" s="49" t="s">
        <v>149</v>
      </c>
      <c r="K30" s="123">
        <v>42395.0</v>
      </c>
      <c r="L30" s="41">
        <f t="shared" si="9"/>
        <v>1</v>
      </c>
      <c r="M30" s="76" t="str">
        <f t="shared" si="10"/>
        <v>4 Years, 5 Months</v>
      </c>
      <c r="N30" s="59" t="s">
        <v>90</v>
      </c>
      <c r="O30" s="51"/>
      <c r="P30" s="51"/>
      <c r="Q30" s="51"/>
      <c r="R30" s="152"/>
      <c r="S30" s="152"/>
      <c r="T30" s="73"/>
      <c r="U30" s="73"/>
      <c r="V30" s="73"/>
      <c r="W30" s="73"/>
      <c r="X30" s="73"/>
      <c r="Y30" s="73"/>
      <c r="Z30" s="73"/>
      <c r="AA30" s="73"/>
      <c r="AB30" s="73"/>
      <c r="AC30" s="73"/>
    </row>
    <row r="31" ht="27.75" customHeight="1">
      <c r="A31" s="153" t="s">
        <v>157</v>
      </c>
      <c r="B31" s="153" t="s">
        <v>158</v>
      </c>
      <c r="C31" s="154">
        <v>43770.0</v>
      </c>
      <c r="D31" s="155">
        <v>11.0</v>
      </c>
      <c r="E31" s="153" t="s">
        <v>26</v>
      </c>
      <c r="F31" s="43">
        <v>43753.0</v>
      </c>
      <c r="G31" s="153" t="s">
        <v>144</v>
      </c>
      <c r="H31" s="153" t="s">
        <v>159</v>
      </c>
      <c r="I31" s="156" t="s">
        <v>160</v>
      </c>
      <c r="J31" s="45" t="s">
        <v>157</v>
      </c>
      <c r="K31" s="157">
        <v>42433.0</v>
      </c>
      <c r="L31" s="41">
        <f t="shared" si="9"/>
        <v>3</v>
      </c>
      <c r="M31" s="158" t="str">
        <f t="shared" si="10"/>
        <v>4 Years, 4 Months</v>
      </c>
      <c r="N31" s="159" t="s">
        <v>161</v>
      </c>
      <c r="O31" s="160" t="s">
        <v>162</v>
      </c>
      <c r="P31" s="153" t="s">
        <v>163</v>
      </c>
      <c r="Q31" s="161" t="s">
        <v>164</v>
      </c>
      <c r="R31" s="42"/>
      <c r="S31" s="162" t="s">
        <v>26</v>
      </c>
      <c r="T31" s="73"/>
      <c r="U31" s="73"/>
      <c r="V31" s="73"/>
      <c r="W31" s="73"/>
      <c r="X31" s="73"/>
      <c r="Y31" s="73"/>
      <c r="Z31" s="73"/>
      <c r="AA31" s="73"/>
      <c r="AB31" s="73"/>
      <c r="AC31" s="73"/>
    </row>
    <row r="32" ht="27.75" customHeight="1">
      <c r="A32" s="163"/>
      <c r="B32" s="163"/>
      <c r="C32" s="164"/>
      <c r="D32" s="165"/>
      <c r="E32" s="163"/>
      <c r="F32" s="51"/>
      <c r="G32" s="163"/>
      <c r="H32" s="163"/>
      <c r="I32" s="135" t="s">
        <v>165</v>
      </c>
      <c r="J32" s="49" t="s">
        <v>157</v>
      </c>
      <c r="K32" s="166">
        <v>43637.0</v>
      </c>
      <c r="L32" s="167">
        <f t="shared" si="9"/>
        <v>6</v>
      </c>
      <c r="M32" s="76" t="str">
        <f t="shared" si="10"/>
        <v>1 Years, 0 Months</v>
      </c>
      <c r="N32" s="168" t="s">
        <v>26</v>
      </c>
      <c r="O32" s="169"/>
      <c r="P32" s="163"/>
      <c r="Q32" s="170"/>
      <c r="R32" s="171"/>
      <c r="S32" s="135"/>
      <c r="T32" s="73"/>
      <c r="U32" s="73"/>
      <c r="V32" s="73"/>
      <c r="W32" s="73"/>
      <c r="X32" s="73"/>
      <c r="Y32" s="73"/>
      <c r="Z32" s="73"/>
      <c r="AA32" s="73"/>
      <c r="AB32" s="73"/>
      <c r="AC32" s="73"/>
    </row>
    <row r="33" ht="30.0" customHeight="1">
      <c r="A33" s="172" t="s">
        <v>166</v>
      </c>
      <c r="B33" s="173" t="s">
        <v>72</v>
      </c>
      <c r="C33" s="174">
        <v>43984.0</v>
      </c>
      <c r="D33" s="175">
        <v>6.0</v>
      </c>
      <c r="E33" s="173" t="s">
        <v>83</v>
      </c>
      <c r="F33" s="176">
        <v>43862.0</v>
      </c>
      <c r="G33" s="173" t="s">
        <v>80</v>
      </c>
      <c r="H33" s="173" t="s">
        <v>167</v>
      </c>
      <c r="I33" s="177" t="s">
        <v>168</v>
      </c>
      <c r="J33" s="177" t="s">
        <v>166</v>
      </c>
      <c r="K33" s="178">
        <v>42995.0</v>
      </c>
      <c r="L33" s="140">
        <v>9.0</v>
      </c>
      <c r="M33" s="143" t="s">
        <v>169</v>
      </c>
      <c r="N33" s="173" t="s">
        <v>56</v>
      </c>
      <c r="O33" s="173" t="s">
        <v>170</v>
      </c>
      <c r="P33" s="173" t="s">
        <v>171</v>
      </c>
      <c r="Q33" s="179" t="s">
        <v>172</v>
      </c>
      <c r="R33" s="173" t="s">
        <v>32</v>
      </c>
      <c r="S33" s="173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</row>
    <row r="34" ht="30.0" customHeight="1">
      <c r="A34" s="135"/>
      <c r="B34" s="135"/>
      <c r="C34" s="180"/>
      <c r="D34" s="181"/>
      <c r="E34" s="135"/>
      <c r="F34" s="182"/>
      <c r="G34" s="135"/>
      <c r="H34" s="135"/>
      <c r="I34" s="45"/>
      <c r="J34" s="45"/>
      <c r="K34" s="123"/>
      <c r="L34" s="41"/>
      <c r="M34" s="76"/>
      <c r="N34" s="59"/>
      <c r="O34" s="135"/>
      <c r="P34" s="135"/>
      <c r="Q34" s="183"/>
      <c r="R34" s="135"/>
      <c r="S34" s="135"/>
      <c r="T34" s="73"/>
      <c r="U34" s="73"/>
      <c r="V34" s="73"/>
      <c r="W34" s="73"/>
      <c r="X34" s="73"/>
      <c r="Y34" s="73"/>
      <c r="Z34" s="73"/>
      <c r="AA34" s="73"/>
      <c r="AB34" s="73"/>
      <c r="AC34" s="73"/>
    </row>
    <row r="35" ht="22.5" customHeight="1">
      <c r="A35" s="59" t="s">
        <v>173</v>
      </c>
      <c r="B35" s="59" t="s">
        <v>174</v>
      </c>
      <c r="C35" s="184">
        <v>42103.0</v>
      </c>
      <c r="D35" s="185">
        <f>MONTH(C35)</f>
        <v>4</v>
      </c>
      <c r="E35" s="59" t="s">
        <v>83</v>
      </c>
      <c r="F35" s="186">
        <v>42331.0</v>
      </c>
      <c r="G35" s="59" t="s">
        <v>43</v>
      </c>
      <c r="H35" s="59" t="s">
        <v>175</v>
      </c>
      <c r="I35" s="45" t="s">
        <v>112</v>
      </c>
      <c r="J35" s="45" t="s">
        <v>173</v>
      </c>
      <c r="K35" s="123">
        <v>42032.0</v>
      </c>
      <c r="L35" s="41">
        <f>MONTH(K35)</f>
        <v>1</v>
      </c>
      <c r="M35" s="76" t="str">
        <f t="shared" ref="M35:M55" si="12">DATEDIF(K35,TODAY(),"Y")&amp;" Years, "&amp;DATEDIF(K35,TODAY(),"YM")&amp;" Months"</f>
        <v>5 Years, 5 Months</v>
      </c>
      <c r="N35" s="59" t="s">
        <v>56</v>
      </c>
      <c r="O35" s="59" t="s">
        <v>176</v>
      </c>
      <c r="P35" s="59" t="s">
        <v>177</v>
      </c>
      <c r="Q35" s="187" t="str">
        <f>HYPERLINK("mailto:kpeters24@gmail.com","kpeters24@gmail.com")</f>
        <v>kpeters24@gmail.com</v>
      </c>
      <c r="R35" s="59" t="s">
        <v>32</v>
      </c>
      <c r="S35" s="59" t="s">
        <v>32</v>
      </c>
      <c r="T35" s="188"/>
      <c r="U35" s="188"/>
      <c r="V35" s="188"/>
      <c r="W35" s="188"/>
      <c r="X35" s="188"/>
      <c r="Y35" s="188"/>
      <c r="Z35" s="188"/>
      <c r="AA35" s="188"/>
      <c r="AB35" s="188"/>
      <c r="AC35" s="188"/>
    </row>
    <row r="36" ht="22.5" customHeight="1">
      <c r="A36" s="74"/>
      <c r="B36" s="74"/>
      <c r="C36" s="74"/>
      <c r="D36" s="75"/>
      <c r="E36" s="74"/>
      <c r="F36" s="74"/>
      <c r="G36" s="74"/>
      <c r="H36" s="74"/>
      <c r="I36" s="189" t="s">
        <v>178</v>
      </c>
      <c r="J36" s="189" t="s">
        <v>173</v>
      </c>
      <c r="K36" s="190">
        <v>43894.0</v>
      </c>
      <c r="L36" s="191">
        <v>3.0</v>
      </c>
      <c r="M36" s="76" t="str">
        <f t="shared" si="12"/>
        <v>0 Years, 4 Months</v>
      </c>
      <c r="N36" s="127" t="s">
        <v>179</v>
      </c>
      <c r="O36" s="59"/>
      <c r="P36" s="59"/>
      <c r="Q36" s="187"/>
      <c r="R36" s="59"/>
      <c r="S36" s="59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</row>
    <row r="37" ht="22.5" customHeight="1">
      <c r="A37" s="74"/>
      <c r="B37" s="74"/>
      <c r="C37" s="74"/>
      <c r="D37" s="75">
        <f t="shared" ref="D37:D38" si="13">MONTH(C37)</f>
        <v>12</v>
      </c>
      <c r="E37" s="74"/>
      <c r="F37" s="74"/>
      <c r="G37" s="74"/>
      <c r="H37" s="74"/>
      <c r="I37" s="54" t="s">
        <v>180</v>
      </c>
      <c r="J37" s="54" t="s">
        <v>173</v>
      </c>
      <c r="K37" s="43">
        <v>42926.0</v>
      </c>
      <c r="L37" s="41">
        <f t="shared" ref="L37:L38" si="14">MONTH(K37)</f>
        <v>7</v>
      </c>
      <c r="M37" s="76" t="str">
        <f t="shared" si="12"/>
        <v>3 Years, 0 Months</v>
      </c>
      <c r="N37" s="59" t="s">
        <v>56</v>
      </c>
      <c r="O37" s="59" t="s">
        <v>181</v>
      </c>
      <c r="P37" s="59"/>
      <c r="Q37" s="187"/>
      <c r="R37" s="59"/>
      <c r="S37" s="59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</row>
    <row r="38" ht="18.0" customHeight="1">
      <c r="A38" s="192" t="s">
        <v>182</v>
      </c>
      <c r="B38" s="83" t="s">
        <v>183</v>
      </c>
      <c r="C38" s="193">
        <v>43053.0</v>
      </c>
      <c r="D38" s="194">
        <f t="shared" si="13"/>
        <v>11</v>
      </c>
      <c r="E38" s="195" t="s">
        <v>184</v>
      </c>
      <c r="F38" s="196">
        <v>43055.0</v>
      </c>
      <c r="G38" s="195" t="s">
        <v>43</v>
      </c>
      <c r="H38" s="83" t="s">
        <v>185</v>
      </c>
      <c r="I38" s="197" t="s">
        <v>186</v>
      </c>
      <c r="J38" s="198" t="s">
        <v>182</v>
      </c>
      <c r="K38" s="199">
        <v>43186.0</v>
      </c>
      <c r="L38" s="200">
        <f t="shared" si="14"/>
        <v>3</v>
      </c>
      <c r="M38" s="201" t="str">
        <f t="shared" si="12"/>
        <v>2 Years, 3 Months</v>
      </c>
      <c r="N38" s="202" t="s">
        <v>26</v>
      </c>
      <c r="O38" s="192" t="s">
        <v>187</v>
      </c>
      <c r="P38" s="83" t="s">
        <v>188</v>
      </c>
      <c r="Q38" s="203" t="s">
        <v>189</v>
      </c>
      <c r="R38" s="204" t="s">
        <v>32</v>
      </c>
      <c r="S38" s="205" t="s">
        <v>32</v>
      </c>
      <c r="T38" s="88"/>
      <c r="U38" s="88"/>
      <c r="V38" s="88"/>
      <c r="W38" s="88"/>
      <c r="X38" s="88"/>
      <c r="Y38" s="88"/>
      <c r="Z38" s="88"/>
      <c r="AA38" s="88"/>
      <c r="AB38" s="88"/>
      <c r="AC38" s="88"/>
    </row>
    <row r="39" ht="18.0" customHeight="1">
      <c r="A39" s="206"/>
      <c r="B39" s="206"/>
      <c r="C39" s="207"/>
      <c r="D39" s="208"/>
      <c r="E39" s="206"/>
      <c r="F39" s="209"/>
      <c r="G39" s="210"/>
      <c r="H39" s="206"/>
      <c r="I39" s="211" t="s">
        <v>190</v>
      </c>
      <c r="J39" s="212" t="s">
        <v>182</v>
      </c>
      <c r="K39" s="213">
        <v>43963.0</v>
      </c>
      <c r="L39" s="214">
        <v>5.0</v>
      </c>
      <c r="M39" s="215" t="str">
        <f t="shared" si="12"/>
        <v>0 Years, 2 Months</v>
      </c>
      <c r="N39" s="192"/>
      <c r="O39" s="210"/>
      <c r="P39" s="206"/>
      <c r="Q39" s="216"/>
      <c r="R39" s="217"/>
      <c r="S39" s="218"/>
      <c r="T39" s="88"/>
      <c r="U39" s="88"/>
      <c r="V39" s="88"/>
      <c r="W39" s="88"/>
      <c r="X39" s="88"/>
      <c r="Y39" s="88"/>
      <c r="Z39" s="88"/>
      <c r="AA39" s="88"/>
      <c r="AB39" s="88"/>
      <c r="AC39" s="88"/>
    </row>
    <row r="40" ht="18.0" customHeight="1">
      <c r="A40" s="114" t="s">
        <v>191</v>
      </c>
      <c r="B40" s="114" t="s">
        <v>192</v>
      </c>
      <c r="C40" s="219">
        <v>42942.0</v>
      </c>
      <c r="D40" s="220">
        <f>MONTH(C40)</f>
        <v>7</v>
      </c>
      <c r="E40" s="114" t="s">
        <v>26</v>
      </c>
      <c r="F40" s="221">
        <v>43034.0</v>
      </c>
      <c r="G40" s="114" t="s">
        <v>144</v>
      </c>
      <c r="H40" s="222" t="s">
        <v>193</v>
      </c>
      <c r="I40" s="223" t="s">
        <v>194</v>
      </c>
      <c r="J40" s="224" t="s">
        <v>195</v>
      </c>
      <c r="K40" s="225">
        <v>42897.0</v>
      </c>
      <c r="L40" s="41">
        <f t="shared" ref="L40:L41" si="15">MONTH(K40)</f>
        <v>6</v>
      </c>
      <c r="M40" s="47" t="str">
        <f t="shared" si="12"/>
        <v>3 Years, 1 Months</v>
      </c>
      <c r="N40" s="224" t="s">
        <v>56</v>
      </c>
      <c r="O40" s="222" t="s">
        <v>196</v>
      </c>
      <c r="P40" s="222" t="s">
        <v>197</v>
      </c>
      <c r="Q40" s="226" t="s">
        <v>198</v>
      </c>
      <c r="R40" s="222" t="s">
        <v>32</v>
      </c>
      <c r="S40" s="217"/>
      <c r="T40" s="88"/>
      <c r="U40" s="88"/>
      <c r="V40" s="88"/>
      <c r="W40" s="88"/>
      <c r="X40" s="88"/>
      <c r="Y40" s="88"/>
      <c r="Z40" s="88"/>
      <c r="AA40" s="88"/>
      <c r="AB40" s="88"/>
      <c r="AC40" s="88"/>
    </row>
    <row r="41" ht="18.0" customHeight="1">
      <c r="A41" s="222"/>
      <c r="B41" s="222"/>
      <c r="C41" s="227"/>
      <c r="D41" s="228"/>
      <c r="E41" s="222"/>
      <c r="F41" s="229"/>
      <c r="G41" s="222"/>
      <c r="H41" s="222"/>
      <c r="I41" s="230" t="s">
        <v>199</v>
      </c>
      <c r="J41" s="231" t="s">
        <v>195</v>
      </c>
      <c r="K41" s="232">
        <v>43628.0</v>
      </c>
      <c r="L41" s="231">
        <f t="shared" si="15"/>
        <v>6</v>
      </c>
      <c r="M41" s="230" t="str">
        <f t="shared" si="12"/>
        <v>1 Years, 1 Months</v>
      </c>
      <c r="N41" s="231" t="s">
        <v>26</v>
      </c>
      <c r="O41" s="233"/>
      <c r="P41" s="222"/>
      <c r="Q41" s="226"/>
      <c r="R41" s="222"/>
      <c r="S41" s="204" t="s">
        <v>32</v>
      </c>
      <c r="T41" s="88"/>
      <c r="U41" s="88"/>
      <c r="V41" s="88"/>
      <c r="W41" s="88"/>
      <c r="X41" s="88"/>
      <c r="Y41" s="88"/>
      <c r="Z41" s="88"/>
      <c r="AA41" s="88"/>
      <c r="AB41" s="88"/>
      <c r="AC41" s="88"/>
    </row>
    <row r="42" ht="18.0" customHeight="1">
      <c r="A42" s="231" t="s">
        <v>200</v>
      </c>
      <c r="B42" s="114" t="s">
        <v>201</v>
      </c>
      <c r="C42" s="234">
        <v>43787.0</v>
      </c>
      <c r="D42" s="220">
        <v>11.0</v>
      </c>
      <c r="E42" s="220" t="s">
        <v>26</v>
      </c>
      <c r="F42" s="235">
        <v>43828.0</v>
      </c>
      <c r="G42" s="221" t="s">
        <v>202</v>
      </c>
      <c r="H42" s="114" t="s">
        <v>203</v>
      </c>
      <c r="I42" s="236" t="s">
        <v>204</v>
      </c>
      <c r="J42" s="237" t="s">
        <v>205</v>
      </c>
      <c r="K42" s="238">
        <v>42473.0</v>
      </c>
      <c r="L42" s="237">
        <v>4.0</v>
      </c>
      <c r="M42" s="239" t="str">
        <f t="shared" si="12"/>
        <v>4 Years, 3 Months</v>
      </c>
      <c r="N42" s="236" t="s">
        <v>26</v>
      </c>
      <c r="O42" s="36" t="s">
        <v>206</v>
      </c>
      <c r="P42" s="114" t="s">
        <v>207</v>
      </c>
      <c r="Q42" s="161" t="s">
        <v>208</v>
      </c>
      <c r="R42" s="240" t="s">
        <v>209</v>
      </c>
      <c r="S42" s="241" t="s">
        <v>209</v>
      </c>
      <c r="T42" s="88"/>
      <c r="U42" s="88"/>
      <c r="V42" s="88"/>
      <c r="W42" s="88"/>
      <c r="X42" s="88"/>
      <c r="Y42" s="88"/>
      <c r="Z42" s="88"/>
      <c r="AA42" s="88"/>
      <c r="AB42" s="88"/>
      <c r="AC42" s="88"/>
    </row>
    <row r="43" ht="18.0" customHeight="1">
      <c r="A43" s="242"/>
      <c r="B43" s="121"/>
      <c r="C43" s="243"/>
      <c r="D43" s="244"/>
      <c r="E43" s="244"/>
      <c r="F43" s="245"/>
      <c r="G43" s="246"/>
      <c r="H43" s="121"/>
      <c r="I43" s="247" t="s">
        <v>210</v>
      </c>
      <c r="J43" s="248" t="s">
        <v>205</v>
      </c>
      <c r="K43" s="249">
        <v>41299.0</v>
      </c>
      <c r="L43" s="250">
        <v>1.0</v>
      </c>
      <c r="M43" s="237" t="str">
        <f t="shared" si="12"/>
        <v>7 Years, 5 Months</v>
      </c>
      <c r="N43" s="251" t="s">
        <v>26</v>
      </c>
      <c r="O43" s="147"/>
      <c r="P43" s="121"/>
      <c r="Q43" s="170"/>
      <c r="R43" s="252"/>
      <c r="S43" s="253"/>
      <c r="T43" s="88"/>
      <c r="U43" s="88"/>
      <c r="V43" s="88"/>
      <c r="W43" s="88"/>
      <c r="X43" s="88"/>
      <c r="Y43" s="88"/>
      <c r="Z43" s="88"/>
      <c r="AA43" s="88"/>
      <c r="AB43" s="88"/>
      <c r="AC43" s="88"/>
    </row>
    <row r="44" ht="17.25" customHeight="1">
      <c r="A44" s="59" t="s">
        <v>211</v>
      </c>
      <c r="B44" s="59" t="s">
        <v>212</v>
      </c>
      <c r="C44" s="184">
        <v>42525.0</v>
      </c>
      <c r="D44" s="185">
        <f t="shared" ref="D44:D51" si="16">MONTH(C44)</f>
        <v>6</v>
      </c>
      <c r="E44" s="59" t="s">
        <v>26</v>
      </c>
      <c r="F44" s="186">
        <v>42394.0</v>
      </c>
      <c r="G44" s="59" t="s">
        <v>134</v>
      </c>
      <c r="H44" s="254" t="s">
        <v>213</v>
      </c>
      <c r="I44" s="70" t="s">
        <v>214</v>
      </c>
      <c r="J44" s="255" t="s">
        <v>211</v>
      </c>
      <c r="K44" s="122">
        <v>42203.0</v>
      </c>
      <c r="L44" s="120">
        <f t="shared" ref="L44:L55" si="17">MONTH(K44)</f>
        <v>7</v>
      </c>
      <c r="M44" s="147" t="str">
        <f t="shared" si="12"/>
        <v>4 Years, 11 Months</v>
      </c>
      <c r="N44" s="147" t="s">
        <v>184</v>
      </c>
      <c r="O44" s="256" t="s">
        <v>215</v>
      </c>
      <c r="P44" s="59" t="s">
        <v>216</v>
      </c>
      <c r="Q44" s="187" t="str">
        <f>HYPERLINK("mailto:pritinarula@gmail.com","pritinarula@gmail.com")</f>
        <v>pritinarula@gmail.com</v>
      </c>
      <c r="R44" s="257" t="s">
        <v>209</v>
      </c>
      <c r="S44" s="257" t="s">
        <v>209</v>
      </c>
      <c r="T44" s="188"/>
      <c r="U44" s="188"/>
      <c r="V44" s="188"/>
      <c r="W44" s="188"/>
      <c r="X44" s="188"/>
      <c r="Y44" s="188"/>
      <c r="Z44" s="188"/>
      <c r="AA44" s="188"/>
      <c r="AB44" s="188"/>
      <c r="AC44" s="188"/>
    </row>
    <row r="45" ht="17.25" customHeight="1">
      <c r="A45" s="74"/>
      <c r="B45" s="74"/>
      <c r="C45" s="74"/>
      <c r="D45" s="75">
        <f t="shared" si="16"/>
        <v>12</v>
      </c>
      <c r="E45" s="74"/>
      <c r="F45" s="74"/>
      <c r="G45" s="74"/>
      <c r="H45" s="74"/>
      <c r="I45" s="70" t="s">
        <v>217</v>
      </c>
      <c r="J45" s="70" t="s">
        <v>211</v>
      </c>
      <c r="K45" s="122">
        <v>43224.0</v>
      </c>
      <c r="L45" s="33">
        <f t="shared" si="17"/>
        <v>5</v>
      </c>
      <c r="M45" s="147" t="str">
        <f t="shared" si="12"/>
        <v>2 Years, 2 Months</v>
      </c>
      <c r="N45" s="147" t="s">
        <v>184</v>
      </c>
      <c r="O45" s="59"/>
      <c r="P45" s="59"/>
      <c r="Q45" s="187"/>
      <c r="R45" s="258"/>
      <c r="S45" s="25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</row>
    <row r="46" ht="15.75" customHeight="1">
      <c r="A46" s="259" t="s">
        <v>218</v>
      </c>
      <c r="B46" s="259" t="s">
        <v>219</v>
      </c>
      <c r="C46" s="260">
        <v>43667.0</v>
      </c>
      <c r="D46" s="261">
        <f t="shared" si="16"/>
        <v>7</v>
      </c>
      <c r="E46" s="259"/>
      <c r="F46" s="262">
        <v>43495.0</v>
      </c>
      <c r="G46" s="259" t="s">
        <v>134</v>
      </c>
      <c r="H46" s="259" t="s">
        <v>220</v>
      </c>
      <c r="I46" s="54" t="s">
        <v>221</v>
      </c>
      <c r="J46" s="54" t="s">
        <v>218</v>
      </c>
      <c r="K46" s="43">
        <v>42731.0</v>
      </c>
      <c r="L46" s="41">
        <f t="shared" si="17"/>
        <v>12</v>
      </c>
      <c r="M46" s="36" t="str">
        <f t="shared" si="12"/>
        <v>3 Years, 6 Months</v>
      </c>
      <c r="N46" s="263"/>
      <c r="O46" s="264" t="s">
        <v>222</v>
      </c>
      <c r="P46" s="264" t="s">
        <v>223</v>
      </c>
      <c r="Q46" s="265" t="s">
        <v>224</v>
      </c>
      <c r="R46" s="264" t="s">
        <v>87</v>
      </c>
      <c r="S46" s="264" t="s">
        <v>87</v>
      </c>
      <c r="T46" s="188"/>
      <c r="U46" s="188"/>
      <c r="V46" s="188"/>
      <c r="W46" s="188"/>
      <c r="X46" s="188"/>
      <c r="Y46" s="188"/>
      <c r="Z46" s="188"/>
      <c r="AA46" s="188"/>
      <c r="AB46" s="188"/>
      <c r="AC46" s="188"/>
    </row>
    <row r="47" ht="19.5" customHeight="1">
      <c r="A47" s="266" t="s">
        <v>225</v>
      </c>
      <c r="B47" s="266" t="s">
        <v>226</v>
      </c>
      <c r="C47" s="267">
        <v>43391.0</v>
      </c>
      <c r="D47" s="268">
        <f t="shared" si="16"/>
        <v>10</v>
      </c>
      <c r="E47" s="269" t="s">
        <v>227</v>
      </c>
      <c r="F47" s="270">
        <v>43092.0</v>
      </c>
      <c r="G47" s="266" t="s">
        <v>64</v>
      </c>
      <c r="H47" s="266" t="s">
        <v>228</v>
      </c>
      <c r="I47" s="223" t="s">
        <v>229</v>
      </c>
      <c r="J47" s="223" t="s">
        <v>230</v>
      </c>
      <c r="K47" s="271">
        <v>42606.0</v>
      </c>
      <c r="L47" s="150">
        <f t="shared" si="17"/>
        <v>8</v>
      </c>
      <c r="M47" s="76" t="str">
        <f t="shared" si="12"/>
        <v>3 Years, 10 Months</v>
      </c>
      <c r="N47" s="272" t="s">
        <v>231</v>
      </c>
      <c r="O47" s="266" t="s">
        <v>232</v>
      </c>
      <c r="P47" s="266" t="s">
        <v>233</v>
      </c>
      <c r="Q47" s="273" t="s">
        <v>234</v>
      </c>
      <c r="R47" s="266" t="s">
        <v>32</v>
      </c>
      <c r="S47" s="266" t="s">
        <v>32</v>
      </c>
      <c r="T47" s="88"/>
      <c r="U47" s="88"/>
      <c r="V47" s="88"/>
      <c r="W47" s="88"/>
      <c r="X47" s="88"/>
      <c r="Y47" s="88"/>
      <c r="Z47" s="88"/>
      <c r="AA47" s="88"/>
      <c r="AB47" s="88"/>
      <c r="AC47" s="88"/>
    </row>
    <row r="48" ht="19.5" customHeight="1">
      <c r="A48" s="59" t="s">
        <v>235</v>
      </c>
      <c r="B48" s="59" t="s">
        <v>236</v>
      </c>
      <c r="C48" s="184">
        <v>42365.0</v>
      </c>
      <c r="D48" s="185">
        <f t="shared" si="16"/>
        <v>12</v>
      </c>
      <c r="E48" s="59" t="s">
        <v>83</v>
      </c>
      <c r="F48" s="186">
        <v>42349.0</v>
      </c>
      <c r="G48" s="59" t="s">
        <v>64</v>
      </c>
      <c r="H48" s="59" t="s">
        <v>237</v>
      </c>
      <c r="I48" s="274" t="s">
        <v>238</v>
      </c>
      <c r="J48" s="274" t="s">
        <v>235</v>
      </c>
      <c r="K48" s="275">
        <v>41052.0</v>
      </c>
      <c r="L48" s="276">
        <f t="shared" si="17"/>
        <v>5</v>
      </c>
      <c r="M48" s="277" t="str">
        <f t="shared" si="12"/>
        <v>8 Years, 1 Months</v>
      </c>
      <c r="N48" s="121" t="s">
        <v>56</v>
      </c>
      <c r="O48" s="59" t="s">
        <v>239</v>
      </c>
      <c r="P48" s="59" t="s">
        <v>240</v>
      </c>
      <c r="Q48" s="187" t="str">
        <f>HYPERLINK("mailto:rbahun@gmail.com","rbahun@gmail.com ")</f>
        <v>rbahun@gmail.com </v>
      </c>
      <c r="R48" s="59" t="s">
        <v>32</v>
      </c>
      <c r="S48" s="59" t="s">
        <v>32</v>
      </c>
      <c r="T48" s="188"/>
      <c r="U48" s="188"/>
      <c r="V48" s="188"/>
      <c r="W48" s="188"/>
      <c r="X48" s="188"/>
      <c r="Y48" s="188"/>
      <c r="Z48" s="188"/>
      <c r="AA48" s="188"/>
      <c r="AB48" s="188"/>
      <c r="AC48" s="188"/>
    </row>
    <row r="49" ht="19.5" customHeight="1">
      <c r="A49" s="74"/>
      <c r="B49" s="74"/>
      <c r="C49" s="74"/>
      <c r="D49" s="75">
        <f t="shared" si="16"/>
        <v>12</v>
      </c>
      <c r="E49" s="74"/>
      <c r="F49" s="74"/>
      <c r="G49" s="74"/>
      <c r="H49" s="74"/>
      <c r="I49" s="278" t="s">
        <v>241</v>
      </c>
      <c r="J49" s="278" t="s">
        <v>235</v>
      </c>
      <c r="K49" s="279">
        <v>42543.0</v>
      </c>
      <c r="L49" s="117">
        <f t="shared" si="17"/>
        <v>6</v>
      </c>
      <c r="M49" s="118" t="str">
        <f t="shared" si="12"/>
        <v>4 Years, 0 Months</v>
      </c>
      <c r="N49" s="280" t="s">
        <v>56</v>
      </c>
      <c r="O49" s="74"/>
      <c r="P49" s="74"/>
      <c r="Q49" s="74"/>
      <c r="R49" s="74"/>
      <c r="S49" s="74"/>
      <c r="T49" s="188"/>
      <c r="U49" s="188"/>
      <c r="V49" s="188"/>
      <c r="W49" s="188"/>
      <c r="X49" s="188"/>
      <c r="Y49" s="188"/>
      <c r="Z49" s="188"/>
      <c r="AA49" s="188"/>
      <c r="AB49" s="188"/>
      <c r="AC49" s="188"/>
    </row>
    <row r="50" ht="19.5" customHeight="1">
      <c r="A50" s="162" t="s">
        <v>242</v>
      </c>
      <c r="B50" s="162" t="s">
        <v>79</v>
      </c>
      <c r="C50" s="281">
        <v>43032.0</v>
      </c>
      <c r="D50" s="282">
        <f t="shared" si="16"/>
        <v>10</v>
      </c>
      <c r="E50" s="162" t="s">
        <v>26</v>
      </c>
      <c r="F50" s="283">
        <v>42738.0</v>
      </c>
      <c r="G50" s="162" t="s">
        <v>134</v>
      </c>
      <c r="H50" s="162" t="s">
        <v>243</v>
      </c>
      <c r="I50" s="284" t="s">
        <v>244</v>
      </c>
      <c r="J50" s="284" t="s">
        <v>242</v>
      </c>
      <c r="K50" s="285">
        <v>42375.0</v>
      </c>
      <c r="L50" s="200">
        <f t="shared" si="17"/>
        <v>1</v>
      </c>
      <c r="M50" s="201" t="str">
        <f t="shared" si="12"/>
        <v>4 Years, 6 Months</v>
      </c>
      <c r="N50" s="280" t="s">
        <v>26</v>
      </c>
      <c r="O50" s="162" t="s">
        <v>245</v>
      </c>
      <c r="P50" s="162" t="s">
        <v>246</v>
      </c>
      <c r="Q50" s="286" t="str">
        <f>HYPERLINK("mailto:seaboldtfamily@icloud.com","seaboldtfamily@icloud.com")</f>
        <v>seaboldtfamily@icloud.com</v>
      </c>
      <c r="R50" s="162" t="s">
        <v>32</v>
      </c>
      <c r="S50" s="162" t="s">
        <v>32</v>
      </c>
      <c r="T50" s="188"/>
      <c r="U50" s="188"/>
      <c r="V50" s="188"/>
      <c r="W50" s="188"/>
      <c r="X50" s="188"/>
      <c r="Y50" s="188"/>
      <c r="Z50" s="188"/>
      <c r="AA50" s="188"/>
      <c r="AB50" s="188"/>
      <c r="AC50" s="188"/>
    </row>
    <row r="51" ht="19.5" customHeight="1">
      <c r="A51" s="51"/>
      <c r="B51" s="51"/>
      <c r="C51" s="51"/>
      <c r="D51" s="52">
        <f t="shared" si="16"/>
        <v>12</v>
      </c>
      <c r="E51" s="51"/>
      <c r="F51" s="51"/>
      <c r="G51" s="51"/>
      <c r="H51" s="51"/>
      <c r="I51" s="115" t="s">
        <v>247</v>
      </c>
      <c r="J51" s="115" t="s">
        <v>242</v>
      </c>
      <c r="K51" s="116">
        <v>42751.0</v>
      </c>
      <c r="L51" s="117">
        <f t="shared" si="17"/>
        <v>1</v>
      </c>
      <c r="M51" s="118" t="str">
        <f t="shared" si="12"/>
        <v>3 Years, 5 Months</v>
      </c>
      <c r="N51" s="280" t="s">
        <v>26</v>
      </c>
      <c r="O51" s="51"/>
      <c r="P51" s="51"/>
      <c r="Q51" s="51"/>
      <c r="R51" s="51"/>
      <c r="S51" s="51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</row>
    <row r="52" ht="19.5" customHeight="1">
      <c r="A52" s="287" t="s">
        <v>248</v>
      </c>
      <c r="B52" s="287" t="s">
        <v>249</v>
      </c>
      <c r="C52" s="288">
        <v>43772.0</v>
      </c>
      <c r="D52" s="289">
        <v>11.0</v>
      </c>
      <c r="E52" s="290" t="s">
        <v>250</v>
      </c>
      <c r="F52" s="291">
        <v>43761.0</v>
      </c>
      <c r="G52" s="287" t="s">
        <v>144</v>
      </c>
      <c r="H52" s="287" t="s">
        <v>251</v>
      </c>
      <c r="I52" s="45" t="s">
        <v>252</v>
      </c>
      <c r="J52" s="45" t="s">
        <v>248</v>
      </c>
      <c r="K52" s="123">
        <v>43571.0</v>
      </c>
      <c r="L52" s="41">
        <f t="shared" si="17"/>
        <v>4</v>
      </c>
      <c r="M52" s="76" t="str">
        <f t="shared" si="12"/>
        <v>1 Years, 2 Months</v>
      </c>
      <c r="N52" s="280" t="s">
        <v>253</v>
      </c>
      <c r="O52" s="287" t="s">
        <v>254</v>
      </c>
      <c r="P52" s="287" t="s">
        <v>255</v>
      </c>
      <c r="Q52" s="292" t="s">
        <v>256</v>
      </c>
      <c r="R52" s="287" t="s">
        <v>32</v>
      </c>
      <c r="S52" s="287" t="s">
        <v>26</v>
      </c>
      <c r="T52" s="188"/>
      <c r="U52" s="188"/>
      <c r="V52" s="188"/>
      <c r="W52" s="188"/>
      <c r="X52" s="188"/>
      <c r="Y52" s="188"/>
      <c r="Z52" s="188"/>
      <c r="AA52" s="188"/>
      <c r="AB52" s="188"/>
      <c r="AC52" s="188"/>
    </row>
    <row r="53" ht="19.5" customHeight="1">
      <c r="A53" s="162" t="s">
        <v>257</v>
      </c>
      <c r="B53" s="162" t="s">
        <v>258</v>
      </c>
      <c r="C53" s="281">
        <v>42463.0</v>
      </c>
      <c r="D53" s="282">
        <f t="shared" ref="D53:D55" si="18">MONTH(C53)</f>
        <v>4</v>
      </c>
      <c r="E53" s="162" t="s">
        <v>26</v>
      </c>
      <c r="F53" s="283">
        <v>42621.0</v>
      </c>
      <c r="G53" s="162" t="s">
        <v>53</v>
      </c>
      <c r="H53" s="162" t="s">
        <v>259</v>
      </c>
      <c r="I53" s="284" t="s">
        <v>260</v>
      </c>
      <c r="J53" s="284" t="s">
        <v>257</v>
      </c>
      <c r="K53" s="285">
        <v>42059.0</v>
      </c>
      <c r="L53" s="200">
        <f t="shared" si="17"/>
        <v>2</v>
      </c>
      <c r="M53" s="201" t="str">
        <f t="shared" si="12"/>
        <v>5 Years, 4 Months</v>
      </c>
      <c r="N53" s="280" t="s">
        <v>56</v>
      </c>
      <c r="O53" s="162" t="s">
        <v>261</v>
      </c>
      <c r="P53" s="162" t="s">
        <v>262</v>
      </c>
      <c r="Q53" s="286" t="str">
        <f>HYPERLINK("mailto:nishabp@gmail.com","nishabp@gmail.com")</f>
        <v>nishabp@gmail.com</v>
      </c>
      <c r="R53" s="162" t="s">
        <v>32</v>
      </c>
      <c r="S53" s="162" t="s">
        <v>32</v>
      </c>
      <c r="T53" s="188"/>
      <c r="U53" s="188"/>
      <c r="V53" s="188"/>
      <c r="W53" s="188"/>
      <c r="X53" s="188"/>
      <c r="Y53" s="188"/>
      <c r="Z53" s="188"/>
      <c r="AA53" s="188"/>
      <c r="AB53" s="188"/>
      <c r="AC53" s="188"/>
    </row>
    <row r="54" ht="19.5" customHeight="1">
      <c r="A54" s="74"/>
      <c r="B54" s="74"/>
      <c r="C54" s="74"/>
      <c r="D54" s="75">
        <f t="shared" si="18"/>
        <v>12</v>
      </c>
      <c r="E54" s="74"/>
      <c r="F54" s="74"/>
      <c r="G54" s="74"/>
      <c r="H54" s="74"/>
      <c r="I54" s="293" t="s">
        <v>263</v>
      </c>
      <c r="J54" s="293" t="s">
        <v>257</v>
      </c>
      <c r="K54" s="294">
        <v>42956.0</v>
      </c>
      <c r="L54" s="295">
        <f t="shared" si="17"/>
        <v>8</v>
      </c>
      <c r="M54" s="296" t="str">
        <f t="shared" si="12"/>
        <v>2 Years, 11 Months</v>
      </c>
      <c r="N54" s="280"/>
      <c r="O54" s="74"/>
      <c r="P54" s="74"/>
      <c r="Q54" s="74"/>
      <c r="R54" s="74"/>
      <c r="S54" s="74"/>
      <c r="T54" s="188"/>
      <c r="U54" s="188"/>
      <c r="V54" s="188"/>
      <c r="W54" s="188"/>
      <c r="X54" s="188"/>
      <c r="Y54" s="188"/>
      <c r="Z54" s="188"/>
      <c r="AA54" s="188"/>
      <c r="AB54" s="188"/>
      <c r="AC54" s="188"/>
    </row>
    <row r="55" ht="19.5" customHeight="1">
      <c r="A55" s="51"/>
      <c r="B55" s="51"/>
      <c r="C55" s="51"/>
      <c r="D55" s="52">
        <f t="shared" si="18"/>
        <v>12</v>
      </c>
      <c r="E55" s="51"/>
      <c r="F55" s="51"/>
      <c r="G55" s="51"/>
      <c r="H55" s="51"/>
      <c r="I55" s="115" t="s">
        <v>264</v>
      </c>
      <c r="J55" s="115" t="s">
        <v>257</v>
      </c>
      <c r="K55" s="116">
        <v>42956.0</v>
      </c>
      <c r="L55" s="117">
        <f t="shared" si="17"/>
        <v>8</v>
      </c>
      <c r="M55" s="118" t="str">
        <f t="shared" si="12"/>
        <v>2 Years, 11 Months</v>
      </c>
      <c r="N55" s="114"/>
      <c r="O55" s="74"/>
      <c r="P55" s="51"/>
      <c r="Q55" s="51"/>
      <c r="R55" s="51"/>
      <c r="S55" s="51"/>
      <c r="T55" s="188"/>
      <c r="U55" s="188"/>
      <c r="V55" s="188"/>
      <c r="W55" s="188"/>
      <c r="X55" s="188"/>
      <c r="Y55" s="188"/>
      <c r="Z55" s="188"/>
      <c r="AA55" s="188"/>
      <c r="AB55" s="188"/>
      <c r="AC55" s="188"/>
    </row>
    <row r="56" ht="13.5" customHeight="1">
      <c r="A56" s="297" t="s">
        <v>265</v>
      </c>
      <c r="B56" s="298" t="s">
        <v>266</v>
      </c>
      <c r="C56" s="299">
        <v>44155.0</v>
      </c>
      <c r="D56" s="300">
        <v>11.0</v>
      </c>
      <c r="E56" s="298" t="s">
        <v>253</v>
      </c>
      <c r="F56" s="301">
        <v>44010.0</v>
      </c>
      <c r="G56" s="298" t="s">
        <v>102</v>
      </c>
      <c r="H56" s="297" t="s">
        <v>267</v>
      </c>
      <c r="I56" s="129" t="s">
        <v>104</v>
      </c>
      <c r="J56" s="302"/>
      <c r="K56" s="130" t="s">
        <v>268</v>
      </c>
      <c r="L56" s="85"/>
      <c r="M56" s="303"/>
      <c r="N56" s="304" t="s">
        <v>184</v>
      </c>
      <c r="O56" s="305" t="s">
        <v>269</v>
      </c>
      <c r="P56" s="297" t="s">
        <v>270</v>
      </c>
      <c r="Q56" s="306" t="s">
        <v>271</v>
      </c>
      <c r="R56" s="307" t="s">
        <v>32</v>
      </c>
      <c r="S56" s="308" t="s">
        <v>272</v>
      </c>
      <c r="T56" s="309"/>
      <c r="U56" s="73"/>
      <c r="V56" s="73"/>
      <c r="W56" s="73"/>
      <c r="X56" s="73"/>
      <c r="Y56" s="73"/>
      <c r="Z56" s="73"/>
      <c r="AA56" s="73"/>
      <c r="AB56" s="73"/>
      <c r="AC56" s="73"/>
    </row>
    <row r="57" ht="13.5" customHeight="1">
      <c r="A57" s="310" t="s">
        <v>273</v>
      </c>
      <c r="B57" s="311" t="s">
        <v>274</v>
      </c>
      <c r="C57" s="312">
        <v>43803.0</v>
      </c>
      <c r="D57" s="313">
        <v>12.0</v>
      </c>
      <c r="E57" s="314" t="s">
        <v>272</v>
      </c>
      <c r="F57" s="315">
        <v>43666.0</v>
      </c>
      <c r="G57" s="311" t="s">
        <v>275</v>
      </c>
      <c r="H57" s="316" t="s">
        <v>276</v>
      </c>
      <c r="I57" s="317" t="s">
        <v>277</v>
      </c>
      <c r="J57" s="318" t="s">
        <v>273</v>
      </c>
      <c r="K57" s="285">
        <v>42900.0</v>
      </c>
      <c r="L57" s="200">
        <f>MONTH(K57)</f>
        <v>6</v>
      </c>
      <c r="M57" s="319" t="str">
        <f t="shared" ref="M57:M65" si="19">DATEDIF(K57,TODAY(),"Y")&amp;" Years, "&amp;DATEDIF(K57,TODAY(),"YM")&amp;" Months"</f>
        <v>3 Years, 0 Months</v>
      </c>
      <c r="N57" s="320" t="s">
        <v>83</v>
      </c>
      <c r="O57" s="310" t="s">
        <v>278</v>
      </c>
      <c r="P57" s="310" t="s">
        <v>279</v>
      </c>
      <c r="Q57" s="321" t="s">
        <v>280</v>
      </c>
      <c r="R57" s="322" t="s">
        <v>209</v>
      </c>
      <c r="S57" s="311"/>
      <c r="T57" s="323"/>
      <c r="U57" s="73"/>
      <c r="V57" s="73"/>
      <c r="W57" s="73"/>
      <c r="X57" s="73"/>
      <c r="Y57" s="73"/>
      <c r="Z57" s="73"/>
      <c r="AA57" s="73"/>
      <c r="AB57" s="73"/>
      <c r="AC57" s="73"/>
    </row>
    <row r="58" ht="13.5" customHeight="1">
      <c r="A58" s="324"/>
      <c r="B58" s="325"/>
      <c r="C58" s="326"/>
      <c r="D58" s="327"/>
      <c r="E58" s="328"/>
      <c r="F58" s="329"/>
      <c r="G58" s="325"/>
      <c r="H58" s="330"/>
      <c r="I58" s="331" t="s">
        <v>281</v>
      </c>
      <c r="J58" s="332" t="s">
        <v>273</v>
      </c>
      <c r="K58" s="333">
        <v>43846.0</v>
      </c>
      <c r="L58" s="334">
        <v>1.0</v>
      </c>
      <c r="M58" s="335" t="str">
        <f t="shared" si="19"/>
        <v>0 Years, 5 Months</v>
      </c>
      <c r="N58" s="336" t="s">
        <v>184</v>
      </c>
      <c r="O58" s="324"/>
      <c r="P58" s="324"/>
      <c r="Q58" s="337"/>
      <c r="R58" s="338"/>
      <c r="S58" s="325"/>
      <c r="T58" s="323"/>
      <c r="U58" s="73"/>
      <c r="V58" s="73"/>
      <c r="W58" s="73"/>
      <c r="X58" s="73"/>
      <c r="Y58" s="73"/>
      <c r="Z58" s="73"/>
      <c r="AA58" s="73"/>
      <c r="AB58" s="73"/>
      <c r="AC58" s="73"/>
    </row>
    <row r="59" ht="13.5" customHeight="1">
      <c r="A59" s="259" t="s">
        <v>282</v>
      </c>
      <c r="B59" s="259" t="s">
        <v>283</v>
      </c>
      <c r="C59" s="339">
        <v>44100.0</v>
      </c>
      <c r="D59" s="340">
        <v>9.0</v>
      </c>
      <c r="E59" s="259" t="s">
        <v>26</v>
      </c>
      <c r="F59" s="341">
        <v>43859.0</v>
      </c>
      <c r="G59" s="259" t="s">
        <v>284</v>
      </c>
      <c r="H59" s="259" t="s">
        <v>285</v>
      </c>
      <c r="I59" s="318" t="s">
        <v>286</v>
      </c>
      <c r="J59" s="318" t="s">
        <v>282</v>
      </c>
      <c r="K59" s="285">
        <v>42884.0</v>
      </c>
      <c r="L59" s="200">
        <f t="shared" ref="L59:L65" si="20">MONTH(K59)</f>
        <v>5</v>
      </c>
      <c r="M59" s="319" t="str">
        <f t="shared" si="19"/>
        <v>3 Years, 1 Months</v>
      </c>
      <c r="N59" s="342" t="s">
        <v>56</v>
      </c>
      <c r="O59" s="343" t="s">
        <v>287</v>
      </c>
      <c r="P59" s="298" t="s">
        <v>288</v>
      </c>
      <c r="Q59" s="343" t="s">
        <v>289</v>
      </c>
      <c r="R59" s="259" t="s">
        <v>32</v>
      </c>
      <c r="S59" s="259" t="s">
        <v>272</v>
      </c>
      <c r="T59" s="344"/>
      <c r="U59" s="188"/>
      <c r="V59" s="188"/>
      <c r="W59" s="188"/>
      <c r="X59" s="188"/>
      <c r="Y59" s="188"/>
      <c r="Z59" s="188"/>
      <c r="AA59" s="188"/>
      <c r="AB59" s="188"/>
      <c r="AC59" s="188"/>
    </row>
    <row r="60" ht="13.5" customHeight="1">
      <c r="A60" s="325"/>
      <c r="B60" s="325"/>
      <c r="C60" s="345"/>
      <c r="D60" s="346"/>
      <c r="E60" s="325"/>
      <c r="F60" s="347"/>
      <c r="G60" s="325"/>
      <c r="H60" s="325"/>
      <c r="I60" s="115" t="s">
        <v>290</v>
      </c>
      <c r="J60" s="335" t="s">
        <v>282</v>
      </c>
      <c r="K60" s="116">
        <v>43367.0</v>
      </c>
      <c r="L60" s="348">
        <f t="shared" si="20"/>
        <v>9</v>
      </c>
      <c r="M60" s="335" t="str">
        <f t="shared" si="19"/>
        <v>1 Years, 9 Months</v>
      </c>
      <c r="N60" s="349" t="s">
        <v>56</v>
      </c>
      <c r="O60" s="350" t="s">
        <v>291</v>
      </c>
      <c r="P60" s="351"/>
      <c r="Q60" s="350"/>
      <c r="R60" s="325"/>
      <c r="S60" s="325"/>
      <c r="T60" s="344"/>
      <c r="U60" s="188"/>
      <c r="V60" s="188"/>
      <c r="W60" s="188"/>
      <c r="X60" s="188"/>
      <c r="Y60" s="188"/>
      <c r="Z60" s="188"/>
      <c r="AA60" s="188"/>
      <c r="AB60" s="188"/>
      <c r="AC60" s="188"/>
    </row>
    <row r="61" ht="13.5" customHeight="1">
      <c r="A61" s="31" t="s">
        <v>292</v>
      </c>
      <c r="B61" s="31" t="s">
        <v>293</v>
      </c>
      <c r="C61" s="32">
        <v>41748.0</v>
      </c>
      <c r="D61" s="33">
        <f t="shared" ref="D61:D62" si="21">MONTH(C61)</f>
        <v>4</v>
      </c>
      <c r="E61" s="31" t="s">
        <v>26</v>
      </c>
      <c r="F61" s="34">
        <v>41990.0</v>
      </c>
      <c r="G61" s="31" t="s">
        <v>64</v>
      </c>
      <c r="H61" s="31" t="s">
        <v>294</v>
      </c>
      <c r="I61" s="274" t="s">
        <v>247</v>
      </c>
      <c r="J61" s="274" t="s">
        <v>292</v>
      </c>
      <c r="K61" s="275">
        <v>41594.0</v>
      </c>
      <c r="L61" s="276">
        <f t="shared" si="20"/>
        <v>11</v>
      </c>
      <c r="M61" s="277" t="str">
        <f t="shared" si="19"/>
        <v>6 Years, 7 Months</v>
      </c>
      <c r="N61" s="31" t="s">
        <v>184</v>
      </c>
      <c r="O61" s="31" t="s">
        <v>295</v>
      </c>
      <c r="P61" s="49" t="s">
        <v>296</v>
      </c>
      <c r="Q61" s="352" t="str">
        <f>HYPERLINK("mailto:wassermanm@email.chop.edu","wassermanm@email.chop.edu")</f>
        <v>wassermanm@email.chop.edu</v>
      </c>
      <c r="R61" s="49" t="s">
        <v>32</v>
      </c>
      <c r="S61" s="49" t="s">
        <v>32</v>
      </c>
      <c r="T61" s="353"/>
      <c r="U61" s="73"/>
      <c r="V61" s="73"/>
      <c r="W61" s="73"/>
      <c r="X61" s="73"/>
      <c r="Y61" s="73"/>
      <c r="Z61" s="73"/>
      <c r="AA61" s="73"/>
      <c r="AB61" s="73"/>
      <c r="AC61" s="73"/>
    </row>
    <row r="62" ht="13.5" customHeight="1">
      <c r="A62" s="51"/>
      <c r="B62" s="51"/>
      <c r="C62" s="51"/>
      <c r="D62" s="52">
        <f t="shared" si="21"/>
        <v>12</v>
      </c>
      <c r="E62" s="51"/>
      <c r="F62" s="51"/>
      <c r="G62" s="51"/>
      <c r="H62" s="51"/>
      <c r="I62" s="115" t="s">
        <v>112</v>
      </c>
      <c r="J62" s="115" t="s">
        <v>292</v>
      </c>
      <c r="K62" s="116">
        <v>41594.0</v>
      </c>
      <c r="L62" s="117">
        <f t="shared" si="20"/>
        <v>11</v>
      </c>
      <c r="M62" s="118" t="str">
        <f t="shared" si="19"/>
        <v>6 Years, 7 Months</v>
      </c>
      <c r="N62" s="51"/>
      <c r="O62" s="51"/>
      <c r="P62" s="51"/>
      <c r="Q62" s="51"/>
      <c r="R62" s="51"/>
      <c r="S62" s="51"/>
      <c r="T62" s="353"/>
      <c r="U62" s="73"/>
      <c r="V62" s="73"/>
      <c r="W62" s="73"/>
      <c r="X62" s="73"/>
      <c r="Y62" s="73"/>
      <c r="Z62" s="73"/>
      <c r="AA62" s="73"/>
      <c r="AB62" s="73"/>
      <c r="AC62" s="73"/>
    </row>
    <row r="63" ht="13.5" customHeight="1">
      <c r="A63" s="259" t="s">
        <v>297</v>
      </c>
      <c r="B63" s="259" t="s">
        <v>298</v>
      </c>
      <c r="C63" s="260">
        <v>43800.0</v>
      </c>
      <c r="D63" s="261">
        <v>12.0</v>
      </c>
      <c r="E63" s="259" t="s">
        <v>26</v>
      </c>
      <c r="F63" s="262">
        <v>43531.0</v>
      </c>
      <c r="G63" s="259" t="s">
        <v>118</v>
      </c>
      <c r="H63" s="259" t="s">
        <v>299</v>
      </c>
      <c r="I63" s="45" t="s">
        <v>300</v>
      </c>
      <c r="J63" s="45" t="s">
        <v>297</v>
      </c>
      <c r="K63" s="123">
        <v>43432.0</v>
      </c>
      <c r="L63" s="41">
        <f t="shared" si="20"/>
        <v>11</v>
      </c>
      <c r="M63" s="76" t="str">
        <f t="shared" si="19"/>
        <v>1 Years, 7 Months</v>
      </c>
      <c r="N63" s="325" t="s">
        <v>26</v>
      </c>
      <c r="O63" s="259" t="s">
        <v>301</v>
      </c>
      <c r="P63" s="259" t="s">
        <v>302</v>
      </c>
      <c r="Q63" s="259" t="s">
        <v>303</v>
      </c>
      <c r="R63" s="259"/>
      <c r="S63" s="259"/>
      <c r="T63" s="344"/>
      <c r="U63" s="188"/>
      <c r="V63" s="188"/>
      <c r="W63" s="188"/>
      <c r="X63" s="188"/>
      <c r="Y63" s="188"/>
      <c r="Z63" s="188"/>
      <c r="AA63" s="188"/>
      <c r="AB63" s="188"/>
      <c r="AC63" s="188"/>
    </row>
    <row r="64" ht="13.5" customHeight="1">
      <c r="A64" s="162" t="s">
        <v>304</v>
      </c>
      <c r="B64" s="162" t="s">
        <v>305</v>
      </c>
      <c r="C64" s="281">
        <v>42571.0</v>
      </c>
      <c r="D64" s="282">
        <f t="shared" ref="D64:D65" si="22">MONTH(C64)</f>
        <v>7</v>
      </c>
      <c r="E64" s="42" t="s">
        <v>306</v>
      </c>
      <c r="F64" s="283">
        <v>42478.0</v>
      </c>
      <c r="G64" s="162" t="s">
        <v>307</v>
      </c>
      <c r="H64" s="162" t="s">
        <v>308</v>
      </c>
      <c r="I64" s="45" t="s">
        <v>309</v>
      </c>
      <c r="J64" s="45" t="s">
        <v>304</v>
      </c>
      <c r="K64" s="123">
        <v>41418.0</v>
      </c>
      <c r="L64" s="41">
        <f t="shared" si="20"/>
        <v>5</v>
      </c>
      <c r="M64" s="76" t="str">
        <f t="shared" si="19"/>
        <v>7 Years, 1 Months</v>
      </c>
      <c r="N64" s="135" t="s">
        <v>56</v>
      </c>
      <c r="O64" s="162" t="s">
        <v>310</v>
      </c>
      <c r="P64" s="162" t="s">
        <v>311</v>
      </c>
      <c r="Q64" s="286" t="str">
        <f>HYPERLINK("mailto:donnakochoa@gmail.com","donnakochoa@gmail.com")</f>
        <v>donnakochoa@gmail.com</v>
      </c>
      <c r="R64" s="162" t="s">
        <v>32</v>
      </c>
      <c r="S64" s="162" t="s">
        <v>32</v>
      </c>
      <c r="T64" s="353"/>
      <c r="U64" s="73"/>
      <c r="V64" s="73"/>
      <c r="W64" s="73"/>
      <c r="X64" s="73"/>
      <c r="Y64" s="73"/>
      <c r="Z64" s="73"/>
      <c r="AA64" s="73"/>
      <c r="AB64" s="73"/>
      <c r="AC64" s="73"/>
    </row>
    <row r="65" ht="13.5" customHeight="1">
      <c r="A65" s="51"/>
      <c r="B65" s="51"/>
      <c r="C65" s="51"/>
      <c r="D65" s="52">
        <f t="shared" si="22"/>
        <v>12</v>
      </c>
      <c r="E65" s="51"/>
      <c r="F65" s="51"/>
      <c r="G65" s="51"/>
      <c r="H65" s="51"/>
      <c r="I65" s="45" t="s">
        <v>312</v>
      </c>
      <c r="J65" s="45" t="s">
        <v>304</v>
      </c>
      <c r="K65" s="166">
        <v>42201.0</v>
      </c>
      <c r="L65" s="150">
        <f t="shared" si="20"/>
        <v>7</v>
      </c>
      <c r="M65" s="47" t="str">
        <f t="shared" si="19"/>
        <v>4 Years, 11 Months</v>
      </c>
      <c r="N65" s="135" t="s">
        <v>56</v>
      </c>
      <c r="O65" s="51"/>
      <c r="P65" s="51"/>
      <c r="Q65" s="51"/>
      <c r="R65" s="51"/>
      <c r="S65" s="51"/>
      <c r="T65" s="353"/>
      <c r="U65" s="73"/>
      <c r="V65" s="73"/>
      <c r="W65" s="73"/>
      <c r="X65" s="73"/>
      <c r="Y65" s="73"/>
      <c r="Z65" s="73"/>
      <c r="AA65" s="73"/>
      <c r="AB65" s="73"/>
      <c r="AC65" s="73"/>
    </row>
    <row r="66" ht="19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88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ht="19.5" customHeight="1">
      <c r="A67" s="10" t="s">
        <v>313</v>
      </c>
      <c r="B67" s="10"/>
      <c r="C67" s="10">
        <f>COUNTA(A4:A65)</f>
        <v>34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88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ht="19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88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88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88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88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88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88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88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88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88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88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88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88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88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88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88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88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88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88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88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88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88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88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88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88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88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88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88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88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88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88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88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88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88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88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88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88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88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88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88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88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88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88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88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88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88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88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88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88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88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88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88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88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88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88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88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88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88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88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88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88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88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88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88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88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88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88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88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88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88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88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88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88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88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88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88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88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88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88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88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88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88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88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88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88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88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88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88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88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88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88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88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88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88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88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88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88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88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88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88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88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88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88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88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88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88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88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88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88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88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88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88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88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88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88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88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88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88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88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88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88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88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88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88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88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88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88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88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88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88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88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88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88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88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88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88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88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88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88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88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88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88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88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88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88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88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88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88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88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88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88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88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88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88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88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88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88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88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88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88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88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88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88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88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88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88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88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88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88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88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88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88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88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88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88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88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88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88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88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88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88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88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88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88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88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88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88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88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88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88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88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88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88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88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88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88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88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88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88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88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88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$A$3:$S$65"/>
  <mergeCells count="5">
    <mergeCell ref="A1:G1"/>
    <mergeCell ref="H1:N1"/>
    <mergeCell ref="O1:Q2"/>
    <mergeCell ref="R1:S2"/>
    <mergeCell ref="I2:N2"/>
  </mergeCells>
  <hyperlinks>
    <hyperlink r:id="rId2" ref="Q7"/>
    <hyperlink r:id="rId3" ref="Q16"/>
    <hyperlink r:id="rId4" ref="Q17"/>
    <hyperlink r:id="rId5" ref="Q19"/>
    <hyperlink r:id="rId6" ref="Q25"/>
    <hyperlink r:id="rId7" ref="Q26"/>
    <hyperlink r:id="rId8" ref="Q31"/>
    <hyperlink r:id="rId9" ref="Q33"/>
    <hyperlink r:id="rId10" ref="Q38"/>
    <hyperlink r:id="rId11" ref="Q40"/>
    <hyperlink r:id="rId12" ref="Q42"/>
    <hyperlink r:id="rId13" ref="Q46"/>
    <hyperlink r:id="rId14" ref="Q52"/>
    <hyperlink r:id="rId15" ref="Q57"/>
  </hyperlinks>
  <printOptions/>
  <pageMargins bottom="0.75" footer="0.0" header="0.0" left="0.7" right="0.7" top="0.75"/>
  <pageSetup orientation="portrait"/>
  <drawing r:id="rId16"/>
  <legacyDrawing r:id="rId17"/>
</worksheet>
</file>