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a\Desktop\"/>
    </mc:Choice>
  </mc:AlternateContent>
  <xr:revisionPtr revIDLastSave="0" documentId="8_{C21EFBC5-5FF8-412E-A7D3-8E52A8ECDC6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urrent Members" sheetId="1" r:id="rId1"/>
    <sheet name="Current Associate Members" sheetId="2" r:id="rId2"/>
    <sheet name="Past Members" sheetId="3" r:id="rId3"/>
    <sheet name="Prospec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2" i="4"/>
  <c r="L51" i="3"/>
  <c r="L49" i="3"/>
  <c r="L46" i="3"/>
  <c r="L45" i="3"/>
  <c r="L44" i="3"/>
  <c r="L43" i="3"/>
  <c r="L42" i="3"/>
  <c r="L41" i="3"/>
  <c r="L39" i="3"/>
  <c r="L38" i="3"/>
  <c r="L37" i="3"/>
  <c r="L35" i="3"/>
  <c r="L33" i="3"/>
  <c r="L32" i="3"/>
  <c r="L31" i="3"/>
  <c r="L30" i="3"/>
  <c r="L29" i="3"/>
  <c r="L27" i="3"/>
  <c r="L26" i="3"/>
  <c r="L25" i="3"/>
  <c r="L24" i="3"/>
  <c r="L23" i="3"/>
  <c r="L22" i="3"/>
  <c r="L21" i="3"/>
  <c r="L20" i="3"/>
  <c r="L19" i="3"/>
  <c r="L17" i="3"/>
  <c r="L16" i="3"/>
  <c r="L14" i="3"/>
  <c r="L13" i="3"/>
  <c r="L12" i="3"/>
  <c r="L10" i="3"/>
  <c r="L8" i="3"/>
  <c r="L7" i="3"/>
  <c r="L6" i="3"/>
  <c r="L5" i="3"/>
  <c r="L4" i="3"/>
  <c r="L2" i="3"/>
  <c r="L13" i="2"/>
  <c r="L12" i="2"/>
  <c r="L11" i="2"/>
  <c r="L9" i="2"/>
  <c r="L8" i="2"/>
  <c r="L7" i="2"/>
  <c r="L6" i="2"/>
  <c r="L5" i="2"/>
  <c r="L4" i="2"/>
  <c r="L3" i="2"/>
  <c r="L2" i="2"/>
  <c r="L66" i="1"/>
  <c r="L64" i="1"/>
  <c r="L61" i="1"/>
  <c r="L54" i="1"/>
  <c r="L53" i="1"/>
  <c r="L52" i="1"/>
  <c r="L49" i="1"/>
  <c r="L48" i="1"/>
  <c r="L47" i="1"/>
  <c r="L45" i="1"/>
  <c r="L44" i="1"/>
  <c r="L40" i="1"/>
  <c r="L30" i="1"/>
  <c r="L26" i="1"/>
  <c r="L24" i="1"/>
  <c r="L23" i="1"/>
  <c r="L21" i="1"/>
  <c r="L20" i="1"/>
  <c r="L16" i="1"/>
  <c r="L13" i="1"/>
  <c r="L12" i="1"/>
  <c r="L11" i="1"/>
</calcChain>
</file>

<file path=xl/sharedStrings.xml><?xml version="1.0" encoding="utf-8"?>
<sst xmlns="http://schemas.openxmlformats.org/spreadsheetml/2006/main" count="1383" uniqueCount="781">
  <si>
    <t>Last Name</t>
  </si>
  <si>
    <t>First Name</t>
  </si>
  <si>
    <t>DOB</t>
  </si>
  <si>
    <t>Liab Form</t>
  </si>
  <si>
    <t>Spouse</t>
  </si>
  <si>
    <t>Phone #</t>
  </si>
  <si>
    <t>Anniv. Month</t>
  </si>
  <si>
    <t>Address</t>
  </si>
  <si>
    <t>City</t>
  </si>
  <si>
    <t>State</t>
  </si>
  <si>
    <t>Zip</t>
  </si>
  <si>
    <t>E-mail</t>
  </si>
  <si>
    <t>1st Child</t>
  </si>
  <si>
    <t>1st DOB</t>
  </si>
  <si>
    <t>2nd Child</t>
  </si>
  <si>
    <t>2nd DOB</t>
  </si>
  <si>
    <t>3rd Child</t>
  </si>
  <si>
    <t xml:space="preserve">3rd DOB </t>
  </si>
  <si>
    <t>4th Child</t>
  </si>
  <si>
    <t>4th DOB</t>
  </si>
  <si>
    <t>Elementary School</t>
  </si>
  <si>
    <t>Alexopoulos</t>
  </si>
  <si>
    <t>Lauren</t>
  </si>
  <si>
    <t>Y</t>
  </si>
  <si>
    <t>Demetri</t>
  </si>
  <si>
    <t>302-588-3161</t>
  </si>
  <si>
    <t>Sept-19</t>
  </si>
  <si>
    <t>103 S. Fairville Road</t>
  </si>
  <si>
    <t>Chadds Ford</t>
  </si>
  <si>
    <t>PA</t>
  </si>
  <si>
    <t>lealexopoulos@gmail.com</t>
  </si>
  <si>
    <t>Ellie</t>
  </si>
  <si>
    <t>Lily</t>
  </si>
  <si>
    <t>Hillendale</t>
  </si>
  <si>
    <t>Alivernini</t>
  </si>
  <si>
    <t xml:space="preserve">Jane </t>
  </si>
  <si>
    <t>Daniel Koerner</t>
  </si>
  <si>
    <t>484-574-19919</t>
  </si>
  <si>
    <t>702 Great Oak Lane</t>
  </si>
  <si>
    <t>Kennett Square</t>
  </si>
  <si>
    <t>jgartland8@gmail.com</t>
  </si>
  <si>
    <t>Hannah</t>
  </si>
  <si>
    <t xml:space="preserve">Unionville </t>
  </si>
  <si>
    <t>Barnard</t>
  </si>
  <si>
    <t>Ashley</t>
  </si>
  <si>
    <t>Lee</t>
  </si>
  <si>
    <t>13 Atwater Rd</t>
  </si>
  <si>
    <t>ashleybarnard01@gmail.com</t>
  </si>
  <si>
    <t>Belfon</t>
  </si>
  <si>
    <t>Aimee</t>
  </si>
  <si>
    <t>Malcolm</t>
  </si>
  <si>
    <t>610-608-6629</t>
  </si>
  <si>
    <t>9 Traylor Drive</t>
  </si>
  <si>
    <t>West Chester</t>
  </si>
  <si>
    <t>aimeebelfon@gmail.com</t>
  </si>
  <si>
    <t>Greyson</t>
  </si>
  <si>
    <t>Victoria</t>
  </si>
  <si>
    <t>Zachary</t>
  </si>
  <si>
    <t>Sienna</t>
  </si>
  <si>
    <t>Pocopson</t>
  </si>
  <si>
    <t>Biggs</t>
  </si>
  <si>
    <t>Amanda</t>
  </si>
  <si>
    <t>Brian</t>
  </si>
  <si>
    <t>752 Kennett Pike</t>
  </si>
  <si>
    <t>amandaleebiggs@gmail.com</t>
  </si>
  <si>
    <t>Parker</t>
  </si>
  <si>
    <t>Bella</t>
  </si>
  <si>
    <t>Amelia</t>
  </si>
  <si>
    <t>Veronica</t>
  </si>
  <si>
    <t>Burychka</t>
  </si>
  <si>
    <t>Sue Ann</t>
  </si>
  <si>
    <t>Michael</t>
  </si>
  <si>
    <t>733 Beversrede Trail</t>
  </si>
  <si>
    <t>sueannburychka@hotmail.com</t>
  </si>
  <si>
    <t>James</t>
  </si>
  <si>
    <t>Katharine</t>
  </si>
  <si>
    <t>Maebel</t>
  </si>
  <si>
    <t>Butera</t>
  </si>
  <si>
    <t>Elizabeth</t>
  </si>
  <si>
    <t>David</t>
  </si>
  <si>
    <t>804-363-3330</t>
  </si>
  <si>
    <t>1005 Bottom Lane</t>
  </si>
  <si>
    <t>lizpierce615@gmail.com</t>
  </si>
  <si>
    <t>Alex</t>
  </si>
  <si>
    <t>Castillo</t>
  </si>
  <si>
    <t>Jennie</t>
  </si>
  <si>
    <t>Christian</t>
  </si>
  <si>
    <t>865 Four Streams Dr</t>
  </si>
  <si>
    <t>jennielcastillo@gmail.com</t>
  </si>
  <si>
    <t>Harvey</t>
  </si>
  <si>
    <t>Cirri</t>
  </si>
  <si>
    <t>Borami</t>
  </si>
  <si>
    <t>22-Sept</t>
  </si>
  <si>
    <t>Anthony</t>
  </si>
  <si>
    <t>562-639-9592</t>
  </si>
  <si>
    <t>111 Glenelg Farm Drive</t>
  </si>
  <si>
    <t>boramil@gmail.com</t>
  </si>
  <si>
    <t>Natalia</t>
  </si>
  <si>
    <t>Sadie</t>
  </si>
  <si>
    <t>Unionville</t>
  </si>
  <si>
    <t>Cowart</t>
  </si>
  <si>
    <t>Kimberly</t>
  </si>
  <si>
    <t>Jon</t>
  </si>
  <si>
    <t>N/A</t>
  </si>
  <si>
    <t>98 Quail Run</t>
  </si>
  <si>
    <t xml:space="preserve">PA </t>
  </si>
  <si>
    <t>Luke</t>
  </si>
  <si>
    <t>Katie</t>
  </si>
  <si>
    <t>Crumley</t>
  </si>
  <si>
    <t>Stacy</t>
  </si>
  <si>
    <t>Travis</t>
  </si>
  <si>
    <t>21 Carriage Path</t>
  </si>
  <si>
    <t>Aniston</t>
  </si>
  <si>
    <t>Daiuto</t>
  </si>
  <si>
    <t>Meghan</t>
  </si>
  <si>
    <t>1081 Wylie Road</t>
  </si>
  <si>
    <t>Emilia</t>
  </si>
  <si>
    <t>Lucia</t>
  </si>
  <si>
    <t>Davenport</t>
  </si>
  <si>
    <t>Kate</t>
  </si>
  <si>
    <t>Kevin</t>
  </si>
  <si>
    <t>213 Whitestone Dr.</t>
  </si>
  <si>
    <t>kdavenport110@gmail.com</t>
  </si>
  <si>
    <t>Caroline</t>
  </si>
  <si>
    <t>Nate</t>
  </si>
  <si>
    <t>Dean</t>
  </si>
  <si>
    <t>Courtney</t>
  </si>
  <si>
    <t>443-388-6071</t>
  </si>
  <si>
    <t>7 Ayer Ct.</t>
  </si>
  <si>
    <t>courtneyvdean@gmail.com</t>
  </si>
  <si>
    <t>Lucas</t>
  </si>
  <si>
    <t>Aiden</t>
  </si>
  <si>
    <t>Rowan</t>
  </si>
  <si>
    <t>Harper</t>
  </si>
  <si>
    <t>Devinny-Lowry</t>
  </si>
  <si>
    <t>Laura</t>
  </si>
  <si>
    <t>Justin</t>
  </si>
  <si>
    <t>8 Scaleby Ln</t>
  </si>
  <si>
    <t>Jacoby</t>
  </si>
  <si>
    <t>Brantley</t>
  </si>
  <si>
    <t>Diserio</t>
  </si>
  <si>
    <t>Liz</t>
  </si>
  <si>
    <t>Jim</t>
  </si>
  <si>
    <t>917 Brintons Bridge Rd.</t>
  </si>
  <si>
    <t>lizziediserio@gmail.com</t>
  </si>
  <si>
    <t>Natalie</t>
  </si>
  <si>
    <t>Julia</t>
  </si>
  <si>
    <t>Everett</t>
  </si>
  <si>
    <t>Danica</t>
  </si>
  <si>
    <t>Joseph</t>
  </si>
  <si>
    <t>712 Pheasant Run</t>
  </si>
  <si>
    <t>danicameverett@gmail.com</t>
  </si>
  <si>
    <t>Anabelle</t>
  </si>
  <si>
    <t>Benjamin</t>
  </si>
  <si>
    <t>Farrell</t>
  </si>
  <si>
    <t>Candace</t>
  </si>
  <si>
    <t>Marty</t>
  </si>
  <si>
    <t>1036 Radley Run Dr</t>
  </si>
  <si>
    <t>ckillianfarrell@gmail.com</t>
  </si>
  <si>
    <t>Savannah</t>
  </si>
  <si>
    <t>Fitzgerald</t>
  </si>
  <si>
    <t>Jackie</t>
  </si>
  <si>
    <t>1165 Arrowhead Dr</t>
  </si>
  <si>
    <t>Keegan</t>
  </si>
  <si>
    <t>Shaye</t>
  </si>
  <si>
    <t>Fox</t>
  </si>
  <si>
    <t>Kristen</t>
  </si>
  <si>
    <t>1032 Radley Drive</t>
  </si>
  <si>
    <t>Colin</t>
  </si>
  <si>
    <t>Rory</t>
  </si>
  <si>
    <t>Gerstein</t>
  </si>
  <si>
    <t>Alana</t>
  </si>
  <si>
    <t>Adam</t>
  </si>
  <si>
    <t>305 Lenape Farm Lane</t>
  </si>
  <si>
    <t>alana.gerstein@gmail.com</t>
  </si>
  <si>
    <t>Riley</t>
  </si>
  <si>
    <t>Nora</t>
  </si>
  <si>
    <t>Gomez</t>
  </si>
  <si>
    <t>Kelsey</t>
  </si>
  <si>
    <t>Andy</t>
  </si>
  <si>
    <t>1377 Bridge Rd</t>
  </si>
  <si>
    <t>Logan</t>
  </si>
  <si>
    <t>Arie</t>
  </si>
  <si>
    <t>Julnare</t>
  </si>
  <si>
    <t>Gaulding</t>
  </si>
  <si>
    <t>Becky</t>
  </si>
  <si>
    <t>111 McFadden Rd</t>
  </si>
  <si>
    <t>Austin</t>
  </si>
  <si>
    <t>Ellis</t>
  </si>
  <si>
    <t>Graydon</t>
  </si>
  <si>
    <t>Susan</t>
  </si>
  <si>
    <t>Geoff</t>
  </si>
  <si>
    <t>908-797-8305</t>
  </si>
  <si>
    <t>1118 Independence Drive</t>
  </si>
  <si>
    <t>g.graydon@me.com</t>
  </si>
  <si>
    <t>Kaitlyn</t>
  </si>
  <si>
    <t>Graham</t>
  </si>
  <si>
    <t>Guo</t>
  </si>
  <si>
    <t>Sherry</t>
  </si>
  <si>
    <t>Jing Jia</t>
  </si>
  <si>
    <t>1309 Circle Drive</t>
  </si>
  <si>
    <t>Yang</t>
  </si>
  <si>
    <t>Heinrichs</t>
  </si>
  <si>
    <t>Sharon</t>
  </si>
  <si>
    <t>Lutz</t>
  </si>
  <si>
    <t>1027 Radley Dr</t>
  </si>
  <si>
    <t>sharon@heinrichsfamily.com</t>
  </si>
  <si>
    <t>Petra</t>
  </si>
  <si>
    <t>Hidell</t>
  </si>
  <si>
    <t>Jessica</t>
  </si>
  <si>
    <t>415-589-9848</t>
  </si>
  <si>
    <t>614 E Hilldendale Road</t>
  </si>
  <si>
    <t>jessicahidell@gmail.com</t>
  </si>
  <si>
    <t>Henry</t>
  </si>
  <si>
    <t>Gibson</t>
  </si>
  <si>
    <t>Kennett Sq SD</t>
  </si>
  <si>
    <t>Hirsch</t>
  </si>
  <si>
    <t>Karin</t>
  </si>
  <si>
    <t>Jason</t>
  </si>
  <si>
    <t>45 Bullock Rd</t>
  </si>
  <si>
    <t>karinshirsch@hotmail.com</t>
  </si>
  <si>
    <t>Sophia</t>
  </si>
  <si>
    <t>Hohman</t>
  </si>
  <si>
    <t>Allison</t>
  </si>
  <si>
    <t>Johan</t>
  </si>
  <si>
    <t>1355 Fieldpoint Drive</t>
  </si>
  <si>
    <t>Layton</t>
  </si>
  <si>
    <t>Hunter</t>
  </si>
  <si>
    <t>Howell</t>
  </si>
  <si>
    <t>304-641-3341</t>
  </si>
  <si>
    <t>118 Gideon Dr</t>
  </si>
  <si>
    <t>ashleywv515@yahoo.com</t>
  </si>
  <si>
    <t>Alexandra</t>
  </si>
  <si>
    <t>Carter</t>
  </si>
  <si>
    <t>Johnston</t>
  </si>
  <si>
    <t>Megan</t>
  </si>
  <si>
    <t>Brett</t>
  </si>
  <si>
    <t>484-477-3229</t>
  </si>
  <si>
    <t>708 Creek Road</t>
  </si>
  <si>
    <t>meganj25@gmail.com</t>
  </si>
  <si>
    <t>Keira</t>
  </si>
  <si>
    <t>Emma</t>
  </si>
  <si>
    <t>Juray</t>
  </si>
  <si>
    <t>Eric</t>
  </si>
  <si>
    <t>701 Wickersham Lane</t>
  </si>
  <si>
    <t>arosebennie@gmail.com</t>
  </si>
  <si>
    <t>Khasat</t>
  </si>
  <si>
    <t>Elena</t>
  </si>
  <si>
    <t>Vik</t>
  </si>
  <si>
    <t>808 Roberts Way</t>
  </si>
  <si>
    <t>elenakhasat@gmail.com</t>
  </si>
  <si>
    <t>Lincoln</t>
  </si>
  <si>
    <t>Isla</t>
  </si>
  <si>
    <t>Kim</t>
  </si>
  <si>
    <t>Matt</t>
  </si>
  <si>
    <t>917-509-4621</t>
  </si>
  <si>
    <t>118 Galvin Circle</t>
  </si>
  <si>
    <t>ejkim2@gmail.com</t>
  </si>
  <si>
    <t>Ella</t>
  </si>
  <si>
    <t>Audrey</t>
  </si>
  <si>
    <t>Kuo</t>
  </si>
  <si>
    <t>Fiona</t>
  </si>
  <si>
    <t>Warner</t>
  </si>
  <si>
    <t>585-489-2302</t>
  </si>
  <si>
    <t>464 Crescent Drive</t>
  </si>
  <si>
    <t>ihsinkuo@gmail.com</t>
  </si>
  <si>
    <t>Mila</t>
  </si>
  <si>
    <t>Lafferty</t>
  </si>
  <si>
    <t>Lindsay</t>
  </si>
  <si>
    <t>Kyle</t>
  </si>
  <si>
    <t>303-960-9780</t>
  </si>
  <si>
    <t>104 Bailey Circle</t>
  </si>
  <si>
    <t>lindsaylafferty1@gmail.com</t>
  </si>
  <si>
    <t>Henrik</t>
  </si>
  <si>
    <t>Lalli</t>
  </si>
  <si>
    <t>Jenn</t>
  </si>
  <si>
    <t>Louis</t>
  </si>
  <si>
    <t>1623 Masters Way</t>
  </si>
  <si>
    <t>jlippard04@yahoo.com</t>
  </si>
  <si>
    <t>Emily</t>
  </si>
  <si>
    <t>Madelyn</t>
  </si>
  <si>
    <t>Landman</t>
  </si>
  <si>
    <t>Cari</t>
  </si>
  <si>
    <t>Bobby</t>
  </si>
  <si>
    <t>856-373-8047</t>
  </si>
  <si>
    <t>7 Lian Drive</t>
  </si>
  <si>
    <t>landmanproject@gmail.com</t>
  </si>
  <si>
    <t>Robbie</t>
  </si>
  <si>
    <t>Lane Koerner</t>
  </si>
  <si>
    <t>Alice</t>
  </si>
  <si>
    <t>6 Glennoll Dr</t>
  </si>
  <si>
    <t>Peter</t>
  </si>
  <si>
    <t>Lauter</t>
  </si>
  <si>
    <t>Stacey</t>
  </si>
  <si>
    <t>717-468-0529</t>
  </si>
  <si>
    <t>sleed09@gmail.com</t>
  </si>
  <si>
    <t>Alexander</t>
  </si>
  <si>
    <t>Lindauer</t>
  </si>
  <si>
    <t>Sarah</t>
  </si>
  <si>
    <t>Bill</t>
  </si>
  <si>
    <t>609-922-9899</t>
  </si>
  <si>
    <t>Sept - 19</t>
  </si>
  <si>
    <t>1173 Arrowhead Drive</t>
  </si>
  <si>
    <t>sjlindau@gmail.com</t>
  </si>
  <si>
    <t>Paige</t>
  </si>
  <si>
    <t>Connor</t>
  </si>
  <si>
    <t>Loomis</t>
  </si>
  <si>
    <t>Mary Kate</t>
  </si>
  <si>
    <t>Gaston</t>
  </si>
  <si>
    <t>623 General Weedon Dr.</t>
  </si>
  <si>
    <t>s.marykate@yahoo.com</t>
  </si>
  <si>
    <t>Ava</t>
  </si>
  <si>
    <t>Marinzoli</t>
  </si>
  <si>
    <t>Margaret</t>
  </si>
  <si>
    <t>Mark</t>
  </si>
  <si>
    <t>1335 Crest Dr</t>
  </si>
  <si>
    <t>Chloe</t>
  </si>
  <si>
    <t>Olivia</t>
  </si>
  <si>
    <t>McCray</t>
  </si>
  <si>
    <t>281 Longview Lane</t>
  </si>
  <si>
    <t>Beau</t>
  </si>
  <si>
    <t>Jake</t>
  </si>
  <si>
    <t>Shepherd</t>
  </si>
  <si>
    <t>McMahon</t>
  </si>
  <si>
    <t>Ryan</t>
  </si>
  <si>
    <t>1111 Independence Dr</t>
  </si>
  <si>
    <t>susan.mcmahon2010@gmail.com</t>
  </si>
  <si>
    <t>Meehan</t>
  </si>
  <si>
    <t>Lindsey</t>
  </si>
  <si>
    <t xml:space="preserve">1111 Yorkshire Way </t>
  </si>
  <si>
    <t>McKinley</t>
  </si>
  <si>
    <t xml:space="preserve">Parker </t>
  </si>
  <si>
    <t>Meyer</t>
  </si>
  <si>
    <t>Rebecca</t>
  </si>
  <si>
    <t>Dan</t>
  </si>
  <si>
    <t>523 Radek Ct</t>
  </si>
  <si>
    <t>Lillie Grace</t>
  </si>
  <si>
    <t>Jack</t>
  </si>
  <si>
    <t>Mickelberg</t>
  </si>
  <si>
    <t>Jodi</t>
  </si>
  <si>
    <t>1883 Hickory Hill</t>
  </si>
  <si>
    <t>Sam</t>
  </si>
  <si>
    <t>Milberg</t>
  </si>
  <si>
    <t>Shannon</t>
  </si>
  <si>
    <t>484-459-3063</t>
  </si>
  <si>
    <t>2500 Brintons Bridge Road</t>
  </si>
  <si>
    <t>shannonmmilberg@gmail.com</t>
  </si>
  <si>
    <t>Owen</t>
  </si>
  <si>
    <t>Lyla</t>
  </si>
  <si>
    <t>Evelyn</t>
  </si>
  <si>
    <t>Brigitte</t>
  </si>
  <si>
    <t>Jeff</t>
  </si>
  <si>
    <t>221 Whitestone Drive</t>
  </si>
  <si>
    <t>bpcooper125@hotmail.com</t>
  </si>
  <si>
    <t>Abigail</t>
  </si>
  <si>
    <t>Roberts</t>
  </si>
  <si>
    <t>Molly</t>
  </si>
  <si>
    <t>Scott</t>
  </si>
  <si>
    <t>1775 Unionville Wawaset Rd</t>
  </si>
  <si>
    <t>Asher</t>
  </si>
  <si>
    <t>Vivienne</t>
  </si>
  <si>
    <t>Weston</t>
  </si>
  <si>
    <t>Russell</t>
  </si>
  <si>
    <t>Denae</t>
  </si>
  <si>
    <t>Kelly</t>
  </si>
  <si>
    <t>501 Brintons Bridge Road</t>
  </si>
  <si>
    <t>Sawyer</t>
  </si>
  <si>
    <t>Scheff</t>
  </si>
  <si>
    <t>Jaimee</t>
  </si>
  <si>
    <t>Trevor</t>
  </si>
  <si>
    <t>16 Raven Lane</t>
  </si>
  <si>
    <t>Oliver</t>
  </si>
  <si>
    <t>Harrison</t>
  </si>
  <si>
    <t>Sullivan</t>
  </si>
  <si>
    <t>Sisas</t>
  </si>
  <si>
    <t>Tiina</t>
  </si>
  <si>
    <t>Mike</t>
  </si>
  <si>
    <t>1022 Revolutionary Dr</t>
  </si>
  <si>
    <t>tiinalynn1@gmail.com</t>
  </si>
  <si>
    <t>Smith</t>
  </si>
  <si>
    <t>Erica</t>
  </si>
  <si>
    <t>Nick</t>
  </si>
  <si>
    <t>111 W. Clay Creek Lane</t>
  </si>
  <si>
    <t>ericamarie147@gmail.com</t>
  </si>
  <si>
    <t>Carson</t>
  </si>
  <si>
    <t>Stanisz</t>
  </si>
  <si>
    <t>267-701-4970</t>
  </si>
  <si>
    <t>1183 Hampshire Place</t>
  </si>
  <si>
    <t>ellis.meghan@gmail.com</t>
  </si>
  <si>
    <t xml:space="preserve">Matthew </t>
  </si>
  <si>
    <t>Steele</t>
  </si>
  <si>
    <t>Tiffany</t>
  </si>
  <si>
    <t>PRIMARY COORDINATOR</t>
  </si>
  <si>
    <t>tiffany.steele@momsclub.org</t>
  </si>
  <si>
    <t>Stephanie</t>
  </si>
  <si>
    <t>443-466-9518</t>
  </si>
  <si>
    <t>179 Ridge Road</t>
  </si>
  <si>
    <t>stephsullivan108@gmail.com</t>
  </si>
  <si>
    <t>Tess</t>
  </si>
  <si>
    <t>Brady</t>
  </si>
  <si>
    <t>Chase</t>
  </si>
  <si>
    <t>Thalmann-Leflar</t>
  </si>
  <si>
    <t>Michelle</t>
  </si>
  <si>
    <t>C.B.</t>
  </si>
  <si>
    <t>1842 Windovr Way</t>
  </si>
  <si>
    <t>mthalmann@gmail.com</t>
  </si>
  <si>
    <t>Finn</t>
  </si>
  <si>
    <t>Shamus</t>
  </si>
  <si>
    <t>Conall</t>
  </si>
  <si>
    <t>Van Eps</t>
  </si>
  <si>
    <t>Claire</t>
  </si>
  <si>
    <t>Andrew</t>
  </si>
  <si>
    <t>484-667-7904</t>
  </si>
  <si>
    <t>382 West Street Road</t>
  </si>
  <si>
    <t>Edward</t>
  </si>
  <si>
    <t xml:space="preserve">Max </t>
  </si>
  <si>
    <t>Waters</t>
  </si>
  <si>
    <t>Anne</t>
  </si>
  <si>
    <t>Joe</t>
  </si>
  <si>
    <t>610 E. Hillendale Rd.</t>
  </si>
  <si>
    <t>anneandjoewaters@gmail.com</t>
  </si>
  <si>
    <t>Taylor</t>
  </si>
  <si>
    <t xml:space="preserve">Hunter </t>
  </si>
  <si>
    <t>Welsch</t>
  </si>
  <si>
    <t>Tina</t>
  </si>
  <si>
    <t>Andreas</t>
  </si>
  <si>
    <t>484-319-0663</t>
  </si>
  <si>
    <t>1002 Adams Way</t>
  </si>
  <si>
    <t>tina.welsch.81@gmail.com</t>
  </si>
  <si>
    <t>Ben</t>
  </si>
  <si>
    <t>Wirth</t>
  </si>
  <si>
    <t>Chelsea</t>
  </si>
  <si>
    <t>Rob</t>
  </si>
  <si>
    <t>111 Deer Path</t>
  </si>
  <si>
    <t>Maximus</t>
  </si>
  <si>
    <t>Charlotte</t>
  </si>
  <si>
    <t>Yancich-Dutta</t>
  </si>
  <si>
    <t>Kara</t>
  </si>
  <si>
    <t>Shiven</t>
  </si>
  <si>
    <t>1001 Cedar Mill Ln.</t>
  </si>
  <si>
    <t>kmyancich@gmail.com</t>
  </si>
  <si>
    <t>Kyler</t>
  </si>
  <si>
    <t>Yost</t>
  </si>
  <si>
    <t>Loralynne</t>
  </si>
  <si>
    <t>1850 Lenape Road</t>
  </si>
  <si>
    <t>5th Child</t>
  </si>
  <si>
    <t>5th DOB</t>
  </si>
  <si>
    <t>6th Child</t>
  </si>
  <si>
    <t>6th DOB</t>
  </si>
  <si>
    <t>7th Child</t>
  </si>
  <si>
    <t>7th DOB</t>
  </si>
  <si>
    <t>Bartilomo</t>
  </si>
  <si>
    <t>Jill</t>
  </si>
  <si>
    <t xml:space="preserve">46 Constitution Drive </t>
  </si>
  <si>
    <t>Bradley</t>
  </si>
  <si>
    <t>Dubinski</t>
  </si>
  <si>
    <t>Kristie</t>
  </si>
  <si>
    <t>5 Ridings Way</t>
  </si>
  <si>
    <t>Hertzenberg</t>
  </si>
  <si>
    <t>Colleen</t>
  </si>
  <si>
    <t>Dave</t>
  </si>
  <si>
    <t>19 Shadow Ln</t>
  </si>
  <si>
    <t>Cate</t>
  </si>
  <si>
    <t>Kabala</t>
  </si>
  <si>
    <t>Tanie</t>
  </si>
  <si>
    <t>Paxson</t>
  </si>
  <si>
    <t>1500 Washington Lane</t>
  </si>
  <si>
    <t>Krausz</t>
  </si>
  <si>
    <t>Sara</t>
  </si>
  <si>
    <t>Danial</t>
  </si>
  <si>
    <t>92 Atwater Rd</t>
  </si>
  <si>
    <t xml:space="preserve">Liam </t>
  </si>
  <si>
    <t>Clara</t>
  </si>
  <si>
    <t>Max</t>
  </si>
  <si>
    <t>Lang</t>
  </si>
  <si>
    <t>1627 Masters Way</t>
  </si>
  <si>
    <t>Kalob</t>
  </si>
  <si>
    <t>Kaylie</t>
  </si>
  <si>
    <t>Lauer-Paregian</t>
  </si>
  <si>
    <t>Noelle</t>
  </si>
  <si>
    <t>13 Overlook Cir</t>
  </si>
  <si>
    <t>Garnet Valley</t>
  </si>
  <si>
    <t>Caitlyn</t>
  </si>
  <si>
    <t>Brandon</t>
  </si>
  <si>
    <t>Mork-McVeigh</t>
  </si>
  <si>
    <t>Kristin</t>
  </si>
  <si>
    <t>742 Wollaston Rd.</t>
  </si>
  <si>
    <t>kmorkmcveigh@gmail.com</t>
  </si>
  <si>
    <t>Price</t>
  </si>
  <si>
    <t>5 Lafayette Pl</t>
  </si>
  <si>
    <t>Lachlan</t>
  </si>
  <si>
    <t>Hudson</t>
  </si>
  <si>
    <t>Sierakowski</t>
  </si>
  <si>
    <t>Steven</t>
  </si>
  <si>
    <t>1111 Daniel Davis Lane</t>
  </si>
  <si>
    <t>Wren</t>
  </si>
  <si>
    <t>Brooke</t>
  </si>
  <si>
    <t>Casey</t>
  </si>
  <si>
    <t>246 Marlboro Rd</t>
  </si>
  <si>
    <t>Charlie</t>
  </si>
  <si>
    <t>Aungst</t>
  </si>
  <si>
    <t>Heather</t>
  </si>
  <si>
    <t>y</t>
  </si>
  <si>
    <t>109 Grey Dove Drive</t>
  </si>
  <si>
    <t>Landon</t>
  </si>
  <si>
    <t>Hayley</t>
  </si>
  <si>
    <t>Bacani Shaw</t>
  </si>
  <si>
    <t>Janelle</t>
  </si>
  <si>
    <t>10 Locust Lane</t>
  </si>
  <si>
    <t>jabacani@gmail.com</t>
  </si>
  <si>
    <t>Abby</t>
  </si>
  <si>
    <t>Gabe</t>
  </si>
  <si>
    <t>Baroni</t>
  </si>
  <si>
    <t xml:space="preserve">West Chester </t>
  </si>
  <si>
    <t>Mia</t>
  </si>
  <si>
    <t>Brown</t>
  </si>
  <si>
    <t>Jamie</t>
  </si>
  <si>
    <t>Sean</t>
  </si>
  <si>
    <t>741 Meadowbank Rd</t>
  </si>
  <si>
    <t>Ethan</t>
  </si>
  <si>
    <t>Nolan</t>
  </si>
  <si>
    <t>Rocca</t>
  </si>
  <si>
    <t>Beth</t>
  </si>
  <si>
    <t>800 Birmingham Road</t>
  </si>
  <si>
    <t>Eli</t>
  </si>
  <si>
    <t>Binder</t>
  </si>
  <si>
    <t>Becca</t>
  </si>
  <si>
    <t>Tom</t>
  </si>
  <si>
    <t>302-545-1927</t>
  </si>
  <si>
    <t>1141 Dorset Drive</t>
  </si>
  <si>
    <t>Grant</t>
  </si>
  <si>
    <t>Thomas</t>
  </si>
  <si>
    <t>Beatrice</t>
  </si>
  <si>
    <t>Nathan</t>
  </si>
  <si>
    <t>312-520-4801</t>
  </si>
  <si>
    <t>707 Wickersham Ln</t>
  </si>
  <si>
    <t>Aubrey</t>
  </si>
  <si>
    <t>Addison</t>
  </si>
  <si>
    <t>Bush</t>
  </si>
  <si>
    <t>Kristina</t>
  </si>
  <si>
    <t>Todd</t>
  </si>
  <si>
    <t>120 Spottswood Lane</t>
  </si>
  <si>
    <t>kristina.bush@gmail.com</t>
  </si>
  <si>
    <t>Eleanor</t>
  </si>
  <si>
    <t>Carroll</t>
  </si>
  <si>
    <t>Craig</t>
  </si>
  <si>
    <t>1694 Waterglen Dr</t>
  </si>
  <si>
    <t>Kylie</t>
  </si>
  <si>
    <t>Grace</t>
  </si>
  <si>
    <t>Dorczuk</t>
  </si>
  <si>
    <t>Jobie</t>
  </si>
  <si>
    <t>Phil</t>
  </si>
  <si>
    <t>115 Taylor Lane</t>
  </si>
  <si>
    <t>jobienk@yahoo.com</t>
  </si>
  <si>
    <t>Hazel</t>
  </si>
  <si>
    <t>Annie</t>
  </si>
  <si>
    <t>Fad</t>
  </si>
  <si>
    <t>Sonia</t>
  </si>
  <si>
    <t>Robert</t>
  </si>
  <si>
    <t>106 Dansfield Ln</t>
  </si>
  <si>
    <t>Feenan</t>
  </si>
  <si>
    <t>215-868-8833</t>
  </si>
  <si>
    <t>16 McMullan Farm Lane</t>
  </si>
  <si>
    <t>Kat</t>
  </si>
  <si>
    <t>Maggie</t>
  </si>
  <si>
    <t>Flynn</t>
  </si>
  <si>
    <t>72 Grist Mill rd</t>
  </si>
  <si>
    <t>Glen Mills</t>
  </si>
  <si>
    <t>Vera</t>
  </si>
  <si>
    <t>Jettison</t>
  </si>
  <si>
    <t xml:space="preserve">Franklin </t>
  </si>
  <si>
    <t>TX</t>
  </si>
  <si>
    <t>amandaofranklin@gmail.com</t>
  </si>
  <si>
    <t>Fruehauf</t>
  </si>
  <si>
    <t>Christi</t>
  </si>
  <si>
    <t>Roy</t>
  </si>
  <si>
    <t>443-254-1629</t>
  </si>
  <si>
    <t>907 General Wayne Dr</t>
  </si>
  <si>
    <t>Roy III</t>
  </si>
  <si>
    <t>Morgan</t>
  </si>
  <si>
    <t>Goldberg</t>
  </si>
  <si>
    <t>Joni</t>
  </si>
  <si>
    <t>Joel</t>
  </si>
  <si>
    <t>107 W Locust Ln</t>
  </si>
  <si>
    <t>Ilana</t>
  </si>
  <si>
    <t>Lleyton</t>
  </si>
  <si>
    <t>Goodnough</t>
  </si>
  <si>
    <t>Christine</t>
  </si>
  <si>
    <t>3 Raven Ln</t>
  </si>
  <si>
    <t>christinegoodnough@yahoo.com</t>
  </si>
  <si>
    <t>Sylvie</t>
  </si>
  <si>
    <t>Lucy</t>
  </si>
  <si>
    <t>Gregori</t>
  </si>
  <si>
    <t>610-299-8451</t>
  </si>
  <si>
    <t xml:space="preserve">321 Village Ln </t>
  </si>
  <si>
    <t>Grieb</t>
  </si>
  <si>
    <t>Janette</t>
  </si>
  <si>
    <t>Kurt</t>
  </si>
  <si>
    <t>2 Mount Vernon Place</t>
  </si>
  <si>
    <t>Lorelei</t>
  </si>
  <si>
    <t>Penelope</t>
  </si>
  <si>
    <t>Haley</t>
  </si>
  <si>
    <t>610-358-9339</t>
  </si>
  <si>
    <t>2 Hunters Ln</t>
  </si>
  <si>
    <t>Cavanaugh</t>
  </si>
  <si>
    <t>Henneberry</t>
  </si>
  <si>
    <t>443-629-2994</t>
  </si>
  <si>
    <t>700 Denbigh Chase Ln</t>
  </si>
  <si>
    <t>Shea</t>
  </si>
  <si>
    <t>Brooklyn</t>
  </si>
  <si>
    <t>Ryleigh</t>
  </si>
  <si>
    <t>Hoffman</t>
  </si>
  <si>
    <t>Whitney</t>
  </si>
  <si>
    <t>Timothy</t>
  </si>
  <si>
    <t>610-793-2643</t>
  </si>
  <si>
    <t>1547 Pulaski Drive</t>
  </si>
  <si>
    <t>Avery</t>
  </si>
  <si>
    <t>Delaney</t>
  </si>
  <si>
    <t>Lacy</t>
  </si>
  <si>
    <t>Mary</t>
  </si>
  <si>
    <t>Nov. 3</t>
  </si>
  <si>
    <t>610-793-5082</t>
  </si>
  <si>
    <t>Jan - 13</t>
  </si>
  <si>
    <t>802 General Cornwallis Drive</t>
  </si>
  <si>
    <t xml:space="preserve">Pa </t>
  </si>
  <si>
    <t>Topher</t>
  </si>
  <si>
    <t>McDermott</t>
  </si>
  <si>
    <t>Neil</t>
  </si>
  <si>
    <t>750 Birmingham Road</t>
  </si>
  <si>
    <t>Declan</t>
  </si>
  <si>
    <t>McGlynn</t>
  </si>
  <si>
    <t>Teresa</t>
  </si>
  <si>
    <t>(610) 3471334</t>
  </si>
  <si>
    <t>102 Galvin Circle</t>
  </si>
  <si>
    <t>Ryder</t>
  </si>
  <si>
    <t>Sloane</t>
  </si>
  <si>
    <t>Megill</t>
  </si>
  <si>
    <t>Wayne</t>
  </si>
  <si>
    <t>11 Atwater Rd.</t>
  </si>
  <si>
    <t>Reagan</t>
  </si>
  <si>
    <t>Greylyn</t>
  </si>
  <si>
    <t>Miller</t>
  </si>
  <si>
    <t>(610) 883-0161</t>
  </si>
  <si>
    <t>14 Pheasant Lane</t>
  </si>
  <si>
    <t>Pa</t>
  </si>
  <si>
    <t>Christimiller@hotmail.com</t>
  </si>
  <si>
    <t>Matthew</t>
  </si>
  <si>
    <t>Madeline</t>
  </si>
  <si>
    <t>Mason</t>
  </si>
  <si>
    <t>Nutter</t>
  </si>
  <si>
    <t>Amy</t>
  </si>
  <si>
    <t>47 Ridings Way</t>
  </si>
  <si>
    <t>John</t>
  </si>
  <si>
    <t>Oakes</t>
  </si>
  <si>
    <t>Jeannette</t>
  </si>
  <si>
    <t>484-8857410</t>
  </si>
  <si>
    <t>10 constitution dr</t>
  </si>
  <si>
    <t>19317`</t>
  </si>
  <si>
    <t>Orlando</t>
  </si>
  <si>
    <t>Katy</t>
  </si>
  <si>
    <t>Primary Coordinator</t>
  </si>
  <si>
    <t>410 South 26th Street</t>
  </si>
  <si>
    <t>Philadelphia</t>
  </si>
  <si>
    <t>Patton</t>
  </si>
  <si>
    <t>Nikki</t>
  </si>
  <si>
    <t>610-945-7208</t>
  </si>
  <si>
    <t>16 Colonial Drive</t>
  </si>
  <si>
    <t>Kendall</t>
  </si>
  <si>
    <t>Peters</t>
  </si>
  <si>
    <t>Lori</t>
  </si>
  <si>
    <t>906 General Wayne Dr</t>
  </si>
  <si>
    <t>Farrah</t>
  </si>
  <si>
    <t>Dylan</t>
  </si>
  <si>
    <t>Peperato</t>
  </si>
  <si>
    <t>75 S. Wawaset Rd.</t>
  </si>
  <si>
    <t>laurakoren1@gmail.com</t>
  </si>
  <si>
    <t>Iris</t>
  </si>
  <si>
    <t>Pockey</t>
  </si>
  <si>
    <t>Tricia</t>
  </si>
  <si>
    <t>617-838-6160</t>
  </si>
  <si>
    <t>101 Osborne Circle</t>
  </si>
  <si>
    <t>Gabriel</t>
  </si>
  <si>
    <t>Stella</t>
  </si>
  <si>
    <t>Quercetti</t>
  </si>
  <si>
    <t>Adrienne</t>
  </si>
  <si>
    <t>166 Heyburn Rd.</t>
  </si>
  <si>
    <t>adriennequercetti@yahoo.com</t>
  </si>
  <si>
    <t>Lillyanna</t>
  </si>
  <si>
    <t>Vincent</t>
  </si>
  <si>
    <t>Sakoun</t>
  </si>
  <si>
    <t>Nicole</t>
  </si>
  <si>
    <t>Jonathan</t>
  </si>
  <si>
    <t>5 Arrow Ln</t>
  </si>
  <si>
    <t>Juliana</t>
  </si>
  <si>
    <t>Scattolino</t>
  </si>
  <si>
    <t>Jennifer</t>
  </si>
  <si>
    <t>Tommy</t>
  </si>
  <si>
    <t>610-955-3975</t>
  </si>
  <si>
    <t>27 Hillendale Road</t>
  </si>
  <si>
    <t>Dominic</t>
  </si>
  <si>
    <t>Nicholas</t>
  </si>
  <si>
    <t>Shantz</t>
  </si>
  <si>
    <t>Paul</t>
  </si>
  <si>
    <t>1 Mount Vernon Place</t>
  </si>
  <si>
    <t>Elliotte</t>
  </si>
  <si>
    <t>Rylin Marie</t>
  </si>
  <si>
    <t>Snyder</t>
  </si>
  <si>
    <t>Alison</t>
  </si>
  <si>
    <t>Christopher</t>
  </si>
  <si>
    <t>319 S. Village Lane</t>
  </si>
  <si>
    <t>Camden</t>
  </si>
  <si>
    <t>Syed</t>
  </si>
  <si>
    <t>Arpita</t>
  </si>
  <si>
    <t>Sattar</t>
  </si>
  <si>
    <t>(610)388-2188</t>
  </si>
  <si>
    <t>35 Magnolia Way</t>
  </si>
  <si>
    <t>Amir</t>
  </si>
  <si>
    <t>Rayhan</t>
  </si>
  <si>
    <t>Steenrod</t>
  </si>
  <si>
    <t>919 General Wayne Dr</t>
  </si>
  <si>
    <t>Shane</t>
  </si>
  <si>
    <t>Ayden</t>
  </si>
  <si>
    <t>Stepanova-Sipper</t>
  </si>
  <si>
    <t>Natalya</t>
  </si>
  <si>
    <t>Secondary Coordinator</t>
  </si>
  <si>
    <t>3659 Gibsonia Road</t>
  </si>
  <si>
    <t>Gibsonia</t>
  </si>
  <si>
    <t>Streitel</t>
  </si>
  <si>
    <t>Brandy</t>
  </si>
  <si>
    <t>22 Stirling Way</t>
  </si>
  <si>
    <t xml:space="preserve">Abby </t>
  </si>
  <si>
    <t>Tracy</t>
  </si>
  <si>
    <t>484-221-0173</t>
  </si>
  <si>
    <t>937 Wawaset Road</t>
  </si>
  <si>
    <t>Will</t>
  </si>
  <si>
    <t>Terry</t>
  </si>
  <si>
    <t>Barbara</t>
  </si>
  <si>
    <t>Art</t>
  </si>
  <si>
    <t>7 Avdmoor Lane</t>
  </si>
  <si>
    <t>bayrret@gmail.com</t>
  </si>
  <si>
    <t>August</t>
  </si>
  <si>
    <t>Aseh</t>
  </si>
  <si>
    <t>Vernon</t>
  </si>
  <si>
    <t>Marques</t>
  </si>
  <si>
    <t>609-933-1140</t>
  </si>
  <si>
    <t>411 Trolley Way</t>
  </si>
  <si>
    <t>tinacramer@hotmail.com</t>
  </si>
  <si>
    <t>Kendra</t>
  </si>
  <si>
    <t>Patrick</t>
  </si>
  <si>
    <t>Walter</t>
  </si>
  <si>
    <t>Keith</t>
  </si>
  <si>
    <t>Oct</t>
  </si>
  <si>
    <t>23 McMullan Farm Lane</t>
  </si>
  <si>
    <t>JP</t>
  </si>
  <si>
    <t>NIcholas</t>
  </si>
  <si>
    <t>Yates</t>
  </si>
  <si>
    <t>Ernest</t>
  </si>
  <si>
    <t>200 Wiltshire Drive</t>
  </si>
  <si>
    <t>LYatesFam@gmail.com</t>
  </si>
  <si>
    <t>Lillianna</t>
  </si>
  <si>
    <t>Zane</t>
  </si>
  <si>
    <t>Ed</t>
  </si>
  <si>
    <t>502 Joshua Way</t>
  </si>
  <si>
    <t>Frank</t>
  </si>
  <si>
    <t>Date</t>
  </si>
  <si>
    <t>Comments</t>
  </si>
  <si>
    <t>Bochanski</t>
  </si>
  <si>
    <t>3 boys, came to a social and Baily's field trip</t>
  </si>
  <si>
    <t>has form</t>
  </si>
  <si>
    <t>Schaedler</t>
  </si>
  <si>
    <t>friend of Allison Hohman</t>
  </si>
  <si>
    <t>Vicky</t>
  </si>
  <si>
    <t>M</t>
  </si>
  <si>
    <t>came to park playdate</t>
  </si>
  <si>
    <t>Kristine</t>
  </si>
  <si>
    <t>Zell</t>
  </si>
  <si>
    <t>kristine.m.zell@gmail.com</t>
  </si>
  <si>
    <t>Baby due this month</t>
  </si>
  <si>
    <t xml:space="preserve">Laura </t>
  </si>
  <si>
    <t>P</t>
  </si>
  <si>
    <t>Coming to zoo field trip 9/28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</si>
</sst>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09]d\-mmm"/>
    <numFmt numFmtId="165" formatCode="[&lt;=9999999]###\-####;\(###\)\ ###\-####"/>
    <numFmt numFmtId="166" formatCode="mmm\ d"/>
    <numFmt numFmtId="167" formatCode="[$-409]mmm\-yy"/>
    <numFmt numFmtId="168" formatCode="m/d/yy"/>
    <numFmt numFmtId="169" formatCode="mmmm\ d"/>
    <numFmt numFmtId="170" formatCode="mmm\-d"/>
    <numFmt numFmtId="171" formatCode="m/d"/>
    <numFmt numFmtId="172" formatCode="mm/dd/yy"/>
    <numFmt numFmtId="173" formatCode="mm/dd/yy&quot; &quot;h:mm&quot; &quot;AM/PM"/>
  </numFmts>
  <fonts count="29">
    <font>
      <sz val="12"/>
      <color rgb="FF000000"/>
      <name val="Verdana"/>
    </font>
    <font>
      <u/>
      <sz val="10"/>
      <color rgb="FF000000"/>
      <name val="Arial bold"/>
    </font>
    <font>
      <u/>
      <sz val="10"/>
      <color rgb="FF000000"/>
      <name val="Arial"/>
    </font>
    <font>
      <u/>
      <sz val="10"/>
      <color rgb="FF000000"/>
      <name val="Arial bold"/>
    </font>
    <font>
      <sz val="10"/>
      <color rgb="FF000000"/>
      <name val="Arial bold"/>
    </font>
    <font>
      <sz val="11"/>
      <color rgb="FF000000"/>
      <name val="Helvetica Neue"/>
    </font>
    <font>
      <sz val="10"/>
      <color rgb="FF000000"/>
      <name val="Calibri"/>
    </font>
    <font>
      <u/>
      <sz val="10"/>
      <color rgb="FF0044FE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44FE"/>
      <name val="Calibri"/>
    </font>
    <font>
      <u/>
      <sz val="10"/>
      <color rgb="FF0044FE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00"/>
      <name val="Calibri"/>
    </font>
    <font>
      <u/>
      <sz val="10"/>
      <color rgb="FF1155CC"/>
      <name val="Calibri"/>
    </font>
    <font>
      <u/>
      <sz val="10"/>
      <color rgb="FF000000"/>
      <name val="Arial bold"/>
    </font>
    <font>
      <u/>
      <sz val="10"/>
      <color rgb="FF0044FE"/>
      <name val="Calibri"/>
    </font>
    <font>
      <u/>
      <sz val="10"/>
      <color rgb="FF0000FF"/>
      <name val="Calibri"/>
    </font>
    <font>
      <u/>
      <sz val="10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212121"/>
      <name val="Arial"/>
    </font>
    <font>
      <u/>
      <sz val="10"/>
      <color rgb="FF0000FF"/>
      <name val="Calibri"/>
    </font>
    <font>
      <sz val="12"/>
      <color rgb="FF000000"/>
      <name val="Calibri"/>
    </font>
    <font>
      <sz val="10"/>
      <color rgb="FF0044FE"/>
      <name val="Calibri"/>
    </font>
    <font>
      <u/>
      <sz val="10"/>
      <color rgb="FF0044FE"/>
      <name val="Calibri"/>
    </font>
    <font>
      <u/>
      <sz val="10"/>
      <color rgb="FF0000FF"/>
      <name val="Calibri"/>
    </font>
    <font>
      <u/>
      <sz val="10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8B7FE"/>
        <bgColor rgb="FF98B7F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 vertical="top" wrapText="1"/>
    </xf>
    <xf numFmtId="164" fontId="6" fillId="3" borderId="1" xfId="0" applyNumberFormat="1" applyFont="1" applyFill="1" applyBorder="1" applyAlignment="1">
      <alignment horizontal="left" vertical="top" wrapText="1"/>
    </xf>
    <xf numFmtId="165" fontId="6" fillId="3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14" fontId="6" fillId="3" borderId="1" xfId="0" applyNumberFormat="1" applyFont="1" applyFill="1" applyBorder="1" applyAlignment="1">
      <alignment horizontal="left" vertical="top" wrapText="1"/>
    </xf>
    <xf numFmtId="1" fontId="6" fillId="3" borderId="1" xfId="0" applyNumberFormat="1" applyFont="1" applyFill="1" applyBorder="1" applyAlignment="1">
      <alignment horizontal="left" vertical="top" wrapText="1"/>
    </xf>
    <xf numFmtId="1" fontId="6" fillId="3" borderId="1" xfId="0" applyNumberFormat="1" applyFont="1" applyFill="1" applyBorder="1" applyAlignment="1">
      <alignment horizontal="left" vertical="top" wrapText="1"/>
    </xf>
    <xf numFmtId="14" fontId="6" fillId="3" borderId="1" xfId="0" applyNumberFormat="1" applyFont="1" applyFill="1" applyBorder="1" applyAlignment="1">
      <alignment horizontal="left" vertical="top" wrapText="1"/>
    </xf>
    <xf numFmtId="1" fontId="6" fillId="3" borderId="1" xfId="0" applyNumberFormat="1" applyFont="1" applyFill="1" applyBorder="1" applyAlignment="1">
      <alignment horizontal="left" vertical="top"/>
    </xf>
    <xf numFmtId="1" fontId="6" fillId="3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17" fontId="6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166" fontId="6" fillId="3" borderId="1" xfId="0" applyNumberFormat="1" applyFont="1" applyFill="1" applyBorder="1" applyAlignment="1">
      <alignment horizontal="left" vertical="top" wrapText="1"/>
    </xf>
    <xf numFmtId="164" fontId="6" fillId="3" borderId="1" xfId="0" applyNumberFormat="1" applyFont="1" applyFill="1" applyBorder="1" applyAlignment="1">
      <alignment horizontal="left" vertical="top" wrapText="1"/>
    </xf>
    <xf numFmtId="165" fontId="6" fillId="3" borderId="1" xfId="0" applyNumberFormat="1" applyFont="1" applyFill="1" applyBorder="1" applyAlignment="1">
      <alignment horizontal="left" vertical="top" wrapText="1"/>
    </xf>
    <xf numFmtId="2" fontId="6" fillId="3" borderId="1" xfId="0" applyNumberFormat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167" fontId="6" fillId="3" borderId="1" xfId="0" applyNumberFormat="1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167" fontId="6" fillId="3" borderId="1" xfId="0" applyNumberFormat="1" applyFont="1" applyFill="1" applyBorder="1" applyAlignment="1">
      <alignment horizontal="left" vertical="top" wrapText="1"/>
    </xf>
    <xf numFmtId="17" fontId="6" fillId="3" borderId="1" xfId="0" applyNumberFormat="1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/>
    </xf>
    <xf numFmtId="165" fontId="6" fillId="3" borderId="1" xfId="0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165" fontId="6" fillId="3" borderId="1" xfId="0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164" fontId="6" fillId="3" borderId="1" xfId="0" applyNumberFormat="1" applyFont="1" applyFill="1" applyBorder="1" applyAlignment="1">
      <alignment horizontal="left" vertical="top"/>
    </xf>
    <xf numFmtId="167" fontId="6" fillId="3" borderId="1" xfId="0" applyNumberFormat="1" applyFont="1" applyFill="1" applyBorder="1" applyAlignment="1">
      <alignment horizontal="left" vertical="top"/>
    </xf>
    <xf numFmtId="14" fontId="6" fillId="3" borderId="1" xfId="0" applyNumberFormat="1" applyFont="1" applyFill="1" applyBorder="1" applyAlignment="1">
      <alignment horizontal="left" vertical="top"/>
    </xf>
    <xf numFmtId="14" fontId="6" fillId="3" borderId="1" xfId="0" applyNumberFormat="1" applyFont="1" applyFill="1" applyBorder="1" applyAlignment="1">
      <alignment horizontal="left" vertical="top"/>
    </xf>
    <xf numFmtId="165" fontId="14" fillId="0" borderId="1" xfId="0" applyNumberFormat="1" applyFont="1" applyBorder="1" applyAlignment="1">
      <alignment vertical="top" wrapText="1"/>
    </xf>
    <xf numFmtId="165" fontId="6" fillId="3" borderId="0" xfId="0" applyNumberFormat="1" applyFont="1" applyFill="1" applyAlignment="1">
      <alignment horizontal="left" vertical="top"/>
    </xf>
    <xf numFmtId="164" fontId="6" fillId="3" borderId="1" xfId="0" applyNumberFormat="1" applyFont="1" applyFill="1" applyBorder="1" applyAlignment="1">
      <alignment horizontal="left" vertical="top"/>
    </xf>
    <xf numFmtId="167" fontId="6" fillId="3" borderId="1" xfId="0" applyNumberFormat="1" applyFont="1" applyFill="1" applyBorder="1" applyAlignment="1">
      <alignment horizontal="left" vertical="top"/>
    </xf>
    <xf numFmtId="166" fontId="6" fillId="3" borderId="1" xfId="0" applyNumberFormat="1" applyFont="1" applyFill="1" applyBorder="1" applyAlignment="1">
      <alignment horizontal="left" vertical="top"/>
    </xf>
    <xf numFmtId="168" fontId="6" fillId="3" borderId="1" xfId="0" applyNumberFormat="1" applyFont="1" applyFill="1" applyBorder="1" applyAlignment="1">
      <alignment horizontal="left" vertical="top" wrapText="1"/>
    </xf>
    <xf numFmtId="169" fontId="6" fillId="3" borderId="1" xfId="0" applyNumberFormat="1" applyFont="1" applyFill="1" applyBorder="1" applyAlignment="1">
      <alignment horizontal="left" vertical="top" wrapText="1"/>
    </xf>
    <xf numFmtId="170" fontId="6" fillId="3" borderId="1" xfId="0" applyNumberFormat="1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 wrapText="1"/>
    </xf>
    <xf numFmtId="170" fontId="6" fillId="3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165" fontId="6" fillId="0" borderId="1" xfId="0" applyNumberFormat="1" applyFont="1" applyBorder="1" applyAlignment="1">
      <alignment horizontal="left" vertical="top"/>
    </xf>
    <xf numFmtId="14" fontId="6" fillId="0" borderId="1" xfId="0" applyNumberFormat="1" applyFont="1" applyBorder="1" applyAlignment="1">
      <alignment vertical="top"/>
    </xf>
    <xf numFmtId="1" fontId="6" fillId="3" borderId="1" xfId="0" applyNumberFormat="1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165" fontId="6" fillId="0" borderId="1" xfId="0" applyNumberFormat="1" applyFont="1" applyBorder="1" applyAlignment="1">
      <alignment vertical="top"/>
    </xf>
    <xf numFmtId="165" fontId="5" fillId="0" borderId="1" xfId="0" applyNumberFormat="1" applyFont="1" applyBorder="1" applyAlignment="1">
      <alignment vertical="top"/>
    </xf>
    <xf numFmtId="14" fontId="5" fillId="0" borderId="1" xfId="0" applyNumberFormat="1" applyFont="1" applyBorder="1" applyAlignment="1">
      <alignment vertical="top"/>
    </xf>
    <xf numFmtId="1" fontId="5" fillId="3" borderId="1" xfId="0" applyNumberFormat="1" applyFont="1" applyFill="1" applyBorder="1" applyAlignment="1">
      <alignment vertical="top"/>
    </xf>
    <xf numFmtId="14" fontId="16" fillId="2" borderId="1" xfId="0" applyNumberFormat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17" fillId="3" borderId="1" xfId="0" applyFont="1" applyFill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17" fontId="6" fillId="0" borderId="1" xfId="0" applyNumberFormat="1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left" vertical="top"/>
    </xf>
    <xf numFmtId="1" fontId="6" fillId="0" borderId="1" xfId="0" applyNumberFormat="1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vertical="top"/>
    </xf>
    <xf numFmtId="1" fontId="6" fillId="0" borderId="1" xfId="0" applyNumberFormat="1" applyFont="1" applyBorder="1" applyAlignment="1">
      <alignment horizontal="left" vertical="top"/>
    </xf>
    <xf numFmtId="0" fontId="0" fillId="0" borderId="0" xfId="0" applyFont="1" applyAlignment="1">
      <alignment vertical="top" wrapText="1"/>
    </xf>
    <xf numFmtId="0" fontId="19" fillId="2" borderId="1" xfId="0" applyFont="1" applyFill="1" applyBorder="1" applyAlignment="1">
      <alignment horizontal="center" vertical="top" wrapText="1"/>
    </xf>
    <xf numFmtId="0" fontId="20" fillId="3" borderId="1" xfId="0" applyFont="1" applyFill="1" applyBorder="1" applyAlignment="1">
      <alignment horizontal="left" vertical="top" wrapText="1"/>
    </xf>
    <xf numFmtId="171" fontId="20" fillId="3" borderId="1" xfId="0" applyNumberFormat="1" applyFont="1" applyFill="1" applyBorder="1" applyAlignment="1">
      <alignment horizontal="left" vertical="top" wrapText="1"/>
    </xf>
    <xf numFmtId="17" fontId="20" fillId="3" borderId="1" xfId="0" applyNumberFormat="1" applyFont="1" applyFill="1" applyBorder="1" applyAlignment="1">
      <alignment horizontal="left" vertical="top" wrapText="1"/>
    </xf>
    <xf numFmtId="172" fontId="20" fillId="3" borderId="1" xfId="0" applyNumberFormat="1" applyFont="1" applyFill="1" applyBorder="1" applyAlignment="1">
      <alignment horizontal="left" vertical="top" wrapText="1"/>
    </xf>
    <xf numFmtId="1" fontId="20" fillId="3" borderId="1" xfId="0" applyNumberFormat="1" applyFont="1" applyFill="1" applyBorder="1" applyAlignment="1">
      <alignment horizontal="left" vertical="top" wrapText="1"/>
    </xf>
    <xf numFmtId="173" fontId="20" fillId="3" borderId="1" xfId="0" applyNumberFormat="1" applyFont="1" applyFill="1" applyBorder="1" applyAlignment="1">
      <alignment horizontal="left" vertical="top" wrapText="1"/>
    </xf>
    <xf numFmtId="1" fontId="5" fillId="3" borderId="1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71" fontId="6" fillId="3" borderId="1" xfId="0" applyNumberFormat="1" applyFont="1" applyFill="1" applyBorder="1" applyAlignment="1">
      <alignment horizontal="left" vertical="top" wrapText="1"/>
    </xf>
    <xf numFmtId="172" fontId="6" fillId="3" borderId="1" xfId="0" applyNumberFormat="1" applyFont="1" applyFill="1" applyBorder="1" applyAlignment="1">
      <alignment horizontal="left" vertical="top" wrapText="1"/>
    </xf>
    <xf numFmtId="173" fontId="6" fillId="3" borderId="1" xfId="0" applyNumberFormat="1" applyFont="1" applyFill="1" applyBorder="1" applyAlignment="1">
      <alignment horizontal="left" vertical="top" wrapText="1"/>
    </xf>
    <xf numFmtId="1" fontId="21" fillId="3" borderId="1" xfId="0" applyNumberFormat="1" applyFont="1" applyFill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168" fontId="6" fillId="0" borderId="1" xfId="0" applyNumberFormat="1" applyFont="1" applyBorder="1" applyAlignment="1">
      <alignment horizontal="left" vertical="top" wrapText="1"/>
    </xf>
    <xf numFmtId="0" fontId="22" fillId="3" borderId="0" xfId="0" applyFont="1" applyFill="1" applyAlignment="1">
      <alignment vertical="top" wrapText="1"/>
    </xf>
    <xf numFmtId="1" fontId="23" fillId="3" borderId="1" xfId="0" applyNumberFormat="1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172" fontId="6" fillId="3" borderId="1" xfId="0" applyNumberFormat="1" applyFont="1" applyFill="1" applyBorder="1" applyAlignment="1">
      <alignment horizontal="left" vertical="top"/>
    </xf>
    <xf numFmtId="173" fontId="6" fillId="3" borderId="1" xfId="0" applyNumberFormat="1" applyFont="1" applyFill="1" applyBorder="1" applyAlignment="1">
      <alignment horizontal="left" vertical="top"/>
    </xf>
    <xf numFmtId="16" fontId="6" fillId="3" borderId="1" xfId="0" applyNumberFormat="1" applyFont="1" applyFill="1" applyBorder="1" applyAlignment="1">
      <alignment horizontal="left" vertical="top"/>
    </xf>
    <xf numFmtId="170" fontId="6" fillId="3" borderId="1" xfId="0" applyNumberFormat="1" applyFont="1" applyFill="1" applyBorder="1" applyAlignment="1">
      <alignment horizontal="left" vertical="top"/>
    </xf>
    <xf numFmtId="0" fontId="25" fillId="3" borderId="1" xfId="0" applyFont="1" applyFill="1" applyBorder="1" applyAlignment="1">
      <alignment horizontal="left" vertical="top"/>
    </xf>
    <xf numFmtId="172" fontId="6" fillId="3" borderId="1" xfId="0" applyNumberFormat="1" applyFont="1" applyFill="1" applyBorder="1" applyAlignment="1">
      <alignment horizontal="left" vertical="top"/>
    </xf>
    <xf numFmtId="0" fontId="26" fillId="0" borderId="1" xfId="0" applyFont="1" applyBorder="1" applyAlignment="1">
      <alignment horizontal="left" vertical="top" wrapText="1"/>
    </xf>
    <xf numFmtId="1" fontId="21" fillId="3" borderId="1" xfId="0" applyNumberFormat="1" applyFont="1" applyFill="1" applyBorder="1" applyAlignment="1">
      <alignment horizontal="left" vertical="top"/>
    </xf>
    <xf numFmtId="14" fontId="21" fillId="3" borderId="1" xfId="0" applyNumberFormat="1" applyFont="1" applyFill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7" fontId="6" fillId="0" borderId="1" xfId="0" applyNumberFormat="1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4" fillId="0" borderId="0" xfId="0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1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16" fontId="21" fillId="0" borderId="0" xfId="0" applyNumberFormat="1" applyFont="1" applyAlignment="1">
      <alignment vertical="top" wrapText="1"/>
    </xf>
    <xf numFmtId="168" fontId="21" fillId="0" borderId="0" xfId="0" applyNumberFormat="1" applyFont="1" applyAlignment="1">
      <alignment vertical="top" wrapText="1"/>
    </xf>
    <xf numFmtId="0" fontId="2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neandjoewater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15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19921875" defaultRowHeight="15" customHeight="1"/>
  <cols>
    <col min="1" max="1" width="11.796875" customWidth="1"/>
    <col min="2" max="2" width="13.19921875" customWidth="1"/>
    <col min="3" max="3" width="6.44921875" customWidth="1"/>
    <col min="4" max="4" width="5.44921875" customWidth="1"/>
    <col min="5" max="5" width="7.44921875" customWidth="1"/>
    <col min="6" max="6" width="11.09765625" customWidth="1"/>
    <col min="7" max="7" width="9.8984375" customWidth="1"/>
    <col min="8" max="8" width="15.796875" customWidth="1"/>
    <col min="9" max="9" width="9" customWidth="1"/>
    <col min="10" max="10" width="7" customWidth="1"/>
    <col min="11" max="11" width="4.19921875" customWidth="1"/>
    <col min="12" max="12" width="21.44921875" customWidth="1"/>
    <col min="13" max="13" width="7.6484375" customWidth="1"/>
    <col min="14" max="14" width="8.8984375" customWidth="1"/>
    <col min="15" max="15" width="6.44921875" customWidth="1"/>
    <col min="16" max="16" width="7.34765625" customWidth="1"/>
    <col min="17" max="17" width="7.44921875" customWidth="1"/>
    <col min="18" max="18" width="7.19921875" customWidth="1"/>
    <col min="19" max="19" width="6.6484375" customWidth="1"/>
    <col min="20" max="20" width="6.8984375" customWidth="1"/>
    <col min="21" max="21" width="11.34765625" customWidth="1"/>
    <col min="22" max="26" width="7.6484375" customWidth="1"/>
    <col min="27" max="36" width="6.546875" customWidth="1"/>
  </cols>
  <sheetData>
    <row r="1" spans="1:3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4"/>
      <c r="W1" s="4"/>
      <c r="X1" s="4"/>
      <c r="Y1" s="4"/>
      <c r="Z1" s="4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28.5" customHeight="1">
      <c r="A2" s="6" t="s">
        <v>21</v>
      </c>
      <c r="B2" s="6" t="s">
        <v>22</v>
      </c>
      <c r="C2" s="7">
        <v>43612</v>
      </c>
      <c r="D2" s="6" t="s">
        <v>23</v>
      </c>
      <c r="E2" s="6" t="s">
        <v>24</v>
      </c>
      <c r="F2" s="8" t="s">
        <v>25</v>
      </c>
      <c r="G2" s="6" t="s">
        <v>26</v>
      </c>
      <c r="H2" s="6" t="s">
        <v>27</v>
      </c>
      <c r="I2" s="6" t="s">
        <v>28</v>
      </c>
      <c r="J2" s="6" t="s">
        <v>29</v>
      </c>
      <c r="K2" s="6">
        <v>19317</v>
      </c>
      <c r="L2" s="9" t="s">
        <v>30</v>
      </c>
      <c r="M2" s="6" t="s">
        <v>31</v>
      </c>
      <c r="N2" s="10">
        <v>41862</v>
      </c>
      <c r="O2" s="11" t="s">
        <v>32</v>
      </c>
      <c r="P2" s="10">
        <v>42746</v>
      </c>
      <c r="Q2" s="12"/>
      <c r="R2" s="13"/>
      <c r="S2" s="12"/>
      <c r="T2" s="13"/>
      <c r="U2" s="14" t="s">
        <v>33</v>
      </c>
      <c r="V2" s="15"/>
      <c r="W2" s="15"/>
      <c r="X2" s="15"/>
      <c r="Y2" s="15"/>
      <c r="Z2" s="15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ht="28.5" customHeight="1">
      <c r="A3" s="6" t="s">
        <v>34</v>
      </c>
      <c r="B3" s="6" t="s">
        <v>35</v>
      </c>
      <c r="C3" s="7">
        <v>43508</v>
      </c>
      <c r="D3" s="6" t="s">
        <v>23</v>
      </c>
      <c r="E3" s="6" t="s">
        <v>36</v>
      </c>
      <c r="F3" s="8" t="s">
        <v>37</v>
      </c>
      <c r="G3" s="17">
        <v>43788</v>
      </c>
      <c r="H3" s="6" t="s">
        <v>38</v>
      </c>
      <c r="I3" s="6" t="s">
        <v>39</v>
      </c>
      <c r="J3" s="6" t="s">
        <v>29</v>
      </c>
      <c r="K3" s="6">
        <v>19348</v>
      </c>
      <c r="L3" s="9" t="s">
        <v>40</v>
      </c>
      <c r="M3" s="6" t="s">
        <v>41</v>
      </c>
      <c r="N3" s="10">
        <v>43611</v>
      </c>
      <c r="O3" s="12"/>
      <c r="P3" s="13"/>
      <c r="Q3" s="12"/>
      <c r="R3" s="13"/>
      <c r="S3" s="12"/>
      <c r="T3" s="13"/>
      <c r="U3" s="14" t="s">
        <v>42</v>
      </c>
      <c r="V3" s="15"/>
      <c r="W3" s="15"/>
      <c r="X3" s="15"/>
      <c r="Y3" s="15"/>
      <c r="Z3" s="15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 ht="28.5" customHeight="1">
      <c r="A4" s="6" t="s">
        <v>43</v>
      </c>
      <c r="B4" s="6" t="s">
        <v>44</v>
      </c>
      <c r="C4" s="7">
        <v>43563</v>
      </c>
      <c r="D4" s="6" t="s">
        <v>23</v>
      </c>
      <c r="E4" s="6" t="s">
        <v>45</v>
      </c>
      <c r="F4" s="8">
        <v>8602489735</v>
      </c>
      <c r="G4" s="17">
        <v>43574</v>
      </c>
      <c r="H4" s="6" t="s">
        <v>46</v>
      </c>
      <c r="I4" s="6" t="s">
        <v>28</v>
      </c>
      <c r="J4" s="6" t="s">
        <v>29</v>
      </c>
      <c r="K4" s="6">
        <v>19317</v>
      </c>
      <c r="L4" s="18" t="s">
        <v>47</v>
      </c>
      <c r="M4" s="19"/>
      <c r="N4" s="13"/>
      <c r="O4" s="19"/>
      <c r="P4" s="13"/>
      <c r="Q4" s="12"/>
      <c r="R4" s="13"/>
      <c r="S4" s="12"/>
      <c r="T4" s="13"/>
      <c r="U4" s="15"/>
      <c r="V4" s="15"/>
      <c r="W4" s="15"/>
      <c r="X4" s="15"/>
      <c r="Y4" s="15"/>
      <c r="Z4" s="15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 ht="28.5" customHeight="1">
      <c r="A5" s="6" t="s">
        <v>48</v>
      </c>
      <c r="B5" s="6" t="s">
        <v>49</v>
      </c>
      <c r="C5" s="7">
        <v>43526</v>
      </c>
      <c r="D5" s="6" t="s">
        <v>23</v>
      </c>
      <c r="E5" s="6" t="s">
        <v>50</v>
      </c>
      <c r="F5" s="8" t="s">
        <v>51</v>
      </c>
      <c r="G5" s="17">
        <v>43696</v>
      </c>
      <c r="H5" s="6" t="s">
        <v>52</v>
      </c>
      <c r="I5" s="6" t="s">
        <v>53</v>
      </c>
      <c r="J5" s="6" t="s">
        <v>29</v>
      </c>
      <c r="K5" s="6">
        <v>19382</v>
      </c>
      <c r="L5" s="20" t="s">
        <v>54</v>
      </c>
      <c r="M5" s="6" t="s">
        <v>55</v>
      </c>
      <c r="N5" s="10">
        <v>41510</v>
      </c>
      <c r="O5" s="6" t="s">
        <v>56</v>
      </c>
      <c r="P5" s="10">
        <v>41510</v>
      </c>
      <c r="Q5" s="21" t="s">
        <v>57</v>
      </c>
      <c r="R5" s="22">
        <v>42034</v>
      </c>
      <c r="S5" s="11" t="s">
        <v>58</v>
      </c>
      <c r="T5" s="10">
        <v>43600</v>
      </c>
      <c r="U5" s="14" t="s">
        <v>59</v>
      </c>
      <c r="V5" s="15"/>
      <c r="W5" s="15"/>
      <c r="X5" s="15"/>
      <c r="Y5" s="15"/>
      <c r="Z5" s="15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 ht="28.5" customHeight="1">
      <c r="A6" s="6" t="s">
        <v>60</v>
      </c>
      <c r="B6" s="6" t="s">
        <v>61</v>
      </c>
      <c r="C6" s="7">
        <v>43459</v>
      </c>
      <c r="D6" s="6" t="s">
        <v>23</v>
      </c>
      <c r="E6" s="6" t="s">
        <v>62</v>
      </c>
      <c r="F6" s="8">
        <v>3025478284</v>
      </c>
      <c r="G6" s="17">
        <v>43118</v>
      </c>
      <c r="H6" s="6" t="s">
        <v>63</v>
      </c>
      <c r="I6" s="6" t="s">
        <v>28</v>
      </c>
      <c r="J6" s="6" t="s">
        <v>29</v>
      </c>
      <c r="K6" s="6">
        <v>19317</v>
      </c>
      <c r="L6" s="20" t="s">
        <v>64</v>
      </c>
      <c r="M6" s="6" t="s">
        <v>65</v>
      </c>
      <c r="N6" s="10">
        <v>40451</v>
      </c>
      <c r="O6" s="6" t="s">
        <v>66</v>
      </c>
      <c r="P6" s="10">
        <v>41166</v>
      </c>
      <c r="Q6" s="21" t="s">
        <v>67</v>
      </c>
      <c r="R6" s="22">
        <v>41968</v>
      </c>
      <c r="S6" s="11" t="s">
        <v>68</v>
      </c>
      <c r="T6" s="10">
        <v>42915</v>
      </c>
      <c r="U6" s="14" t="s">
        <v>33</v>
      </c>
      <c r="V6" s="15"/>
      <c r="W6" s="15"/>
      <c r="X6" s="15"/>
      <c r="Y6" s="15"/>
      <c r="Z6" s="15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 ht="28.5" customHeight="1">
      <c r="A7" s="6" t="s">
        <v>69</v>
      </c>
      <c r="B7" s="6" t="s">
        <v>70</v>
      </c>
      <c r="C7" s="7">
        <v>43529</v>
      </c>
      <c r="D7" s="6" t="s">
        <v>23</v>
      </c>
      <c r="E7" s="6" t="s">
        <v>71</v>
      </c>
      <c r="F7" s="8">
        <v>3024388944</v>
      </c>
      <c r="G7" s="17">
        <v>43484</v>
      </c>
      <c r="H7" s="6" t="s">
        <v>72</v>
      </c>
      <c r="I7" s="6" t="s">
        <v>39</v>
      </c>
      <c r="J7" s="6" t="s">
        <v>29</v>
      </c>
      <c r="K7" s="6">
        <v>19348</v>
      </c>
      <c r="L7" s="23" t="s">
        <v>73</v>
      </c>
      <c r="M7" s="6" t="s">
        <v>74</v>
      </c>
      <c r="N7" s="10">
        <v>40644</v>
      </c>
      <c r="O7" s="6" t="s">
        <v>75</v>
      </c>
      <c r="P7" s="10">
        <v>41618</v>
      </c>
      <c r="Q7" s="6" t="s">
        <v>76</v>
      </c>
      <c r="R7" s="10">
        <v>42208</v>
      </c>
      <c r="S7" s="12"/>
      <c r="T7" s="13"/>
      <c r="U7" s="15"/>
      <c r="V7" s="15"/>
      <c r="W7" s="15"/>
      <c r="X7" s="15"/>
      <c r="Y7" s="15"/>
      <c r="Z7" s="15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ht="28.5" customHeight="1">
      <c r="A8" s="6" t="s">
        <v>77</v>
      </c>
      <c r="B8" s="6" t="s">
        <v>78</v>
      </c>
      <c r="C8" s="7">
        <v>43997</v>
      </c>
      <c r="D8" s="6" t="s">
        <v>23</v>
      </c>
      <c r="E8" s="6" t="s">
        <v>79</v>
      </c>
      <c r="F8" s="8" t="s">
        <v>80</v>
      </c>
      <c r="G8" s="17">
        <v>43859</v>
      </c>
      <c r="H8" s="6" t="s">
        <v>81</v>
      </c>
      <c r="I8" s="6" t="s">
        <v>53</v>
      </c>
      <c r="J8" s="6" t="s">
        <v>29</v>
      </c>
      <c r="K8" s="6">
        <v>19382</v>
      </c>
      <c r="L8" s="23" t="s">
        <v>82</v>
      </c>
      <c r="M8" s="6" t="s">
        <v>83</v>
      </c>
      <c r="N8" s="10">
        <v>43094</v>
      </c>
      <c r="O8" s="19"/>
      <c r="P8" s="13"/>
      <c r="Q8" s="19"/>
      <c r="R8" s="13"/>
      <c r="S8" s="12"/>
      <c r="T8" s="13"/>
      <c r="U8" s="15"/>
      <c r="V8" s="15"/>
      <c r="W8" s="15"/>
      <c r="X8" s="15"/>
      <c r="Y8" s="15"/>
      <c r="Z8" s="15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ht="28.5" customHeight="1">
      <c r="A9" s="6" t="s">
        <v>84</v>
      </c>
      <c r="B9" s="6" t="s">
        <v>85</v>
      </c>
      <c r="C9" s="7">
        <v>42899</v>
      </c>
      <c r="D9" s="6" t="s">
        <v>23</v>
      </c>
      <c r="E9" s="6" t="s">
        <v>86</v>
      </c>
      <c r="F9" s="8">
        <v>7187570819</v>
      </c>
      <c r="G9" s="17">
        <v>43009</v>
      </c>
      <c r="H9" s="6" t="s">
        <v>87</v>
      </c>
      <c r="I9" s="6" t="s">
        <v>53</v>
      </c>
      <c r="J9" s="6" t="s">
        <v>29</v>
      </c>
      <c r="K9" s="6">
        <v>19382</v>
      </c>
      <c r="L9" s="23" t="s">
        <v>88</v>
      </c>
      <c r="M9" s="6" t="s">
        <v>89</v>
      </c>
      <c r="N9" s="10">
        <v>43014</v>
      </c>
      <c r="O9" s="19"/>
      <c r="P9" s="13"/>
      <c r="Q9" s="19"/>
      <c r="R9" s="13"/>
      <c r="S9" s="12"/>
      <c r="T9" s="13"/>
      <c r="U9" s="15"/>
      <c r="V9" s="15"/>
      <c r="W9" s="15"/>
      <c r="X9" s="15"/>
      <c r="Y9" s="15"/>
      <c r="Z9" s="15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ht="28.5" customHeight="1">
      <c r="A10" s="6" t="s">
        <v>90</v>
      </c>
      <c r="B10" s="6" t="s">
        <v>91</v>
      </c>
      <c r="C10" s="6" t="s">
        <v>92</v>
      </c>
      <c r="D10" s="6" t="s">
        <v>23</v>
      </c>
      <c r="E10" s="6" t="s">
        <v>93</v>
      </c>
      <c r="F10" s="8" t="s">
        <v>94</v>
      </c>
      <c r="G10" s="24">
        <v>43757</v>
      </c>
      <c r="H10" s="6" t="s">
        <v>95</v>
      </c>
      <c r="I10" s="6" t="s">
        <v>39</v>
      </c>
      <c r="J10" s="6" t="s">
        <v>29</v>
      </c>
      <c r="K10" s="6">
        <v>19348</v>
      </c>
      <c r="L10" s="23" t="s">
        <v>96</v>
      </c>
      <c r="M10" s="6" t="s">
        <v>97</v>
      </c>
      <c r="N10" s="10">
        <v>41332</v>
      </c>
      <c r="O10" s="6" t="s">
        <v>98</v>
      </c>
      <c r="P10" s="10">
        <v>42286</v>
      </c>
      <c r="Q10" s="19"/>
      <c r="R10" s="13"/>
      <c r="S10" s="12"/>
      <c r="T10" s="13"/>
      <c r="U10" s="14" t="s">
        <v>99</v>
      </c>
      <c r="V10" s="15"/>
      <c r="W10" s="15"/>
      <c r="X10" s="15"/>
      <c r="Y10" s="15"/>
      <c r="Z10" s="15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ht="28.5" customHeight="1">
      <c r="A11" s="19" t="s">
        <v>100</v>
      </c>
      <c r="B11" s="19" t="s">
        <v>101</v>
      </c>
      <c r="C11" s="25">
        <v>38196</v>
      </c>
      <c r="D11" s="19" t="s">
        <v>23</v>
      </c>
      <c r="E11" s="19" t="s">
        <v>102</v>
      </c>
      <c r="F11" s="26">
        <v>6103883780</v>
      </c>
      <c r="G11" s="27" t="s">
        <v>103</v>
      </c>
      <c r="H11" s="19" t="s">
        <v>104</v>
      </c>
      <c r="I11" s="19" t="s">
        <v>39</v>
      </c>
      <c r="J11" s="19" t="s">
        <v>105</v>
      </c>
      <c r="K11" s="19">
        <v>19348</v>
      </c>
      <c r="L11" s="28" t="str">
        <f>HYPERLINK("mailto:Kimberly_Cowart@msn.com","Kimberly_Cowart@msn.com")</f>
        <v>Kimberly_Cowart@msn.com</v>
      </c>
      <c r="M11" s="19" t="s">
        <v>71</v>
      </c>
      <c r="N11" s="13">
        <v>36116</v>
      </c>
      <c r="O11" s="19" t="s">
        <v>106</v>
      </c>
      <c r="P11" s="13">
        <v>36882</v>
      </c>
      <c r="Q11" s="19" t="s">
        <v>107</v>
      </c>
      <c r="R11" s="13">
        <v>37685</v>
      </c>
      <c r="S11" s="12"/>
      <c r="T11" s="13"/>
      <c r="U11" s="15"/>
      <c r="V11" s="15"/>
      <c r="W11" s="15"/>
      <c r="X11" s="15"/>
      <c r="Y11" s="15"/>
      <c r="Z11" s="15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ht="28.5" customHeight="1">
      <c r="A12" s="19" t="s">
        <v>108</v>
      </c>
      <c r="B12" s="19" t="s">
        <v>109</v>
      </c>
      <c r="C12" s="25">
        <v>42678</v>
      </c>
      <c r="D12" s="19" t="s">
        <v>23</v>
      </c>
      <c r="E12" s="19" t="s">
        <v>110</v>
      </c>
      <c r="F12" s="26">
        <v>3023824367</v>
      </c>
      <c r="G12" s="29">
        <v>42583</v>
      </c>
      <c r="H12" s="19" t="s">
        <v>111</v>
      </c>
      <c r="I12" s="19" t="s">
        <v>28</v>
      </c>
      <c r="J12" s="19" t="s">
        <v>29</v>
      </c>
      <c r="K12" s="19">
        <v>19317</v>
      </c>
      <c r="L12" s="30" t="str">
        <f>HYPERLINK("mailto:stacy.l.newman@gmail.com","stacy.l.newman@gmail.com")</f>
        <v>stacy.l.newman@gmail.com</v>
      </c>
      <c r="M12" s="19" t="s">
        <v>112</v>
      </c>
      <c r="N12" s="13">
        <v>42662</v>
      </c>
      <c r="O12" s="19"/>
      <c r="P12" s="13"/>
      <c r="Q12" s="19"/>
      <c r="R12" s="13"/>
      <c r="S12" s="12"/>
      <c r="T12" s="13"/>
      <c r="U12" s="15"/>
      <c r="V12" s="15"/>
      <c r="W12" s="15"/>
      <c r="X12" s="15"/>
      <c r="Y12" s="15"/>
      <c r="Z12" s="15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 ht="28.5" customHeight="1">
      <c r="A13" s="19" t="s">
        <v>113</v>
      </c>
      <c r="B13" s="19" t="s">
        <v>114</v>
      </c>
      <c r="C13" s="25">
        <v>42782</v>
      </c>
      <c r="D13" s="19" t="s">
        <v>23</v>
      </c>
      <c r="E13" s="19" t="s">
        <v>93</v>
      </c>
      <c r="F13" s="26">
        <v>4846394049</v>
      </c>
      <c r="G13" s="29">
        <v>42767</v>
      </c>
      <c r="H13" s="19" t="s">
        <v>115</v>
      </c>
      <c r="I13" s="19" t="s">
        <v>53</v>
      </c>
      <c r="J13" s="19" t="s">
        <v>29</v>
      </c>
      <c r="K13" s="19">
        <v>19382</v>
      </c>
      <c r="L13" s="30" t="str">
        <f>HYPERLINK("mailto:meghan.daiuto@gmail.com","meghan.daiuto@gmail.com")</f>
        <v>meghan.daiuto@gmail.com</v>
      </c>
      <c r="M13" s="19" t="s">
        <v>116</v>
      </c>
      <c r="N13" s="13">
        <v>42500</v>
      </c>
      <c r="O13" s="6" t="s">
        <v>117</v>
      </c>
      <c r="P13" s="10">
        <v>43394</v>
      </c>
      <c r="Q13" s="19"/>
      <c r="R13" s="13"/>
      <c r="S13" s="12"/>
      <c r="T13" s="13"/>
      <c r="U13" s="14" t="s">
        <v>59</v>
      </c>
      <c r="V13" s="15"/>
      <c r="W13" s="15"/>
      <c r="X13" s="15"/>
      <c r="Y13" s="15"/>
      <c r="Z13" s="15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1:36" ht="28.5" customHeight="1">
      <c r="A14" s="6" t="s">
        <v>118</v>
      </c>
      <c r="B14" s="6" t="s">
        <v>119</v>
      </c>
      <c r="C14" s="7">
        <v>42801</v>
      </c>
      <c r="D14" s="6" t="s">
        <v>23</v>
      </c>
      <c r="E14" s="6" t="s">
        <v>120</v>
      </c>
      <c r="F14" s="8">
        <v>6107623422</v>
      </c>
      <c r="G14" s="31">
        <v>42964</v>
      </c>
      <c r="H14" s="6" t="s">
        <v>121</v>
      </c>
      <c r="I14" s="6" t="s">
        <v>39</v>
      </c>
      <c r="J14" s="6" t="s">
        <v>29</v>
      </c>
      <c r="K14" s="6">
        <v>19348</v>
      </c>
      <c r="L14" s="20" t="s">
        <v>122</v>
      </c>
      <c r="M14" s="6" t="s">
        <v>123</v>
      </c>
      <c r="N14" s="10">
        <v>41827</v>
      </c>
      <c r="O14" s="6" t="s">
        <v>124</v>
      </c>
      <c r="P14" s="10">
        <v>42226</v>
      </c>
      <c r="Q14" s="19"/>
      <c r="R14" s="13"/>
      <c r="S14" s="12"/>
      <c r="T14" s="13"/>
      <c r="U14" s="14" t="s">
        <v>99</v>
      </c>
      <c r="V14" s="15"/>
      <c r="W14" s="15"/>
      <c r="X14" s="15"/>
      <c r="Y14" s="15"/>
      <c r="Z14" s="15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 spans="1:36" ht="28.5" customHeight="1">
      <c r="A15" s="6" t="s">
        <v>125</v>
      </c>
      <c r="B15" s="6" t="s">
        <v>126</v>
      </c>
      <c r="C15" s="7">
        <v>43297</v>
      </c>
      <c r="D15" s="6" t="s">
        <v>23</v>
      </c>
      <c r="E15" s="6" t="s">
        <v>79</v>
      </c>
      <c r="F15" s="8" t="s">
        <v>127</v>
      </c>
      <c r="G15" s="31">
        <v>43221</v>
      </c>
      <c r="H15" s="6" t="s">
        <v>128</v>
      </c>
      <c r="I15" s="6" t="s">
        <v>53</v>
      </c>
      <c r="J15" s="6" t="s">
        <v>29</v>
      </c>
      <c r="K15" s="6">
        <v>19382</v>
      </c>
      <c r="L15" s="20" t="s">
        <v>129</v>
      </c>
      <c r="M15" s="6" t="s">
        <v>130</v>
      </c>
      <c r="N15" s="10">
        <v>36966</v>
      </c>
      <c r="O15" s="6" t="s">
        <v>131</v>
      </c>
      <c r="P15" s="10">
        <v>40373</v>
      </c>
      <c r="Q15" s="6" t="s">
        <v>132</v>
      </c>
      <c r="R15" s="10">
        <v>40373</v>
      </c>
      <c r="S15" s="11" t="s">
        <v>133</v>
      </c>
      <c r="T15" s="10">
        <v>41714</v>
      </c>
      <c r="U15" s="14" t="s">
        <v>59</v>
      </c>
      <c r="V15" s="15"/>
      <c r="W15" s="15"/>
      <c r="X15" s="15"/>
      <c r="Y15" s="15"/>
      <c r="Z15" s="15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 spans="1:36" ht="28.5" customHeight="1">
      <c r="A16" s="19" t="s">
        <v>134</v>
      </c>
      <c r="B16" s="19" t="s">
        <v>135</v>
      </c>
      <c r="C16" s="25">
        <v>41676</v>
      </c>
      <c r="D16" s="19" t="s">
        <v>23</v>
      </c>
      <c r="E16" s="19" t="s">
        <v>136</v>
      </c>
      <c r="F16" s="26">
        <v>3022939985</v>
      </c>
      <c r="G16" s="29">
        <v>41913</v>
      </c>
      <c r="H16" s="19" t="s">
        <v>137</v>
      </c>
      <c r="I16" s="19" t="s">
        <v>53</v>
      </c>
      <c r="J16" s="19" t="s">
        <v>29</v>
      </c>
      <c r="K16" s="19">
        <v>19382</v>
      </c>
      <c r="L16" s="30" t="str">
        <f>HYPERLINK("mailto:LLDEV86@gmail.com","LLDEV86@gmail.com")</f>
        <v>LLDEV86@gmail.com</v>
      </c>
      <c r="M16" s="19" t="s">
        <v>138</v>
      </c>
      <c r="N16" s="13">
        <v>40953</v>
      </c>
      <c r="O16" s="19" t="s">
        <v>139</v>
      </c>
      <c r="P16" s="13">
        <v>41779</v>
      </c>
      <c r="Q16" s="19"/>
      <c r="R16" s="13"/>
      <c r="S16" s="12"/>
      <c r="T16" s="13"/>
      <c r="U16" s="15"/>
      <c r="V16" s="15"/>
      <c r="W16" s="15"/>
      <c r="X16" s="15"/>
      <c r="Y16" s="15"/>
      <c r="Z16" s="15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ht="28.5" customHeight="1">
      <c r="A17" s="6" t="s">
        <v>140</v>
      </c>
      <c r="B17" s="6" t="s">
        <v>141</v>
      </c>
      <c r="C17" s="7">
        <v>42829</v>
      </c>
      <c r="D17" s="6" t="s">
        <v>23</v>
      </c>
      <c r="E17" s="6" t="s">
        <v>142</v>
      </c>
      <c r="F17" s="8">
        <v>6105476876</v>
      </c>
      <c r="G17" s="17">
        <v>43086</v>
      </c>
      <c r="H17" s="6" t="s">
        <v>143</v>
      </c>
      <c r="I17" s="6" t="s">
        <v>53</v>
      </c>
      <c r="J17" s="6" t="s">
        <v>29</v>
      </c>
      <c r="K17" s="6">
        <v>19382</v>
      </c>
      <c r="L17" s="18" t="s">
        <v>144</v>
      </c>
      <c r="M17" s="6" t="s">
        <v>145</v>
      </c>
      <c r="N17" s="10">
        <v>41294</v>
      </c>
      <c r="O17" s="6" t="s">
        <v>146</v>
      </c>
      <c r="P17" s="10">
        <v>41964</v>
      </c>
      <c r="Q17" s="12"/>
      <c r="R17" s="13"/>
      <c r="S17" s="12"/>
      <c r="T17" s="13"/>
      <c r="U17" s="15"/>
      <c r="V17" s="15"/>
      <c r="W17" s="15"/>
      <c r="X17" s="15"/>
      <c r="Y17" s="15"/>
      <c r="Z17" s="15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 spans="1:36" ht="28.5" customHeight="1">
      <c r="A18" s="6" t="s">
        <v>147</v>
      </c>
      <c r="B18" s="6" t="s">
        <v>148</v>
      </c>
      <c r="C18" s="7">
        <v>43420</v>
      </c>
      <c r="D18" s="6" t="s">
        <v>23</v>
      </c>
      <c r="E18" s="6" t="s">
        <v>149</v>
      </c>
      <c r="F18" s="8">
        <v>6108883822</v>
      </c>
      <c r="G18" s="17">
        <v>43452</v>
      </c>
      <c r="H18" s="6" t="s">
        <v>150</v>
      </c>
      <c r="I18" s="6" t="s">
        <v>39</v>
      </c>
      <c r="J18" s="6" t="s">
        <v>29</v>
      </c>
      <c r="K18" s="6">
        <v>19348</v>
      </c>
      <c r="L18" s="18" t="s">
        <v>151</v>
      </c>
      <c r="M18" s="6" t="s">
        <v>152</v>
      </c>
      <c r="N18" s="10">
        <v>41090</v>
      </c>
      <c r="O18" s="6" t="s">
        <v>133</v>
      </c>
      <c r="P18" s="10">
        <v>41702</v>
      </c>
      <c r="Q18" s="11" t="s">
        <v>153</v>
      </c>
      <c r="R18" s="10">
        <v>42512</v>
      </c>
      <c r="S18" s="12"/>
      <c r="T18" s="13"/>
      <c r="U18" s="15"/>
      <c r="V18" s="15"/>
      <c r="W18" s="15"/>
      <c r="X18" s="15"/>
      <c r="Y18" s="15"/>
      <c r="Z18" s="15"/>
      <c r="AA18" s="16"/>
      <c r="AB18" s="16"/>
      <c r="AC18" s="16"/>
      <c r="AD18" s="16"/>
      <c r="AE18" s="16"/>
      <c r="AF18" s="16"/>
      <c r="AG18" s="16"/>
      <c r="AH18" s="16"/>
      <c r="AI18" s="16"/>
      <c r="AJ18" s="16"/>
    </row>
    <row r="19" spans="1:36" ht="28.5" customHeight="1">
      <c r="A19" s="6" t="s">
        <v>154</v>
      </c>
      <c r="B19" s="6" t="s">
        <v>155</v>
      </c>
      <c r="C19" s="7">
        <v>43569</v>
      </c>
      <c r="D19" s="6" t="s">
        <v>23</v>
      </c>
      <c r="E19" s="6" t="s">
        <v>156</v>
      </c>
      <c r="F19" s="8">
        <v>9196058794</v>
      </c>
      <c r="G19" s="17">
        <v>43635</v>
      </c>
      <c r="H19" s="6" t="s">
        <v>157</v>
      </c>
      <c r="I19" s="6" t="s">
        <v>53</v>
      </c>
      <c r="J19" s="6" t="s">
        <v>29</v>
      </c>
      <c r="K19" s="6">
        <v>19382</v>
      </c>
      <c r="L19" s="18" t="s">
        <v>158</v>
      </c>
      <c r="M19" s="6" t="s">
        <v>123</v>
      </c>
      <c r="N19" s="10">
        <v>42269</v>
      </c>
      <c r="O19" s="6" t="s">
        <v>159</v>
      </c>
      <c r="P19" s="10">
        <v>42902</v>
      </c>
      <c r="Q19" s="12"/>
      <c r="R19" s="13"/>
      <c r="S19" s="12"/>
      <c r="T19" s="13"/>
      <c r="U19" s="15"/>
      <c r="V19" s="15"/>
      <c r="W19" s="15"/>
      <c r="X19" s="15"/>
      <c r="Y19" s="15"/>
      <c r="Z19" s="15"/>
      <c r="AA19" s="16"/>
      <c r="AB19" s="16"/>
      <c r="AC19" s="16"/>
      <c r="AD19" s="16"/>
      <c r="AE19" s="16"/>
      <c r="AF19" s="16"/>
      <c r="AG19" s="16"/>
      <c r="AH19" s="16"/>
      <c r="AI19" s="16"/>
      <c r="AJ19" s="16"/>
    </row>
    <row r="20" spans="1:36" ht="28.5" customHeight="1">
      <c r="A20" s="19" t="s">
        <v>160</v>
      </c>
      <c r="B20" s="19" t="s">
        <v>161</v>
      </c>
      <c r="C20" s="25">
        <v>42354</v>
      </c>
      <c r="D20" s="19" t="s">
        <v>23</v>
      </c>
      <c r="E20" s="19" t="s">
        <v>62</v>
      </c>
      <c r="F20" s="26">
        <v>2672412783</v>
      </c>
      <c r="G20" s="32">
        <v>42353</v>
      </c>
      <c r="H20" s="19" t="s">
        <v>162</v>
      </c>
      <c r="I20" s="19" t="s">
        <v>53</v>
      </c>
      <c r="J20" s="19" t="s">
        <v>29</v>
      </c>
      <c r="K20" s="19">
        <v>19382</v>
      </c>
      <c r="L20" s="33" t="str">
        <f>HYPERLINK("mailto:jackie.b.fitz@gmail.com","jackie.b.fitz@gmail.com")</f>
        <v>jackie.b.fitz@gmail.com</v>
      </c>
      <c r="M20" s="19" t="s">
        <v>163</v>
      </c>
      <c r="N20" s="13">
        <v>41752</v>
      </c>
      <c r="O20" s="19" t="s">
        <v>164</v>
      </c>
      <c r="P20" s="13">
        <v>42468</v>
      </c>
      <c r="Q20" s="12"/>
      <c r="R20" s="13"/>
      <c r="S20" s="12"/>
      <c r="T20" s="13"/>
      <c r="U20" s="15"/>
      <c r="V20" s="15"/>
      <c r="W20" s="15"/>
      <c r="X20" s="15"/>
      <c r="Y20" s="15"/>
      <c r="Z20" s="15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ht="28.5" customHeight="1">
      <c r="A21" s="19" t="s">
        <v>165</v>
      </c>
      <c r="B21" s="19" t="s">
        <v>166</v>
      </c>
      <c r="C21" s="25">
        <v>42778</v>
      </c>
      <c r="D21" s="19" t="s">
        <v>23</v>
      </c>
      <c r="E21" s="19" t="s">
        <v>74</v>
      </c>
      <c r="F21" s="34">
        <v>8569860267</v>
      </c>
      <c r="G21" s="32">
        <v>42795</v>
      </c>
      <c r="H21" s="35" t="s">
        <v>167</v>
      </c>
      <c r="I21" s="19" t="s">
        <v>53</v>
      </c>
      <c r="J21" s="19" t="s">
        <v>29</v>
      </c>
      <c r="K21" s="19">
        <v>19382</v>
      </c>
      <c r="L21" s="30" t="str">
        <f>HYPERLINK("mailto:kristenlawfox@gmail.com","kristenlawfox@gmail.com")</f>
        <v>kristenlawfox@gmail.com</v>
      </c>
      <c r="M21" s="35" t="s">
        <v>168</v>
      </c>
      <c r="N21" s="13">
        <v>42438</v>
      </c>
      <c r="O21" s="6" t="s">
        <v>169</v>
      </c>
      <c r="P21" s="10">
        <v>42974</v>
      </c>
      <c r="Q21" s="12"/>
      <c r="R21" s="13"/>
      <c r="S21" s="12"/>
      <c r="T21" s="13"/>
      <c r="U21" s="15"/>
      <c r="V21" s="15"/>
      <c r="W21" s="15"/>
      <c r="X21" s="15"/>
      <c r="Y21" s="15"/>
      <c r="Z21" s="15"/>
      <c r="AA21" s="16"/>
      <c r="AB21" s="16"/>
      <c r="AC21" s="16"/>
      <c r="AD21" s="16"/>
      <c r="AE21" s="16"/>
      <c r="AF21" s="16"/>
      <c r="AG21" s="16"/>
      <c r="AH21" s="16"/>
      <c r="AI21" s="16"/>
      <c r="AJ21" s="16"/>
    </row>
    <row r="22" spans="1:36" ht="28.5" customHeight="1">
      <c r="A22" s="6" t="s">
        <v>170</v>
      </c>
      <c r="B22" s="6" t="s">
        <v>171</v>
      </c>
      <c r="C22" s="7">
        <v>42835</v>
      </c>
      <c r="D22" s="6" t="s">
        <v>23</v>
      </c>
      <c r="E22" s="6" t="s">
        <v>172</v>
      </c>
      <c r="F22" s="8">
        <v>2487528023</v>
      </c>
      <c r="G22" s="17">
        <v>43009</v>
      </c>
      <c r="H22" s="6" t="s">
        <v>173</v>
      </c>
      <c r="I22" s="6" t="s">
        <v>53</v>
      </c>
      <c r="J22" s="6" t="s">
        <v>29</v>
      </c>
      <c r="K22" s="6">
        <v>19382</v>
      </c>
      <c r="L22" s="20" t="s">
        <v>174</v>
      </c>
      <c r="M22" s="6" t="s">
        <v>175</v>
      </c>
      <c r="N22" s="10">
        <v>42809</v>
      </c>
      <c r="O22" s="11" t="s">
        <v>176</v>
      </c>
      <c r="P22" s="10">
        <v>43664</v>
      </c>
      <c r="Q22" s="12"/>
      <c r="R22" s="13"/>
      <c r="S22" s="12"/>
      <c r="T22" s="13"/>
      <c r="U22" s="14" t="s">
        <v>59</v>
      </c>
      <c r="V22" s="15"/>
      <c r="W22" s="15"/>
      <c r="X22" s="15"/>
      <c r="Y22" s="15"/>
      <c r="Z22" s="15"/>
      <c r="AA22" s="16"/>
      <c r="AB22" s="16"/>
      <c r="AC22" s="16"/>
      <c r="AD22" s="16"/>
      <c r="AE22" s="16"/>
      <c r="AF22" s="16"/>
      <c r="AG22" s="16"/>
      <c r="AH22" s="16"/>
      <c r="AI22" s="16"/>
      <c r="AJ22" s="16"/>
    </row>
    <row r="23" spans="1:36" ht="28.5" customHeight="1">
      <c r="A23" s="19" t="s">
        <v>177</v>
      </c>
      <c r="B23" s="19" t="s">
        <v>178</v>
      </c>
      <c r="C23" s="25">
        <v>42480</v>
      </c>
      <c r="D23" s="19" t="s">
        <v>23</v>
      </c>
      <c r="E23" s="19" t="s">
        <v>179</v>
      </c>
      <c r="F23" s="26">
        <v>9173993223</v>
      </c>
      <c r="G23" s="32">
        <v>42445</v>
      </c>
      <c r="H23" s="19" t="s">
        <v>180</v>
      </c>
      <c r="I23" s="19" t="s">
        <v>53</v>
      </c>
      <c r="J23" s="19" t="s">
        <v>29</v>
      </c>
      <c r="K23" s="19">
        <v>19382</v>
      </c>
      <c r="L23" s="30" t="str">
        <f>HYPERLINK("mailto:gomerzfamily@gmail.com","gomerzfamily@gmail.com")</f>
        <v>gomerzfamily@gmail.com</v>
      </c>
      <c r="M23" s="19" t="s">
        <v>181</v>
      </c>
      <c r="N23" s="13">
        <v>40748</v>
      </c>
      <c r="O23" s="12" t="s">
        <v>182</v>
      </c>
      <c r="P23" s="13">
        <v>41623</v>
      </c>
      <c r="Q23" s="12" t="s">
        <v>132</v>
      </c>
      <c r="R23" s="13">
        <v>42364</v>
      </c>
      <c r="S23" s="11" t="s">
        <v>183</v>
      </c>
      <c r="T23" s="10">
        <v>43510</v>
      </c>
      <c r="U23" s="14" t="s">
        <v>59</v>
      </c>
      <c r="V23" s="15"/>
      <c r="W23" s="15"/>
      <c r="X23" s="15"/>
      <c r="Y23" s="15"/>
      <c r="Z23" s="15"/>
      <c r="AA23" s="16"/>
      <c r="AB23" s="16"/>
      <c r="AC23" s="16"/>
      <c r="AD23" s="16"/>
      <c r="AE23" s="16"/>
      <c r="AF23" s="16"/>
      <c r="AG23" s="16"/>
      <c r="AH23" s="16"/>
      <c r="AI23" s="16"/>
      <c r="AJ23" s="16"/>
    </row>
    <row r="24" spans="1:36" ht="28.5" hidden="1" customHeight="1">
      <c r="A24" s="19" t="s">
        <v>184</v>
      </c>
      <c r="B24" s="19" t="s">
        <v>185</v>
      </c>
      <c r="C24" s="25">
        <v>41969</v>
      </c>
      <c r="D24" s="19" t="s">
        <v>23</v>
      </c>
      <c r="E24" s="19" t="s">
        <v>172</v>
      </c>
      <c r="F24" s="26">
        <v>4849991788</v>
      </c>
      <c r="G24" s="32">
        <v>41773</v>
      </c>
      <c r="H24" s="19" t="s">
        <v>186</v>
      </c>
      <c r="I24" s="19" t="s">
        <v>28</v>
      </c>
      <c r="J24" s="19" t="s">
        <v>29</v>
      </c>
      <c r="K24" s="19">
        <v>19317</v>
      </c>
      <c r="L24" s="30" t="str">
        <f>HYPERLINK("mailto:gauldingb@gmail.com","gauldingb@gmail.com")</f>
        <v>gauldingb@gmail.com</v>
      </c>
      <c r="M24" s="19" t="s">
        <v>187</v>
      </c>
      <c r="N24" s="13">
        <v>39764</v>
      </c>
      <c r="O24" s="12" t="s">
        <v>188</v>
      </c>
      <c r="P24" s="13">
        <v>40892</v>
      </c>
      <c r="Q24" s="12"/>
      <c r="R24" s="13"/>
      <c r="S24" s="12"/>
      <c r="T24" s="13"/>
      <c r="U24" s="15"/>
      <c r="V24" s="15"/>
      <c r="W24" s="15"/>
      <c r="X24" s="15"/>
      <c r="Y24" s="15"/>
      <c r="Z24" s="15"/>
      <c r="AA24" s="16"/>
      <c r="AB24" s="16"/>
      <c r="AC24" s="16"/>
      <c r="AD24" s="16"/>
      <c r="AE24" s="16"/>
      <c r="AF24" s="16"/>
      <c r="AG24" s="16"/>
      <c r="AH24" s="16"/>
      <c r="AI24" s="16"/>
      <c r="AJ24" s="16"/>
    </row>
    <row r="25" spans="1:36" ht="28.5" customHeight="1">
      <c r="A25" s="6" t="s">
        <v>189</v>
      </c>
      <c r="B25" s="6" t="s">
        <v>190</v>
      </c>
      <c r="C25" s="7">
        <v>43558</v>
      </c>
      <c r="D25" s="6" t="s">
        <v>23</v>
      </c>
      <c r="E25" s="6" t="s">
        <v>191</v>
      </c>
      <c r="F25" s="8" t="s">
        <v>192</v>
      </c>
      <c r="G25" s="17">
        <v>43757</v>
      </c>
      <c r="H25" s="6" t="s">
        <v>193</v>
      </c>
      <c r="I25" s="6" t="s">
        <v>53</v>
      </c>
      <c r="J25" s="6" t="s">
        <v>29</v>
      </c>
      <c r="K25" s="6">
        <v>19382</v>
      </c>
      <c r="L25" s="20" t="s">
        <v>194</v>
      </c>
      <c r="M25" s="6" t="s">
        <v>195</v>
      </c>
      <c r="N25" s="10">
        <v>41452</v>
      </c>
      <c r="O25" s="11" t="s">
        <v>196</v>
      </c>
      <c r="P25" s="10">
        <v>42451</v>
      </c>
      <c r="Q25" s="12"/>
      <c r="R25" s="13"/>
      <c r="S25" s="12"/>
      <c r="T25" s="13"/>
      <c r="U25" s="14" t="s">
        <v>59</v>
      </c>
      <c r="V25" s="15"/>
      <c r="W25" s="15"/>
      <c r="X25" s="15"/>
      <c r="Y25" s="15"/>
      <c r="Z25" s="15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 ht="28.5" customHeight="1">
      <c r="A26" s="19" t="s">
        <v>197</v>
      </c>
      <c r="B26" s="19" t="s">
        <v>198</v>
      </c>
      <c r="C26" s="25">
        <v>42477</v>
      </c>
      <c r="D26" s="19" t="s">
        <v>23</v>
      </c>
      <c r="E26" s="19" t="s">
        <v>199</v>
      </c>
      <c r="F26" s="26">
        <v>3024653026</v>
      </c>
      <c r="G26" s="32">
        <v>42552</v>
      </c>
      <c r="H26" s="19" t="s">
        <v>200</v>
      </c>
      <c r="I26" s="19" t="s">
        <v>53</v>
      </c>
      <c r="J26" s="19" t="s">
        <v>29</v>
      </c>
      <c r="K26" s="19">
        <v>19382</v>
      </c>
      <c r="L26" s="30" t="str">
        <f>HYPERLINK("mailto:sherry.guo1@gmail.com","sherry.guo1@gmail.com")</f>
        <v>sherry.guo1@gmail.com</v>
      </c>
      <c r="M26" s="19" t="s">
        <v>201</v>
      </c>
      <c r="N26" s="13">
        <v>42081</v>
      </c>
      <c r="O26" s="12"/>
      <c r="P26" s="13"/>
      <c r="Q26" s="12"/>
      <c r="R26" s="13"/>
      <c r="S26" s="12"/>
      <c r="T26" s="13"/>
      <c r="U26" s="15"/>
      <c r="V26" s="15"/>
      <c r="W26" s="15"/>
      <c r="X26" s="15"/>
      <c r="Y26" s="15"/>
      <c r="Z26" s="15"/>
      <c r="AA26" s="16"/>
      <c r="AB26" s="16"/>
      <c r="AC26" s="16"/>
      <c r="AD26" s="16"/>
      <c r="AE26" s="16"/>
      <c r="AF26" s="16"/>
      <c r="AG26" s="16"/>
      <c r="AH26" s="16"/>
      <c r="AI26" s="16"/>
      <c r="AJ26" s="16"/>
    </row>
    <row r="27" spans="1:36" ht="28.5" customHeight="1">
      <c r="A27" s="6" t="s">
        <v>202</v>
      </c>
      <c r="B27" s="6" t="s">
        <v>203</v>
      </c>
      <c r="C27" s="7">
        <v>43465</v>
      </c>
      <c r="D27" s="6" t="s">
        <v>23</v>
      </c>
      <c r="E27" s="6" t="s">
        <v>204</v>
      </c>
      <c r="F27" s="8">
        <v>4106278497</v>
      </c>
      <c r="G27" s="17">
        <v>43452</v>
      </c>
      <c r="H27" s="6" t="s">
        <v>205</v>
      </c>
      <c r="I27" s="6" t="s">
        <v>53</v>
      </c>
      <c r="J27" s="6" t="s">
        <v>29</v>
      </c>
      <c r="K27" s="6">
        <v>19382</v>
      </c>
      <c r="L27" s="23" t="s">
        <v>206</v>
      </c>
      <c r="M27" s="6" t="s">
        <v>207</v>
      </c>
      <c r="N27" s="10">
        <v>43347</v>
      </c>
      <c r="O27" s="19"/>
      <c r="P27" s="13"/>
      <c r="Q27" s="12"/>
      <c r="R27" s="13"/>
      <c r="S27" s="12"/>
      <c r="T27" s="13"/>
      <c r="U27" s="14"/>
      <c r="V27" s="15"/>
      <c r="W27" s="15"/>
      <c r="X27" s="15"/>
      <c r="Y27" s="15"/>
      <c r="Z27" s="15"/>
      <c r="AA27" s="16"/>
      <c r="AB27" s="16"/>
      <c r="AC27" s="16"/>
      <c r="AD27" s="16"/>
      <c r="AE27" s="16"/>
      <c r="AF27" s="16"/>
      <c r="AG27" s="16"/>
      <c r="AH27" s="16"/>
      <c r="AI27" s="16"/>
      <c r="AJ27" s="16"/>
    </row>
    <row r="28" spans="1:36" ht="28.5" customHeight="1">
      <c r="A28" s="6" t="s">
        <v>208</v>
      </c>
      <c r="B28" s="6" t="s">
        <v>209</v>
      </c>
      <c r="C28" s="7">
        <v>43707</v>
      </c>
      <c r="D28" s="6" t="s">
        <v>23</v>
      </c>
      <c r="E28" s="6" t="s">
        <v>93</v>
      </c>
      <c r="F28" s="8" t="s">
        <v>210</v>
      </c>
      <c r="G28" s="17">
        <v>43788</v>
      </c>
      <c r="H28" s="6" t="s">
        <v>211</v>
      </c>
      <c r="I28" s="6" t="s">
        <v>28</v>
      </c>
      <c r="J28" s="6" t="s">
        <v>29</v>
      </c>
      <c r="K28" s="6">
        <v>19317</v>
      </c>
      <c r="L28" s="20" t="s">
        <v>212</v>
      </c>
      <c r="M28" s="6" t="s">
        <v>213</v>
      </c>
      <c r="N28" s="10">
        <v>42601</v>
      </c>
      <c r="O28" s="6" t="s">
        <v>214</v>
      </c>
      <c r="P28" s="10">
        <v>43310</v>
      </c>
      <c r="Q28" s="12"/>
      <c r="R28" s="13"/>
      <c r="S28" s="12"/>
      <c r="T28" s="13"/>
      <c r="U28" s="14" t="s">
        <v>215</v>
      </c>
      <c r="V28" s="15"/>
      <c r="W28" s="15"/>
      <c r="X28" s="15"/>
      <c r="Y28" s="15"/>
      <c r="Z28" s="15"/>
      <c r="AA28" s="16"/>
      <c r="AB28" s="16"/>
      <c r="AC28" s="16"/>
      <c r="AD28" s="16"/>
      <c r="AE28" s="16"/>
      <c r="AF28" s="16"/>
      <c r="AG28" s="16"/>
      <c r="AH28" s="16"/>
      <c r="AI28" s="16"/>
      <c r="AJ28" s="16"/>
    </row>
    <row r="29" spans="1:36" ht="28.5" customHeight="1">
      <c r="A29" s="6" t="s">
        <v>216</v>
      </c>
      <c r="B29" s="6" t="s">
        <v>217</v>
      </c>
      <c r="C29" s="7">
        <v>43533</v>
      </c>
      <c r="D29" s="6" t="s">
        <v>23</v>
      </c>
      <c r="E29" s="6" t="s">
        <v>218</v>
      </c>
      <c r="F29" s="8">
        <v>2019936588</v>
      </c>
      <c r="G29" s="17">
        <v>43543</v>
      </c>
      <c r="H29" s="6" t="s">
        <v>219</v>
      </c>
      <c r="I29" s="6" t="s">
        <v>28</v>
      </c>
      <c r="J29" s="6" t="s">
        <v>29</v>
      </c>
      <c r="K29" s="6">
        <v>19317</v>
      </c>
      <c r="L29" s="20" t="s">
        <v>220</v>
      </c>
      <c r="M29" s="6" t="s">
        <v>221</v>
      </c>
      <c r="N29" s="10">
        <v>42363</v>
      </c>
      <c r="O29" s="6"/>
      <c r="P29" s="13"/>
      <c r="Q29" s="12"/>
      <c r="R29" s="13"/>
      <c r="S29" s="12"/>
      <c r="T29" s="13"/>
      <c r="U29" s="14"/>
      <c r="V29" s="15"/>
      <c r="W29" s="15"/>
      <c r="X29" s="15"/>
      <c r="Y29" s="15"/>
      <c r="Z29" s="15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ht="28.5" customHeight="1">
      <c r="A30" s="19" t="s">
        <v>222</v>
      </c>
      <c r="B30" s="19" t="s">
        <v>223</v>
      </c>
      <c r="C30" s="25">
        <v>42685</v>
      </c>
      <c r="D30" s="19" t="s">
        <v>23</v>
      </c>
      <c r="E30" s="19" t="s">
        <v>224</v>
      </c>
      <c r="F30" s="26">
        <v>3024383491</v>
      </c>
      <c r="G30" s="32">
        <v>42644</v>
      </c>
      <c r="H30" s="19" t="s">
        <v>225</v>
      </c>
      <c r="I30" s="19" t="s">
        <v>53</v>
      </c>
      <c r="J30" s="19" t="s">
        <v>29</v>
      </c>
      <c r="K30" s="19">
        <v>19382</v>
      </c>
      <c r="L30" s="30" t="str">
        <f>HYPERLINK("mailto:hohman11@verizon.net","hohman11@verizon.net")</f>
        <v>hohman11@verizon.net</v>
      </c>
      <c r="M30" s="19" t="s">
        <v>226</v>
      </c>
      <c r="N30" s="13">
        <v>40544</v>
      </c>
      <c r="O30" s="19" t="s">
        <v>86</v>
      </c>
      <c r="P30" s="13">
        <v>41528</v>
      </c>
      <c r="Q30" s="12" t="s">
        <v>227</v>
      </c>
      <c r="R30" s="13">
        <v>42523</v>
      </c>
      <c r="S30" s="12"/>
      <c r="T30" s="13"/>
      <c r="U30" s="14" t="s">
        <v>59</v>
      </c>
      <c r="V30" s="15"/>
      <c r="W30" s="15"/>
      <c r="X30" s="15"/>
      <c r="Y30" s="15"/>
      <c r="Z30" s="15"/>
      <c r="AA30" s="16"/>
      <c r="AB30" s="16"/>
      <c r="AC30" s="16"/>
      <c r="AD30" s="16"/>
      <c r="AE30" s="16"/>
      <c r="AF30" s="16"/>
      <c r="AG30" s="16"/>
      <c r="AH30" s="16"/>
      <c r="AI30" s="16"/>
      <c r="AJ30" s="16"/>
    </row>
    <row r="31" spans="1:36" ht="28.5" customHeight="1">
      <c r="A31" s="6" t="s">
        <v>228</v>
      </c>
      <c r="B31" s="6" t="s">
        <v>44</v>
      </c>
      <c r="C31" s="7">
        <v>42870</v>
      </c>
      <c r="D31" s="6" t="s">
        <v>23</v>
      </c>
      <c r="E31" s="6" t="s">
        <v>71</v>
      </c>
      <c r="F31" s="36" t="s">
        <v>229</v>
      </c>
      <c r="G31" s="17">
        <v>42933</v>
      </c>
      <c r="H31" s="6" t="s">
        <v>230</v>
      </c>
      <c r="I31" s="6" t="s">
        <v>39</v>
      </c>
      <c r="J31" s="6" t="s">
        <v>29</v>
      </c>
      <c r="K31" s="6">
        <v>19348</v>
      </c>
      <c r="L31" s="9" t="s">
        <v>231</v>
      </c>
      <c r="M31" s="6" t="s">
        <v>232</v>
      </c>
      <c r="N31" s="10">
        <v>41344</v>
      </c>
      <c r="O31" s="6" t="s">
        <v>233</v>
      </c>
      <c r="P31" s="10">
        <v>42583</v>
      </c>
      <c r="Q31" s="12"/>
      <c r="R31" s="13"/>
      <c r="S31" s="12"/>
      <c r="T31" s="13"/>
      <c r="U31" s="15"/>
      <c r="V31" s="15"/>
      <c r="W31" s="15"/>
      <c r="X31" s="15"/>
      <c r="Y31" s="15"/>
      <c r="Z31" s="15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ht="28.5" customHeight="1">
      <c r="A32" s="6" t="s">
        <v>234</v>
      </c>
      <c r="B32" s="6" t="s">
        <v>235</v>
      </c>
      <c r="C32" s="7">
        <v>43617</v>
      </c>
      <c r="D32" s="6" t="s">
        <v>23</v>
      </c>
      <c r="E32" s="6" t="s">
        <v>236</v>
      </c>
      <c r="F32" s="36" t="s">
        <v>237</v>
      </c>
      <c r="G32" s="17">
        <v>43788</v>
      </c>
      <c r="H32" s="6" t="s">
        <v>238</v>
      </c>
      <c r="I32" s="6" t="s">
        <v>39</v>
      </c>
      <c r="J32" s="6" t="s">
        <v>29</v>
      </c>
      <c r="K32" s="6">
        <v>19348</v>
      </c>
      <c r="L32" s="9" t="s">
        <v>239</v>
      </c>
      <c r="M32" s="6" t="s">
        <v>240</v>
      </c>
      <c r="N32" s="10">
        <v>42412</v>
      </c>
      <c r="O32" s="6" t="s">
        <v>241</v>
      </c>
      <c r="P32" s="10">
        <v>43300</v>
      </c>
      <c r="Q32" s="12"/>
      <c r="R32" s="13"/>
      <c r="S32" s="12"/>
      <c r="T32" s="13"/>
      <c r="U32" s="14" t="s">
        <v>215</v>
      </c>
      <c r="V32" s="15"/>
      <c r="W32" s="15"/>
      <c r="X32" s="15"/>
      <c r="Y32" s="15"/>
      <c r="Z32" s="15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ht="28.5" customHeight="1">
      <c r="A33" s="6" t="s">
        <v>242</v>
      </c>
      <c r="B33" s="6" t="s">
        <v>61</v>
      </c>
      <c r="C33" s="7">
        <v>43403</v>
      </c>
      <c r="D33" s="6" t="s">
        <v>23</v>
      </c>
      <c r="E33" s="6" t="s">
        <v>243</v>
      </c>
      <c r="F33" s="36">
        <v>8563046164</v>
      </c>
      <c r="G33" s="17">
        <v>43391</v>
      </c>
      <c r="H33" s="6" t="s">
        <v>244</v>
      </c>
      <c r="I33" s="6" t="s">
        <v>39</v>
      </c>
      <c r="J33" s="6" t="s">
        <v>29</v>
      </c>
      <c r="K33" s="6">
        <v>19348</v>
      </c>
      <c r="L33" s="9" t="s">
        <v>245</v>
      </c>
      <c r="M33" s="6" t="s">
        <v>57</v>
      </c>
      <c r="N33" s="10">
        <v>42334</v>
      </c>
      <c r="O33" s="6" t="s">
        <v>221</v>
      </c>
      <c r="P33" s="10">
        <v>43021</v>
      </c>
      <c r="Q33" s="12"/>
      <c r="R33" s="13"/>
      <c r="S33" s="12"/>
      <c r="T33" s="13"/>
      <c r="U33" s="15"/>
      <c r="V33" s="15"/>
      <c r="W33" s="15"/>
      <c r="X33" s="15"/>
      <c r="Y33" s="15"/>
      <c r="Z33" s="15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ht="28.5" customHeight="1">
      <c r="A34" s="37" t="s">
        <v>246</v>
      </c>
      <c r="B34" s="37" t="s">
        <v>247</v>
      </c>
      <c r="C34" s="38">
        <v>43464</v>
      </c>
      <c r="D34" s="37" t="s">
        <v>23</v>
      </c>
      <c r="E34" s="37" t="s">
        <v>248</v>
      </c>
      <c r="F34" s="36">
        <v>2159191782</v>
      </c>
      <c r="G34" s="39">
        <v>43118</v>
      </c>
      <c r="H34" s="37" t="s">
        <v>249</v>
      </c>
      <c r="I34" s="37" t="s">
        <v>39</v>
      </c>
      <c r="J34" s="37" t="s">
        <v>29</v>
      </c>
      <c r="K34" s="37">
        <v>19348</v>
      </c>
      <c r="L34" s="18" t="s">
        <v>250</v>
      </c>
      <c r="M34" s="37" t="s">
        <v>251</v>
      </c>
      <c r="N34" s="40">
        <v>42333</v>
      </c>
      <c r="O34" s="37" t="s">
        <v>252</v>
      </c>
      <c r="P34" s="40">
        <v>42940</v>
      </c>
      <c r="Q34" s="35"/>
      <c r="R34" s="41"/>
      <c r="S34" s="15"/>
      <c r="T34" s="41"/>
      <c r="U34" s="15"/>
      <c r="V34" s="15"/>
      <c r="W34" s="15"/>
      <c r="X34" s="15"/>
      <c r="Y34" s="15"/>
      <c r="Z34" s="15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6" ht="28.5" customHeight="1">
      <c r="A35" s="37" t="s">
        <v>253</v>
      </c>
      <c r="B35" s="37" t="s">
        <v>141</v>
      </c>
      <c r="C35" s="38">
        <v>43428</v>
      </c>
      <c r="D35" s="37" t="s">
        <v>23</v>
      </c>
      <c r="E35" s="37" t="s">
        <v>254</v>
      </c>
      <c r="F35" s="42" t="s">
        <v>255</v>
      </c>
      <c r="G35" s="39">
        <v>43483</v>
      </c>
      <c r="H35" s="37" t="s">
        <v>256</v>
      </c>
      <c r="I35" s="37" t="s">
        <v>39</v>
      </c>
      <c r="J35" s="37" t="s">
        <v>29</v>
      </c>
      <c r="K35" s="37">
        <v>19348</v>
      </c>
      <c r="L35" s="18" t="s">
        <v>257</v>
      </c>
      <c r="M35" s="37" t="s">
        <v>258</v>
      </c>
      <c r="N35" s="40">
        <v>42614</v>
      </c>
      <c r="O35" s="37" t="s">
        <v>259</v>
      </c>
      <c r="P35" s="40">
        <v>43262</v>
      </c>
      <c r="Q35" s="35"/>
      <c r="R35" s="41"/>
      <c r="S35" s="15"/>
      <c r="T35" s="41"/>
      <c r="U35" s="14" t="s">
        <v>99</v>
      </c>
      <c r="V35" s="15"/>
      <c r="W35" s="15"/>
      <c r="X35" s="15"/>
      <c r="Y35" s="15"/>
      <c r="Z35" s="15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1:36" ht="28.5" customHeight="1">
      <c r="A36" s="37" t="s">
        <v>260</v>
      </c>
      <c r="B36" s="37" t="s">
        <v>261</v>
      </c>
      <c r="C36" s="38">
        <v>43804</v>
      </c>
      <c r="D36" s="37" t="s">
        <v>23</v>
      </c>
      <c r="E36" s="37" t="s">
        <v>262</v>
      </c>
      <c r="F36" s="36" t="s">
        <v>263</v>
      </c>
      <c r="G36" s="39">
        <v>43727</v>
      </c>
      <c r="H36" s="37" t="s">
        <v>264</v>
      </c>
      <c r="I36" s="37" t="s">
        <v>53</v>
      </c>
      <c r="J36" s="37" t="s">
        <v>29</v>
      </c>
      <c r="K36" s="37">
        <v>19382</v>
      </c>
      <c r="L36" s="18" t="s">
        <v>265</v>
      </c>
      <c r="M36" s="37" t="s">
        <v>266</v>
      </c>
      <c r="N36" s="40">
        <v>41557</v>
      </c>
      <c r="O36" s="37" t="s">
        <v>55</v>
      </c>
      <c r="P36" s="40">
        <v>42231</v>
      </c>
      <c r="Q36" s="37"/>
      <c r="R36" s="41"/>
      <c r="S36" s="15"/>
      <c r="T36" s="41"/>
      <c r="U36" s="15"/>
      <c r="V36" s="15"/>
      <c r="W36" s="15"/>
      <c r="X36" s="15"/>
      <c r="Y36" s="15"/>
      <c r="Z36" s="15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1:36" ht="28.5" customHeight="1">
      <c r="A37" s="37" t="s">
        <v>267</v>
      </c>
      <c r="B37" s="37" t="s">
        <v>268</v>
      </c>
      <c r="C37" s="38">
        <v>43599</v>
      </c>
      <c r="D37" s="37" t="s">
        <v>23</v>
      </c>
      <c r="E37" s="37" t="s">
        <v>269</v>
      </c>
      <c r="F37" s="43" t="s">
        <v>270</v>
      </c>
      <c r="G37" s="39">
        <v>43757</v>
      </c>
      <c r="H37" s="37" t="s">
        <v>271</v>
      </c>
      <c r="I37" s="37" t="s">
        <v>39</v>
      </c>
      <c r="J37" s="37" t="s">
        <v>29</v>
      </c>
      <c r="K37" s="37">
        <v>1934</v>
      </c>
      <c r="L37" s="18" t="s">
        <v>272</v>
      </c>
      <c r="M37" s="37" t="s">
        <v>273</v>
      </c>
      <c r="N37" s="40">
        <v>43435</v>
      </c>
      <c r="O37" s="37"/>
      <c r="P37" s="40"/>
      <c r="Q37" s="37"/>
      <c r="R37" s="41"/>
      <c r="S37" s="15"/>
      <c r="T37" s="41"/>
      <c r="U37" s="14" t="s">
        <v>99</v>
      </c>
      <c r="V37" s="15"/>
      <c r="W37" s="15"/>
      <c r="X37" s="15"/>
      <c r="Y37" s="15"/>
      <c r="Z37" s="15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 spans="1:36" ht="28.5" customHeight="1">
      <c r="A38" s="37" t="s">
        <v>274</v>
      </c>
      <c r="B38" s="37" t="s">
        <v>275</v>
      </c>
      <c r="C38" s="38">
        <v>42741</v>
      </c>
      <c r="D38" s="37" t="s">
        <v>23</v>
      </c>
      <c r="E38" s="37" t="s">
        <v>276</v>
      </c>
      <c r="F38" s="36">
        <v>6103573153</v>
      </c>
      <c r="G38" s="39">
        <v>43543</v>
      </c>
      <c r="H38" s="37" t="s">
        <v>277</v>
      </c>
      <c r="I38" s="37" t="s">
        <v>28</v>
      </c>
      <c r="J38" s="37" t="s">
        <v>29</v>
      </c>
      <c r="K38" s="37">
        <v>19317</v>
      </c>
      <c r="L38" s="18" t="s">
        <v>278</v>
      </c>
      <c r="M38" s="37" t="s">
        <v>123</v>
      </c>
      <c r="N38" s="40">
        <v>41408</v>
      </c>
      <c r="O38" s="37" t="s">
        <v>279</v>
      </c>
      <c r="P38" s="40">
        <v>42165</v>
      </c>
      <c r="Q38" s="37" t="s">
        <v>280</v>
      </c>
      <c r="R38" s="41"/>
      <c r="S38" s="15"/>
      <c r="T38" s="41"/>
      <c r="U38" s="15"/>
      <c r="V38" s="15"/>
      <c r="W38" s="15"/>
      <c r="X38" s="15"/>
      <c r="Y38" s="15"/>
      <c r="Z38" s="15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 spans="1:36" ht="28.5" customHeight="1">
      <c r="A39" s="37" t="s">
        <v>281</v>
      </c>
      <c r="B39" s="37" t="s">
        <v>282</v>
      </c>
      <c r="C39" s="38">
        <v>43479</v>
      </c>
      <c r="D39" s="37" t="s">
        <v>23</v>
      </c>
      <c r="E39" s="37" t="s">
        <v>283</v>
      </c>
      <c r="F39" s="36" t="s">
        <v>284</v>
      </c>
      <c r="G39" s="39">
        <v>43788</v>
      </c>
      <c r="H39" s="37" t="s">
        <v>285</v>
      </c>
      <c r="I39" s="37" t="s">
        <v>53</v>
      </c>
      <c r="J39" s="37" t="s">
        <v>29</v>
      </c>
      <c r="K39" s="37">
        <v>19382</v>
      </c>
      <c r="L39" s="18" t="s">
        <v>286</v>
      </c>
      <c r="M39" s="37" t="s">
        <v>32</v>
      </c>
      <c r="N39" s="40">
        <v>42210</v>
      </c>
      <c r="O39" s="37" t="s">
        <v>287</v>
      </c>
      <c r="P39" s="40">
        <v>43385</v>
      </c>
      <c r="Q39" s="35"/>
      <c r="R39" s="41"/>
      <c r="S39" s="15"/>
      <c r="T39" s="41"/>
      <c r="U39" s="14" t="s">
        <v>59</v>
      </c>
      <c r="V39" s="15"/>
      <c r="W39" s="15"/>
      <c r="X39" s="15"/>
      <c r="Y39" s="15"/>
      <c r="Z39" s="15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 spans="1:36" ht="28.5" customHeight="1">
      <c r="A40" s="37" t="s">
        <v>288</v>
      </c>
      <c r="B40" s="35" t="s">
        <v>289</v>
      </c>
      <c r="C40" s="44">
        <v>42675</v>
      </c>
      <c r="D40" s="35" t="s">
        <v>23</v>
      </c>
      <c r="E40" s="35" t="s">
        <v>36</v>
      </c>
      <c r="F40" s="34">
        <v>6108836565</v>
      </c>
      <c r="G40" s="45">
        <v>42445</v>
      </c>
      <c r="H40" s="35" t="s">
        <v>290</v>
      </c>
      <c r="I40" s="35" t="s">
        <v>28</v>
      </c>
      <c r="J40" s="35" t="s">
        <v>29</v>
      </c>
      <c r="K40" s="35">
        <v>19317</v>
      </c>
      <c r="L40" s="33" t="str">
        <f>HYPERLINK("mailto:alice_lane@hotmail.com","alice_lane@hotmail.com")</f>
        <v>alice_lane@hotmail.com</v>
      </c>
      <c r="M40" s="35" t="s">
        <v>291</v>
      </c>
      <c r="N40" s="41">
        <v>42121</v>
      </c>
      <c r="O40" s="37" t="s">
        <v>123</v>
      </c>
      <c r="P40" s="40">
        <v>42898</v>
      </c>
      <c r="Q40" s="35"/>
      <c r="R40" s="41"/>
      <c r="S40" s="15"/>
      <c r="T40" s="41"/>
      <c r="U40" s="15"/>
      <c r="V40" s="15"/>
      <c r="W40" s="15"/>
      <c r="X40" s="15"/>
      <c r="Y40" s="15"/>
      <c r="Z40" s="15"/>
      <c r="AA40" s="16"/>
      <c r="AB40" s="16"/>
      <c r="AC40" s="16"/>
      <c r="AD40" s="16"/>
      <c r="AE40" s="16"/>
      <c r="AF40" s="16"/>
      <c r="AG40" s="16"/>
      <c r="AH40" s="16"/>
      <c r="AI40" s="16"/>
      <c r="AJ40" s="16"/>
    </row>
    <row r="41" spans="1:36" ht="28.5" customHeight="1">
      <c r="A41" s="37" t="s">
        <v>292</v>
      </c>
      <c r="B41" s="37" t="s">
        <v>293</v>
      </c>
      <c r="C41" s="38">
        <v>43760</v>
      </c>
      <c r="D41" s="37" t="s">
        <v>23</v>
      </c>
      <c r="E41" s="37"/>
      <c r="F41" s="36" t="s">
        <v>294</v>
      </c>
      <c r="G41" s="46">
        <v>43757</v>
      </c>
      <c r="H41" s="37"/>
      <c r="I41" s="37"/>
      <c r="J41" s="37"/>
      <c r="K41" s="37"/>
      <c r="L41" s="18" t="s">
        <v>295</v>
      </c>
      <c r="M41" s="37" t="s">
        <v>296</v>
      </c>
      <c r="N41" s="40">
        <v>43280</v>
      </c>
      <c r="O41" s="37"/>
      <c r="P41" s="40"/>
      <c r="Q41" s="35"/>
      <c r="R41" s="41"/>
      <c r="S41" s="15"/>
      <c r="T41" s="41"/>
      <c r="U41" s="14" t="s">
        <v>99</v>
      </c>
      <c r="V41" s="15"/>
      <c r="W41" s="15"/>
      <c r="X41" s="15"/>
      <c r="Y41" s="15"/>
      <c r="Z41" s="15"/>
      <c r="AA41" s="16"/>
      <c r="AB41" s="16"/>
      <c r="AC41" s="16"/>
      <c r="AD41" s="16"/>
      <c r="AE41" s="16"/>
      <c r="AF41" s="16"/>
      <c r="AG41" s="16"/>
      <c r="AH41" s="16"/>
      <c r="AI41" s="16"/>
      <c r="AJ41" s="16"/>
    </row>
    <row r="42" spans="1:36" ht="28.5" customHeight="1">
      <c r="A42" s="37" t="s">
        <v>297</v>
      </c>
      <c r="B42" s="37" t="s">
        <v>298</v>
      </c>
      <c r="C42" s="38">
        <v>43776</v>
      </c>
      <c r="D42" s="37" t="s">
        <v>23</v>
      </c>
      <c r="E42" s="37" t="s">
        <v>299</v>
      </c>
      <c r="F42" s="36" t="s">
        <v>300</v>
      </c>
      <c r="G42" s="37" t="s">
        <v>301</v>
      </c>
      <c r="H42" s="37" t="s">
        <v>302</v>
      </c>
      <c r="I42" s="37" t="s">
        <v>53</v>
      </c>
      <c r="J42" s="37" t="s">
        <v>29</v>
      </c>
      <c r="K42" s="37">
        <v>19382</v>
      </c>
      <c r="L42" s="18" t="s">
        <v>303</v>
      </c>
      <c r="M42" s="37" t="s">
        <v>304</v>
      </c>
      <c r="N42" s="40">
        <v>41335</v>
      </c>
      <c r="O42" s="37" t="s">
        <v>305</v>
      </c>
      <c r="P42" s="40">
        <v>42294</v>
      </c>
      <c r="Q42" s="35"/>
      <c r="R42" s="41"/>
      <c r="S42" s="15"/>
      <c r="T42" s="41"/>
      <c r="U42" s="14" t="s">
        <v>59</v>
      </c>
      <c r="V42" s="15"/>
      <c r="W42" s="15"/>
      <c r="X42" s="15"/>
      <c r="Y42" s="15"/>
      <c r="Z42" s="15"/>
      <c r="AA42" s="16"/>
      <c r="AB42" s="16"/>
      <c r="AC42" s="16"/>
      <c r="AD42" s="16"/>
      <c r="AE42" s="16"/>
      <c r="AF42" s="16"/>
      <c r="AG42" s="16"/>
      <c r="AH42" s="16"/>
      <c r="AI42" s="16"/>
      <c r="AJ42" s="16"/>
    </row>
    <row r="43" spans="1:36" ht="28.5" customHeight="1">
      <c r="A43" s="37" t="s">
        <v>306</v>
      </c>
      <c r="B43" s="37" t="s">
        <v>307</v>
      </c>
      <c r="C43" s="38">
        <v>43729</v>
      </c>
      <c r="D43" s="37" t="s">
        <v>23</v>
      </c>
      <c r="E43" s="37" t="s">
        <v>308</v>
      </c>
      <c r="F43" s="36">
        <v>8144046077</v>
      </c>
      <c r="G43" s="39">
        <v>43574</v>
      </c>
      <c r="H43" s="37" t="s">
        <v>309</v>
      </c>
      <c r="I43" s="37" t="s">
        <v>53</v>
      </c>
      <c r="J43" s="37" t="s">
        <v>29</v>
      </c>
      <c r="K43" s="37">
        <v>19382</v>
      </c>
      <c r="L43" s="18" t="s">
        <v>310</v>
      </c>
      <c r="M43" s="37" t="s">
        <v>241</v>
      </c>
      <c r="N43" s="40">
        <v>41662</v>
      </c>
      <c r="O43" s="37" t="s">
        <v>311</v>
      </c>
      <c r="P43" s="40">
        <v>42423</v>
      </c>
      <c r="Q43" s="35"/>
      <c r="R43" s="41"/>
      <c r="S43" s="15"/>
      <c r="T43" s="41"/>
      <c r="U43" s="15"/>
      <c r="V43" s="15"/>
      <c r="W43" s="15"/>
      <c r="X43" s="15"/>
      <c r="Y43" s="15"/>
      <c r="Z43" s="15"/>
      <c r="AA43" s="16"/>
      <c r="AB43" s="16"/>
      <c r="AC43" s="16"/>
      <c r="AD43" s="16"/>
      <c r="AE43" s="16"/>
      <c r="AF43" s="16"/>
      <c r="AG43" s="16"/>
      <c r="AH43" s="16"/>
      <c r="AI43" s="16"/>
      <c r="AJ43" s="16"/>
    </row>
    <row r="44" spans="1:36" ht="28.5" customHeight="1">
      <c r="A44" s="35" t="s">
        <v>312</v>
      </c>
      <c r="B44" s="35" t="s">
        <v>313</v>
      </c>
      <c r="C44" s="44">
        <v>42543</v>
      </c>
      <c r="D44" s="35" t="s">
        <v>23</v>
      </c>
      <c r="E44" s="35" t="s">
        <v>314</v>
      </c>
      <c r="F44" s="34">
        <v>6093141009</v>
      </c>
      <c r="G44" s="45">
        <v>42445</v>
      </c>
      <c r="H44" s="35" t="s">
        <v>315</v>
      </c>
      <c r="I44" s="35" t="s">
        <v>53</v>
      </c>
      <c r="J44" s="35" t="s">
        <v>29</v>
      </c>
      <c r="K44" s="35">
        <v>19382</v>
      </c>
      <c r="L44" s="33" t="str">
        <f>HYPERLINK("mailto:margaret.marinzoli@gmail.com","margaret.marinzoli@gmail.com")</f>
        <v>margaret.marinzoli@gmail.com</v>
      </c>
      <c r="M44" s="35" t="s">
        <v>316</v>
      </c>
      <c r="N44" s="41">
        <v>41820</v>
      </c>
      <c r="O44" s="35" t="s">
        <v>317</v>
      </c>
      <c r="P44" s="41">
        <v>42537</v>
      </c>
      <c r="Q44" s="35"/>
      <c r="R44" s="41"/>
      <c r="S44" s="15"/>
      <c r="T44" s="41"/>
      <c r="U44" s="15"/>
      <c r="V44" s="15"/>
      <c r="W44" s="15"/>
      <c r="X44" s="15"/>
      <c r="Y44" s="15"/>
      <c r="Z44" s="15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ht="28.5" customHeight="1">
      <c r="A45" s="35" t="s">
        <v>318</v>
      </c>
      <c r="B45" s="35" t="s">
        <v>235</v>
      </c>
      <c r="C45" s="44">
        <v>42901</v>
      </c>
      <c r="D45" s="35" t="s">
        <v>23</v>
      </c>
      <c r="E45" s="35" t="s">
        <v>120</v>
      </c>
      <c r="F45" s="34">
        <v>6105741648</v>
      </c>
      <c r="G45" s="45">
        <v>42826</v>
      </c>
      <c r="H45" s="37" t="s">
        <v>319</v>
      </c>
      <c r="I45" s="37" t="s">
        <v>39</v>
      </c>
      <c r="J45" s="35" t="s">
        <v>29</v>
      </c>
      <c r="K45" s="37">
        <v>19348</v>
      </c>
      <c r="L45" s="33" t="str">
        <f>HYPERLINK("mailto:mccray.meg@gmail.com","mccray.meg@gmail.com")</f>
        <v>mccray.meg@gmail.com</v>
      </c>
      <c r="M45" s="35" t="s">
        <v>320</v>
      </c>
      <c r="N45" s="41">
        <v>42674</v>
      </c>
      <c r="O45" s="37" t="s">
        <v>321</v>
      </c>
      <c r="P45" s="40">
        <v>43172</v>
      </c>
      <c r="Q45" s="37" t="s">
        <v>322</v>
      </c>
      <c r="R45" s="40">
        <v>43720</v>
      </c>
      <c r="S45" s="15"/>
      <c r="T45" s="41"/>
      <c r="U45" s="15"/>
      <c r="V45" s="15"/>
      <c r="W45" s="15"/>
      <c r="X45" s="15"/>
      <c r="Y45" s="15"/>
      <c r="Z45" s="15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 spans="1:36" ht="28.5" customHeight="1">
      <c r="A46" s="37" t="s">
        <v>323</v>
      </c>
      <c r="B46" s="37" t="s">
        <v>190</v>
      </c>
      <c r="C46" s="38">
        <v>43355</v>
      </c>
      <c r="D46" s="37" t="s">
        <v>23</v>
      </c>
      <c r="E46" s="37" t="s">
        <v>324</v>
      </c>
      <c r="F46" s="36">
        <v>4844674265</v>
      </c>
      <c r="G46" s="39">
        <v>43252</v>
      </c>
      <c r="H46" s="37" t="s">
        <v>325</v>
      </c>
      <c r="I46" s="37" t="s">
        <v>53</v>
      </c>
      <c r="J46" s="37" t="s">
        <v>29</v>
      </c>
      <c r="K46" s="37">
        <v>19382</v>
      </c>
      <c r="L46" s="18" t="s">
        <v>326</v>
      </c>
      <c r="M46" s="37" t="s">
        <v>321</v>
      </c>
      <c r="N46" s="40">
        <v>42390</v>
      </c>
      <c r="O46" s="37" t="s">
        <v>176</v>
      </c>
      <c r="P46" s="40">
        <v>43118</v>
      </c>
      <c r="Q46" s="35"/>
      <c r="R46" s="41"/>
      <c r="S46" s="15"/>
      <c r="T46" s="41"/>
      <c r="U46" s="15"/>
      <c r="V46" s="15"/>
      <c r="W46" s="15"/>
      <c r="X46" s="15"/>
      <c r="Y46" s="15"/>
      <c r="Z46" s="15"/>
      <c r="AA46" s="16"/>
      <c r="AB46" s="16"/>
      <c r="AC46" s="16"/>
      <c r="AD46" s="16"/>
      <c r="AE46" s="16"/>
      <c r="AF46" s="16"/>
      <c r="AG46" s="16"/>
      <c r="AH46" s="16"/>
      <c r="AI46" s="16"/>
      <c r="AJ46" s="16"/>
    </row>
    <row r="47" spans="1:36" ht="28.5" customHeight="1">
      <c r="A47" s="19" t="s">
        <v>327</v>
      </c>
      <c r="B47" s="19" t="s">
        <v>328</v>
      </c>
      <c r="C47" s="25">
        <v>42213</v>
      </c>
      <c r="D47" s="19" t="s">
        <v>23</v>
      </c>
      <c r="E47" s="12" t="s">
        <v>243</v>
      </c>
      <c r="F47" s="26">
        <v>9085107533</v>
      </c>
      <c r="G47" s="32">
        <v>42231</v>
      </c>
      <c r="H47" s="19" t="s">
        <v>329</v>
      </c>
      <c r="I47" s="19" t="s">
        <v>53</v>
      </c>
      <c r="J47" s="19" t="s">
        <v>29</v>
      </c>
      <c r="K47" s="19">
        <v>19382</v>
      </c>
      <c r="L47" s="30" t="str">
        <f>HYPERLINK("mailto:lindsmeehan@gmail.com","lindsmeehan@gmail.com")</f>
        <v>lindsmeehan@gmail.com</v>
      </c>
      <c r="M47" s="19" t="s">
        <v>330</v>
      </c>
      <c r="N47" s="13">
        <v>42160</v>
      </c>
      <c r="O47" s="6" t="s">
        <v>331</v>
      </c>
      <c r="P47" s="10">
        <v>42874</v>
      </c>
      <c r="Q47" s="19"/>
      <c r="R47" s="13"/>
      <c r="S47" s="19"/>
      <c r="T47" s="13"/>
      <c r="U47" s="15"/>
      <c r="V47" s="15"/>
      <c r="W47" s="15"/>
      <c r="X47" s="15"/>
      <c r="Y47" s="15"/>
      <c r="Z47" s="15"/>
      <c r="AA47" s="16"/>
      <c r="AB47" s="16"/>
      <c r="AC47" s="16"/>
      <c r="AD47" s="16"/>
      <c r="AE47" s="16"/>
      <c r="AF47" s="16"/>
      <c r="AG47" s="16"/>
      <c r="AH47" s="16"/>
      <c r="AI47" s="16"/>
      <c r="AJ47" s="16"/>
    </row>
    <row r="48" spans="1:36" ht="28.5" customHeight="1">
      <c r="A48" s="19" t="s">
        <v>332</v>
      </c>
      <c r="B48" s="19" t="s">
        <v>333</v>
      </c>
      <c r="C48" s="25">
        <v>42187</v>
      </c>
      <c r="D48" s="19" t="s">
        <v>23</v>
      </c>
      <c r="E48" s="12" t="s">
        <v>334</v>
      </c>
      <c r="F48" s="26">
        <v>7173097254</v>
      </c>
      <c r="G48" s="32">
        <v>42109</v>
      </c>
      <c r="H48" s="19" t="s">
        <v>335</v>
      </c>
      <c r="I48" s="19" t="s">
        <v>53</v>
      </c>
      <c r="J48" s="19" t="s">
        <v>29</v>
      </c>
      <c r="K48" s="19">
        <v>19382</v>
      </c>
      <c r="L48" s="30" t="str">
        <f>HYPERLINK("mailto:bec7203@aol.com","bec7203@aol.com")</f>
        <v>bec7203@aol.com</v>
      </c>
      <c r="M48" s="19" t="s">
        <v>336</v>
      </c>
      <c r="N48" s="13">
        <v>41570</v>
      </c>
      <c r="O48" s="6" t="s">
        <v>337</v>
      </c>
      <c r="P48" s="10">
        <v>42852</v>
      </c>
      <c r="Q48" s="19"/>
      <c r="R48" s="13"/>
      <c r="S48" s="19"/>
      <c r="T48" s="13"/>
      <c r="U48" s="15"/>
      <c r="V48" s="15"/>
      <c r="W48" s="15"/>
      <c r="X48" s="15"/>
      <c r="Y48" s="15"/>
      <c r="Z48" s="15"/>
      <c r="AA48" s="16"/>
      <c r="AB48" s="16"/>
      <c r="AC48" s="16"/>
      <c r="AD48" s="16"/>
      <c r="AE48" s="16"/>
      <c r="AF48" s="16"/>
      <c r="AG48" s="16"/>
      <c r="AH48" s="16"/>
      <c r="AI48" s="16"/>
      <c r="AJ48" s="16"/>
    </row>
    <row r="49" spans="1:36" ht="28.5" customHeight="1">
      <c r="A49" s="19" t="s">
        <v>338</v>
      </c>
      <c r="B49" s="19" t="s">
        <v>339</v>
      </c>
      <c r="C49" s="25">
        <v>41851</v>
      </c>
      <c r="D49" s="19" t="s">
        <v>23</v>
      </c>
      <c r="E49" s="19" t="s">
        <v>243</v>
      </c>
      <c r="F49" s="26">
        <v>2157047005</v>
      </c>
      <c r="G49" s="32">
        <v>41804</v>
      </c>
      <c r="H49" s="19" t="s">
        <v>340</v>
      </c>
      <c r="I49" s="19" t="s">
        <v>28</v>
      </c>
      <c r="J49" s="19" t="s">
        <v>29</v>
      </c>
      <c r="K49" s="19">
        <v>19317</v>
      </c>
      <c r="L49" s="30" t="str">
        <f>HYPERLINK("mailto:jodi.roth@gmail.com","jodi.roth@gmail.com")</f>
        <v>jodi.roth@gmail.com</v>
      </c>
      <c r="M49" s="19" t="s">
        <v>131</v>
      </c>
      <c r="N49" s="13">
        <v>40690</v>
      </c>
      <c r="O49" s="12" t="s">
        <v>341</v>
      </c>
      <c r="P49" s="13">
        <v>41401</v>
      </c>
      <c r="Q49" s="12" t="s">
        <v>31</v>
      </c>
      <c r="R49" s="13">
        <v>42489</v>
      </c>
      <c r="S49" s="12"/>
      <c r="T49" s="13"/>
      <c r="U49" s="14" t="s">
        <v>33</v>
      </c>
      <c r="V49" s="15"/>
      <c r="W49" s="15"/>
      <c r="X49" s="15"/>
      <c r="Y49" s="15"/>
      <c r="Z49" s="15"/>
      <c r="AA49" s="16"/>
      <c r="AB49" s="16"/>
      <c r="AC49" s="16"/>
      <c r="AD49" s="16"/>
      <c r="AE49" s="16"/>
      <c r="AF49" s="16"/>
      <c r="AG49" s="16"/>
      <c r="AH49" s="16"/>
      <c r="AI49" s="16"/>
      <c r="AJ49" s="16"/>
    </row>
    <row r="50" spans="1:36" ht="28.5" customHeight="1">
      <c r="A50" s="6" t="s">
        <v>342</v>
      </c>
      <c r="B50" s="6" t="s">
        <v>343</v>
      </c>
      <c r="C50" s="7">
        <v>44168</v>
      </c>
      <c r="D50" s="6" t="s">
        <v>23</v>
      </c>
      <c r="E50" s="6" t="s">
        <v>172</v>
      </c>
      <c r="F50" s="8" t="s">
        <v>344</v>
      </c>
      <c r="G50" s="17">
        <v>43971</v>
      </c>
      <c r="H50" s="6" t="s">
        <v>345</v>
      </c>
      <c r="I50" s="6" t="s">
        <v>53</v>
      </c>
      <c r="J50" s="6" t="s">
        <v>29</v>
      </c>
      <c r="K50" s="6">
        <v>19382</v>
      </c>
      <c r="L50" s="20" t="s">
        <v>346</v>
      </c>
      <c r="M50" s="6" t="s">
        <v>347</v>
      </c>
      <c r="N50" s="10">
        <v>42046</v>
      </c>
      <c r="O50" s="11" t="s">
        <v>348</v>
      </c>
      <c r="P50" s="47">
        <v>42714</v>
      </c>
      <c r="Q50" s="11" t="s">
        <v>349</v>
      </c>
      <c r="R50" s="10">
        <v>43352</v>
      </c>
      <c r="S50" s="12"/>
      <c r="T50" s="13"/>
      <c r="U50" s="14" t="s">
        <v>59</v>
      </c>
      <c r="V50" s="15"/>
      <c r="W50" s="15"/>
      <c r="X50" s="15"/>
      <c r="Y50" s="15"/>
      <c r="Z50" s="15"/>
      <c r="AA50" s="16"/>
      <c r="AB50" s="16"/>
      <c r="AC50" s="16"/>
      <c r="AD50" s="16"/>
      <c r="AE50" s="16"/>
      <c r="AF50" s="16"/>
      <c r="AG50" s="16"/>
      <c r="AH50" s="16"/>
      <c r="AI50" s="16"/>
      <c r="AJ50" s="16"/>
    </row>
    <row r="51" spans="1:36" ht="28.5" customHeight="1">
      <c r="A51" s="6" t="s">
        <v>65</v>
      </c>
      <c r="B51" s="6" t="s">
        <v>350</v>
      </c>
      <c r="C51" s="7">
        <v>43216</v>
      </c>
      <c r="D51" s="6" t="s">
        <v>23</v>
      </c>
      <c r="E51" s="6" t="s">
        <v>351</v>
      </c>
      <c r="F51" s="8">
        <v>6103295205</v>
      </c>
      <c r="G51" s="17">
        <v>43238</v>
      </c>
      <c r="H51" s="6" t="s">
        <v>352</v>
      </c>
      <c r="I51" s="6" t="s">
        <v>39</v>
      </c>
      <c r="J51" s="6" t="s">
        <v>29</v>
      </c>
      <c r="K51" s="6">
        <v>19348</v>
      </c>
      <c r="L51" s="20" t="s">
        <v>353</v>
      </c>
      <c r="M51" s="6" t="s">
        <v>354</v>
      </c>
      <c r="N51" s="10">
        <v>42080</v>
      </c>
      <c r="O51" s="6" t="s">
        <v>223</v>
      </c>
      <c r="P51" s="10">
        <v>43493</v>
      </c>
      <c r="Q51" s="12"/>
      <c r="R51" s="13"/>
      <c r="S51" s="12"/>
      <c r="T51" s="13"/>
      <c r="U51" s="14" t="s">
        <v>99</v>
      </c>
      <c r="V51" s="15"/>
      <c r="W51" s="15"/>
      <c r="X51" s="15"/>
      <c r="Y51" s="15"/>
      <c r="Z51" s="15"/>
      <c r="AA51" s="16"/>
      <c r="AB51" s="16"/>
      <c r="AC51" s="16"/>
      <c r="AD51" s="16"/>
      <c r="AE51" s="16"/>
      <c r="AF51" s="16"/>
      <c r="AG51" s="16"/>
      <c r="AH51" s="16"/>
      <c r="AI51" s="16"/>
      <c r="AJ51" s="16"/>
    </row>
    <row r="52" spans="1:36" ht="28.5" customHeight="1">
      <c r="A52" s="19" t="s">
        <v>355</v>
      </c>
      <c r="B52" s="19" t="s">
        <v>356</v>
      </c>
      <c r="C52" s="25">
        <v>41905</v>
      </c>
      <c r="D52" s="19" t="s">
        <v>23</v>
      </c>
      <c r="E52" s="19" t="s">
        <v>357</v>
      </c>
      <c r="F52" s="26">
        <v>2152627886</v>
      </c>
      <c r="G52" s="32">
        <v>41804</v>
      </c>
      <c r="H52" s="19" t="s">
        <v>358</v>
      </c>
      <c r="I52" s="19" t="s">
        <v>53</v>
      </c>
      <c r="J52" s="19" t="s">
        <v>29</v>
      </c>
      <c r="K52" s="19">
        <v>19382</v>
      </c>
      <c r="L52" s="30" t="str">
        <f>HYPERLINK("mailto:mollysroberts@gmail.com","mollysroberts@gmail.com")</f>
        <v>mollysroberts@gmail.com</v>
      </c>
      <c r="M52" s="19" t="s">
        <v>359</v>
      </c>
      <c r="N52" s="13">
        <v>41205</v>
      </c>
      <c r="O52" s="19" t="s">
        <v>360</v>
      </c>
      <c r="P52" s="13">
        <v>41961</v>
      </c>
      <c r="Q52" s="11" t="s">
        <v>361</v>
      </c>
      <c r="R52" s="10">
        <v>42733</v>
      </c>
      <c r="S52" s="12"/>
      <c r="T52" s="13"/>
      <c r="U52" s="14" t="s">
        <v>59</v>
      </c>
      <c r="V52" s="15"/>
      <c r="W52" s="15"/>
      <c r="X52" s="15"/>
      <c r="Y52" s="15"/>
      <c r="Z52" s="15"/>
      <c r="AA52" s="16"/>
      <c r="AB52" s="16"/>
      <c r="AC52" s="16"/>
      <c r="AD52" s="16"/>
      <c r="AE52" s="16"/>
      <c r="AF52" s="16"/>
      <c r="AG52" s="16"/>
      <c r="AH52" s="16"/>
      <c r="AI52" s="16"/>
      <c r="AJ52" s="16"/>
    </row>
    <row r="53" spans="1:36" ht="28.5" customHeight="1">
      <c r="A53" s="19" t="s">
        <v>362</v>
      </c>
      <c r="B53" s="19" t="s">
        <v>363</v>
      </c>
      <c r="C53" s="25">
        <v>42451</v>
      </c>
      <c r="D53" s="19" t="s">
        <v>23</v>
      </c>
      <c r="E53" s="19" t="s">
        <v>364</v>
      </c>
      <c r="F53" s="26">
        <v>3025593518</v>
      </c>
      <c r="G53" s="32">
        <v>42705</v>
      </c>
      <c r="H53" s="19" t="s">
        <v>365</v>
      </c>
      <c r="I53" s="19" t="s">
        <v>53</v>
      </c>
      <c r="J53" s="19" t="s">
        <v>29</v>
      </c>
      <c r="K53" s="19">
        <v>19382</v>
      </c>
      <c r="L53" s="30" t="str">
        <f>HYPERLINK("mailto:denaep22@yahoo.com","denaep22@yahoo.com")</f>
        <v>denaep22@yahoo.com</v>
      </c>
      <c r="M53" s="19" t="s">
        <v>41</v>
      </c>
      <c r="N53" s="13">
        <v>41443</v>
      </c>
      <c r="O53" s="12" t="s">
        <v>366</v>
      </c>
      <c r="P53" s="13">
        <v>42781</v>
      </c>
      <c r="Q53" s="12"/>
      <c r="R53" s="13"/>
      <c r="S53" s="12"/>
      <c r="T53" s="13"/>
      <c r="U53" s="15"/>
      <c r="V53" s="15"/>
      <c r="W53" s="15"/>
      <c r="X53" s="15"/>
      <c r="Y53" s="15"/>
      <c r="Z53" s="15"/>
      <c r="AA53" s="16"/>
      <c r="AB53" s="16"/>
      <c r="AC53" s="16"/>
      <c r="AD53" s="16"/>
      <c r="AE53" s="16"/>
      <c r="AF53" s="16"/>
      <c r="AG53" s="16"/>
      <c r="AH53" s="16"/>
      <c r="AI53" s="16"/>
      <c r="AJ53" s="16"/>
    </row>
    <row r="54" spans="1:36" ht="28.5" customHeight="1">
      <c r="A54" s="19" t="s">
        <v>367</v>
      </c>
      <c r="B54" s="19" t="s">
        <v>368</v>
      </c>
      <c r="C54" s="25">
        <v>41946</v>
      </c>
      <c r="D54" s="19" t="s">
        <v>23</v>
      </c>
      <c r="E54" s="19" t="s">
        <v>369</v>
      </c>
      <c r="F54" s="26">
        <v>6104708652</v>
      </c>
      <c r="G54" s="17">
        <v>41821</v>
      </c>
      <c r="H54" s="19" t="s">
        <v>370</v>
      </c>
      <c r="I54" s="19" t="s">
        <v>39</v>
      </c>
      <c r="J54" s="19" t="s">
        <v>29</v>
      </c>
      <c r="K54" s="19">
        <v>19348</v>
      </c>
      <c r="L54" s="30" t="str">
        <f>HYPERLINK("mailto:jaimeescheff@yahoo.com","jaimeescheff@yahoo.com")</f>
        <v>jaimeescheff@yahoo.com</v>
      </c>
      <c r="M54" s="19" t="s">
        <v>371</v>
      </c>
      <c r="N54" s="13">
        <v>40015</v>
      </c>
      <c r="O54" s="19" t="s">
        <v>372</v>
      </c>
      <c r="P54" s="13">
        <v>41392</v>
      </c>
      <c r="Q54" s="19" t="s">
        <v>373</v>
      </c>
      <c r="R54" s="13">
        <v>41988</v>
      </c>
      <c r="S54" s="12"/>
      <c r="T54" s="13"/>
      <c r="U54" s="14" t="s">
        <v>33</v>
      </c>
      <c r="V54" s="15"/>
      <c r="W54" s="15"/>
      <c r="X54" s="15"/>
      <c r="Y54" s="15"/>
      <c r="Z54" s="15"/>
      <c r="AA54" s="16"/>
      <c r="AB54" s="16"/>
      <c r="AC54" s="16"/>
      <c r="AD54" s="16"/>
      <c r="AE54" s="16"/>
      <c r="AF54" s="16"/>
      <c r="AG54" s="16"/>
      <c r="AH54" s="16"/>
      <c r="AI54" s="16"/>
      <c r="AJ54" s="16"/>
    </row>
    <row r="55" spans="1:36" ht="28.5" customHeight="1">
      <c r="A55" s="6" t="s">
        <v>374</v>
      </c>
      <c r="B55" s="6" t="s">
        <v>375</v>
      </c>
      <c r="C55" s="7">
        <v>43641</v>
      </c>
      <c r="D55" s="6" t="s">
        <v>23</v>
      </c>
      <c r="E55" s="6" t="s">
        <v>376</v>
      </c>
      <c r="F55" s="8">
        <v>2406269251</v>
      </c>
      <c r="G55" s="17">
        <v>43515</v>
      </c>
      <c r="H55" s="6" t="s">
        <v>377</v>
      </c>
      <c r="I55" s="6" t="s">
        <v>53</v>
      </c>
      <c r="J55" s="6" t="s">
        <v>29</v>
      </c>
      <c r="K55" s="6">
        <v>19382</v>
      </c>
      <c r="L55" s="20" t="s">
        <v>378</v>
      </c>
      <c r="M55" s="6" t="s">
        <v>106</v>
      </c>
      <c r="N55" s="10">
        <v>43434</v>
      </c>
      <c r="O55" s="19"/>
      <c r="P55" s="13"/>
      <c r="Q55" s="12"/>
      <c r="R55" s="13"/>
      <c r="S55" s="12"/>
      <c r="T55" s="13"/>
      <c r="U55" s="15"/>
      <c r="V55" s="15"/>
      <c r="W55" s="15"/>
      <c r="X55" s="15"/>
      <c r="Y55" s="15"/>
      <c r="Z55" s="15"/>
      <c r="AA55" s="16"/>
      <c r="AB55" s="16"/>
      <c r="AC55" s="16"/>
      <c r="AD55" s="16"/>
      <c r="AE55" s="16"/>
      <c r="AF55" s="16"/>
      <c r="AG55" s="16"/>
      <c r="AH55" s="16"/>
      <c r="AI55" s="16"/>
      <c r="AJ55" s="16"/>
    </row>
    <row r="56" spans="1:36" ht="28.5" customHeight="1">
      <c r="A56" s="6" t="s">
        <v>379</v>
      </c>
      <c r="B56" s="6" t="s">
        <v>380</v>
      </c>
      <c r="C56" s="7">
        <v>43547</v>
      </c>
      <c r="D56" s="6" t="s">
        <v>23</v>
      </c>
      <c r="E56" s="6" t="s">
        <v>381</v>
      </c>
      <c r="F56" s="8">
        <v>4848856979</v>
      </c>
      <c r="G56" s="17">
        <v>43574</v>
      </c>
      <c r="H56" s="6" t="s">
        <v>382</v>
      </c>
      <c r="I56" s="6" t="s">
        <v>39</v>
      </c>
      <c r="J56" s="6" t="s">
        <v>29</v>
      </c>
      <c r="K56" s="6">
        <v>19382</v>
      </c>
      <c r="L56" s="20" t="s">
        <v>383</v>
      </c>
      <c r="M56" s="6" t="s">
        <v>384</v>
      </c>
      <c r="N56" s="10">
        <v>43204</v>
      </c>
      <c r="O56" s="19"/>
      <c r="P56" s="13"/>
      <c r="Q56" s="12"/>
      <c r="R56" s="13"/>
      <c r="S56" s="12"/>
      <c r="T56" s="13"/>
      <c r="U56" s="15"/>
      <c r="V56" s="15"/>
      <c r="W56" s="15"/>
      <c r="X56" s="15"/>
      <c r="Y56" s="15"/>
      <c r="Z56" s="15"/>
      <c r="AA56" s="16"/>
      <c r="AB56" s="16"/>
      <c r="AC56" s="16"/>
      <c r="AD56" s="16"/>
      <c r="AE56" s="16"/>
      <c r="AF56" s="16"/>
      <c r="AG56" s="16"/>
      <c r="AH56" s="16"/>
      <c r="AI56" s="16"/>
      <c r="AJ56" s="16"/>
    </row>
    <row r="57" spans="1:36" ht="28.5" customHeight="1">
      <c r="A57" s="6" t="s">
        <v>385</v>
      </c>
      <c r="B57" s="6" t="s">
        <v>114</v>
      </c>
      <c r="C57" s="7">
        <v>44017</v>
      </c>
      <c r="D57" s="11" t="s">
        <v>23</v>
      </c>
      <c r="E57" s="6" t="s">
        <v>314</v>
      </c>
      <c r="F57" s="8" t="s">
        <v>386</v>
      </c>
      <c r="G57" s="48">
        <v>43971</v>
      </c>
      <c r="H57" s="6" t="s">
        <v>387</v>
      </c>
      <c r="I57" s="6" t="s">
        <v>53</v>
      </c>
      <c r="J57" s="6" t="s">
        <v>29</v>
      </c>
      <c r="K57" s="6">
        <v>19382</v>
      </c>
      <c r="L57" s="23" t="s">
        <v>388</v>
      </c>
      <c r="M57" s="11" t="s">
        <v>153</v>
      </c>
      <c r="N57" s="10">
        <v>41952</v>
      </c>
      <c r="O57" s="11" t="s">
        <v>389</v>
      </c>
      <c r="P57" s="10">
        <v>42952</v>
      </c>
      <c r="Q57" s="12"/>
      <c r="R57" s="13"/>
      <c r="S57" s="12"/>
      <c r="T57" s="13"/>
      <c r="U57" s="15"/>
      <c r="V57" s="15"/>
      <c r="W57" s="15"/>
      <c r="X57" s="15"/>
      <c r="Y57" s="15"/>
      <c r="Z57" s="15"/>
      <c r="AA57" s="16"/>
      <c r="AB57" s="16"/>
      <c r="AC57" s="16"/>
      <c r="AD57" s="16"/>
      <c r="AE57" s="16"/>
      <c r="AF57" s="16"/>
      <c r="AG57" s="16"/>
      <c r="AH57" s="16"/>
      <c r="AI57" s="16"/>
      <c r="AJ57" s="16"/>
    </row>
    <row r="58" spans="1:36" ht="28.5" customHeight="1">
      <c r="A58" s="6" t="s">
        <v>390</v>
      </c>
      <c r="B58" s="6" t="s">
        <v>391</v>
      </c>
      <c r="C58" s="7"/>
      <c r="D58" s="6"/>
      <c r="E58" s="6"/>
      <c r="F58" s="8"/>
      <c r="G58" s="17"/>
      <c r="H58" s="6" t="s">
        <v>392</v>
      </c>
      <c r="I58" s="6"/>
      <c r="J58" s="6"/>
      <c r="K58" s="6"/>
      <c r="L58" s="20" t="s">
        <v>393</v>
      </c>
      <c r="M58" s="6"/>
      <c r="N58" s="10"/>
      <c r="O58" s="6"/>
      <c r="P58" s="10"/>
      <c r="Q58" s="6"/>
      <c r="R58" s="10"/>
      <c r="S58" s="12"/>
      <c r="T58" s="13"/>
      <c r="U58" s="15"/>
      <c r="V58" s="41"/>
      <c r="W58" s="15"/>
      <c r="X58" s="41"/>
      <c r="Y58" s="15"/>
      <c r="Z58" s="41"/>
      <c r="AA58" s="16"/>
      <c r="AB58" s="16"/>
      <c r="AC58" s="16"/>
      <c r="AD58" s="16"/>
      <c r="AE58" s="16"/>
      <c r="AF58" s="16"/>
      <c r="AG58" s="16"/>
      <c r="AH58" s="16"/>
      <c r="AI58" s="16"/>
      <c r="AJ58" s="16"/>
    </row>
    <row r="59" spans="1:36" ht="28.5" customHeight="1">
      <c r="A59" s="6" t="s">
        <v>373</v>
      </c>
      <c r="B59" s="6" t="s">
        <v>394</v>
      </c>
      <c r="C59" s="7">
        <v>44112</v>
      </c>
      <c r="D59" s="6" t="s">
        <v>23</v>
      </c>
      <c r="E59" s="6" t="s">
        <v>156</v>
      </c>
      <c r="F59" s="8" t="s">
        <v>395</v>
      </c>
      <c r="G59" s="17">
        <v>44002</v>
      </c>
      <c r="H59" s="6" t="s">
        <v>396</v>
      </c>
      <c r="I59" s="6" t="s">
        <v>28</v>
      </c>
      <c r="J59" s="6" t="s">
        <v>29</v>
      </c>
      <c r="K59" s="6">
        <v>19317</v>
      </c>
      <c r="L59" s="20" t="s">
        <v>397</v>
      </c>
      <c r="M59" s="6" t="s">
        <v>398</v>
      </c>
      <c r="N59" s="10">
        <v>41719</v>
      </c>
      <c r="O59" s="6" t="s">
        <v>399</v>
      </c>
      <c r="P59" s="10">
        <v>42464</v>
      </c>
      <c r="Q59" s="6" t="s">
        <v>400</v>
      </c>
      <c r="R59" s="10">
        <v>42464</v>
      </c>
      <c r="S59" s="12"/>
      <c r="T59" s="13"/>
      <c r="U59" s="15"/>
      <c r="V59" s="41"/>
      <c r="W59" s="15"/>
      <c r="X59" s="41"/>
      <c r="Y59" s="15"/>
      <c r="Z59" s="41"/>
      <c r="AA59" s="16"/>
      <c r="AB59" s="16"/>
      <c r="AC59" s="16"/>
      <c r="AD59" s="16"/>
      <c r="AE59" s="16"/>
      <c r="AF59" s="16"/>
      <c r="AG59" s="16"/>
      <c r="AH59" s="16"/>
      <c r="AI59" s="16"/>
      <c r="AJ59" s="16"/>
    </row>
    <row r="60" spans="1:36" ht="28.5" customHeight="1">
      <c r="A60" s="6" t="s">
        <v>401</v>
      </c>
      <c r="B60" s="6" t="s">
        <v>402</v>
      </c>
      <c r="C60" s="7">
        <v>43198</v>
      </c>
      <c r="D60" s="6" t="s">
        <v>23</v>
      </c>
      <c r="E60" s="6" t="s">
        <v>403</v>
      </c>
      <c r="F60" s="8">
        <v>5712357414</v>
      </c>
      <c r="G60" s="17">
        <v>43238</v>
      </c>
      <c r="H60" s="6" t="s">
        <v>404</v>
      </c>
      <c r="I60" s="6" t="s">
        <v>53</v>
      </c>
      <c r="J60" s="6" t="s">
        <v>29</v>
      </c>
      <c r="K60" s="6">
        <v>19382</v>
      </c>
      <c r="L60" s="20" t="s">
        <v>405</v>
      </c>
      <c r="M60" s="6" t="s">
        <v>406</v>
      </c>
      <c r="N60" s="10">
        <v>37726</v>
      </c>
      <c r="O60" s="6" t="s">
        <v>407</v>
      </c>
      <c r="P60" s="10">
        <v>39161</v>
      </c>
      <c r="Q60" s="6" t="s">
        <v>408</v>
      </c>
      <c r="R60" s="10">
        <v>42770</v>
      </c>
      <c r="S60" s="12"/>
      <c r="T60" s="13"/>
      <c r="U60" s="15"/>
      <c r="V60" s="41"/>
      <c r="W60" s="15"/>
      <c r="X60" s="41"/>
      <c r="Y60" s="15"/>
      <c r="Z60" s="41"/>
      <c r="AA60" s="16"/>
      <c r="AB60" s="16"/>
      <c r="AC60" s="16"/>
      <c r="AD60" s="16"/>
      <c r="AE60" s="16"/>
      <c r="AF60" s="16"/>
      <c r="AG60" s="16"/>
      <c r="AH60" s="16"/>
      <c r="AI60" s="16"/>
      <c r="AJ60" s="16"/>
    </row>
    <row r="61" spans="1:36" ht="28.5" customHeight="1">
      <c r="A61" s="19" t="s">
        <v>409</v>
      </c>
      <c r="B61" s="19" t="s">
        <v>410</v>
      </c>
      <c r="C61" s="25">
        <v>42828</v>
      </c>
      <c r="D61" s="19" t="s">
        <v>23</v>
      </c>
      <c r="E61" s="19" t="s">
        <v>411</v>
      </c>
      <c r="F61" s="26" t="s">
        <v>412</v>
      </c>
      <c r="G61" s="32">
        <v>42767</v>
      </c>
      <c r="H61" s="19" t="s">
        <v>413</v>
      </c>
      <c r="I61" s="19" t="s">
        <v>39</v>
      </c>
      <c r="J61" s="19" t="s">
        <v>29</v>
      </c>
      <c r="K61" s="19">
        <v>19348</v>
      </c>
      <c r="L61" s="30" t="str">
        <f>HYPERLINK("mailto:claireu205@gmail.com","claireu205@gmail.com")</f>
        <v>claireu205@gmail.com</v>
      </c>
      <c r="M61" s="19" t="s">
        <v>414</v>
      </c>
      <c r="N61" s="13">
        <v>41714</v>
      </c>
      <c r="O61" s="19" t="s">
        <v>415</v>
      </c>
      <c r="P61" s="13">
        <v>42786</v>
      </c>
      <c r="Q61" s="19"/>
      <c r="R61" s="13"/>
      <c r="S61" s="12"/>
      <c r="T61" s="13"/>
      <c r="U61" s="15"/>
      <c r="V61" s="41"/>
      <c r="W61" s="15"/>
      <c r="X61" s="41"/>
      <c r="Y61" s="15"/>
      <c r="Z61" s="41"/>
      <c r="AA61" s="16"/>
      <c r="AB61" s="16"/>
      <c r="AC61" s="16"/>
      <c r="AD61" s="16"/>
      <c r="AE61" s="16"/>
      <c r="AF61" s="16"/>
      <c r="AG61" s="16"/>
      <c r="AH61" s="16"/>
      <c r="AI61" s="16"/>
      <c r="AJ61" s="16"/>
    </row>
    <row r="62" spans="1:36" ht="28.5" customHeight="1">
      <c r="A62" s="19" t="s">
        <v>416</v>
      </c>
      <c r="B62" s="19" t="s">
        <v>417</v>
      </c>
      <c r="C62" s="25">
        <v>41895</v>
      </c>
      <c r="D62" s="19" t="s">
        <v>23</v>
      </c>
      <c r="E62" s="19" t="s">
        <v>418</v>
      </c>
      <c r="F62" s="26">
        <v>4846673609</v>
      </c>
      <c r="G62" s="49">
        <v>41653</v>
      </c>
      <c r="H62" s="19" t="s">
        <v>419</v>
      </c>
      <c r="I62" s="19" t="s">
        <v>28</v>
      </c>
      <c r="J62" s="19" t="s">
        <v>29</v>
      </c>
      <c r="K62" s="19">
        <v>19317</v>
      </c>
      <c r="L62" s="50" t="s">
        <v>420</v>
      </c>
      <c r="M62" s="19" t="s">
        <v>421</v>
      </c>
      <c r="N62" s="13">
        <v>41535</v>
      </c>
      <c r="O62" s="19" t="s">
        <v>422</v>
      </c>
      <c r="P62" s="13">
        <v>42103</v>
      </c>
      <c r="Q62" s="19"/>
      <c r="R62" s="13"/>
      <c r="S62" s="19"/>
      <c r="T62" s="13"/>
      <c r="U62" s="15"/>
      <c r="V62" s="15"/>
      <c r="W62" s="15"/>
      <c r="X62" s="15"/>
      <c r="Y62" s="15"/>
      <c r="Z62" s="15"/>
      <c r="AA62" s="16"/>
      <c r="AB62" s="16"/>
      <c r="AC62" s="16"/>
      <c r="AD62" s="16"/>
      <c r="AE62" s="16"/>
      <c r="AF62" s="16"/>
      <c r="AG62" s="16"/>
      <c r="AH62" s="16"/>
      <c r="AI62" s="16"/>
      <c r="AJ62" s="16"/>
    </row>
    <row r="63" spans="1:36" ht="28.5" customHeight="1">
      <c r="A63" s="6" t="s">
        <v>423</v>
      </c>
      <c r="B63" s="6" t="s">
        <v>424</v>
      </c>
      <c r="C63" s="7">
        <v>43581</v>
      </c>
      <c r="D63" s="6" t="s">
        <v>23</v>
      </c>
      <c r="E63" s="6" t="s">
        <v>425</v>
      </c>
      <c r="F63" s="8" t="s">
        <v>426</v>
      </c>
      <c r="G63" s="51">
        <v>43665</v>
      </c>
      <c r="H63" s="6" t="s">
        <v>427</v>
      </c>
      <c r="I63" s="6" t="s">
        <v>53</v>
      </c>
      <c r="J63" s="6" t="s">
        <v>29</v>
      </c>
      <c r="K63" s="6">
        <v>19382</v>
      </c>
      <c r="L63" s="20" t="s">
        <v>428</v>
      </c>
      <c r="M63" s="6" t="s">
        <v>429</v>
      </c>
      <c r="N63" s="10">
        <v>43579</v>
      </c>
      <c r="O63" s="19"/>
      <c r="P63" s="13"/>
      <c r="Q63" s="6"/>
      <c r="R63" s="10"/>
      <c r="S63" s="6"/>
      <c r="T63" s="13"/>
      <c r="U63" s="15"/>
      <c r="V63" s="15"/>
      <c r="W63" s="15"/>
      <c r="X63" s="15"/>
      <c r="Y63" s="15"/>
      <c r="Z63" s="15"/>
      <c r="AA63" s="16"/>
      <c r="AB63" s="16"/>
      <c r="AC63" s="16"/>
      <c r="AD63" s="16"/>
      <c r="AE63" s="16"/>
      <c r="AF63" s="16"/>
      <c r="AG63" s="16"/>
      <c r="AH63" s="16"/>
      <c r="AI63" s="16"/>
      <c r="AJ63" s="16"/>
    </row>
    <row r="64" spans="1:36" ht="28.5" customHeight="1">
      <c r="A64" s="19" t="s">
        <v>430</v>
      </c>
      <c r="B64" s="19" t="s">
        <v>431</v>
      </c>
      <c r="C64" s="25">
        <v>42170</v>
      </c>
      <c r="D64" s="19" t="s">
        <v>23</v>
      </c>
      <c r="E64" s="19" t="s">
        <v>432</v>
      </c>
      <c r="F64" s="26">
        <v>3023451468</v>
      </c>
      <c r="G64" s="49">
        <v>42323</v>
      </c>
      <c r="H64" s="19" t="s">
        <v>433</v>
      </c>
      <c r="I64" s="19" t="s">
        <v>39</v>
      </c>
      <c r="J64" s="19" t="s">
        <v>29</v>
      </c>
      <c r="K64" s="19">
        <v>19348</v>
      </c>
      <c r="L64" s="30" t="str">
        <f>HYPERLINK("mailto:chelsea_c_bordeaux@msn.com","chelsea_c_bordeaux@msn.com")</f>
        <v>chelsea_c_bordeaux@msn.com</v>
      </c>
      <c r="M64" s="19" t="s">
        <v>130</v>
      </c>
      <c r="N64" s="13">
        <v>41284</v>
      </c>
      <c r="O64" s="19" t="s">
        <v>434</v>
      </c>
      <c r="P64" s="13">
        <v>41796</v>
      </c>
      <c r="Q64" s="6" t="s">
        <v>435</v>
      </c>
      <c r="R64" s="10">
        <v>42958</v>
      </c>
      <c r="S64" s="6"/>
      <c r="T64" s="13"/>
      <c r="U64" s="15"/>
      <c r="V64" s="15"/>
      <c r="W64" s="15"/>
      <c r="X64" s="15"/>
      <c r="Y64" s="15"/>
      <c r="Z64" s="15"/>
      <c r="AA64" s="16"/>
      <c r="AB64" s="16"/>
      <c r="AC64" s="16"/>
      <c r="AD64" s="16"/>
      <c r="AE64" s="16"/>
      <c r="AF64" s="16"/>
      <c r="AG64" s="16"/>
      <c r="AH64" s="16"/>
      <c r="AI64" s="16"/>
      <c r="AJ64" s="16"/>
    </row>
    <row r="65" spans="1:36" ht="28.5" customHeight="1">
      <c r="A65" s="6" t="s">
        <v>436</v>
      </c>
      <c r="B65" s="6" t="s">
        <v>437</v>
      </c>
      <c r="C65" s="7">
        <v>42808</v>
      </c>
      <c r="D65" s="6" t="s">
        <v>23</v>
      </c>
      <c r="E65" s="6" t="s">
        <v>438</v>
      </c>
      <c r="F65" s="8">
        <v>3102707482</v>
      </c>
      <c r="G65" s="51">
        <v>42964</v>
      </c>
      <c r="H65" s="6" t="s">
        <v>439</v>
      </c>
      <c r="I65" s="6" t="s">
        <v>53</v>
      </c>
      <c r="J65" s="6" t="s">
        <v>29</v>
      </c>
      <c r="K65" s="6">
        <v>19382</v>
      </c>
      <c r="L65" s="20" t="s">
        <v>440</v>
      </c>
      <c r="M65" s="6" t="s">
        <v>441</v>
      </c>
      <c r="N65" s="10">
        <v>42546</v>
      </c>
      <c r="O65" s="19"/>
      <c r="P65" s="13"/>
      <c r="Q65" s="19"/>
      <c r="R65" s="13"/>
      <c r="S65" s="19"/>
      <c r="T65" s="13"/>
      <c r="U65" s="15"/>
      <c r="V65" s="15"/>
      <c r="W65" s="15"/>
      <c r="X65" s="15"/>
      <c r="Y65" s="15"/>
      <c r="Z65" s="15"/>
      <c r="AA65" s="16"/>
      <c r="AB65" s="16"/>
      <c r="AC65" s="16"/>
      <c r="AD65" s="16"/>
      <c r="AE65" s="16"/>
      <c r="AF65" s="16"/>
      <c r="AG65" s="16"/>
      <c r="AH65" s="16"/>
      <c r="AI65" s="16"/>
      <c r="AJ65" s="16"/>
    </row>
    <row r="66" spans="1:36" ht="28.5" customHeight="1">
      <c r="A66" s="19" t="s">
        <v>442</v>
      </c>
      <c r="B66" s="19" t="s">
        <v>443</v>
      </c>
      <c r="C66" s="25">
        <v>42892</v>
      </c>
      <c r="D66" s="19" t="s">
        <v>23</v>
      </c>
      <c r="E66" s="19" t="s">
        <v>376</v>
      </c>
      <c r="F66" s="26">
        <v>8568899011</v>
      </c>
      <c r="G66" s="49">
        <v>42872</v>
      </c>
      <c r="H66" s="19" t="s">
        <v>444</v>
      </c>
      <c r="I66" s="19" t="s">
        <v>53</v>
      </c>
      <c r="J66" s="19" t="s">
        <v>29</v>
      </c>
      <c r="K66" s="19">
        <v>19382</v>
      </c>
      <c r="L66" s="30" t="str">
        <f>HYPERLINK("mailto:lyost6@gmail.com","lyost6@gmail.com")</f>
        <v>lyost6@gmail.com</v>
      </c>
      <c r="M66" s="19" t="s">
        <v>296</v>
      </c>
      <c r="N66" s="13">
        <v>42809</v>
      </c>
      <c r="O66" s="19"/>
      <c r="P66" s="13"/>
      <c r="Q66" s="19"/>
      <c r="R66" s="13"/>
      <c r="S66" s="19"/>
      <c r="T66" s="13"/>
      <c r="U66" s="15"/>
      <c r="V66" s="15"/>
      <c r="W66" s="15"/>
      <c r="X66" s="15"/>
      <c r="Y66" s="15"/>
      <c r="Z66" s="15"/>
      <c r="AA66" s="16"/>
      <c r="AB66" s="16"/>
      <c r="AC66" s="16"/>
      <c r="AD66" s="16"/>
      <c r="AE66" s="16"/>
      <c r="AF66" s="16"/>
      <c r="AG66" s="16"/>
      <c r="AH66" s="16"/>
      <c r="AI66" s="16"/>
      <c r="AJ66" s="16"/>
    </row>
    <row r="67" spans="1:36" ht="28.5" customHeight="1">
      <c r="A67" s="52"/>
      <c r="B67" s="52"/>
      <c r="C67" s="52"/>
      <c r="D67" s="52"/>
      <c r="E67" s="52"/>
      <c r="F67" s="53"/>
      <c r="G67" s="52"/>
      <c r="H67" s="52"/>
      <c r="I67" s="52"/>
      <c r="J67" s="52"/>
      <c r="K67" s="52"/>
      <c r="L67" s="52"/>
      <c r="M67" s="52"/>
      <c r="N67" s="54"/>
      <c r="O67" s="52"/>
      <c r="P67" s="54"/>
      <c r="Q67" s="52"/>
      <c r="R67" s="54"/>
      <c r="S67" s="52"/>
      <c r="T67" s="54"/>
      <c r="U67" s="55"/>
      <c r="V67" s="55"/>
      <c r="W67" s="55"/>
      <c r="X67" s="55"/>
      <c r="Y67" s="55"/>
      <c r="Z67" s="55"/>
      <c r="AA67" s="56"/>
      <c r="AB67" s="56"/>
      <c r="AC67" s="56"/>
      <c r="AD67" s="56"/>
      <c r="AE67" s="56"/>
      <c r="AF67" s="56"/>
      <c r="AG67" s="56"/>
      <c r="AH67" s="56"/>
      <c r="AI67" s="56"/>
      <c r="AJ67" s="56"/>
    </row>
    <row r="68" spans="1:36" ht="28.5" customHeight="1">
      <c r="A68" s="52"/>
      <c r="B68" s="52"/>
      <c r="C68" s="52"/>
      <c r="D68" s="52"/>
      <c r="E68" s="52"/>
      <c r="F68" s="53"/>
      <c r="G68" s="52"/>
      <c r="H68" s="52"/>
      <c r="I68" s="52"/>
      <c r="J68" s="52"/>
      <c r="K68" s="52"/>
      <c r="L68" s="52"/>
      <c r="M68" s="52"/>
      <c r="N68" s="54"/>
      <c r="O68" s="52"/>
      <c r="P68" s="54"/>
      <c r="Q68" s="52"/>
      <c r="R68" s="54"/>
      <c r="S68" s="52"/>
      <c r="T68" s="54"/>
      <c r="U68" s="55"/>
      <c r="V68" s="55"/>
      <c r="W68" s="55"/>
      <c r="X68" s="55"/>
      <c r="Y68" s="55"/>
      <c r="Z68" s="55"/>
      <c r="AA68" s="56"/>
      <c r="AB68" s="56"/>
      <c r="AC68" s="56"/>
      <c r="AD68" s="56"/>
      <c r="AE68" s="56"/>
      <c r="AF68" s="56"/>
      <c r="AG68" s="56"/>
      <c r="AH68" s="56"/>
      <c r="AI68" s="56"/>
      <c r="AJ68" s="56"/>
    </row>
    <row r="69" spans="1:36" ht="28.5" customHeight="1">
      <c r="A69" s="52"/>
      <c r="B69" s="52"/>
      <c r="C69" s="52"/>
      <c r="D69" s="52"/>
      <c r="E69" s="52"/>
      <c r="F69" s="53"/>
      <c r="G69" s="52"/>
      <c r="H69" s="52"/>
      <c r="I69" s="52"/>
      <c r="J69" s="52"/>
      <c r="K69" s="52"/>
      <c r="L69" s="52"/>
      <c r="M69" s="52"/>
      <c r="N69" s="54"/>
      <c r="O69" s="52"/>
      <c r="P69" s="54"/>
      <c r="Q69" s="52"/>
      <c r="R69" s="54"/>
      <c r="S69" s="52"/>
      <c r="T69" s="54"/>
      <c r="U69" s="55"/>
      <c r="V69" s="55"/>
      <c r="W69" s="55"/>
      <c r="X69" s="55"/>
      <c r="Y69" s="55"/>
      <c r="Z69" s="55"/>
      <c r="AA69" s="56"/>
      <c r="AB69" s="56"/>
      <c r="AC69" s="56"/>
      <c r="AD69" s="56"/>
      <c r="AE69" s="56"/>
      <c r="AF69" s="56"/>
      <c r="AG69" s="56"/>
      <c r="AH69" s="56"/>
      <c r="AI69" s="56"/>
      <c r="AJ69" s="56"/>
    </row>
    <row r="70" spans="1:36" ht="28.5" customHeight="1">
      <c r="A70" s="52"/>
      <c r="B70" s="52"/>
      <c r="C70" s="52"/>
      <c r="D70" s="52"/>
      <c r="E70" s="52"/>
      <c r="F70" s="53"/>
      <c r="G70" s="52"/>
      <c r="H70" s="52"/>
      <c r="I70" s="52"/>
      <c r="J70" s="52"/>
      <c r="K70" s="52"/>
      <c r="L70" s="52"/>
      <c r="M70" s="52"/>
      <c r="N70" s="54"/>
      <c r="O70" s="52"/>
      <c r="P70" s="54"/>
      <c r="Q70" s="52"/>
      <c r="R70" s="54"/>
      <c r="S70" s="52"/>
      <c r="T70" s="54"/>
      <c r="U70" s="55"/>
      <c r="V70" s="55"/>
      <c r="W70" s="55"/>
      <c r="X70" s="55"/>
      <c r="Y70" s="55"/>
      <c r="Z70" s="55"/>
      <c r="AA70" s="56"/>
      <c r="AB70" s="56"/>
      <c r="AC70" s="56"/>
      <c r="AD70" s="56"/>
      <c r="AE70" s="56"/>
      <c r="AF70" s="56"/>
      <c r="AG70" s="56"/>
      <c r="AH70" s="56"/>
      <c r="AI70" s="56"/>
      <c r="AJ70" s="56"/>
    </row>
    <row r="71" spans="1:36" ht="28.5" customHeight="1">
      <c r="A71" s="52"/>
      <c r="B71" s="52"/>
      <c r="C71" s="52"/>
      <c r="D71" s="52"/>
      <c r="E71" s="52"/>
      <c r="F71" s="53"/>
      <c r="G71" s="52"/>
      <c r="H71" s="52"/>
      <c r="I71" s="52"/>
      <c r="J71" s="52"/>
      <c r="K71" s="52"/>
      <c r="L71" s="52"/>
      <c r="M71" s="52"/>
      <c r="N71" s="54"/>
      <c r="O71" s="52"/>
      <c r="P71" s="54"/>
      <c r="Q71" s="52"/>
      <c r="R71" s="54"/>
      <c r="S71" s="52"/>
      <c r="T71" s="54"/>
      <c r="U71" s="55"/>
      <c r="V71" s="55"/>
      <c r="W71" s="55"/>
      <c r="X71" s="55"/>
      <c r="Y71" s="55"/>
      <c r="Z71" s="55"/>
      <c r="AA71" s="56"/>
      <c r="AB71" s="56"/>
      <c r="AC71" s="56"/>
      <c r="AD71" s="56"/>
      <c r="AE71" s="56"/>
      <c r="AF71" s="56"/>
      <c r="AG71" s="56"/>
      <c r="AH71" s="56"/>
      <c r="AI71" s="56"/>
      <c r="AJ71" s="56"/>
    </row>
    <row r="72" spans="1:36" ht="28.5" customHeight="1">
      <c r="A72" s="52"/>
      <c r="B72" s="52"/>
      <c r="C72" s="52"/>
      <c r="D72" s="52"/>
      <c r="E72" s="52"/>
      <c r="F72" s="53"/>
      <c r="G72" s="52"/>
      <c r="H72" s="52"/>
      <c r="I72" s="52"/>
      <c r="J72" s="52"/>
      <c r="K72" s="52"/>
      <c r="L72" s="52"/>
      <c r="M72" s="52"/>
      <c r="N72" s="54"/>
      <c r="O72" s="52"/>
      <c r="P72" s="54"/>
      <c r="Q72" s="52"/>
      <c r="R72" s="54"/>
      <c r="S72" s="52"/>
      <c r="T72" s="54"/>
      <c r="U72" s="55"/>
      <c r="V72" s="55"/>
      <c r="W72" s="55"/>
      <c r="X72" s="55"/>
      <c r="Y72" s="55"/>
      <c r="Z72" s="55"/>
      <c r="AA72" s="56"/>
      <c r="AB72" s="56"/>
      <c r="AC72" s="56"/>
      <c r="AD72" s="56"/>
      <c r="AE72" s="56"/>
      <c r="AF72" s="56"/>
      <c r="AG72" s="56"/>
      <c r="AH72" s="56"/>
      <c r="AI72" s="56"/>
      <c r="AJ72" s="56"/>
    </row>
    <row r="73" spans="1:36" ht="28.5" customHeight="1">
      <c r="A73" s="52"/>
      <c r="B73" s="52"/>
      <c r="C73" s="52"/>
      <c r="D73" s="52"/>
      <c r="E73" s="52"/>
      <c r="F73" s="53"/>
      <c r="G73" s="52"/>
      <c r="H73" s="52"/>
      <c r="I73" s="52"/>
      <c r="J73" s="52"/>
      <c r="K73" s="52"/>
      <c r="L73" s="52"/>
      <c r="M73" s="52"/>
      <c r="N73" s="54"/>
      <c r="O73" s="52"/>
      <c r="P73" s="54"/>
      <c r="Q73" s="52"/>
      <c r="R73" s="54"/>
      <c r="S73" s="52"/>
      <c r="T73" s="54"/>
      <c r="U73" s="55"/>
      <c r="V73" s="55"/>
      <c r="W73" s="55"/>
      <c r="X73" s="55"/>
      <c r="Y73" s="55"/>
      <c r="Z73" s="55"/>
      <c r="AA73" s="56"/>
      <c r="AB73" s="56"/>
      <c r="AC73" s="56"/>
      <c r="AD73" s="56"/>
      <c r="AE73" s="56"/>
      <c r="AF73" s="56"/>
      <c r="AG73" s="56"/>
      <c r="AH73" s="56"/>
      <c r="AI73" s="56"/>
      <c r="AJ73" s="56"/>
    </row>
    <row r="74" spans="1:36" ht="28.5" customHeight="1">
      <c r="A74" s="52"/>
      <c r="B74" s="52"/>
      <c r="C74" s="52"/>
      <c r="D74" s="52"/>
      <c r="E74" s="52"/>
      <c r="F74" s="57"/>
      <c r="G74" s="52"/>
      <c r="H74" s="52"/>
      <c r="I74" s="52"/>
      <c r="J74" s="52"/>
      <c r="K74" s="52"/>
      <c r="L74" s="52"/>
      <c r="M74" s="52"/>
      <c r="N74" s="54"/>
      <c r="O74" s="52"/>
      <c r="P74" s="54"/>
      <c r="Q74" s="52"/>
      <c r="R74" s="54"/>
      <c r="S74" s="52"/>
      <c r="T74" s="54"/>
      <c r="U74" s="55"/>
      <c r="V74" s="55"/>
      <c r="W74" s="55"/>
      <c r="X74" s="55"/>
      <c r="Y74" s="55"/>
      <c r="Z74" s="55"/>
      <c r="AA74" s="56"/>
      <c r="AB74" s="56"/>
      <c r="AC74" s="56"/>
      <c r="AD74" s="56"/>
      <c r="AE74" s="56"/>
      <c r="AF74" s="56"/>
      <c r="AG74" s="56"/>
      <c r="AH74" s="56"/>
      <c r="AI74" s="56"/>
      <c r="AJ74" s="56"/>
    </row>
    <row r="75" spans="1:36" ht="28.5" customHeight="1">
      <c r="A75" s="52"/>
      <c r="B75" s="52"/>
      <c r="C75" s="52"/>
      <c r="D75" s="52"/>
      <c r="E75" s="52"/>
      <c r="F75" s="57"/>
      <c r="G75" s="52"/>
      <c r="H75" s="52"/>
      <c r="I75" s="52"/>
      <c r="J75" s="52"/>
      <c r="K75" s="52"/>
      <c r="L75" s="52"/>
      <c r="M75" s="52"/>
      <c r="N75" s="54"/>
      <c r="O75" s="52"/>
      <c r="P75" s="54"/>
      <c r="Q75" s="52"/>
      <c r="R75" s="54"/>
      <c r="S75" s="52"/>
      <c r="T75" s="54"/>
      <c r="U75" s="55"/>
      <c r="V75" s="55"/>
      <c r="W75" s="55"/>
      <c r="X75" s="55"/>
      <c r="Y75" s="55"/>
      <c r="Z75" s="55"/>
      <c r="AA75" s="56"/>
      <c r="AB75" s="56"/>
      <c r="AC75" s="56"/>
      <c r="AD75" s="56"/>
      <c r="AE75" s="56"/>
      <c r="AF75" s="56"/>
      <c r="AG75" s="56"/>
      <c r="AH75" s="56"/>
      <c r="AI75" s="56"/>
      <c r="AJ75" s="56"/>
    </row>
    <row r="76" spans="1:36" ht="28.5" customHeight="1">
      <c r="A76" s="52"/>
      <c r="B76" s="52"/>
      <c r="C76" s="52"/>
      <c r="D76" s="52"/>
      <c r="E76" s="52"/>
      <c r="F76" s="57"/>
      <c r="G76" s="52"/>
      <c r="H76" s="52"/>
      <c r="I76" s="52"/>
      <c r="J76" s="52"/>
      <c r="K76" s="52"/>
      <c r="L76" s="52"/>
      <c r="M76" s="52"/>
      <c r="N76" s="54"/>
      <c r="O76" s="52"/>
      <c r="P76" s="54"/>
      <c r="Q76" s="52"/>
      <c r="R76" s="54"/>
      <c r="S76" s="52"/>
      <c r="T76" s="54"/>
      <c r="U76" s="55"/>
      <c r="V76" s="55"/>
      <c r="W76" s="55"/>
      <c r="X76" s="55"/>
      <c r="Y76" s="55"/>
      <c r="Z76" s="55"/>
      <c r="AA76" s="56"/>
      <c r="AB76" s="56"/>
      <c r="AC76" s="56"/>
      <c r="AD76" s="56"/>
      <c r="AE76" s="56"/>
      <c r="AF76" s="56"/>
      <c r="AG76" s="56"/>
      <c r="AH76" s="56"/>
      <c r="AI76" s="56"/>
      <c r="AJ76" s="56"/>
    </row>
    <row r="77" spans="1:36" ht="28.5" customHeight="1">
      <c r="A77" s="5"/>
      <c r="B77" s="5"/>
      <c r="C77" s="5"/>
      <c r="D77" s="5"/>
      <c r="E77" s="5"/>
      <c r="F77" s="58"/>
      <c r="G77" s="5"/>
      <c r="H77" s="5"/>
      <c r="I77" s="5"/>
      <c r="J77" s="5"/>
      <c r="K77" s="5"/>
      <c r="L77" s="5"/>
      <c r="M77" s="5"/>
      <c r="N77" s="59"/>
      <c r="O77" s="5"/>
      <c r="P77" s="59"/>
      <c r="Q77" s="5"/>
      <c r="R77" s="59"/>
      <c r="S77" s="5"/>
      <c r="T77" s="59"/>
      <c r="U77" s="60"/>
      <c r="V77" s="60"/>
      <c r="W77" s="60"/>
      <c r="X77" s="60"/>
      <c r="Y77" s="60"/>
      <c r="Z77" s="60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9.5" customHeight="1">
      <c r="A78" s="5"/>
      <c r="B78" s="5"/>
      <c r="C78" s="5"/>
      <c r="D78" s="5"/>
      <c r="E78" s="5"/>
      <c r="F78" s="58"/>
      <c r="G78" s="5"/>
      <c r="H78" s="5"/>
      <c r="I78" s="5"/>
      <c r="J78" s="5"/>
      <c r="K78" s="5"/>
      <c r="L78" s="5"/>
      <c r="M78" s="5"/>
      <c r="N78" s="59"/>
      <c r="O78" s="5"/>
      <c r="P78" s="5"/>
      <c r="Q78" s="5"/>
      <c r="R78" s="59"/>
      <c r="S78" s="5"/>
      <c r="T78" s="5"/>
      <c r="U78" s="60"/>
      <c r="V78" s="60"/>
      <c r="W78" s="60"/>
      <c r="X78" s="60"/>
      <c r="Y78" s="60"/>
      <c r="Z78" s="60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9.5" customHeight="1">
      <c r="A79" s="5"/>
      <c r="B79" s="5"/>
      <c r="C79" s="5"/>
      <c r="D79" s="5"/>
      <c r="E79" s="5"/>
      <c r="F79" s="58"/>
      <c r="G79" s="5"/>
      <c r="H79" s="5"/>
      <c r="I79" s="5"/>
      <c r="J79" s="5"/>
      <c r="K79" s="5"/>
      <c r="L79" s="5"/>
      <c r="M79" s="5"/>
      <c r="N79" s="59"/>
      <c r="O79" s="5"/>
      <c r="P79" s="5"/>
      <c r="Q79" s="5"/>
      <c r="R79" s="59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ht="19.5" customHeight="1">
      <c r="A80" s="5"/>
      <c r="B80" s="5"/>
      <c r="C80" s="5"/>
      <c r="D80" s="5"/>
      <c r="E80" s="5"/>
      <c r="F80" s="5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9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9.5" customHeight="1">
      <c r="A81" s="5"/>
      <c r="B81" s="5"/>
      <c r="C81" s="5"/>
      <c r="D81" s="5"/>
      <c r="E81" s="5"/>
      <c r="F81" s="5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9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9.5" customHeight="1">
      <c r="A82" s="5"/>
      <c r="B82" s="5"/>
      <c r="C82" s="5"/>
      <c r="D82" s="5"/>
      <c r="E82" s="5"/>
      <c r="F82" s="5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9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9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9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9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9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9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9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9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9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9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9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9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9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9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9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ht="19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19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ht="19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ht="19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ht="19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ht="19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ht="19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ht="19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9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ht="19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ht="19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ht="19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ht="19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ht="19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ht="19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ht="19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ht="19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ht="19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ht="19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ht="19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ht="19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ht="19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9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ht="19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ht="19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ht="19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ht="19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ht="19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ht="19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ht="19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ht="19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ht="19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ht="19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ht="19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ht="19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ht="19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ht="19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ht="19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ht="19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ht="19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ht="19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ht="19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ht="19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ht="19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ht="19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ht="19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ht="19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ht="19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ht="19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ht="19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ht="19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ht="19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ht="19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ht="19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ht="19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ht="19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ht="19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ht="19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ht="19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ht="19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ht="19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ht="19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ht="19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ht="19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ht="19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ht="19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ht="19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ht="19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ht="19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ht="19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ht="19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ht="19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ht="19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ht="19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ht="19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ht="19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ht="19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ht="19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ht="19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ht="19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ht="19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ht="19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ht="19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ht="19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ht="19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ht="19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ht="19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ht="19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9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9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9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9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9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9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9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9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9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9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9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9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9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9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9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ht="19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ht="19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ht="19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ht="19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ht="19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ht="19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ht="19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ht="19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ht="19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ht="19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ht="19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ht="19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ht="19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ht="19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ht="19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ht="19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ht="19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ht="19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ht="19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ht="19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ht="19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ht="19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ht="19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ht="19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ht="19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ht="19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ht="19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ht="19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ht="19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ht="19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ht="19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ht="19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ht="19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ht="19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ht="19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ht="19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 ht="19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 ht="19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 ht="19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 ht="19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 ht="19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1:36" ht="19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ht="19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 ht="19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 ht="19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6" ht="19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1:36" ht="19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1:36" ht="19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1:36" ht="19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ht="19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ht="19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ht="19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ht="19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ht="19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ht="19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 ht="19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 ht="19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 ht="19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ht="19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1:36" ht="19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1:36" ht="19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1:36" ht="19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spans="1:36" ht="19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1:36" ht="19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1:36" ht="19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1:36" ht="19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1:36" ht="19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1:36" ht="19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1:36" ht="19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spans="1:36" ht="19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spans="1:36" ht="19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1:36" ht="19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1:36" ht="19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spans="1:36" ht="19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spans="1:36" ht="19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spans="1:36" ht="19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1:36" ht="19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 spans="1:36" ht="19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 spans="1:36" ht="19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spans="1:36" ht="19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spans="1:36" ht="19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spans="1:36" ht="19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spans="1:36" ht="19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spans="1:36" ht="19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1:36" ht="19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1:36" ht="19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spans="1:36" ht="19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 spans="1:36" ht="19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spans="1:36" ht="19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1:36" ht="19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1:36" ht="19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1:36" ht="19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1:36" ht="19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1:36" ht="19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1:36" ht="19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 spans="1:36" ht="19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1:36" ht="19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1:36" ht="19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1:36" ht="19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1:36" ht="19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1:36" ht="19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1:36" ht="19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1:36" ht="19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1:36" ht="19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1:36" ht="19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1:36" ht="19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1:36" ht="19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1:36" ht="19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spans="1:36" ht="19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ht="19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ht="19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1:36" ht="19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spans="1:36" ht="19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 spans="1:36" ht="19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ht="19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ht="19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ht="19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ht="19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ht="19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ht="19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1:36" ht="19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1:36" ht="19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1:36" ht="19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1:36" ht="19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1:36" ht="19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1:36" ht="19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1:36" ht="19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1:36" ht="19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1:36" ht="19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1:36" ht="19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1:36" ht="19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1:36" ht="19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1:36" ht="19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1:36" ht="19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1:36" ht="19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1:36" ht="19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1:36" ht="19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1:36" ht="19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1:36" ht="19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1:36" ht="19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1:36" ht="19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1:36" ht="19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1:36" ht="19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1:36" ht="19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6" ht="19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6" ht="19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6" ht="19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6" ht="19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6" ht="19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6" ht="19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6" ht="19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 ht="19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 ht="19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ht="19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 ht="19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 ht="19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 ht="19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 ht="19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1:36" ht="19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1:36" ht="19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 ht="19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 ht="19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 ht="19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 ht="19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 ht="19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 ht="19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 ht="19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1:36" ht="19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1:36" ht="19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 ht="19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 ht="19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 ht="19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 ht="19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 ht="19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 ht="19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 ht="19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1:36" ht="19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1:36" ht="19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 ht="19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 ht="19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ht="19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 ht="19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 ht="19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 ht="19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 ht="19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1:36" ht="19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1:36" ht="19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 ht="19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 ht="19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 ht="19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 ht="19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 ht="19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 ht="19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 ht="19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1:36" ht="19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1:36" ht="19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 ht="19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 ht="19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 ht="19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 ht="19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 ht="19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 ht="19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 ht="19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1:36" ht="19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ht="19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 ht="19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 ht="19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 ht="19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 ht="19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 ht="19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 ht="19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 ht="19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1:36" ht="19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spans="1:36" ht="19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 ht="19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 ht="19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 ht="19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 ht="19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 ht="19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 ht="19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 ht="19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ht="19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spans="1:36" ht="19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 ht="19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 ht="19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 ht="19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 ht="19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 ht="19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 ht="19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 ht="19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spans="1:36" ht="19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spans="1:36" ht="19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 ht="19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 ht="19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 ht="19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 ht="19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ht="19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ht="19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ht="19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ht="19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ht="19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ht="19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ht="19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ht="19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ht="19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ht="19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ht="19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ht="19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ht="19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spans="1:36" ht="19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ht="19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ht="19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 ht="19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 ht="19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 ht="19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 ht="19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ht="19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ht="19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ht="19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 ht="19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ht="19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 ht="19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 ht="19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ht="19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ht="19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ht="19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ht="19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ht="19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ht="19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ht="19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ht="19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ht="19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 ht="19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ht="19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ht="19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spans="1:36" ht="19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ht="19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ht="19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ht="19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spans="1:36" ht="19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 ht="19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ht="19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ht="19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ht="19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ht="19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ht="19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ht="19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ht="19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ht="19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ht="19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ht="19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ht="19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 ht="19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ht="19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spans="1:36" ht="19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 ht="19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 ht="19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 ht="19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 ht="19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ht="19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ht="19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ht="19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ht="19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ht="19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ht="19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ht="19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ht="19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ht="19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ht="19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ht="19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ht="19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ht="19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ht="19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ht="19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ht="19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ht="19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ht="19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ht="19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ht="19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ht="19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ht="19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ht="19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ht="19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ht="19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ht="19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ht="19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ht="19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ht="19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ht="19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ht="19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ht="19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ht="19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ht="19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ht="19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ht="19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ht="19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ht="19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ht="19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ht="19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ht="19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ht="19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ht="19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ht="19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ht="19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ht="19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ht="19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ht="19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ht="19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ht="19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ht="19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ht="19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ht="19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ht="19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ht="19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ht="19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ht="19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ht="19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ht="19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ht="19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ht="19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ht="19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ht="19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ht="19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ht="19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ht="19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ht="19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ht="19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ht="19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ht="19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ht="19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ht="19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ht="19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ht="19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ht="19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ht="19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ht="19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ht="19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ht="19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ht="19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ht="19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ht="19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ht="19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spans="1:36" ht="19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ht="19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ht="19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ht="19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ht="19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ht="19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ht="19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ht="19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ht="19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ht="19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ht="19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ht="19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ht="19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ht="19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ht="19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ht="19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ht="19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ht="19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ht="19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ht="19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ht="19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ht="19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ht="19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ht="19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ht="19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ht="19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ht="19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ht="19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ht="19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ht="19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ht="19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ht="19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ht="19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ht="19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ht="19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ht="19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ht="19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ht="19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ht="19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ht="19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ht="19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ht="19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ht="19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ht="19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ht="19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ht="19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ht="19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ht="19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ht="19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ht="19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ht="19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ht="19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ht="19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ht="19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ht="19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ht="19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ht="19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ht="19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ht="19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ht="19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ht="19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ht="19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ht="19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ht="19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ht="19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ht="19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ht="19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ht="19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ht="19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ht="19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ht="19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ht="19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ht="19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ht="19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ht="19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ht="19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ht="19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ht="19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ht="19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ht="19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ht="19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ht="19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ht="19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ht="19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ht="19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ht="19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ht="19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ht="19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ht="19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ht="19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ht="19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ht="19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ht="19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spans="1:36" ht="19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ht="19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ht="19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ht="19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ht="19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ht="19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ht="19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ht="19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ht="19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ht="19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ht="19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ht="19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ht="19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ht="19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ht="19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ht="19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ht="19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ht="19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ht="19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ht="19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ht="19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ht="19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ht="19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ht="19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ht="19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ht="19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ht="19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ht="19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ht="19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spans="1:36" ht="19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ht="19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ht="19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ht="19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ht="19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ht="19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ht="19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ht="19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ht="19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ht="19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ht="19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ht="19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ht="19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ht="19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ht="19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ht="19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ht="19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ht="19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ht="19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ht="19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ht="19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ht="19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ht="19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ht="19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ht="19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ht="19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ht="19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ht="19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ht="19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ht="19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ht="19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ht="19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ht="19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ht="19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ht="19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ht="19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ht="19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ht="19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ht="19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ht="19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ht="19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ht="19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ht="19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ht="19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ht="19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ht="19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ht="19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ht="19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ht="19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ht="19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ht="19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ht="19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ht="19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ht="19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ht="19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ht="19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ht="19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ht="19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ht="19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ht="19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ht="19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1:36" ht="19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1:36" ht="19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1:36" ht="19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1:36" ht="19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1:36" ht="19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1:36" ht="19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1:36" ht="19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1:36" ht="19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1:36" ht="19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1:36" ht="19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1:36" ht="19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1:36" ht="19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1:36" ht="19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1:36" ht="19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1:36" ht="19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1:36" ht="19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1:36" ht="19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1:36" ht="19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1:36" ht="19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1:36" ht="19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1:36" ht="19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1:36" ht="19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1:36" ht="19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1:36" ht="19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1:36" ht="19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1:36" ht="19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1:36" ht="19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1:36" ht="19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1:36" ht="19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1:36" ht="19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1:36" ht="19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1:36" ht="19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1:36" ht="19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1:36" ht="19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1:36" ht="19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1:36" ht="19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1:36" ht="19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1:36" ht="19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1:36" ht="19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1:36" ht="19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1:36" ht="19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1:36" ht="19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1:36" ht="19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1:36" ht="19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1:36" ht="19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1:36" ht="19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1:36" ht="19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1:36" ht="19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1:36" ht="19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1:36" ht="19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1:36" ht="19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1:36" ht="19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1:36" ht="19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1:36" ht="19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1:36" ht="19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1:36" ht="19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1:36" ht="19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1:36" ht="19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1:36" ht="19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1:36" ht="19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1:36" ht="19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1:36" ht="19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1:36" ht="19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1:36" ht="19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1:36" ht="19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1:36" ht="19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1:36" ht="19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1:36" ht="19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1:36" ht="19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1:36" ht="19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1:36" ht="19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1:36" ht="19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1:36" ht="19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1:36" ht="19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1:36" ht="19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1:36" ht="19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1:36" ht="19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1:36" ht="19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1:36" ht="19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1:36" ht="19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1:36" ht="19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1:36" ht="19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1:36" ht="19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1:36" ht="19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1:36" ht="19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1:36" ht="19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1:36" ht="19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1:36" ht="19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1:36" ht="19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1:36" ht="19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1:36" ht="19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1:36" ht="19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1:36" ht="19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1:36" ht="19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1:36" ht="19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1:36" ht="19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1:36" ht="19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1:36" ht="19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1:36" ht="19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1:36" ht="19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1:36" ht="19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1:36" ht="19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1:36" ht="19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1:36" ht="19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1:36" ht="19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1:36" ht="19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1:36" ht="19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1:36" ht="19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1:36" ht="19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1:36" ht="19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1:36" ht="19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1:36" ht="19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1:36" ht="19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1:36" ht="19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1:36" ht="19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1:36" ht="19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1:36" ht="19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1:36" ht="19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1:36" ht="19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1:36" ht="19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1:36" ht="19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1:36" ht="19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1:36" ht="19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1:36" ht="19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1:36" ht="19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1:36" ht="19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1:36" ht="19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1:36" ht="19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1:36" ht="19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1:36" ht="19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1:36" ht="19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1:36" ht="19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1:36" ht="19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1:36" ht="19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1:36" ht="19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1:36" ht="19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1:36" ht="19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1:36" ht="19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1:36" ht="19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1:36" ht="19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1:36" ht="19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1:36" ht="19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1:36" ht="19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1:36" ht="19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1:36" ht="19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1:36" ht="19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1:36" ht="19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1:36" ht="19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1:36" ht="19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1:36" ht="19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1:36" ht="19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1:36" ht="19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1:36" ht="19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1:36" ht="19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1:36" ht="19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1:36" ht="19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1:36" ht="19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1:36" ht="19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1:36" ht="19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1:36" ht="19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1:36" ht="19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1:36" ht="19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1:36" ht="19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1:36" ht="19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1:36" ht="19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1:36" ht="19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1:36" ht="19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1:36" ht="19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1:36" ht="19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1:36" ht="19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1:36" ht="19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1:36" ht="19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1:36" ht="19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1:36" ht="19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1:36" ht="19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1:36" ht="19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1:36" ht="19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1:36" ht="19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1:36" ht="19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1:36" ht="19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1:36" ht="19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1:36" ht="19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1:36" ht="19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1:36" ht="19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1:36" ht="19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1:36" ht="19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1:36" ht="19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1:36" ht="19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1:36" ht="19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1:36" ht="19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1:36" ht="19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1:36" ht="19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1:36" ht="19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1:36" ht="19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1:36" ht="19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1:36" ht="19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1:36" ht="19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1:36" ht="19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1:36" ht="19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1:36" ht="19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1:36" ht="19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1:36" ht="19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1:36" ht="19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1:36" ht="19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1:36" ht="19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1:36" ht="19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1:36" ht="19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 spans="1:36" ht="19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 spans="1:36" ht="19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 spans="1:36" ht="19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 spans="1:36" ht="19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 spans="1:36" ht="19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 spans="1:36" ht="19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 spans="1:36" ht="19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 spans="1:36" ht="19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 spans="1:36" ht="19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 spans="1:36" ht="19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 spans="1:36" ht="19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 spans="1:36" ht="19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 spans="1:36" ht="19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 spans="1:36" ht="19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 spans="1:36" ht="19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 spans="1:36" ht="19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 spans="1:36" ht="19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 spans="1:36" ht="19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 spans="1:36" ht="19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 spans="1:36" ht="19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 spans="1:36" ht="19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 spans="1:36" ht="19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 spans="1:36" ht="19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 spans="1:36" ht="19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 spans="1:36" ht="19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 spans="1:36" ht="19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 spans="1:36" ht="19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 spans="1:36" ht="19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  <row r="1001" spans="1:36" ht="19.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</row>
    <row r="1002" spans="1:36" ht="19.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</row>
    <row r="1003" spans="1:36" ht="19.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</row>
    <row r="1004" spans="1:36" ht="19.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</row>
    <row r="1005" spans="1:36" ht="19.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</row>
    <row r="1006" spans="1:36" ht="19.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</row>
    <row r="1007" spans="1:36" ht="19.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</row>
    <row r="1008" spans="1:36" ht="19.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</row>
    <row r="1009" spans="1:36" ht="19.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</row>
    <row r="1010" spans="1:36" ht="19.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</row>
    <row r="1011" spans="1:36" ht="19.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</row>
    <row r="1012" spans="1:36" ht="19.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</row>
    <row r="1013" spans="1:36" ht="19.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</row>
    <row r="1014" spans="1:36" ht="19.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</row>
    <row r="1015" spans="1:36" ht="19.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</row>
  </sheetData>
  <hyperlinks>
    <hyperlink ref="L6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9"/>
  <sheetViews>
    <sheetView workbookViewId="0"/>
  </sheetViews>
  <sheetFormatPr defaultColWidth="11.19921875" defaultRowHeight="15" customHeight="1"/>
  <cols>
    <col min="1" max="3" width="8.546875" customWidth="1"/>
    <col min="4" max="4" width="7.19921875" customWidth="1"/>
    <col min="5" max="5" width="8.546875" customWidth="1"/>
    <col min="6" max="6" width="9.19921875" customWidth="1"/>
    <col min="7" max="7" width="7.44921875" customWidth="1"/>
    <col min="8" max="8" width="17.546875" customWidth="1"/>
    <col min="9" max="11" width="8.546875" customWidth="1"/>
    <col min="12" max="12" width="20" customWidth="1"/>
    <col min="13" max="36" width="8.546875" customWidth="1"/>
  </cols>
  <sheetData>
    <row r="1" spans="1:3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62" t="s">
        <v>445</v>
      </c>
      <c r="W1" s="62" t="s">
        <v>446</v>
      </c>
      <c r="X1" s="62" t="s">
        <v>447</v>
      </c>
      <c r="Y1" s="62" t="s">
        <v>448</v>
      </c>
      <c r="Z1" s="62" t="s">
        <v>449</v>
      </c>
      <c r="AA1" s="63" t="s">
        <v>450</v>
      </c>
      <c r="AB1" s="64"/>
      <c r="AC1" s="64"/>
      <c r="AD1" s="64"/>
      <c r="AE1" s="64"/>
      <c r="AF1" s="64"/>
      <c r="AG1" s="64"/>
      <c r="AH1" s="64"/>
      <c r="AI1" s="64"/>
      <c r="AJ1" s="64"/>
    </row>
    <row r="2" spans="1:36" ht="28.5" customHeight="1">
      <c r="A2" s="19" t="s">
        <v>451</v>
      </c>
      <c r="B2" s="19" t="s">
        <v>452</v>
      </c>
      <c r="C2" s="25">
        <v>42209</v>
      </c>
      <c r="D2" s="19" t="s">
        <v>23</v>
      </c>
      <c r="E2" s="19" t="s">
        <v>411</v>
      </c>
      <c r="F2" s="26">
        <v>7173410595</v>
      </c>
      <c r="G2" s="32">
        <v>42231</v>
      </c>
      <c r="H2" s="6" t="s">
        <v>453</v>
      </c>
      <c r="I2" s="6" t="s">
        <v>28</v>
      </c>
      <c r="J2" s="19" t="s">
        <v>29</v>
      </c>
      <c r="K2" s="6">
        <v>19317</v>
      </c>
      <c r="L2" s="33" t="str">
        <f>HYPERLINK("mailto:jillmbartilomo@hotmail.com","jillmbartilomo@hotmail.com")</f>
        <v>jillmbartilomo@hotmail.com</v>
      </c>
      <c r="M2" s="19" t="s">
        <v>454</v>
      </c>
      <c r="N2" s="13">
        <v>41425</v>
      </c>
      <c r="O2" s="19"/>
      <c r="P2" s="13"/>
      <c r="Q2" s="12"/>
      <c r="R2" s="13"/>
      <c r="S2" s="12"/>
      <c r="T2" s="13"/>
      <c r="U2" s="15"/>
      <c r="V2" s="15"/>
      <c r="W2" s="15"/>
      <c r="X2" s="15"/>
      <c r="Y2" s="15"/>
      <c r="Z2" s="15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ht="28.5" customHeight="1">
      <c r="A3" s="19" t="s">
        <v>455</v>
      </c>
      <c r="B3" s="19" t="s">
        <v>456</v>
      </c>
      <c r="C3" s="25">
        <v>41749</v>
      </c>
      <c r="D3" s="19" t="s">
        <v>23</v>
      </c>
      <c r="E3" s="19" t="s">
        <v>79</v>
      </c>
      <c r="F3" s="26">
        <v>3022293702</v>
      </c>
      <c r="G3" s="29">
        <v>41834</v>
      </c>
      <c r="H3" s="19" t="s">
        <v>457</v>
      </c>
      <c r="I3" s="19" t="s">
        <v>28</v>
      </c>
      <c r="J3" s="19" t="s">
        <v>29</v>
      </c>
      <c r="K3" s="19">
        <v>19317</v>
      </c>
      <c r="L3" s="33" t="str">
        <f>HYPERLINK("mailto:mgr.newcondent@aol.com","mgr.newcondent@aol.com")</f>
        <v>mgr.newcondent@aol.com</v>
      </c>
      <c r="M3" s="19" t="s">
        <v>321</v>
      </c>
      <c r="N3" s="13">
        <v>41353</v>
      </c>
      <c r="O3" s="19"/>
      <c r="P3" s="13"/>
      <c r="Q3" s="19"/>
      <c r="R3" s="13"/>
      <c r="S3" s="12"/>
      <c r="T3" s="13"/>
      <c r="U3" s="15"/>
      <c r="V3" s="15"/>
      <c r="W3" s="15"/>
      <c r="X3" s="15"/>
      <c r="Y3" s="15"/>
      <c r="Z3" s="15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 ht="28.5" customHeight="1">
      <c r="A4" s="19" t="s">
        <v>184</v>
      </c>
      <c r="B4" s="19" t="s">
        <v>185</v>
      </c>
      <c r="C4" s="25">
        <v>41969</v>
      </c>
      <c r="D4" s="19" t="s">
        <v>23</v>
      </c>
      <c r="E4" s="19" t="s">
        <v>172</v>
      </c>
      <c r="F4" s="26">
        <v>4849991788</v>
      </c>
      <c r="G4" s="32">
        <v>41773</v>
      </c>
      <c r="H4" s="19" t="s">
        <v>186</v>
      </c>
      <c r="I4" s="19" t="s">
        <v>28</v>
      </c>
      <c r="J4" s="19" t="s">
        <v>29</v>
      </c>
      <c r="K4" s="19">
        <v>19317</v>
      </c>
      <c r="L4" s="30" t="str">
        <f>HYPERLINK("mailto:gauldingb@gmail.com","gauldingb@gmail.com")</f>
        <v>gauldingb@gmail.com</v>
      </c>
      <c r="M4" s="19" t="s">
        <v>187</v>
      </c>
      <c r="N4" s="13">
        <v>39764</v>
      </c>
      <c r="O4" s="12" t="s">
        <v>188</v>
      </c>
      <c r="P4" s="13">
        <v>40892</v>
      </c>
      <c r="Q4" s="12"/>
      <c r="R4" s="13"/>
      <c r="S4" s="12"/>
      <c r="T4" s="13"/>
      <c r="U4" s="14" t="s">
        <v>33</v>
      </c>
      <c r="V4" s="15"/>
      <c r="W4" s="15"/>
      <c r="X4" s="15"/>
      <c r="Y4" s="15"/>
      <c r="Z4" s="15"/>
      <c r="AA4" s="65"/>
      <c r="AB4" s="66"/>
      <c r="AC4" s="66"/>
      <c r="AD4" s="66"/>
      <c r="AE4" s="66"/>
      <c r="AF4" s="66"/>
      <c r="AG4" s="66"/>
      <c r="AH4" s="66"/>
      <c r="AI4" s="66"/>
      <c r="AJ4" s="66"/>
    </row>
    <row r="5" spans="1:36" ht="28.5" customHeight="1">
      <c r="A5" s="19" t="s">
        <v>458</v>
      </c>
      <c r="B5" s="19" t="s">
        <v>459</v>
      </c>
      <c r="C5" s="25">
        <v>41547</v>
      </c>
      <c r="D5" s="19" t="s">
        <v>23</v>
      </c>
      <c r="E5" s="19" t="s">
        <v>460</v>
      </c>
      <c r="F5" s="26">
        <v>6103040793</v>
      </c>
      <c r="G5" s="32">
        <v>41579</v>
      </c>
      <c r="H5" s="19" t="s">
        <v>461</v>
      </c>
      <c r="I5" s="19" t="s">
        <v>28</v>
      </c>
      <c r="J5" s="19" t="s">
        <v>29</v>
      </c>
      <c r="K5" s="19">
        <v>19317</v>
      </c>
      <c r="L5" s="28" t="str">
        <f>HYPERLINK("mailto:colleen_baus@yahoo.com","colleen_baus@yahoo.com")</f>
        <v>colleen_baus@yahoo.com</v>
      </c>
      <c r="M5" s="19" t="s">
        <v>462</v>
      </c>
      <c r="N5" s="13">
        <v>40782</v>
      </c>
      <c r="O5" s="19" t="s">
        <v>259</v>
      </c>
      <c r="P5" s="13">
        <v>41458</v>
      </c>
      <c r="Q5" s="12"/>
      <c r="R5" s="13"/>
      <c r="S5" s="12"/>
      <c r="T5" s="13"/>
      <c r="U5" s="14" t="s">
        <v>33</v>
      </c>
      <c r="V5" s="15"/>
      <c r="W5" s="15"/>
      <c r="X5" s="15"/>
      <c r="Y5" s="15"/>
      <c r="Z5" s="15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 ht="28.5" customHeight="1">
      <c r="A6" s="19" t="s">
        <v>463</v>
      </c>
      <c r="B6" s="19" t="s">
        <v>464</v>
      </c>
      <c r="C6" s="25">
        <v>40981</v>
      </c>
      <c r="D6" s="19" t="s">
        <v>23</v>
      </c>
      <c r="E6" s="19" t="s">
        <v>465</v>
      </c>
      <c r="F6" s="34">
        <v>6107930472</v>
      </c>
      <c r="G6" s="32">
        <v>41164</v>
      </c>
      <c r="H6" s="19" t="s">
        <v>466</v>
      </c>
      <c r="I6" s="19" t="s">
        <v>53</v>
      </c>
      <c r="J6" s="19" t="s">
        <v>105</v>
      </c>
      <c r="K6" s="19">
        <v>19382</v>
      </c>
      <c r="L6" s="67" t="str">
        <f>HYPERLINK("mailto:millertanie@yahoo.com","millertanie@yahoo.com")</f>
        <v>millertanie@yahoo.com</v>
      </c>
      <c r="M6" s="19" t="s">
        <v>410</v>
      </c>
      <c r="N6" s="13">
        <v>39520</v>
      </c>
      <c r="O6" s="19" t="s">
        <v>337</v>
      </c>
      <c r="P6" s="13">
        <v>40830</v>
      </c>
      <c r="Q6" s="12"/>
      <c r="R6" s="13"/>
      <c r="S6" s="12"/>
      <c r="T6" s="13"/>
      <c r="U6" s="14" t="s">
        <v>59</v>
      </c>
      <c r="V6" s="15"/>
      <c r="W6" s="15"/>
      <c r="X6" s="15"/>
      <c r="Y6" s="15"/>
      <c r="Z6" s="15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 ht="28.5" customHeight="1">
      <c r="A7" s="16" t="s">
        <v>467</v>
      </c>
      <c r="B7" s="16" t="s">
        <v>468</v>
      </c>
      <c r="C7" s="68">
        <v>41925</v>
      </c>
      <c r="D7" s="16" t="s">
        <v>23</v>
      </c>
      <c r="E7" s="16" t="s">
        <v>469</v>
      </c>
      <c r="F7" s="69">
        <v>6104591276</v>
      </c>
      <c r="G7" s="70">
        <v>41957</v>
      </c>
      <c r="H7" s="16" t="s">
        <v>470</v>
      </c>
      <c r="I7" s="16" t="s">
        <v>28</v>
      </c>
      <c r="J7" s="16" t="s">
        <v>29</v>
      </c>
      <c r="K7" s="16">
        <v>19317</v>
      </c>
      <c r="L7" s="71" t="str">
        <f>HYPERLINK("mailto:swkrausz@gmail.com","swkrausz@gmail.com")</f>
        <v>swkrausz@gmail.com</v>
      </c>
      <c r="M7" s="16" t="s">
        <v>471</v>
      </c>
      <c r="N7" s="72">
        <v>39833</v>
      </c>
      <c r="O7" s="65" t="s">
        <v>472</v>
      </c>
      <c r="P7" s="73">
        <v>40784</v>
      </c>
      <c r="Q7" s="74" t="s">
        <v>473</v>
      </c>
      <c r="R7" s="72">
        <v>41233</v>
      </c>
      <c r="S7" s="74" t="s">
        <v>341</v>
      </c>
      <c r="T7" s="72">
        <v>41233</v>
      </c>
      <c r="U7" s="75" t="s">
        <v>28</v>
      </c>
      <c r="V7" s="76"/>
      <c r="W7" s="76"/>
      <c r="X7" s="76"/>
      <c r="Y7" s="76"/>
      <c r="Z7" s="76"/>
      <c r="AA7" s="65"/>
      <c r="AB7" s="66"/>
      <c r="AC7" s="66"/>
      <c r="AD7" s="66"/>
      <c r="AE7" s="66"/>
      <c r="AF7" s="66"/>
      <c r="AG7" s="66"/>
      <c r="AH7" s="66"/>
      <c r="AI7" s="66"/>
      <c r="AJ7" s="66"/>
    </row>
    <row r="8" spans="1:36" ht="28.5" customHeight="1">
      <c r="A8" s="35" t="s">
        <v>474</v>
      </c>
      <c r="B8" s="35" t="s">
        <v>209</v>
      </c>
      <c r="C8" s="44">
        <v>42629</v>
      </c>
      <c r="D8" s="35" t="s">
        <v>23</v>
      </c>
      <c r="E8" s="35" t="s">
        <v>357</v>
      </c>
      <c r="F8" s="34">
        <v>6103101323</v>
      </c>
      <c r="G8" s="45">
        <v>42675</v>
      </c>
      <c r="H8" s="35" t="s">
        <v>475</v>
      </c>
      <c r="I8" s="35" t="s">
        <v>28</v>
      </c>
      <c r="J8" s="35" t="s">
        <v>29</v>
      </c>
      <c r="K8" s="35">
        <v>19317</v>
      </c>
      <c r="L8" s="33" t="str">
        <f>HYPERLINK("mailto:jawjess@yahoo.com","jawjess@yahoo.com")</f>
        <v>jawjess@yahoo.com</v>
      </c>
      <c r="M8" s="35" t="s">
        <v>476</v>
      </c>
      <c r="N8" s="41">
        <v>40550</v>
      </c>
      <c r="O8" s="35" t="s">
        <v>477</v>
      </c>
      <c r="P8" s="41">
        <v>41277</v>
      </c>
      <c r="Q8" s="35"/>
      <c r="R8" s="41"/>
      <c r="S8" s="15"/>
      <c r="T8" s="41"/>
      <c r="U8" s="14" t="s">
        <v>28</v>
      </c>
      <c r="V8" s="15"/>
      <c r="W8" s="15"/>
      <c r="X8" s="15"/>
      <c r="Y8" s="15"/>
      <c r="Z8" s="15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ht="28.5" customHeight="1">
      <c r="A9" s="35" t="s">
        <v>478</v>
      </c>
      <c r="B9" s="35" t="s">
        <v>479</v>
      </c>
      <c r="C9" s="44">
        <v>41791</v>
      </c>
      <c r="D9" s="35" t="s">
        <v>23</v>
      </c>
      <c r="E9" s="35" t="s">
        <v>71</v>
      </c>
      <c r="F9" s="34">
        <v>3025475008</v>
      </c>
      <c r="G9" s="45">
        <v>41926</v>
      </c>
      <c r="H9" s="35" t="s">
        <v>480</v>
      </c>
      <c r="I9" s="35" t="s">
        <v>481</v>
      </c>
      <c r="J9" s="35" t="s">
        <v>29</v>
      </c>
      <c r="K9" s="35">
        <v>19060</v>
      </c>
      <c r="L9" s="33" t="str">
        <f>HYPERLINK("mailto:doubletrouble210@gmail.com","doubletrouble210@gmail.com")</f>
        <v>doubletrouble210@gmail.com</v>
      </c>
      <c r="M9" s="35" t="s">
        <v>482</v>
      </c>
      <c r="N9" s="41">
        <v>39555</v>
      </c>
      <c r="O9" s="35" t="s">
        <v>483</v>
      </c>
      <c r="P9" s="41">
        <v>39555</v>
      </c>
      <c r="Q9" s="35" t="s">
        <v>372</v>
      </c>
      <c r="R9" s="41">
        <v>41841</v>
      </c>
      <c r="S9" s="15"/>
      <c r="T9" s="41"/>
      <c r="U9" s="15"/>
      <c r="V9" s="15"/>
      <c r="W9" s="15"/>
      <c r="X9" s="15"/>
      <c r="Y9" s="15"/>
      <c r="Z9" s="15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ht="28.5" customHeight="1">
      <c r="A10" s="6" t="s">
        <v>484</v>
      </c>
      <c r="B10" s="6" t="s">
        <v>485</v>
      </c>
      <c r="C10" s="7">
        <v>43380</v>
      </c>
      <c r="D10" s="6" t="s">
        <v>23</v>
      </c>
      <c r="E10" s="6" t="s">
        <v>62</v>
      </c>
      <c r="F10" s="8">
        <v>6103689494</v>
      </c>
      <c r="G10" s="17">
        <v>43191</v>
      </c>
      <c r="H10" s="6" t="s">
        <v>486</v>
      </c>
      <c r="I10" s="6" t="s">
        <v>39</v>
      </c>
      <c r="J10" s="6" t="s">
        <v>29</v>
      </c>
      <c r="K10" s="6">
        <v>19348</v>
      </c>
      <c r="L10" s="20" t="s">
        <v>487</v>
      </c>
      <c r="M10" s="6" t="s">
        <v>317</v>
      </c>
      <c r="N10" s="10">
        <v>42011</v>
      </c>
      <c r="O10" s="11" t="s">
        <v>261</v>
      </c>
      <c r="P10" s="47">
        <v>42892</v>
      </c>
      <c r="Q10" s="12"/>
      <c r="R10" s="13"/>
      <c r="S10" s="12"/>
      <c r="T10" s="13"/>
      <c r="U10" s="14" t="s">
        <v>99</v>
      </c>
      <c r="V10" s="15"/>
      <c r="W10" s="15"/>
      <c r="X10" s="15"/>
      <c r="Y10" s="15"/>
      <c r="Z10" s="15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ht="28.5" customHeight="1">
      <c r="A11" s="19" t="s">
        <v>488</v>
      </c>
      <c r="B11" s="19" t="s">
        <v>141</v>
      </c>
      <c r="C11" s="25">
        <v>42246</v>
      </c>
      <c r="D11" s="19" t="s">
        <v>23</v>
      </c>
      <c r="E11" s="19" t="s">
        <v>429</v>
      </c>
      <c r="F11" s="26">
        <v>2159150545</v>
      </c>
      <c r="G11" s="32">
        <v>42262</v>
      </c>
      <c r="H11" s="19" t="s">
        <v>489</v>
      </c>
      <c r="I11" s="19" t="s">
        <v>28</v>
      </c>
      <c r="J11" s="19" t="s">
        <v>29</v>
      </c>
      <c r="K11" s="19">
        <v>19317</v>
      </c>
      <c r="L11" s="30" t="str">
        <f>HYPERLINK("mailto:elizabethprice520@yahoo.com","elizabethprice520@yahoo.com")</f>
        <v>elizabethprice520@yahoo.com</v>
      </c>
      <c r="M11" s="19" t="s">
        <v>490</v>
      </c>
      <c r="N11" s="13">
        <v>39646</v>
      </c>
      <c r="O11" s="19" t="s">
        <v>491</v>
      </c>
      <c r="P11" s="13">
        <v>40778</v>
      </c>
      <c r="Q11" s="12"/>
      <c r="R11" s="13"/>
      <c r="S11" s="12"/>
      <c r="T11" s="13"/>
      <c r="U11" s="14" t="s">
        <v>28</v>
      </c>
      <c r="V11" s="15"/>
      <c r="W11" s="15"/>
      <c r="X11" s="15"/>
      <c r="Y11" s="15"/>
      <c r="Z11" s="15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ht="28.5" customHeight="1">
      <c r="A12" s="19" t="s">
        <v>492</v>
      </c>
      <c r="B12" s="19" t="s">
        <v>107</v>
      </c>
      <c r="C12" s="25">
        <v>42100</v>
      </c>
      <c r="D12" s="19" t="s">
        <v>23</v>
      </c>
      <c r="E12" s="19" t="s">
        <v>493</v>
      </c>
      <c r="F12" s="26">
        <v>2674812973</v>
      </c>
      <c r="G12" s="32">
        <v>42109</v>
      </c>
      <c r="H12" s="19" t="s">
        <v>494</v>
      </c>
      <c r="I12" s="19" t="s">
        <v>53</v>
      </c>
      <c r="J12" s="19" t="s">
        <v>29</v>
      </c>
      <c r="K12" s="19">
        <v>19382</v>
      </c>
      <c r="L12" s="30" t="str">
        <f>HYPERLINK("mailto:kanderson222@hotmail.com","kanderson222@hotmail.com")</f>
        <v>kanderson222@hotmail.com</v>
      </c>
      <c r="M12" s="19" t="s">
        <v>372</v>
      </c>
      <c r="N12" s="13">
        <v>41936</v>
      </c>
      <c r="O12" s="19"/>
      <c r="P12" s="13"/>
      <c r="Q12" s="12"/>
      <c r="R12" s="13"/>
      <c r="S12" s="12"/>
      <c r="T12" s="13"/>
      <c r="U12" s="15"/>
      <c r="V12" s="15"/>
      <c r="W12" s="15"/>
      <c r="X12" s="15"/>
      <c r="Y12" s="15"/>
      <c r="Z12" s="15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 ht="28.5" customHeight="1">
      <c r="A13" s="19" t="s">
        <v>495</v>
      </c>
      <c r="B13" s="19" t="s">
        <v>496</v>
      </c>
      <c r="C13" s="25">
        <v>42801</v>
      </c>
      <c r="D13" s="19" t="s">
        <v>23</v>
      </c>
      <c r="E13" s="19" t="s">
        <v>497</v>
      </c>
      <c r="F13" s="26">
        <v>6102838484</v>
      </c>
      <c r="G13" s="49">
        <v>42842</v>
      </c>
      <c r="H13" s="6" t="s">
        <v>498</v>
      </c>
      <c r="I13" s="6" t="s">
        <v>39</v>
      </c>
      <c r="J13" s="19" t="s">
        <v>29</v>
      </c>
      <c r="K13" s="6">
        <v>19348</v>
      </c>
      <c r="L13" s="30" t="str">
        <f>HYPERLINK("mailto:brooke.h.wren@gmail.com","brooke.h.wren@gmail.com")</f>
        <v>brooke.h.wren@gmail.com</v>
      </c>
      <c r="M13" s="19" t="s">
        <v>499</v>
      </c>
      <c r="N13" s="13">
        <v>42626</v>
      </c>
      <c r="O13" s="19"/>
      <c r="P13" s="13"/>
      <c r="Q13" s="19"/>
      <c r="R13" s="13"/>
      <c r="S13" s="19"/>
      <c r="T13" s="13"/>
      <c r="U13" s="15"/>
      <c r="V13" s="15"/>
      <c r="W13" s="15"/>
      <c r="X13" s="15"/>
      <c r="Y13" s="15"/>
      <c r="Z13" s="15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7" spans="4:12" ht="14.65">
      <c r="D17" s="77"/>
      <c r="F17" s="77"/>
      <c r="G17" s="77"/>
      <c r="H17" s="77"/>
      <c r="L17" s="77"/>
    </row>
    <row r="18" spans="4:12" ht="14.65">
      <c r="D18" s="77"/>
      <c r="F18" s="77"/>
      <c r="G18" s="77"/>
      <c r="H18" s="77"/>
      <c r="L18" s="77"/>
    </row>
    <row r="19" spans="4:12" ht="14.65">
      <c r="D19" s="77"/>
      <c r="F19" s="77"/>
      <c r="G19" s="77"/>
      <c r="H19" s="77"/>
      <c r="L19" s="77"/>
    </row>
    <row r="20" spans="4:12" ht="14.65">
      <c r="D20" s="77"/>
      <c r="F20" s="77"/>
      <c r="G20" s="77"/>
      <c r="H20" s="77"/>
      <c r="L20" s="77"/>
    </row>
    <row r="21" spans="4:12" ht="14.65">
      <c r="D21" s="77"/>
      <c r="F21" s="77"/>
      <c r="G21" s="77"/>
      <c r="H21" s="77"/>
      <c r="L21" s="77"/>
    </row>
    <row r="22" spans="4:12" ht="14.65">
      <c r="D22" s="77"/>
      <c r="F22" s="77"/>
      <c r="G22" s="77"/>
      <c r="H22" s="77"/>
      <c r="L22" s="77"/>
    </row>
    <row r="23" spans="4:12" ht="14.65">
      <c r="D23" s="77"/>
      <c r="F23" s="77"/>
      <c r="G23" s="77"/>
      <c r="H23" s="77"/>
      <c r="L23" s="77"/>
    </row>
    <row r="24" spans="4:12" ht="14.65">
      <c r="D24" s="77"/>
      <c r="F24" s="77"/>
      <c r="G24" s="77"/>
      <c r="H24" s="77"/>
      <c r="L24" s="77"/>
    </row>
    <row r="25" spans="4:12" ht="14.65">
      <c r="D25" s="77"/>
      <c r="F25" s="77"/>
      <c r="G25" s="77"/>
      <c r="H25" s="77"/>
      <c r="L25" s="77"/>
    </row>
    <row r="26" spans="4:12" ht="14.65">
      <c r="D26" s="77"/>
      <c r="F26" s="77"/>
      <c r="G26" s="77"/>
      <c r="H26" s="77"/>
      <c r="L26" s="77"/>
    </row>
    <row r="27" spans="4:12" ht="14.65">
      <c r="D27" s="77"/>
      <c r="F27" s="77"/>
      <c r="G27" s="77"/>
      <c r="H27" s="77"/>
      <c r="L27" s="77"/>
    </row>
    <row r="28" spans="4:12" ht="14.65">
      <c r="D28" s="77"/>
      <c r="F28" s="77"/>
      <c r="G28" s="77"/>
      <c r="H28" s="77"/>
      <c r="L28" s="77"/>
    </row>
    <row r="29" spans="4:12" ht="14.65">
      <c r="D29" s="77"/>
      <c r="F29" s="77"/>
      <c r="G29" s="77"/>
      <c r="H29" s="77"/>
      <c r="L29" s="77"/>
    </row>
    <row r="30" spans="4:12" ht="14.65">
      <c r="D30" s="77"/>
      <c r="F30" s="77"/>
      <c r="G30" s="77"/>
      <c r="H30" s="77"/>
      <c r="L30" s="77"/>
    </row>
    <row r="31" spans="4:12" ht="14.65">
      <c r="D31" s="77"/>
      <c r="F31" s="77"/>
      <c r="G31" s="77"/>
      <c r="H31" s="77"/>
      <c r="L31" s="77"/>
    </row>
    <row r="32" spans="4:12" ht="14.65">
      <c r="D32" s="77"/>
      <c r="F32" s="77"/>
      <c r="G32" s="77"/>
      <c r="H32" s="77"/>
      <c r="L32" s="77"/>
    </row>
    <row r="33" spans="4:12" ht="14.65">
      <c r="D33" s="77"/>
      <c r="F33" s="77"/>
      <c r="G33" s="77"/>
      <c r="H33" s="77"/>
      <c r="L33" s="77"/>
    </row>
    <row r="34" spans="4:12" ht="14.65">
      <c r="D34" s="77"/>
      <c r="F34" s="77"/>
      <c r="G34" s="77"/>
      <c r="H34" s="77"/>
      <c r="L34" s="77"/>
    </row>
    <row r="35" spans="4:12" ht="14.65">
      <c r="D35" s="77"/>
      <c r="F35" s="77"/>
      <c r="G35" s="77"/>
      <c r="H35" s="77"/>
      <c r="L35" s="77"/>
    </row>
    <row r="36" spans="4:12" ht="14.65">
      <c r="D36" s="77"/>
      <c r="F36" s="77"/>
      <c r="G36" s="77"/>
      <c r="H36" s="77"/>
      <c r="L36" s="77"/>
    </row>
    <row r="37" spans="4:12" ht="14.65">
      <c r="D37" s="77"/>
      <c r="F37" s="77"/>
      <c r="G37" s="77"/>
      <c r="H37" s="77"/>
      <c r="L37" s="77"/>
    </row>
    <row r="38" spans="4:12" ht="14.65">
      <c r="D38" s="77"/>
      <c r="F38" s="77"/>
      <c r="G38" s="77"/>
      <c r="H38" s="77"/>
      <c r="L38" s="77"/>
    </row>
    <row r="39" spans="4:12" ht="14.65">
      <c r="D39" s="77"/>
      <c r="F39" s="77"/>
      <c r="G39" s="77"/>
      <c r="H39" s="77"/>
      <c r="L39" s="77"/>
    </row>
    <row r="40" spans="4:12" ht="14.65">
      <c r="D40" s="77"/>
      <c r="F40" s="77"/>
      <c r="G40" s="77"/>
      <c r="H40" s="77"/>
      <c r="L40" s="77"/>
    </row>
    <row r="41" spans="4:12" ht="14.65">
      <c r="D41" s="77"/>
      <c r="F41" s="77"/>
      <c r="G41" s="77"/>
      <c r="H41" s="77"/>
      <c r="L41" s="77"/>
    </row>
    <row r="42" spans="4:12" ht="14.65">
      <c r="D42" s="77"/>
      <c r="F42" s="77"/>
      <c r="G42" s="77"/>
      <c r="H42" s="77"/>
      <c r="L42" s="77"/>
    </row>
    <row r="43" spans="4:12" ht="14.65">
      <c r="D43" s="77"/>
      <c r="F43" s="77"/>
      <c r="G43" s="77"/>
      <c r="H43" s="77"/>
      <c r="L43" s="77"/>
    </row>
    <row r="44" spans="4:12" ht="14.65">
      <c r="D44" s="77"/>
      <c r="F44" s="77"/>
      <c r="G44" s="77"/>
      <c r="H44" s="77"/>
      <c r="L44" s="77"/>
    </row>
    <row r="45" spans="4:12" ht="14.65">
      <c r="D45" s="77"/>
      <c r="F45" s="77"/>
      <c r="G45" s="77"/>
      <c r="H45" s="77"/>
      <c r="L45" s="77"/>
    </row>
    <row r="46" spans="4:12" ht="14.65">
      <c r="D46" s="77"/>
      <c r="F46" s="77"/>
      <c r="G46" s="77"/>
      <c r="H46" s="77"/>
      <c r="L46" s="77"/>
    </row>
    <row r="47" spans="4:12" ht="14.65">
      <c r="D47" s="77"/>
      <c r="F47" s="77"/>
      <c r="G47" s="77"/>
      <c r="H47" s="77"/>
      <c r="L47" s="77"/>
    </row>
    <row r="48" spans="4:12" ht="14.65">
      <c r="D48" s="77"/>
      <c r="F48" s="77"/>
      <c r="G48" s="77"/>
      <c r="H48" s="77"/>
      <c r="L48" s="77"/>
    </row>
    <row r="49" spans="4:12" ht="14.65">
      <c r="D49" s="77"/>
      <c r="F49" s="77"/>
      <c r="G49" s="77"/>
      <c r="H49" s="77"/>
      <c r="L49" s="77"/>
    </row>
    <row r="50" spans="4:12" ht="14.65">
      <c r="D50" s="77"/>
      <c r="F50" s="77"/>
      <c r="G50" s="77"/>
      <c r="H50" s="77"/>
      <c r="L50" s="77"/>
    </row>
    <row r="51" spans="4:12" ht="14.65">
      <c r="D51" s="77"/>
      <c r="F51" s="77"/>
      <c r="G51" s="77"/>
      <c r="H51" s="77"/>
      <c r="L51" s="77"/>
    </row>
    <row r="52" spans="4:12" ht="14.65">
      <c r="D52" s="77"/>
      <c r="F52" s="77"/>
      <c r="G52" s="77"/>
      <c r="H52" s="77"/>
      <c r="L52" s="77"/>
    </row>
    <row r="53" spans="4:12" ht="14.65">
      <c r="D53" s="77"/>
      <c r="F53" s="77"/>
      <c r="G53" s="77"/>
      <c r="H53" s="77"/>
      <c r="L53" s="77"/>
    </row>
    <row r="54" spans="4:12" ht="14.65">
      <c r="D54" s="77"/>
      <c r="F54" s="77"/>
      <c r="G54" s="77"/>
      <c r="H54" s="77"/>
      <c r="L54" s="77"/>
    </row>
    <row r="55" spans="4:12" ht="14.65">
      <c r="D55" s="77"/>
      <c r="F55" s="77"/>
      <c r="G55" s="77"/>
      <c r="H55" s="77"/>
      <c r="L55" s="77"/>
    </row>
    <row r="56" spans="4:12" ht="14.65">
      <c r="D56" s="77"/>
      <c r="F56" s="77"/>
      <c r="G56" s="77"/>
      <c r="H56" s="77"/>
      <c r="L56" s="77"/>
    </row>
    <row r="57" spans="4:12" ht="14.65">
      <c r="D57" s="77"/>
      <c r="F57" s="77"/>
      <c r="G57" s="77"/>
      <c r="H57" s="77"/>
      <c r="L57" s="77"/>
    </row>
    <row r="58" spans="4:12" ht="14.65">
      <c r="D58" s="77"/>
      <c r="F58" s="77"/>
      <c r="G58" s="77"/>
      <c r="H58" s="77"/>
      <c r="L58" s="77"/>
    </row>
    <row r="59" spans="4:12" ht="14.65">
      <c r="D59" s="77"/>
      <c r="F59" s="77"/>
      <c r="G59" s="77"/>
      <c r="H59" s="77"/>
      <c r="L59" s="77"/>
    </row>
    <row r="60" spans="4:12" ht="14.65">
      <c r="D60" s="77"/>
      <c r="F60" s="77"/>
      <c r="G60" s="77"/>
      <c r="H60" s="77"/>
      <c r="L60" s="77"/>
    </row>
    <row r="61" spans="4:12" ht="14.65">
      <c r="D61" s="77"/>
      <c r="F61" s="77"/>
      <c r="G61" s="77"/>
      <c r="H61" s="77"/>
      <c r="L61" s="77"/>
    </row>
    <row r="62" spans="4:12" ht="14.65">
      <c r="D62" s="77"/>
      <c r="F62" s="77"/>
      <c r="G62" s="77"/>
      <c r="H62" s="77"/>
      <c r="L62" s="77"/>
    </row>
    <row r="63" spans="4:12" ht="14.65">
      <c r="D63" s="77"/>
      <c r="F63" s="77"/>
      <c r="G63" s="77"/>
      <c r="H63" s="77"/>
      <c r="L63" s="77"/>
    </row>
    <row r="64" spans="4:12" ht="14.65">
      <c r="D64" s="77"/>
      <c r="F64" s="77"/>
      <c r="G64" s="77"/>
      <c r="H64" s="77"/>
      <c r="L64" s="77"/>
    </row>
    <row r="65" spans="4:12" ht="14.65">
      <c r="D65" s="77"/>
      <c r="F65" s="77"/>
      <c r="G65" s="77"/>
      <c r="H65" s="77"/>
      <c r="L65" s="77"/>
    </row>
    <row r="66" spans="4:12" ht="14.65">
      <c r="D66" s="77"/>
      <c r="F66" s="77"/>
      <c r="G66" s="77"/>
      <c r="H66" s="77"/>
      <c r="L66" s="77"/>
    </row>
    <row r="67" spans="4:12" ht="14.65">
      <c r="D67" s="77"/>
      <c r="F67" s="77"/>
      <c r="G67" s="77"/>
      <c r="H67" s="77"/>
      <c r="L67" s="77"/>
    </row>
    <row r="68" spans="4:12" ht="14.65">
      <c r="D68" s="77"/>
      <c r="F68" s="77"/>
      <c r="G68" s="77"/>
      <c r="H68" s="77"/>
      <c r="L68" s="77"/>
    </row>
    <row r="69" spans="4:12" ht="14.65">
      <c r="D69" s="77"/>
      <c r="F69" s="77"/>
      <c r="G69" s="77"/>
      <c r="H69" s="77"/>
      <c r="L69" s="77"/>
    </row>
    <row r="70" spans="4:12" ht="14.65">
      <c r="D70" s="77"/>
      <c r="F70" s="77"/>
      <c r="G70" s="77"/>
      <c r="H70" s="77"/>
      <c r="L70" s="77"/>
    </row>
    <row r="71" spans="4:12" ht="14.65">
      <c r="D71" s="77"/>
      <c r="F71" s="77"/>
      <c r="G71" s="77"/>
      <c r="H71" s="77"/>
      <c r="L71" s="77"/>
    </row>
    <row r="72" spans="4:12" ht="14.65">
      <c r="D72" s="77"/>
      <c r="F72" s="77"/>
      <c r="G72" s="77"/>
      <c r="H72" s="77"/>
      <c r="L72" s="77"/>
    </row>
    <row r="73" spans="4:12" ht="14.65">
      <c r="D73" s="77"/>
      <c r="F73" s="77"/>
      <c r="G73" s="77"/>
      <c r="H73" s="77"/>
      <c r="L73" s="77"/>
    </row>
    <row r="74" spans="4:12" ht="14.65">
      <c r="D74" s="77"/>
      <c r="F74" s="77"/>
      <c r="G74" s="77"/>
      <c r="H74" s="77"/>
      <c r="L74" s="77"/>
    </row>
    <row r="75" spans="4:12" ht="14.65">
      <c r="D75" s="77"/>
      <c r="F75" s="77"/>
      <c r="G75" s="77"/>
      <c r="H75" s="77"/>
      <c r="L75" s="77"/>
    </row>
    <row r="76" spans="4:12" ht="14.65">
      <c r="D76" s="77"/>
      <c r="F76" s="77"/>
      <c r="G76" s="77"/>
      <c r="H76" s="77"/>
      <c r="L76" s="77"/>
    </row>
    <row r="77" spans="4:12" ht="14.65">
      <c r="D77" s="77"/>
      <c r="F77" s="77"/>
      <c r="G77" s="77"/>
      <c r="H77" s="77"/>
      <c r="L77" s="77"/>
    </row>
    <row r="78" spans="4:12" ht="14.65">
      <c r="D78" s="77"/>
      <c r="F78" s="77"/>
      <c r="G78" s="77"/>
      <c r="H78" s="77"/>
      <c r="L78" s="77"/>
    </row>
    <row r="79" spans="4:12" ht="14.65">
      <c r="D79" s="77"/>
      <c r="F79" s="77"/>
      <c r="G79" s="77"/>
      <c r="H79" s="77"/>
      <c r="L79" s="77"/>
    </row>
    <row r="80" spans="4:12" ht="14.65">
      <c r="D80" s="77"/>
      <c r="F80" s="77"/>
      <c r="G80" s="77"/>
      <c r="H80" s="77"/>
      <c r="L80" s="77"/>
    </row>
    <row r="81" spans="4:12" ht="14.65">
      <c r="D81" s="77"/>
      <c r="F81" s="77"/>
      <c r="G81" s="77"/>
      <c r="H81" s="77"/>
      <c r="L81" s="77"/>
    </row>
    <row r="82" spans="4:12" ht="14.65">
      <c r="D82" s="77"/>
      <c r="F82" s="77"/>
      <c r="G82" s="77"/>
      <c r="H82" s="77"/>
      <c r="L82" s="77"/>
    </row>
    <row r="83" spans="4:12" ht="14.65">
      <c r="D83" s="77"/>
      <c r="F83" s="77"/>
      <c r="G83" s="77"/>
      <c r="H83" s="77"/>
      <c r="L83" s="77"/>
    </row>
    <row r="84" spans="4:12" ht="14.65">
      <c r="D84" s="77"/>
      <c r="F84" s="77"/>
      <c r="G84" s="77"/>
      <c r="H84" s="77"/>
      <c r="L84" s="77"/>
    </row>
    <row r="85" spans="4:12" ht="14.65">
      <c r="D85" s="77"/>
      <c r="F85" s="77"/>
      <c r="G85" s="77"/>
      <c r="H85" s="77"/>
      <c r="L85" s="77"/>
    </row>
    <row r="86" spans="4:12" ht="14.65">
      <c r="D86" s="77"/>
      <c r="F86" s="77"/>
      <c r="G86" s="77"/>
      <c r="H86" s="77"/>
      <c r="L86" s="77"/>
    </row>
    <row r="87" spans="4:12" ht="14.65">
      <c r="D87" s="77"/>
      <c r="F87" s="77"/>
      <c r="G87" s="77"/>
      <c r="H87" s="77"/>
      <c r="L87" s="77"/>
    </row>
    <row r="88" spans="4:12" ht="14.65">
      <c r="D88" s="77"/>
      <c r="F88" s="77"/>
      <c r="G88" s="77"/>
      <c r="H88" s="77"/>
      <c r="L88" s="77"/>
    </row>
    <row r="89" spans="4:12" ht="14.65">
      <c r="D89" s="77"/>
      <c r="F89" s="77"/>
      <c r="G89" s="77"/>
      <c r="H89" s="77"/>
      <c r="L89" s="77"/>
    </row>
    <row r="90" spans="4:12" ht="14.65">
      <c r="D90" s="77"/>
      <c r="F90" s="77"/>
      <c r="G90" s="77"/>
      <c r="H90" s="77"/>
      <c r="L90" s="77"/>
    </row>
    <row r="91" spans="4:12" ht="14.65">
      <c r="D91" s="77"/>
      <c r="F91" s="77"/>
      <c r="G91" s="77"/>
      <c r="H91" s="77"/>
      <c r="L91" s="77"/>
    </row>
    <row r="92" spans="4:12" ht="14.65">
      <c r="D92" s="77"/>
      <c r="F92" s="77"/>
      <c r="G92" s="77"/>
      <c r="H92" s="77"/>
      <c r="L92" s="77"/>
    </row>
    <row r="93" spans="4:12" ht="14.65">
      <c r="D93" s="77"/>
      <c r="F93" s="77"/>
      <c r="G93" s="77"/>
      <c r="H93" s="77"/>
      <c r="L93" s="77"/>
    </row>
    <row r="94" spans="4:12" ht="14.65">
      <c r="D94" s="77"/>
      <c r="F94" s="77"/>
      <c r="G94" s="77"/>
      <c r="H94" s="77"/>
      <c r="L94" s="77"/>
    </row>
    <row r="95" spans="4:12" ht="14.65">
      <c r="D95" s="77"/>
      <c r="F95" s="77"/>
      <c r="G95" s="77"/>
      <c r="H95" s="77"/>
      <c r="L95" s="77"/>
    </row>
    <row r="96" spans="4:12" ht="14.65">
      <c r="D96" s="77"/>
      <c r="F96" s="77"/>
      <c r="G96" s="77"/>
      <c r="H96" s="77"/>
      <c r="L96" s="77"/>
    </row>
    <row r="97" spans="4:12" ht="14.65">
      <c r="D97" s="77"/>
      <c r="F97" s="77"/>
      <c r="G97" s="77"/>
      <c r="H97" s="77"/>
      <c r="L97" s="77"/>
    </row>
    <row r="98" spans="4:12" ht="14.65">
      <c r="D98" s="77"/>
      <c r="F98" s="77"/>
      <c r="G98" s="77"/>
      <c r="H98" s="77"/>
      <c r="L98" s="77"/>
    </row>
    <row r="99" spans="4:12" ht="14.65">
      <c r="D99" s="77"/>
      <c r="F99" s="77"/>
      <c r="G99" s="77"/>
      <c r="H99" s="77"/>
      <c r="L99" s="77"/>
    </row>
    <row r="100" spans="4:12" ht="14.65">
      <c r="D100" s="77"/>
      <c r="F100" s="77"/>
      <c r="G100" s="77"/>
      <c r="H100" s="77"/>
      <c r="L100" s="77"/>
    </row>
    <row r="101" spans="4:12" ht="14.65">
      <c r="D101" s="77"/>
      <c r="F101" s="77"/>
      <c r="G101" s="77"/>
      <c r="H101" s="77"/>
      <c r="L101" s="77"/>
    </row>
    <row r="102" spans="4:12" ht="14.65">
      <c r="D102" s="77"/>
      <c r="F102" s="77"/>
      <c r="G102" s="77"/>
      <c r="H102" s="77"/>
      <c r="L102" s="77"/>
    </row>
    <row r="103" spans="4:12" ht="14.65">
      <c r="D103" s="77"/>
      <c r="F103" s="77"/>
      <c r="G103" s="77"/>
      <c r="H103" s="77"/>
      <c r="L103" s="77"/>
    </row>
    <row r="104" spans="4:12" ht="14.65">
      <c r="D104" s="77"/>
      <c r="F104" s="77"/>
      <c r="G104" s="77"/>
      <c r="H104" s="77"/>
      <c r="L104" s="77"/>
    </row>
    <row r="105" spans="4:12" ht="14.65">
      <c r="D105" s="77"/>
      <c r="F105" s="77"/>
      <c r="G105" s="77"/>
      <c r="H105" s="77"/>
      <c r="L105" s="77"/>
    </row>
    <row r="106" spans="4:12" ht="14.65">
      <c r="D106" s="77"/>
      <c r="F106" s="77"/>
      <c r="G106" s="77"/>
      <c r="H106" s="77"/>
      <c r="L106" s="77"/>
    </row>
    <row r="107" spans="4:12" ht="14.65">
      <c r="D107" s="77"/>
      <c r="F107" s="77"/>
      <c r="G107" s="77"/>
      <c r="H107" s="77"/>
      <c r="L107" s="77"/>
    </row>
    <row r="108" spans="4:12" ht="14.65">
      <c r="D108" s="77"/>
      <c r="F108" s="77"/>
      <c r="G108" s="77"/>
      <c r="H108" s="77"/>
      <c r="L108" s="77"/>
    </row>
    <row r="109" spans="4:12" ht="14.65">
      <c r="D109" s="77"/>
      <c r="F109" s="77"/>
      <c r="G109" s="77"/>
      <c r="H109" s="77"/>
      <c r="L109" s="77"/>
    </row>
    <row r="110" spans="4:12" ht="14.65">
      <c r="D110" s="77"/>
      <c r="F110" s="77"/>
      <c r="G110" s="77"/>
      <c r="H110" s="77"/>
      <c r="L110" s="77"/>
    </row>
    <row r="111" spans="4:12" ht="14.65">
      <c r="D111" s="77"/>
      <c r="F111" s="77"/>
      <c r="G111" s="77"/>
      <c r="H111" s="77"/>
      <c r="L111" s="77"/>
    </row>
    <row r="112" spans="4:12" ht="14.65">
      <c r="D112" s="77"/>
      <c r="F112" s="77"/>
      <c r="G112" s="77"/>
      <c r="H112" s="77"/>
      <c r="L112" s="77"/>
    </row>
    <row r="113" spans="4:12" ht="14.65">
      <c r="D113" s="77"/>
      <c r="F113" s="77"/>
      <c r="G113" s="77"/>
      <c r="H113" s="77"/>
      <c r="L113" s="77"/>
    </row>
    <row r="114" spans="4:12" ht="14.65">
      <c r="D114" s="77"/>
      <c r="F114" s="77"/>
      <c r="G114" s="77"/>
      <c r="H114" s="77"/>
      <c r="L114" s="77"/>
    </row>
    <row r="115" spans="4:12" ht="14.65">
      <c r="D115" s="77"/>
      <c r="F115" s="77"/>
      <c r="G115" s="77"/>
      <c r="H115" s="77"/>
      <c r="L115" s="77"/>
    </row>
    <row r="116" spans="4:12" ht="14.65">
      <c r="D116" s="77"/>
      <c r="F116" s="77"/>
      <c r="G116" s="77"/>
      <c r="H116" s="77"/>
      <c r="L116" s="77"/>
    </row>
    <row r="117" spans="4:12" ht="14.65">
      <c r="D117" s="77"/>
      <c r="F117" s="77"/>
      <c r="G117" s="77"/>
      <c r="H117" s="77"/>
      <c r="L117" s="77"/>
    </row>
    <row r="118" spans="4:12" ht="14.65">
      <c r="D118" s="77"/>
      <c r="F118" s="77"/>
      <c r="G118" s="77"/>
      <c r="H118" s="77"/>
      <c r="L118" s="77"/>
    </row>
    <row r="119" spans="4:12" ht="14.65">
      <c r="D119" s="77"/>
      <c r="F119" s="77"/>
      <c r="G119" s="77"/>
      <c r="H119" s="77"/>
      <c r="L119" s="77"/>
    </row>
    <row r="120" spans="4:12" ht="14.65">
      <c r="D120" s="77"/>
      <c r="F120" s="77"/>
      <c r="G120" s="77"/>
      <c r="H120" s="77"/>
      <c r="L120" s="77"/>
    </row>
    <row r="121" spans="4:12" ht="14.65">
      <c r="D121" s="77"/>
      <c r="F121" s="77"/>
      <c r="G121" s="77"/>
      <c r="H121" s="77"/>
      <c r="L121" s="77"/>
    </row>
    <row r="122" spans="4:12" ht="14.65">
      <c r="D122" s="77"/>
      <c r="F122" s="77"/>
      <c r="G122" s="77"/>
      <c r="H122" s="77"/>
      <c r="L122" s="77"/>
    </row>
    <row r="123" spans="4:12" ht="14.65">
      <c r="D123" s="77"/>
      <c r="F123" s="77"/>
      <c r="G123" s="77"/>
      <c r="H123" s="77"/>
      <c r="L123" s="77"/>
    </row>
    <row r="124" spans="4:12" ht="14.65">
      <c r="D124" s="77"/>
      <c r="F124" s="77"/>
      <c r="G124" s="77"/>
      <c r="H124" s="77"/>
      <c r="L124" s="77"/>
    </row>
    <row r="125" spans="4:12" ht="14.65">
      <c r="D125" s="77"/>
      <c r="F125" s="77"/>
      <c r="G125" s="77"/>
      <c r="H125" s="77"/>
      <c r="L125" s="77"/>
    </row>
    <row r="126" spans="4:12" ht="14.65">
      <c r="D126" s="77"/>
      <c r="F126" s="77"/>
      <c r="G126" s="77"/>
      <c r="H126" s="77"/>
      <c r="L126" s="77"/>
    </row>
    <row r="127" spans="4:12" ht="14.65">
      <c r="D127" s="77"/>
      <c r="F127" s="77"/>
      <c r="G127" s="77"/>
      <c r="H127" s="77"/>
      <c r="L127" s="77"/>
    </row>
    <row r="128" spans="4:12" ht="14.65">
      <c r="D128" s="77"/>
      <c r="F128" s="77"/>
      <c r="G128" s="77"/>
      <c r="H128" s="77"/>
      <c r="L128" s="77"/>
    </row>
    <row r="129" spans="4:12" ht="14.65">
      <c r="D129" s="77"/>
      <c r="F129" s="77"/>
      <c r="G129" s="77"/>
      <c r="H129" s="77"/>
      <c r="L129" s="77"/>
    </row>
    <row r="130" spans="4:12" ht="14.65">
      <c r="D130" s="77"/>
      <c r="F130" s="77"/>
      <c r="G130" s="77"/>
      <c r="H130" s="77"/>
      <c r="L130" s="77"/>
    </row>
    <row r="131" spans="4:12" ht="14.65">
      <c r="D131" s="77"/>
      <c r="F131" s="77"/>
      <c r="G131" s="77"/>
      <c r="H131" s="77"/>
      <c r="L131" s="77"/>
    </row>
    <row r="132" spans="4:12" ht="14.65">
      <c r="D132" s="77"/>
      <c r="F132" s="77"/>
      <c r="G132" s="77"/>
      <c r="H132" s="77"/>
      <c r="L132" s="77"/>
    </row>
    <row r="133" spans="4:12" ht="14.65">
      <c r="D133" s="77"/>
      <c r="F133" s="77"/>
      <c r="G133" s="77"/>
      <c r="H133" s="77"/>
      <c r="L133" s="77"/>
    </row>
    <row r="134" spans="4:12" ht="14.65">
      <c r="D134" s="77"/>
      <c r="F134" s="77"/>
      <c r="G134" s="77"/>
      <c r="H134" s="77"/>
      <c r="L134" s="77"/>
    </row>
    <row r="135" spans="4:12" ht="14.65">
      <c r="D135" s="77"/>
      <c r="F135" s="77"/>
      <c r="G135" s="77"/>
      <c r="H135" s="77"/>
      <c r="L135" s="77"/>
    </row>
    <row r="136" spans="4:12" ht="14.65">
      <c r="D136" s="77"/>
      <c r="F136" s="77"/>
      <c r="G136" s="77"/>
      <c r="H136" s="77"/>
      <c r="L136" s="77"/>
    </row>
    <row r="137" spans="4:12" ht="14.65">
      <c r="D137" s="77"/>
      <c r="F137" s="77"/>
      <c r="G137" s="77"/>
      <c r="H137" s="77"/>
      <c r="L137" s="77"/>
    </row>
    <row r="138" spans="4:12" ht="14.65">
      <c r="D138" s="77"/>
      <c r="F138" s="77"/>
      <c r="G138" s="77"/>
      <c r="H138" s="77"/>
      <c r="L138" s="77"/>
    </row>
    <row r="139" spans="4:12" ht="14.65">
      <c r="D139" s="77"/>
      <c r="F139" s="77"/>
      <c r="G139" s="77"/>
      <c r="H139" s="77"/>
      <c r="L139" s="77"/>
    </row>
    <row r="140" spans="4:12" ht="14.65">
      <c r="D140" s="77"/>
      <c r="F140" s="77"/>
      <c r="G140" s="77"/>
      <c r="H140" s="77"/>
      <c r="L140" s="77"/>
    </row>
    <row r="141" spans="4:12" ht="14.65">
      <c r="D141" s="77"/>
      <c r="F141" s="77"/>
      <c r="G141" s="77"/>
      <c r="H141" s="77"/>
      <c r="L141" s="77"/>
    </row>
    <row r="142" spans="4:12" ht="14.65">
      <c r="D142" s="77"/>
      <c r="F142" s="77"/>
      <c r="G142" s="77"/>
      <c r="H142" s="77"/>
      <c r="L142" s="77"/>
    </row>
    <row r="143" spans="4:12" ht="14.65">
      <c r="D143" s="77"/>
      <c r="F143" s="77"/>
      <c r="G143" s="77"/>
      <c r="H143" s="77"/>
      <c r="L143" s="77"/>
    </row>
    <row r="144" spans="4:12" ht="14.65">
      <c r="D144" s="77"/>
      <c r="F144" s="77"/>
      <c r="G144" s="77"/>
      <c r="H144" s="77"/>
      <c r="L144" s="77"/>
    </row>
    <row r="145" spans="4:12" ht="14.65">
      <c r="D145" s="77"/>
      <c r="F145" s="77"/>
      <c r="G145" s="77"/>
      <c r="H145" s="77"/>
      <c r="L145" s="77"/>
    </row>
    <row r="146" spans="4:12" ht="14.65">
      <c r="D146" s="77"/>
      <c r="F146" s="77"/>
      <c r="G146" s="77"/>
      <c r="H146" s="77"/>
      <c r="L146" s="77"/>
    </row>
    <row r="147" spans="4:12" ht="14.65">
      <c r="D147" s="77"/>
      <c r="F147" s="77"/>
      <c r="G147" s="77"/>
      <c r="H147" s="77"/>
      <c r="L147" s="77"/>
    </row>
    <row r="148" spans="4:12" ht="14.65">
      <c r="D148" s="77"/>
      <c r="F148" s="77"/>
      <c r="G148" s="77"/>
      <c r="H148" s="77"/>
      <c r="L148" s="77"/>
    </row>
    <row r="149" spans="4:12" ht="14.65">
      <c r="D149" s="77"/>
      <c r="F149" s="77"/>
      <c r="G149" s="77"/>
      <c r="H149" s="77"/>
      <c r="L149" s="77"/>
    </row>
    <row r="150" spans="4:12" ht="14.65">
      <c r="D150" s="77"/>
      <c r="F150" s="77"/>
      <c r="G150" s="77"/>
      <c r="H150" s="77"/>
      <c r="L150" s="77"/>
    </row>
    <row r="151" spans="4:12" ht="14.65">
      <c r="D151" s="77"/>
      <c r="F151" s="77"/>
      <c r="G151" s="77"/>
      <c r="H151" s="77"/>
      <c r="L151" s="77"/>
    </row>
    <row r="152" spans="4:12" ht="14.65">
      <c r="D152" s="77"/>
      <c r="F152" s="77"/>
      <c r="G152" s="77"/>
      <c r="H152" s="77"/>
      <c r="L152" s="77"/>
    </row>
    <row r="153" spans="4:12" ht="14.65">
      <c r="D153" s="77"/>
      <c r="F153" s="77"/>
      <c r="G153" s="77"/>
      <c r="H153" s="77"/>
      <c r="L153" s="77"/>
    </row>
    <row r="154" spans="4:12" ht="14.65">
      <c r="D154" s="77"/>
      <c r="F154" s="77"/>
      <c r="G154" s="77"/>
      <c r="H154" s="77"/>
      <c r="L154" s="77"/>
    </row>
    <row r="155" spans="4:12" ht="14.65">
      <c r="D155" s="77"/>
      <c r="F155" s="77"/>
      <c r="G155" s="77"/>
      <c r="H155" s="77"/>
      <c r="L155" s="77"/>
    </row>
    <row r="156" spans="4:12" ht="14.65">
      <c r="D156" s="77"/>
      <c r="F156" s="77"/>
      <c r="G156" s="77"/>
      <c r="H156" s="77"/>
      <c r="L156" s="77"/>
    </row>
    <row r="157" spans="4:12" ht="14.65">
      <c r="D157" s="77"/>
      <c r="F157" s="77"/>
      <c r="G157" s="77"/>
      <c r="H157" s="77"/>
      <c r="L157" s="77"/>
    </row>
    <row r="158" spans="4:12" ht="14.65">
      <c r="D158" s="77"/>
      <c r="F158" s="77"/>
      <c r="G158" s="77"/>
      <c r="H158" s="77"/>
      <c r="L158" s="77"/>
    </row>
    <row r="159" spans="4:12" ht="14.65">
      <c r="D159" s="77"/>
      <c r="F159" s="77"/>
      <c r="G159" s="77"/>
      <c r="H159" s="77"/>
      <c r="L159" s="77"/>
    </row>
    <row r="160" spans="4:12" ht="14.65">
      <c r="D160" s="77"/>
      <c r="F160" s="77"/>
      <c r="G160" s="77"/>
      <c r="H160" s="77"/>
      <c r="L160" s="77"/>
    </row>
    <row r="161" spans="4:12" ht="14.65">
      <c r="D161" s="77"/>
      <c r="F161" s="77"/>
      <c r="G161" s="77"/>
      <c r="H161" s="77"/>
      <c r="L161" s="77"/>
    </row>
    <row r="162" spans="4:12" ht="14.65">
      <c r="D162" s="77"/>
      <c r="F162" s="77"/>
      <c r="G162" s="77"/>
      <c r="H162" s="77"/>
      <c r="L162" s="77"/>
    </row>
    <row r="163" spans="4:12" ht="14.65">
      <c r="D163" s="77"/>
      <c r="F163" s="77"/>
      <c r="G163" s="77"/>
      <c r="H163" s="77"/>
      <c r="L163" s="77"/>
    </row>
    <row r="164" spans="4:12" ht="14.65">
      <c r="D164" s="77"/>
      <c r="F164" s="77"/>
      <c r="G164" s="77"/>
      <c r="H164" s="77"/>
      <c r="L164" s="77"/>
    </row>
    <row r="165" spans="4:12" ht="14.65">
      <c r="D165" s="77"/>
      <c r="F165" s="77"/>
      <c r="G165" s="77"/>
      <c r="H165" s="77"/>
      <c r="L165" s="77"/>
    </row>
    <row r="166" spans="4:12" ht="14.65">
      <c r="D166" s="77"/>
      <c r="F166" s="77"/>
      <c r="G166" s="77"/>
      <c r="H166" s="77"/>
      <c r="L166" s="77"/>
    </row>
    <row r="167" spans="4:12" ht="14.65">
      <c r="D167" s="77"/>
      <c r="F167" s="77"/>
      <c r="G167" s="77"/>
      <c r="H167" s="77"/>
      <c r="L167" s="77"/>
    </row>
    <row r="168" spans="4:12" ht="14.65">
      <c r="D168" s="77"/>
      <c r="F168" s="77"/>
      <c r="G168" s="77"/>
      <c r="H168" s="77"/>
      <c r="L168" s="77"/>
    </row>
    <row r="169" spans="4:12" ht="14.65">
      <c r="D169" s="77"/>
      <c r="F169" s="77"/>
      <c r="G169" s="77"/>
      <c r="H169" s="77"/>
      <c r="L169" s="77"/>
    </row>
    <row r="170" spans="4:12" ht="14.65">
      <c r="D170" s="77"/>
      <c r="F170" s="77"/>
      <c r="G170" s="77"/>
      <c r="H170" s="77"/>
      <c r="L170" s="77"/>
    </row>
    <row r="171" spans="4:12" ht="14.65">
      <c r="D171" s="77"/>
      <c r="F171" s="77"/>
      <c r="G171" s="77"/>
      <c r="H171" s="77"/>
      <c r="L171" s="77"/>
    </row>
    <row r="172" spans="4:12" ht="14.65">
      <c r="D172" s="77"/>
      <c r="F172" s="77"/>
      <c r="G172" s="77"/>
      <c r="H172" s="77"/>
      <c r="L172" s="77"/>
    </row>
    <row r="173" spans="4:12" ht="14.65">
      <c r="D173" s="77"/>
      <c r="F173" s="77"/>
      <c r="G173" s="77"/>
      <c r="H173" s="77"/>
      <c r="L173" s="77"/>
    </row>
    <row r="174" spans="4:12" ht="14.65">
      <c r="D174" s="77"/>
      <c r="F174" s="77"/>
      <c r="G174" s="77"/>
      <c r="H174" s="77"/>
      <c r="L174" s="77"/>
    </row>
    <row r="175" spans="4:12" ht="14.65">
      <c r="D175" s="77"/>
      <c r="F175" s="77"/>
      <c r="G175" s="77"/>
      <c r="H175" s="77"/>
      <c r="L175" s="77"/>
    </row>
    <row r="176" spans="4:12" ht="14.65">
      <c r="D176" s="77"/>
      <c r="F176" s="77"/>
      <c r="G176" s="77"/>
      <c r="H176" s="77"/>
      <c r="L176" s="77"/>
    </row>
    <row r="177" spans="4:12" ht="14.65">
      <c r="D177" s="77"/>
      <c r="F177" s="77"/>
      <c r="G177" s="77"/>
      <c r="H177" s="77"/>
      <c r="L177" s="77"/>
    </row>
    <row r="178" spans="4:12" ht="14.65">
      <c r="D178" s="77"/>
      <c r="F178" s="77"/>
      <c r="G178" s="77"/>
      <c r="H178" s="77"/>
      <c r="L178" s="77"/>
    </row>
    <row r="179" spans="4:12" ht="14.65">
      <c r="D179" s="77"/>
      <c r="F179" s="77"/>
      <c r="G179" s="77"/>
      <c r="H179" s="77"/>
      <c r="L179" s="77"/>
    </row>
    <row r="180" spans="4:12" ht="14.65">
      <c r="D180" s="77"/>
      <c r="F180" s="77"/>
      <c r="G180" s="77"/>
      <c r="H180" s="77"/>
      <c r="L180" s="77"/>
    </row>
    <row r="181" spans="4:12" ht="14.65">
      <c r="D181" s="77"/>
      <c r="F181" s="77"/>
      <c r="G181" s="77"/>
      <c r="H181" s="77"/>
      <c r="L181" s="77"/>
    </row>
    <row r="182" spans="4:12" ht="14.65">
      <c r="D182" s="77"/>
      <c r="F182" s="77"/>
      <c r="G182" s="77"/>
      <c r="H182" s="77"/>
      <c r="L182" s="77"/>
    </row>
    <row r="183" spans="4:12" ht="14.65">
      <c r="D183" s="77"/>
      <c r="F183" s="77"/>
      <c r="G183" s="77"/>
      <c r="H183" s="77"/>
      <c r="L183" s="77"/>
    </row>
    <row r="184" spans="4:12" ht="14.65">
      <c r="D184" s="77"/>
      <c r="F184" s="77"/>
      <c r="G184" s="77"/>
      <c r="H184" s="77"/>
      <c r="L184" s="77"/>
    </row>
    <row r="185" spans="4:12" ht="14.65">
      <c r="D185" s="77"/>
      <c r="F185" s="77"/>
      <c r="G185" s="77"/>
      <c r="H185" s="77"/>
      <c r="L185" s="77"/>
    </row>
    <row r="186" spans="4:12" ht="14.65">
      <c r="D186" s="77"/>
      <c r="F186" s="77"/>
      <c r="G186" s="77"/>
      <c r="H186" s="77"/>
      <c r="L186" s="77"/>
    </row>
    <row r="187" spans="4:12" ht="14.65">
      <c r="D187" s="77"/>
      <c r="F187" s="77"/>
      <c r="G187" s="77"/>
      <c r="H187" s="77"/>
      <c r="L187" s="77"/>
    </row>
    <row r="188" spans="4:12" ht="14.65">
      <c r="D188" s="77"/>
      <c r="F188" s="77"/>
      <c r="G188" s="77"/>
      <c r="H188" s="77"/>
      <c r="L188" s="77"/>
    </row>
    <row r="189" spans="4:12" ht="14.65">
      <c r="D189" s="77"/>
      <c r="F189" s="77"/>
      <c r="G189" s="77"/>
      <c r="H189" s="77"/>
      <c r="L189" s="77"/>
    </row>
    <row r="190" spans="4:12" ht="14.65">
      <c r="D190" s="77"/>
      <c r="F190" s="77"/>
      <c r="G190" s="77"/>
      <c r="H190" s="77"/>
      <c r="L190" s="77"/>
    </row>
    <row r="191" spans="4:12" ht="14.65">
      <c r="D191" s="77"/>
      <c r="F191" s="77"/>
      <c r="G191" s="77"/>
      <c r="H191" s="77"/>
      <c r="L191" s="77"/>
    </row>
    <row r="192" spans="4:12" ht="14.65">
      <c r="D192" s="77"/>
      <c r="F192" s="77"/>
      <c r="G192" s="77"/>
      <c r="H192" s="77"/>
      <c r="L192" s="77"/>
    </row>
    <row r="193" spans="4:12" ht="14.65">
      <c r="D193" s="77"/>
      <c r="F193" s="77"/>
      <c r="G193" s="77"/>
      <c r="H193" s="77"/>
      <c r="L193" s="77"/>
    </row>
    <row r="194" spans="4:12" ht="14.65">
      <c r="D194" s="77"/>
      <c r="F194" s="77"/>
      <c r="G194" s="77"/>
      <c r="H194" s="77"/>
      <c r="L194" s="77"/>
    </row>
    <row r="195" spans="4:12" ht="14.65">
      <c r="D195" s="77"/>
      <c r="F195" s="77"/>
      <c r="G195" s="77"/>
      <c r="H195" s="77"/>
      <c r="L195" s="77"/>
    </row>
    <row r="196" spans="4:12" ht="14.65">
      <c r="D196" s="77"/>
      <c r="F196" s="77"/>
      <c r="G196" s="77"/>
      <c r="H196" s="77"/>
      <c r="L196" s="77"/>
    </row>
    <row r="197" spans="4:12" ht="14.65">
      <c r="D197" s="77"/>
      <c r="F197" s="77"/>
      <c r="G197" s="77"/>
      <c r="H197" s="77"/>
      <c r="L197" s="77"/>
    </row>
    <row r="198" spans="4:12" ht="14.65">
      <c r="D198" s="77"/>
      <c r="F198" s="77"/>
      <c r="G198" s="77"/>
      <c r="H198" s="77"/>
      <c r="L198" s="77"/>
    </row>
    <row r="199" spans="4:12" ht="14.65">
      <c r="D199" s="77"/>
      <c r="F199" s="77"/>
      <c r="G199" s="77"/>
      <c r="H199" s="77"/>
      <c r="L199" s="77"/>
    </row>
    <row r="200" spans="4:12" ht="14.65">
      <c r="D200" s="77"/>
      <c r="F200" s="77"/>
      <c r="G200" s="77"/>
      <c r="H200" s="77"/>
      <c r="L200" s="77"/>
    </row>
    <row r="201" spans="4:12" ht="14.65">
      <c r="D201" s="77"/>
      <c r="F201" s="77"/>
      <c r="G201" s="77"/>
      <c r="H201" s="77"/>
      <c r="L201" s="77"/>
    </row>
    <row r="202" spans="4:12" ht="14.65">
      <c r="D202" s="77"/>
      <c r="F202" s="77"/>
      <c r="G202" s="77"/>
      <c r="H202" s="77"/>
      <c r="L202" s="77"/>
    </row>
    <row r="203" spans="4:12" ht="14.65">
      <c r="D203" s="77"/>
      <c r="F203" s="77"/>
      <c r="G203" s="77"/>
      <c r="H203" s="77"/>
      <c r="L203" s="77"/>
    </row>
    <row r="204" spans="4:12" ht="14.65">
      <c r="D204" s="77"/>
      <c r="F204" s="77"/>
      <c r="G204" s="77"/>
      <c r="H204" s="77"/>
      <c r="L204" s="77"/>
    </row>
    <row r="205" spans="4:12" ht="14.65">
      <c r="D205" s="77"/>
      <c r="F205" s="77"/>
      <c r="G205" s="77"/>
      <c r="H205" s="77"/>
      <c r="L205" s="77"/>
    </row>
    <row r="206" spans="4:12" ht="14.65">
      <c r="D206" s="77"/>
      <c r="F206" s="77"/>
      <c r="G206" s="77"/>
      <c r="H206" s="77"/>
      <c r="L206" s="77"/>
    </row>
    <row r="207" spans="4:12" ht="14.65">
      <c r="D207" s="77"/>
      <c r="F207" s="77"/>
      <c r="G207" s="77"/>
      <c r="H207" s="77"/>
      <c r="L207" s="77"/>
    </row>
    <row r="208" spans="4:12" ht="14.65">
      <c r="D208" s="77"/>
      <c r="F208" s="77"/>
      <c r="G208" s="77"/>
      <c r="H208" s="77"/>
      <c r="L208" s="77"/>
    </row>
    <row r="209" spans="4:12" ht="14.65">
      <c r="D209" s="77"/>
      <c r="F209" s="77"/>
      <c r="G209" s="77"/>
      <c r="H209" s="77"/>
      <c r="L209" s="77"/>
    </row>
    <row r="210" spans="4:12" ht="14.65">
      <c r="D210" s="77"/>
      <c r="F210" s="77"/>
      <c r="G210" s="77"/>
      <c r="H210" s="77"/>
      <c r="L210" s="77"/>
    </row>
    <row r="211" spans="4:12" ht="14.65">
      <c r="D211" s="77"/>
      <c r="F211" s="77"/>
      <c r="G211" s="77"/>
      <c r="H211" s="77"/>
      <c r="L211" s="77"/>
    </row>
    <row r="212" spans="4:12" ht="14.65">
      <c r="D212" s="77"/>
      <c r="F212" s="77"/>
      <c r="G212" s="77"/>
      <c r="H212" s="77"/>
      <c r="L212" s="77"/>
    </row>
    <row r="213" spans="4:12" ht="14.65">
      <c r="D213" s="77"/>
      <c r="F213" s="77"/>
      <c r="G213" s="77"/>
      <c r="H213" s="77"/>
      <c r="L213" s="77"/>
    </row>
    <row r="214" spans="4:12" ht="14.65">
      <c r="D214" s="77"/>
      <c r="F214" s="77"/>
      <c r="G214" s="77"/>
      <c r="H214" s="77"/>
      <c r="L214" s="77"/>
    </row>
    <row r="215" spans="4:12" ht="14.65">
      <c r="D215" s="77"/>
      <c r="F215" s="77"/>
      <c r="G215" s="77"/>
      <c r="H215" s="77"/>
      <c r="L215" s="77"/>
    </row>
    <row r="216" spans="4:12" ht="14.65">
      <c r="D216" s="77"/>
      <c r="F216" s="77"/>
      <c r="G216" s="77"/>
      <c r="H216" s="77"/>
      <c r="L216" s="77"/>
    </row>
    <row r="217" spans="4:12" ht="14.65">
      <c r="D217" s="77"/>
      <c r="F217" s="77"/>
      <c r="G217" s="77"/>
      <c r="H217" s="77"/>
      <c r="L217" s="77"/>
    </row>
    <row r="218" spans="4:12" ht="14.65">
      <c r="D218" s="77"/>
      <c r="F218" s="77"/>
      <c r="G218" s="77"/>
      <c r="H218" s="77"/>
      <c r="L218" s="77"/>
    </row>
    <row r="219" spans="4:12" ht="14.65">
      <c r="D219" s="77"/>
      <c r="F219" s="77"/>
      <c r="G219" s="77"/>
      <c r="H219" s="77"/>
      <c r="L219" s="77"/>
    </row>
    <row r="220" spans="4:12" ht="14.65">
      <c r="D220" s="77"/>
      <c r="F220" s="77"/>
      <c r="G220" s="77"/>
      <c r="H220" s="77"/>
      <c r="L220" s="77"/>
    </row>
    <row r="221" spans="4:12" ht="14.65">
      <c r="D221" s="77"/>
      <c r="F221" s="77"/>
      <c r="G221" s="77"/>
      <c r="H221" s="77"/>
      <c r="L221" s="77"/>
    </row>
    <row r="222" spans="4:12" ht="14.65">
      <c r="D222" s="77"/>
      <c r="F222" s="77"/>
      <c r="G222" s="77"/>
      <c r="H222" s="77"/>
      <c r="L222" s="77"/>
    </row>
    <row r="223" spans="4:12" ht="14.65">
      <c r="D223" s="77"/>
      <c r="F223" s="77"/>
      <c r="G223" s="77"/>
      <c r="H223" s="77"/>
      <c r="L223" s="77"/>
    </row>
    <row r="224" spans="4:12" ht="14.65">
      <c r="D224" s="77"/>
      <c r="F224" s="77"/>
      <c r="G224" s="77"/>
      <c r="H224" s="77"/>
      <c r="L224" s="77"/>
    </row>
    <row r="225" spans="4:12" ht="14.65">
      <c r="D225" s="77"/>
      <c r="F225" s="77"/>
      <c r="G225" s="77"/>
      <c r="H225" s="77"/>
      <c r="L225" s="77"/>
    </row>
    <row r="226" spans="4:12" ht="14.65">
      <c r="D226" s="77"/>
      <c r="F226" s="77"/>
      <c r="G226" s="77"/>
      <c r="H226" s="77"/>
      <c r="L226" s="77"/>
    </row>
    <row r="227" spans="4:12" ht="14.65">
      <c r="D227" s="77"/>
      <c r="F227" s="77"/>
      <c r="G227" s="77"/>
      <c r="H227" s="77"/>
      <c r="L227" s="77"/>
    </row>
    <row r="228" spans="4:12" ht="14.65">
      <c r="D228" s="77"/>
      <c r="F228" s="77"/>
      <c r="G228" s="77"/>
      <c r="H228" s="77"/>
      <c r="L228" s="77"/>
    </row>
    <row r="229" spans="4:12" ht="14.65">
      <c r="D229" s="77"/>
      <c r="F229" s="77"/>
      <c r="G229" s="77"/>
      <c r="H229" s="77"/>
      <c r="L229" s="77"/>
    </row>
    <row r="230" spans="4:12" ht="14.65">
      <c r="D230" s="77"/>
      <c r="F230" s="77"/>
      <c r="G230" s="77"/>
      <c r="H230" s="77"/>
      <c r="L230" s="77"/>
    </row>
    <row r="231" spans="4:12" ht="14.65">
      <c r="D231" s="77"/>
      <c r="F231" s="77"/>
      <c r="G231" s="77"/>
      <c r="H231" s="77"/>
      <c r="L231" s="77"/>
    </row>
    <row r="232" spans="4:12" ht="14.65">
      <c r="D232" s="77"/>
      <c r="F232" s="77"/>
      <c r="G232" s="77"/>
      <c r="H232" s="77"/>
      <c r="L232" s="77"/>
    </row>
    <row r="233" spans="4:12" ht="14.65">
      <c r="D233" s="77"/>
      <c r="F233" s="77"/>
      <c r="G233" s="77"/>
      <c r="H233" s="77"/>
      <c r="L233" s="77"/>
    </row>
    <row r="234" spans="4:12" ht="14.65">
      <c r="D234" s="77"/>
      <c r="F234" s="77"/>
      <c r="G234" s="77"/>
      <c r="H234" s="77"/>
      <c r="L234" s="77"/>
    </row>
    <row r="235" spans="4:12" ht="14.65">
      <c r="D235" s="77"/>
      <c r="F235" s="77"/>
      <c r="G235" s="77"/>
      <c r="H235" s="77"/>
      <c r="L235" s="77"/>
    </row>
    <row r="236" spans="4:12" ht="14.65">
      <c r="D236" s="77"/>
      <c r="F236" s="77"/>
      <c r="G236" s="77"/>
      <c r="H236" s="77"/>
      <c r="L236" s="77"/>
    </row>
    <row r="237" spans="4:12" ht="14.65">
      <c r="D237" s="77"/>
      <c r="F237" s="77"/>
      <c r="G237" s="77"/>
      <c r="H237" s="77"/>
      <c r="L237" s="77"/>
    </row>
    <row r="238" spans="4:12" ht="14.65">
      <c r="D238" s="77"/>
      <c r="F238" s="77"/>
      <c r="G238" s="77"/>
      <c r="H238" s="77"/>
      <c r="L238" s="77"/>
    </row>
    <row r="239" spans="4:12" ht="14.65">
      <c r="D239" s="77"/>
      <c r="F239" s="77"/>
      <c r="G239" s="77"/>
      <c r="H239" s="77"/>
      <c r="L239" s="77"/>
    </row>
    <row r="240" spans="4:12" ht="14.65">
      <c r="D240" s="77"/>
      <c r="F240" s="77"/>
      <c r="G240" s="77"/>
      <c r="H240" s="77"/>
      <c r="L240" s="77"/>
    </row>
    <row r="241" spans="4:12" ht="14.65">
      <c r="D241" s="77"/>
      <c r="F241" s="77"/>
      <c r="G241" s="77"/>
      <c r="H241" s="77"/>
      <c r="L241" s="77"/>
    </row>
    <row r="242" spans="4:12" ht="14.65">
      <c r="D242" s="77"/>
      <c r="F242" s="77"/>
      <c r="G242" s="77"/>
      <c r="H242" s="77"/>
      <c r="L242" s="77"/>
    </row>
    <row r="243" spans="4:12" ht="14.65">
      <c r="D243" s="77"/>
      <c r="F243" s="77"/>
      <c r="G243" s="77"/>
      <c r="H243" s="77"/>
      <c r="L243" s="77"/>
    </row>
    <row r="244" spans="4:12" ht="14.65">
      <c r="D244" s="77"/>
      <c r="F244" s="77"/>
      <c r="G244" s="77"/>
      <c r="H244" s="77"/>
      <c r="L244" s="77"/>
    </row>
    <row r="245" spans="4:12" ht="14.65">
      <c r="D245" s="77"/>
      <c r="F245" s="77"/>
      <c r="G245" s="77"/>
      <c r="H245" s="77"/>
      <c r="L245" s="77"/>
    </row>
    <row r="246" spans="4:12" ht="14.65">
      <c r="D246" s="77"/>
      <c r="F246" s="77"/>
      <c r="G246" s="77"/>
      <c r="H246" s="77"/>
      <c r="L246" s="77"/>
    </row>
    <row r="247" spans="4:12" ht="14.65">
      <c r="D247" s="77"/>
      <c r="F247" s="77"/>
      <c r="G247" s="77"/>
      <c r="H247" s="77"/>
      <c r="L247" s="77"/>
    </row>
    <row r="248" spans="4:12" ht="14.65">
      <c r="D248" s="77"/>
      <c r="F248" s="77"/>
      <c r="G248" s="77"/>
      <c r="H248" s="77"/>
      <c r="L248" s="77"/>
    </row>
    <row r="249" spans="4:12" ht="14.65">
      <c r="D249" s="77"/>
      <c r="F249" s="77"/>
      <c r="G249" s="77"/>
      <c r="H249" s="77"/>
      <c r="L249" s="77"/>
    </row>
    <row r="250" spans="4:12" ht="14.65">
      <c r="D250" s="77"/>
      <c r="F250" s="77"/>
      <c r="G250" s="77"/>
      <c r="H250" s="77"/>
      <c r="L250" s="77"/>
    </row>
    <row r="251" spans="4:12" ht="14.65">
      <c r="D251" s="77"/>
      <c r="F251" s="77"/>
      <c r="G251" s="77"/>
      <c r="H251" s="77"/>
      <c r="L251" s="77"/>
    </row>
    <row r="252" spans="4:12" ht="14.65">
      <c r="D252" s="77"/>
      <c r="F252" s="77"/>
      <c r="G252" s="77"/>
      <c r="H252" s="77"/>
      <c r="L252" s="77"/>
    </row>
    <row r="253" spans="4:12" ht="14.65">
      <c r="D253" s="77"/>
      <c r="F253" s="77"/>
      <c r="G253" s="77"/>
      <c r="H253" s="77"/>
      <c r="L253" s="77"/>
    </row>
    <row r="254" spans="4:12" ht="14.65">
      <c r="D254" s="77"/>
      <c r="F254" s="77"/>
      <c r="G254" s="77"/>
      <c r="H254" s="77"/>
      <c r="L254" s="77"/>
    </row>
    <row r="255" spans="4:12" ht="14.65">
      <c r="D255" s="77"/>
      <c r="F255" s="77"/>
      <c r="G255" s="77"/>
      <c r="H255" s="77"/>
      <c r="L255" s="77"/>
    </row>
    <row r="256" spans="4:12" ht="14.65">
      <c r="D256" s="77"/>
      <c r="F256" s="77"/>
      <c r="G256" s="77"/>
      <c r="H256" s="77"/>
      <c r="L256" s="77"/>
    </row>
    <row r="257" spans="4:12" ht="14.65">
      <c r="D257" s="77"/>
      <c r="F257" s="77"/>
      <c r="G257" s="77"/>
      <c r="H257" s="77"/>
      <c r="L257" s="77"/>
    </row>
    <row r="258" spans="4:12" ht="14.65">
      <c r="D258" s="77"/>
      <c r="F258" s="77"/>
      <c r="G258" s="77"/>
      <c r="H258" s="77"/>
      <c r="L258" s="77"/>
    </row>
    <row r="259" spans="4:12" ht="14.65">
      <c r="D259" s="77"/>
      <c r="F259" s="77"/>
      <c r="G259" s="77"/>
      <c r="H259" s="77"/>
      <c r="L259" s="77"/>
    </row>
    <row r="260" spans="4:12" ht="14.65">
      <c r="D260" s="77"/>
      <c r="F260" s="77"/>
      <c r="G260" s="77"/>
      <c r="H260" s="77"/>
      <c r="L260" s="77"/>
    </row>
    <row r="261" spans="4:12" ht="14.65">
      <c r="D261" s="77"/>
      <c r="F261" s="77"/>
      <c r="G261" s="77"/>
      <c r="H261" s="77"/>
      <c r="L261" s="77"/>
    </row>
    <row r="262" spans="4:12" ht="14.65">
      <c r="D262" s="77"/>
      <c r="F262" s="77"/>
      <c r="G262" s="77"/>
      <c r="H262" s="77"/>
      <c r="L262" s="77"/>
    </row>
    <row r="263" spans="4:12" ht="14.65">
      <c r="D263" s="77"/>
      <c r="F263" s="77"/>
      <c r="G263" s="77"/>
      <c r="H263" s="77"/>
      <c r="L263" s="77"/>
    </row>
    <row r="264" spans="4:12" ht="14.65">
      <c r="D264" s="77"/>
      <c r="F264" s="77"/>
      <c r="G264" s="77"/>
      <c r="H264" s="77"/>
      <c r="L264" s="77"/>
    </row>
    <row r="265" spans="4:12" ht="14.65">
      <c r="D265" s="77"/>
      <c r="F265" s="77"/>
      <c r="G265" s="77"/>
      <c r="H265" s="77"/>
      <c r="L265" s="77"/>
    </row>
    <row r="266" spans="4:12" ht="14.65">
      <c r="D266" s="77"/>
      <c r="F266" s="77"/>
      <c r="G266" s="77"/>
      <c r="H266" s="77"/>
      <c r="L266" s="77"/>
    </row>
    <row r="267" spans="4:12" ht="14.65">
      <c r="D267" s="77"/>
      <c r="F267" s="77"/>
      <c r="G267" s="77"/>
      <c r="H267" s="77"/>
      <c r="L267" s="77"/>
    </row>
    <row r="268" spans="4:12" ht="14.65">
      <c r="D268" s="77"/>
      <c r="F268" s="77"/>
      <c r="G268" s="77"/>
      <c r="H268" s="77"/>
      <c r="L268" s="77"/>
    </row>
    <row r="269" spans="4:12" ht="14.65">
      <c r="D269" s="77"/>
      <c r="F269" s="77"/>
      <c r="G269" s="77"/>
      <c r="H269" s="77"/>
      <c r="L269" s="77"/>
    </row>
    <row r="270" spans="4:12" ht="14.65">
      <c r="D270" s="77"/>
      <c r="F270" s="77"/>
      <c r="G270" s="77"/>
      <c r="H270" s="77"/>
      <c r="L270" s="77"/>
    </row>
    <row r="271" spans="4:12" ht="14.65">
      <c r="D271" s="77"/>
      <c r="F271" s="77"/>
      <c r="G271" s="77"/>
      <c r="H271" s="77"/>
      <c r="L271" s="77"/>
    </row>
    <row r="272" spans="4:12" ht="14.65">
      <c r="D272" s="77"/>
      <c r="F272" s="77"/>
      <c r="G272" s="77"/>
      <c r="H272" s="77"/>
      <c r="L272" s="77"/>
    </row>
    <row r="273" spans="4:12" ht="14.65">
      <c r="D273" s="77"/>
      <c r="F273" s="77"/>
      <c r="G273" s="77"/>
      <c r="H273" s="77"/>
      <c r="L273" s="77"/>
    </row>
    <row r="274" spans="4:12" ht="14.65">
      <c r="D274" s="77"/>
      <c r="F274" s="77"/>
      <c r="G274" s="77"/>
      <c r="H274" s="77"/>
      <c r="L274" s="77"/>
    </row>
    <row r="275" spans="4:12" ht="14.65">
      <c r="D275" s="77"/>
      <c r="F275" s="77"/>
      <c r="G275" s="77"/>
      <c r="H275" s="77"/>
      <c r="L275" s="77"/>
    </row>
    <row r="276" spans="4:12" ht="14.65">
      <c r="D276" s="77"/>
      <c r="F276" s="77"/>
      <c r="G276" s="77"/>
      <c r="H276" s="77"/>
      <c r="L276" s="77"/>
    </row>
    <row r="277" spans="4:12" ht="14.65">
      <c r="D277" s="77"/>
      <c r="F277" s="77"/>
      <c r="G277" s="77"/>
      <c r="H277" s="77"/>
      <c r="L277" s="77"/>
    </row>
    <row r="278" spans="4:12" ht="14.65">
      <c r="D278" s="77"/>
      <c r="F278" s="77"/>
      <c r="G278" s="77"/>
      <c r="H278" s="77"/>
      <c r="L278" s="77"/>
    </row>
    <row r="279" spans="4:12" ht="14.65">
      <c r="D279" s="77"/>
      <c r="F279" s="77"/>
      <c r="G279" s="77"/>
      <c r="H279" s="77"/>
      <c r="L279" s="77"/>
    </row>
    <row r="280" spans="4:12" ht="14.65">
      <c r="D280" s="77"/>
      <c r="F280" s="77"/>
      <c r="G280" s="77"/>
      <c r="H280" s="77"/>
      <c r="L280" s="77"/>
    </row>
    <row r="281" spans="4:12" ht="14.65">
      <c r="D281" s="77"/>
      <c r="F281" s="77"/>
      <c r="G281" s="77"/>
      <c r="H281" s="77"/>
      <c r="L281" s="77"/>
    </row>
    <row r="282" spans="4:12" ht="14.65">
      <c r="D282" s="77"/>
      <c r="F282" s="77"/>
      <c r="G282" s="77"/>
      <c r="H282" s="77"/>
      <c r="L282" s="77"/>
    </row>
    <row r="283" spans="4:12" ht="14.65">
      <c r="D283" s="77"/>
      <c r="F283" s="77"/>
      <c r="G283" s="77"/>
      <c r="H283" s="77"/>
      <c r="L283" s="77"/>
    </row>
    <row r="284" spans="4:12" ht="14.65">
      <c r="D284" s="77"/>
      <c r="F284" s="77"/>
      <c r="G284" s="77"/>
      <c r="H284" s="77"/>
      <c r="L284" s="77"/>
    </row>
    <row r="285" spans="4:12" ht="14.65">
      <c r="D285" s="77"/>
      <c r="F285" s="77"/>
      <c r="G285" s="77"/>
      <c r="H285" s="77"/>
      <c r="L285" s="77"/>
    </row>
    <row r="286" spans="4:12" ht="14.65">
      <c r="D286" s="77"/>
      <c r="F286" s="77"/>
      <c r="G286" s="77"/>
      <c r="H286" s="77"/>
      <c r="L286" s="77"/>
    </row>
    <row r="287" spans="4:12" ht="14.65">
      <c r="D287" s="77"/>
      <c r="F287" s="77"/>
      <c r="G287" s="77"/>
      <c r="H287" s="77"/>
      <c r="L287" s="77"/>
    </row>
    <row r="288" spans="4:12" ht="14.65">
      <c r="D288" s="77"/>
      <c r="F288" s="77"/>
      <c r="G288" s="77"/>
      <c r="H288" s="77"/>
      <c r="L288" s="77"/>
    </row>
    <row r="289" spans="4:12" ht="14.65">
      <c r="D289" s="77"/>
      <c r="F289" s="77"/>
      <c r="G289" s="77"/>
      <c r="H289" s="77"/>
      <c r="L289" s="77"/>
    </row>
    <row r="290" spans="4:12" ht="14.65">
      <c r="D290" s="77"/>
      <c r="F290" s="77"/>
      <c r="G290" s="77"/>
      <c r="H290" s="77"/>
      <c r="L290" s="77"/>
    </row>
    <row r="291" spans="4:12" ht="14.65">
      <c r="D291" s="77"/>
      <c r="F291" s="77"/>
      <c r="G291" s="77"/>
      <c r="H291" s="77"/>
      <c r="L291" s="77"/>
    </row>
    <row r="292" spans="4:12" ht="14.65">
      <c r="D292" s="77"/>
      <c r="F292" s="77"/>
      <c r="G292" s="77"/>
      <c r="H292" s="77"/>
      <c r="L292" s="77"/>
    </row>
    <row r="293" spans="4:12" ht="14.65">
      <c r="D293" s="77"/>
      <c r="F293" s="77"/>
      <c r="G293" s="77"/>
      <c r="H293" s="77"/>
      <c r="L293" s="77"/>
    </row>
    <row r="294" spans="4:12" ht="14.65">
      <c r="D294" s="77"/>
      <c r="F294" s="77"/>
      <c r="G294" s="77"/>
      <c r="H294" s="77"/>
      <c r="L294" s="77"/>
    </row>
    <row r="295" spans="4:12" ht="14.65">
      <c r="D295" s="77"/>
      <c r="F295" s="77"/>
      <c r="G295" s="77"/>
      <c r="H295" s="77"/>
      <c r="L295" s="77"/>
    </row>
    <row r="296" spans="4:12" ht="14.65">
      <c r="D296" s="77"/>
      <c r="F296" s="77"/>
      <c r="G296" s="77"/>
      <c r="H296" s="77"/>
      <c r="L296" s="77"/>
    </row>
    <row r="297" spans="4:12" ht="14.65">
      <c r="D297" s="77"/>
      <c r="F297" s="77"/>
      <c r="G297" s="77"/>
      <c r="H297" s="77"/>
      <c r="L297" s="77"/>
    </row>
    <row r="298" spans="4:12" ht="14.65">
      <c r="D298" s="77"/>
      <c r="F298" s="77"/>
      <c r="G298" s="77"/>
      <c r="H298" s="77"/>
      <c r="L298" s="77"/>
    </row>
    <row r="299" spans="4:12" ht="14.65">
      <c r="D299" s="77"/>
      <c r="F299" s="77"/>
      <c r="G299" s="77"/>
      <c r="H299" s="77"/>
      <c r="L299" s="77"/>
    </row>
    <row r="300" spans="4:12" ht="14.65">
      <c r="D300" s="77"/>
      <c r="F300" s="77"/>
      <c r="G300" s="77"/>
      <c r="H300" s="77"/>
      <c r="L300" s="77"/>
    </row>
    <row r="301" spans="4:12" ht="14.65">
      <c r="D301" s="77"/>
      <c r="F301" s="77"/>
      <c r="G301" s="77"/>
      <c r="H301" s="77"/>
      <c r="L301" s="77"/>
    </row>
    <row r="302" spans="4:12" ht="14.65">
      <c r="D302" s="77"/>
      <c r="F302" s="77"/>
      <c r="G302" s="77"/>
      <c r="H302" s="77"/>
      <c r="L302" s="77"/>
    </row>
    <row r="303" spans="4:12" ht="14.65">
      <c r="D303" s="77"/>
      <c r="F303" s="77"/>
      <c r="G303" s="77"/>
      <c r="H303" s="77"/>
      <c r="L303" s="77"/>
    </row>
    <row r="304" spans="4:12" ht="14.65">
      <c r="D304" s="77"/>
      <c r="F304" s="77"/>
      <c r="G304" s="77"/>
      <c r="H304" s="77"/>
      <c r="L304" s="77"/>
    </row>
    <row r="305" spans="4:12" ht="14.65">
      <c r="D305" s="77"/>
      <c r="F305" s="77"/>
      <c r="G305" s="77"/>
      <c r="H305" s="77"/>
      <c r="L305" s="77"/>
    </row>
    <row r="306" spans="4:12" ht="14.65">
      <c r="D306" s="77"/>
      <c r="F306" s="77"/>
      <c r="G306" s="77"/>
      <c r="H306" s="77"/>
      <c r="L306" s="77"/>
    </row>
    <row r="307" spans="4:12" ht="14.65">
      <c r="D307" s="77"/>
      <c r="F307" s="77"/>
      <c r="G307" s="77"/>
      <c r="H307" s="77"/>
      <c r="L307" s="77"/>
    </row>
    <row r="308" spans="4:12" ht="14.65">
      <c r="D308" s="77"/>
      <c r="F308" s="77"/>
      <c r="G308" s="77"/>
      <c r="H308" s="77"/>
      <c r="L308" s="77"/>
    </row>
    <row r="309" spans="4:12" ht="14.65">
      <c r="D309" s="77"/>
      <c r="F309" s="77"/>
      <c r="G309" s="77"/>
      <c r="H309" s="77"/>
      <c r="L309" s="77"/>
    </row>
    <row r="310" spans="4:12" ht="14.65">
      <c r="D310" s="77"/>
      <c r="F310" s="77"/>
      <c r="G310" s="77"/>
      <c r="H310" s="77"/>
      <c r="L310" s="77"/>
    </row>
    <row r="311" spans="4:12" ht="14.65">
      <c r="D311" s="77"/>
      <c r="F311" s="77"/>
      <c r="G311" s="77"/>
      <c r="H311" s="77"/>
      <c r="L311" s="77"/>
    </row>
    <row r="312" spans="4:12" ht="14.65">
      <c r="D312" s="77"/>
      <c r="F312" s="77"/>
      <c r="G312" s="77"/>
      <c r="H312" s="77"/>
      <c r="L312" s="77"/>
    </row>
    <row r="313" spans="4:12" ht="14.65">
      <c r="D313" s="77"/>
      <c r="F313" s="77"/>
      <c r="G313" s="77"/>
      <c r="H313" s="77"/>
      <c r="L313" s="77"/>
    </row>
    <row r="314" spans="4:12" ht="14.65">
      <c r="D314" s="77"/>
      <c r="F314" s="77"/>
      <c r="G314" s="77"/>
      <c r="H314" s="77"/>
      <c r="L314" s="77"/>
    </row>
    <row r="315" spans="4:12" ht="14.65">
      <c r="D315" s="77"/>
      <c r="F315" s="77"/>
      <c r="G315" s="77"/>
      <c r="H315" s="77"/>
      <c r="L315" s="77"/>
    </row>
    <row r="316" spans="4:12" ht="14.65">
      <c r="D316" s="77"/>
      <c r="F316" s="77"/>
      <c r="G316" s="77"/>
      <c r="H316" s="77"/>
      <c r="L316" s="77"/>
    </row>
    <row r="317" spans="4:12" ht="14.65">
      <c r="D317" s="77"/>
      <c r="F317" s="77"/>
      <c r="G317" s="77"/>
      <c r="H317" s="77"/>
      <c r="L317" s="77"/>
    </row>
    <row r="318" spans="4:12" ht="14.65">
      <c r="D318" s="77"/>
      <c r="F318" s="77"/>
      <c r="G318" s="77"/>
      <c r="H318" s="77"/>
      <c r="L318" s="77"/>
    </row>
    <row r="319" spans="4:12" ht="14.65">
      <c r="D319" s="77"/>
      <c r="F319" s="77"/>
      <c r="G319" s="77"/>
      <c r="H319" s="77"/>
      <c r="L319" s="77"/>
    </row>
    <row r="320" spans="4:12" ht="14.65">
      <c r="D320" s="77"/>
      <c r="F320" s="77"/>
      <c r="G320" s="77"/>
      <c r="H320" s="77"/>
      <c r="L320" s="77"/>
    </row>
    <row r="321" spans="4:12" ht="14.65">
      <c r="D321" s="77"/>
      <c r="F321" s="77"/>
      <c r="G321" s="77"/>
      <c r="H321" s="77"/>
      <c r="L321" s="77"/>
    </row>
    <row r="322" spans="4:12" ht="14.65">
      <c r="D322" s="77"/>
      <c r="F322" s="77"/>
      <c r="G322" s="77"/>
      <c r="H322" s="77"/>
      <c r="L322" s="77"/>
    </row>
    <row r="323" spans="4:12" ht="14.65">
      <c r="D323" s="77"/>
      <c r="F323" s="77"/>
      <c r="G323" s="77"/>
      <c r="H323" s="77"/>
      <c r="L323" s="77"/>
    </row>
    <row r="324" spans="4:12" ht="14.65">
      <c r="D324" s="77"/>
      <c r="F324" s="77"/>
      <c r="G324" s="77"/>
      <c r="H324" s="77"/>
      <c r="L324" s="77"/>
    </row>
    <row r="325" spans="4:12" ht="14.65">
      <c r="D325" s="77"/>
      <c r="F325" s="77"/>
      <c r="G325" s="77"/>
      <c r="H325" s="77"/>
      <c r="L325" s="77"/>
    </row>
    <row r="326" spans="4:12" ht="14.65">
      <c r="D326" s="77"/>
      <c r="F326" s="77"/>
      <c r="G326" s="77"/>
      <c r="H326" s="77"/>
      <c r="L326" s="77"/>
    </row>
    <row r="327" spans="4:12" ht="14.65">
      <c r="D327" s="77"/>
      <c r="F327" s="77"/>
      <c r="G327" s="77"/>
      <c r="H327" s="77"/>
      <c r="L327" s="77"/>
    </row>
    <row r="328" spans="4:12" ht="14.65">
      <c r="D328" s="77"/>
      <c r="F328" s="77"/>
      <c r="G328" s="77"/>
      <c r="H328" s="77"/>
      <c r="L328" s="77"/>
    </row>
    <row r="329" spans="4:12" ht="14.65">
      <c r="D329" s="77"/>
      <c r="F329" s="77"/>
      <c r="G329" s="77"/>
      <c r="H329" s="77"/>
      <c r="L329" s="77"/>
    </row>
    <row r="330" spans="4:12" ht="14.65">
      <c r="D330" s="77"/>
      <c r="F330" s="77"/>
      <c r="G330" s="77"/>
      <c r="H330" s="77"/>
      <c r="L330" s="77"/>
    </row>
    <row r="331" spans="4:12" ht="14.65">
      <c r="D331" s="77"/>
      <c r="F331" s="77"/>
      <c r="G331" s="77"/>
      <c r="H331" s="77"/>
      <c r="L331" s="77"/>
    </row>
    <row r="332" spans="4:12" ht="14.65">
      <c r="D332" s="77"/>
      <c r="F332" s="77"/>
      <c r="G332" s="77"/>
      <c r="H332" s="77"/>
      <c r="L332" s="77"/>
    </row>
    <row r="333" spans="4:12" ht="14.65">
      <c r="D333" s="77"/>
      <c r="F333" s="77"/>
      <c r="G333" s="77"/>
      <c r="H333" s="77"/>
      <c r="L333" s="77"/>
    </row>
    <row r="334" spans="4:12" ht="14.65">
      <c r="D334" s="77"/>
      <c r="F334" s="77"/>
      <c r="G334" s="77"/>
      <c r="H334" s="77"/>
      <c r="L334" s="77"/>
    </row>
    <row r="335" spans="4:12" ht="14.65">
      <c r="D335" s="77"/>
      <c r="F335" s="77"/>
      <c r="G335" s="77"/>
      <c r="H335" s="77"/>
      <c r="L335" s="77"/>
    </row>
    <row r="336" spans="4:12" ht="14.65">
      <c r="D336" s="77"/>
      <c r="F336" s="77"/>
      <c r="G336" s="77"/>
      <c r="H336" s="77"/>
      <c r="L336" s="77"/>
    </row>
    <row r="337" spans="4:12" ht="14.65">
      <c r="D337" s="77"/>
      <c r="F337" s="77"/>
      <c r="G337" s="77"/>
      <c r="H337" s="77"/>
      <c r="L337" s="77"/>
    </row>
    <row r="338" spans="4:12" ht="14.65">
      <c r="D338" s="77"/>
      <c r="F338" s="77"/>
      <c r="G338" s="77"/>
      <c r="H338" s="77"/>
      <c r="L338" s="77"/>
    </row>
    <row r="339" spans="4:12" ht="14.65">
      <c r="D339" s="77"/>
      <c r="F339" s="77"/>
      <c r="G339" s="77"/>
      <c r="H339" s="77"/>
      <c r="L339" s="77"/>
    </row>
    <row r="340" spans="4:12" ht="14.65">
      <c r="D340" s="77"/>
      <c r="F340" s="77"/>
      <c r="G340" s="77"/>
      <c r="H340" s="77"/>
      <c r="L340" s="77"/>
    </row>
    <row r="341" spans="4:12" ht="14.65">
      <c r="D341" s="77"/>
      <c r="F341" s="77"/>
      <c r="G341" s="77"/>
      <c r="H341" s="77"/>
      <c r="L341" s="77"/>
    </row>
    <row r="342" spans="4:12" ht="14.65">
      <c r="D342" s="77"/>
      <c r="F342" s="77"/>
      <c r="G342" s="77"/>
      <c r="H342" s="77"/>
      <c r="L342" s="77"/>
    </row>
    <row r="343" spans="4:12" ht="14.65">
      <c r="D343" s="77"/>
      <c r="F343" s="77"/>
      <c r="G343" s="77"/>
      <c r="H343" s="77"/>
      <c r="L343" s="77"/>
    </row>
    <row r="344" spans="4:12" ht="14.65">
      <c r="D344" s="77"/>
      <c r="F344" s="77"/>
      <c r="G344" s="77"/>
      <c r="H344" s="77"/>
      <c r="L344" s="77"/>
    </row>
    <row r="345" spans="4:12" ht="14.65">
      <c r="D345" s="77"/>
      <c r="F345" s="77"/>
      <c r="G345" s="77"/>
      <c r="H345" s="77"/>
      <c r="L345" s="77"/>
    </row>
    <row r="346" spans="4:12" ht="14.65">
      <c r="D346" s="77"/>
      <c r="F346" s="77"/>
      <c r="G346" s="77"/>
      <c r="H346" s="77"/>
      <c r="L346" s="77"/>
    </row>
    <row r="347" spans="4:12" ht="14.65">
      <c r="D347" s="77"/>
      <c r="F347" s="77"/>
      <c r="G347" s="77"/>
      <c r="H347" s="77"/>
      <c r="L347" s="77"/>
    </row>
    <row r="348" spans="4:12" ht="14.65">
      <c r="D348" s="77"/>
      <c r="F348" s="77"/>
      <c r="G348" s="77"/>
      <c r="H348" s="77"/>
      <c r="L348" s="77"/>
    </row>
    <row r="349" spans="4:12" ht="14.65">
      <c r="D349" s="77"/>
      <c r="F349" s="77"/>
      <c r="G349" s="77"/>
      <c r="H349" s="77"/>
      <c r="L349" s="77"/>
    </row>
    <row r="350" spans="4:12" ht="14.65">
      <c r="D350" s="77"/>
      <c r="F350" s="77"/>
      <c r="G350" s="77"/>
      <c r="H350" s="77"/>
      <c r="L350" s="77"/>
    </row>
    <row r="351" spans="4:12" ht="14.65">
      <c r="D351" s="77"/>
      <c r="F351" s="77"/>
      <c r="G351" s="77"/>
      <c r="H351" s="77"/>
      <c r="L351" s="77"/>
    </row>
    <row r="352" spans="4:12" ht="14.65">
      <c r="D352" s="77"/>
      <c r="F352" s="77"/>
      <c r="G352" s="77"/>
      <c r="H352" s="77"/>
      <c r="L352" s="77"/>
    </row>
    <row r="353" spans="4:12" ht="14.65">
      <c r="D353" s="77"/>
      <c r="F353" s="77"/>
      <c r="G353" s="77"/>
      <c r="H353" s="77"/>
      <c r="L353" s="77"/>
    </row>
    <row r="354" spans="4:12" ht="14.65">
      <c r="D354" s="77"/>
      <c r="F354" s="77"/>
      <c r="G354" s="77"/>
      <c r="H354" s="77"/>
      <c r="L354" s="77"/>
    </row>
    <row r="355" spans="4:12" ht="14.65">
      <c r="D355" s="77"/>
      <c r="F355" s="77"/>
      <c r="G355" s="77"/>
      <c r="H355" s="77"/>
      <c r="L355" s="77"/>
    </row>
    <row r="356" spans="4:12" ht="14.65">
      <c r="D356" s="77"/>
      <c r="F356" s="77"/>
      <c r="G356" s="77"/>
      <c r="H356" s="77"/>
      <c r="L356" s="77"/>
    </row>
    <row r="357" spans="4:12" ht="14.65">
      <c r="D357" s="77"/>
      <c r="F357" s="77"/>
      <c r="G357" s="77"/>
      <c r="H357" s="77"/>
      <c r="L357" s="77"/>
    </row>
    <row r="358" spans="4:12" ht="14.65">
      <c r="D358" s="77"/>
      <c r="F358" s="77"/>
      <c r="G358" s="77"/>
      <c r="H358" s="77"/>
      <c r="L358" s="77"/>
    </row>
    <row r="359" spans="4:12" ht="14.65">
      <c r="D359" s="77"/>
      <c r="F359" s="77"/>
      <c r="G359" s="77"/>
      <c r="H359" s="77"/>
      <c r="L359" s="77"/>
    </row>
    <row r="360" spans="4:12" ht="14.65">
      <c r="D360" s="77"/>
      <c r="F360" s="77"/>
      <c r="G360" s="77"/>
      <c r="H360" s="77"/>
      <c r="L360" s="77"/>
    </row>
    <row r="361" spans="4:12" ht="14.65">
      <c r="D361" s="77"/>
      <c r="F361" s="77"/>
      <c r="G361" s="77"/>
      <c r="H361" s="77"/>
      <c r="L361" s="77"/>
    </row>
    <row r="362" spans="4:12" ht="14.65">
      <c r="D362" s="77"/>
      <c r="F362" s="77"/>
      <c r="G362" s="77"/>
      <c r="H362" s="77"/>
      <c r="L362" s="77"/>
    </row>
    <row r="363" spans="4:12" ht="14.65">
      <c r="D363" s="77"/>
      <c r="F363" s="77"/>
      <c r="G363" s="77"/>
      <c r="H363" s="77"/>
      <c r="L363" s="77"/>
    </row>
    <row r="364" spans="4:12" ht="14.65">
      <c r="D364" s="77"/>
      <c r="F364" s="77"/>
      <c r="G364" s="77"/>
      <c r="H364" s="77"/>
      <c r="L364" s="77"/>
    </row>
    <row r="365" spans="4:12" ht="14.65">
      <c r="D365" s="77"/>
      <c r="F365" s="77"/>
      <c r="G365" s="77"/>
      <c r="H365" s="77"/>
      <c r="L365" s="77"/>
    </row>
    <row r="366" spans="4:12" ht="14.65">
      <c r="D366" s="77"/>
      <c r="F366" s="77"/>
      <c r="G366" s="77"/>
      <c r="H366" s="77"/>
      <c r="L366" s="77"/>
    </row>
    <row r="367" spans="4:12" ht="14.65">
      <c r="D367" s="77"/>
      <c r="F367" s="77"/>
      <c r="G367" s="77"/>
      <c r="H367" s="77"/>
      <c r="L367" s="77"/>
    </row>
    <row r="368" spans="4:12" ht="14.65">
      <c r="D368" s="77"/>
      <c r="F368" s="77"/>
      <c r="G368" s="77"/>
      <c r="H368" s="77"/>
      <c r="L368" s="77"/>
    </row>
    <row r="369" spans="4:12" ht="14.65">
      <c r="D369" s="77"/>
      <c r="F369" s="77"/>
      <c r="G369" s="77"/>
      <c r="H369" s="77"/>
      <c r="L369" s="77"/>
    </row>
    <row r="370" spans="4:12" ht="14.65">
      <c r="D370" s="77"/>
      <c r="F370" s="77"/>
      <c r="G370" s="77"/>
      <c r="H370" s="77"/>
      <c r="L370" s="77"/>
    </row>
    <row r="371" spans="4:12" ht="14.65">
      <c r="D371" s="77"/>
      <c r="F371" s="77"/>
      <c r="G371" s="77"/>
      <c r="H371" s="77"/>
      <c r="L371" s="77"/>
    </row>
    <row r="372" spans="4:12" ht="14.65">
      <c r="D372" s="77"/>
      <c r="F372" s="77"/>
      <c r="G372" s="77"/>
      <c r="H372" s="77"/>
      <c r="L372" s="77"/>
    </row>
    <row r="373" spans="4:12" ht="14.65">
      <c r="D373" s="77"/>
      <c r="F373" s="77"/>
      <c r="G373" s="77"/>
      <c r="H373" s="77"/>
      <c r="L373" s="77"/>
    </row>
    <row r="374" spans="4:12" ht="14.65">
      <c r="D374" s="77"/>
      <c r="F374" s="77"/>
      <c r="G374" s="77"/>
      <c r="H374" s="77"/>
      <c r="L374" s="77"/>
    </row>
    <row r="375" spans="4:12" ht="14.65">
      <c r="D375" s="77"/>
      <c r="F375" s="77"/>
      <c r="G375" s="77"/>
      <c r="H375" s="77"/>
      <c r="L375" s="77"/>
    </row>
    <row r="376" spans="4:12" ht="14.65">
      <c r="D376" s="77"/>
      <c r="F376" s="77"/>
      <c r="G376" s="77"/>
      <c r="H376" s="77"/>
      <c r="L376" s="77"/>
    </row>
    <row r="377" spans="4:12" ht="14.65">
      <c r="D377" s="77"/>
      <c r="F377" s="77"/>
      <c r="G377" s="77"/>
      <c r="H377" s="77"/>
      <c r="L377" s="77"/>
    </row>
    <row r="378" spans="4:12" ht="14.65">
      <c r="D378" s="77"/>
      <c r="F378" s="77"/>
      <c r="G378" s="77"/>
      <c r="H378" s="77"/>
      <c r="L378" s="77"/>
    </row>
    <row r="379" spans="4:12" ht="14.65">
      <c r="D379" s="77"/>
      <c r="F379" s="77"/>
      <c r="G379" s="77"/>
      <c r="H379" s="77"/>
      <c r="L379" s="77"/>
    </row>
    <row r="380" spans="4:12" ht="14.65">
      <c r="D380" s="77"/>
      <c r="F380" s="77"/>
      <c r="G380" s="77"/>
      <c r="H380" s="77"/>
      <c r="L380" s="77"/>
    </row>
    <row r="381" spans="4:12" ht="14.65">
      <c r="D381" s="77"/>
      <c r="F381" s="77"/>
      <c r="G381" s="77"/>
      <c r="H381" s="77"/>
      <c r="L381" s="77"/>
    </row>
    <row r="382" spans="4:12" ht="14.65">
      <c r="D382" s="77"/>
      <c r="F382" s="77"/>
      <c r="G382" s="77"/>
      <c r="H382" s="77"/>
      <c r="L382" s="77"/>
    </row>
    <row r="383" spans="4:12" ht="14.65">
      <c r="D383" s="77"/>
      <c r="F383" s="77"/>
      <c r="G383" s="77"/>
      <c r="H383" s="77"/>
      <c r="L383" s="77"/>
    </row>
    <row r="384" spans="4:12" ht="14.65">
      <c r="D384" s="77"/>
      <c r="F384" s="77"/>
      <c r="G384" s="77"/>
      <c r="H384" s="77"/>
      <c r="L384" s="77"/>
    </row>
    <row r="385" spans="4:12" ht="14.65">
      <c r="D385" s="77"/>
      <c r="F385" s="77"/>
      <c r="G385" s="77"/>
      <c r="H385" s="77"/>
      <c r="L385" s="77"/>
    </row>
    <row r="386" spans="4:12" ht="14.65">
      <c r="D386" s="77"/>
      <c r="F386" s="77"/>
      <c r="G386" s="77"/>
      <c r="H386" s="77"/>
      <c r="L386" s="77"/>
    </row>
    <row r="387" spans="4:12" ht="14.65">
      <c r="D387" s="77"/>
      <c r="F387" s="77"/>
      <c r="G387" s="77"/>
      <c r="H387" s="77"/>
      <c r="L387" s="77"/>
    </row>
    <row r="388" spans="4:12" ht="14.65">
      <c r="D388" s="77"/>
      <c r="F388" s="77"/>
      <c r="G388" s="77"/>
      <c r="H388" s="77"/>
      <c r="L388" s="77"/>
    </row>
    <row r="389" spans="4:12" ht="14.65">
      <c r="D389" s="77"/>
      <c r="F389" s="77"/>
      <c r="G389" s="77"/>
      <c r="H389" s="77"/>
      <c r="L389" s="77"/>
    </row>
    <row r="390" spans="4:12" ht="14.65">
      <c r="D390" s="77"/>
      <c r="F390" s="77"/>
      <c r="G390" s="77"/>
      <c r="H390" s="77"/>
      <c r="L390" s="77"/>
    </row>
    <row r="391" spans="4:12" ht="14.65">
      <c r="D391" s="77"/>
      <c r="F391" s="77"/>
      <c r="G391" s="77"/>
      <c r="H391" s="77"/>
      <c r="L391" s="77"/>
    </row>
    <row r="392" spans="4:12" ht="14.65">
      <c r="D392" s="77"/>
      <c r="F392" s="77"/>
      <c r="G392" s="77"/>
      <c r="H392" s="77"/>
      <c r="L392" s="77"/>
    </row>
    <row r="393" spans="4:12" ht="14.65">
      <c r="D393" s="77"/>
      <c r="F393" s="77"/>
      <c r="G393" s="77"/>
      <c r="H393" s="77"/>
      <c r="L393" s="77"/>
    </row>
    <row r="394" spans="4:12" ht="14.65">
      <c r="D394" s="77"/>
      <c r="F394" s="77"/>
      <c r="G394" s="77"/>
      <c r="H394" s="77"/>
      <c r="L394" s="77"/>
    </row>
    <row r="395" spans="4:12" ht="14.65">
      <c r="D395" s="77"/>
      <c r="F395" s="77"/>
      <c r="G395" s="77"/>
      <c r="H395" s="77"/>
      <c r="L395" s="77"/>
    </row>
    <row r="396" spans="4:12" ht="14.65">
      <c r="D396" s="77"/>
      <c r="F396" s="77"/>
      <c r="G396" s="77"/>
      <c r="H396" s="77"/>
      <c r="L396" s="77"/>
    </row>
    <row r="397" spans="4:12" ht="14.65">
      <c r="D397" s="77"/>
      <c r="F397" s="77"/>
      <c r="G397" s="77"/>
      <c r="H397" s="77"/>
      <c r="L397" s="77"/>
    </row>
    <row r="398" spans="4:12" ht="14.65">
      <c r="D398" s="77"/>
      <c r="F398" s="77"/>
      <c r="G398" s="77"/>
      <c r="H398" s="77"/>
      <c r="L398" s="77"/>
    </row>
    <row r="399" spans="4:12" ht="14.65">
      <c r="D399" s="77"/>
      <c r="F399" s="77"/>
      <c r="G399" s="77"/>
      <c r="H399" s="77"/>
      <c r="L399" s="77"/>
    </row>
    <row r="400" spans="4:12" ht="14.65">
      <c r="D400" s="77"/>
      <c r="F400" s="77"/>
      <c r="G400" s="77"/>
      <c r="H400" s="77"/>
      <c r="L400" s="77"/>
    </row>
    <row r="401" spans="4:12" ht="14.65">
      <c r="D401" s="77"/>
      <c r="F401" s="77"/>
      <c r="G401" s="77"/>
      <c r="H401" s="77"/>
      <c r="L401" s="77"/>
    </row>
    <row r="402" spans="4:12" ht="14.65">
      <c r="D402" s="77"/>
      <c r="F402" s="77"/>
      <c r="G402" s="77"/>
      <c r="H402" s="77"/>
      <c r="L402" s="77"/>
    </row>
    <row r="403" spans="4:12" ht="14.65">
      <c r="D403" s="77"/>
      <c r="F403" s="77"/>
      <c r="G403" s="77"/>
      <c r="H403" s="77"/>
      <c r="L403" s="77"/>
    </row>
    <row r="404" spans="4:12" ht="14.65">
      <c r="D404" s="77"/>
      <c r="F404" s="77"/>
      <c r="G404" s="77"/>
      <c r="H404" s="77"/>
      <c r="L404" s="77"/>
    </row>
    <row r="405" spans="4:12" ht="14.65">
      <c r="D405" s="77"/>
      <c r="F405" s="77"/>
      <c r="G405" s="77"/>
      <c r="H405" s="77"/>
      <c r="L405" s="77"/>
    </row>
    <row r="406" spans="4:12" ht="14.65">
      <c r="D406" s="77"/>
      <c r="F406" s="77"/>
      <c r="G406" s="77"/>
      <c r="H406" s="77"/>
      <c r="L406" s="77"/>
    </row>
    <row r="407" spans="4:12" ht="14.65">
      <c r="D407" s="77"/>
      <c r="F407" s="77"/>
      <c r="G407" s="77"/>
      <c r="H407" s="77"/>
      <c r="L407" s="77"/>
    </row>
    <row r="408" spans="4:12" ht="14.65">
      <c r="D408" s="77"/>
      <c r="F408" s="77"/>
      <c r="G408" s="77"/>
      <c r="H408" s="77"/>
      <c r="L408" s="77"/>
    </row>
    <row r="409" spans="4:12" ht="14.65">
      <c r="D409" s="77"/>
      <c r="F409" s="77"/>
      <c r="G409" s="77"/>
      <c r="H409" s="77"/>
      <c r="L409" s="77"/>
    </row>
    <row r="410" spans="4:12" ht="14.65">
      <c r="D410" s="77"/>
      <c r="F410" s="77"/>
      <c r="G410" s="77"/>
      <c r="H410" s="77"/>
      <c r="L410" s="77"/>
    </row>
    <row r="411" spans="4:12" ht="14.65">
      <c r="D411" s="77"/>
      <c r="F411" s="77"/>
      <c r="G411" s="77"/>
      <c r="H411" s="77"/>
      <c r="L411" s="77"/>
    </row>
    <row r="412" spans="4:12" ht="14.65">
      <c r="D412" s="77"/>
      <c r="F412" s="77"/>
      <c r="G412" s="77"/>
      <c r="H412" s="77"/>
      <c r="L412" s="77"/>
    </row>
    <row r="413" spans="4:12" ht="14.65">
      <c r="D413" s="77"/>
      <c r="F413" s="77"/>
      <c r="G413" s="77"/>
      <c r="H413" s="77"/>
      <c r="L413" s="77"/>
    </row>
    <row r="414" spans="4:12" ht="14.65">
      <c r="D414" s="77"/>
      <c r="F414" s="77"/>
      <c r="G414" s="77"/>
      <c r="H414" s="77"/>
      <c r="L414" s="77"/>
    </row>
    <row r="415" spans="4:12" ht="14.65">
      <c r="D415" s="77"/>
      <c r="F415" s="77"/>
      <c r="G415" s="77"/>
      <c r="H415" s="77"/>
      <c r="L415" s="77"/>
    </row>
    <row r="416" spans="4:12" ht="14.65">
      <c r="D416" s="77"/>
      <c r="F416" s="77"/>
      <c r="G416" s="77"/>
      <c r="H416" s="77"/>
      <c r="L416" s="77"/>
    </row>
    <row r="417" spans="4:12" ht="14.65">
      <c r="D417" s="77"/>
      <c r="F417" s="77"/>
      <c r="G417" s="77"/>
      <c r="H417" s="77"/>
      <c r="L417" s="77"/>
    </row>
    <row r="418" spans="4:12" ht="14.65">
      <c r="D418" s="77"/>
      <c r="F418" s="77"/>
      <c r="G418" s="77"/>
      <c r="H418" s="77"/>
      <c r="L418" s="77"/>
    </row>
    <row r="419" spans="4:12" ht="14.65">
      <c r="D419" s="77"/>
      <c r="F419" s="77"/>
      <c r="G419" s="77"/>
      <c r="H419" s="77"/>
      <c r="L419" s="77"/>
    </row>
    <row r="420" spans="4:12" ht="14.65">
      <c r="D420" s="77"/>
      <c r="F420" s="77"/>
      <c r="G420" s="77"/>
      <c r="H420" s="77"/>
      <c r="L420" s="77"/>
    </row>
    <row r="421" spans="4:12" ht="14.65">
      <c r="D421" s="77"/>
      <c r="F421" s="77"/>
      <c r="G421" s="77"/>
      <c r="H421" s="77"/>
      <c r="L421" s="77"/>
    </row>
    <row r="422" spans="4:12" ht="14.65">
      <c r="D422" s="77"/>
      <c r="F422" s="77"/>
      <c r="G422" s="77"/>
      <c r="H422" s="77"/>
      <c r="L422" s="77"/>
    </row>
    <row r="423" spans="4:12" ht="14.65">
      <c r="D423" s="77"/>
      <c r="F423" s="77"/>
      <c r="G423" s="77"/>
      <c r="H423" s="77"/>
      <c r="L423" s="77"/>
    </row>
    <row r="424" spans="4:12" ht="14.65">
      <c r="D424" s="77"/>
      <c r="F424" s="77"/>
      <c r="G424" s="77"/>
      <c r="H424" s="77"/>
      <c r="L424" s="77"/>
    </row>
    <row r="425" spans="4:12" ht="14.65">
      <c r="D425" s="77"/>
      <c r="F425" s="77"/>
      <c r="G425" s="77"/>
      <c r="H425" s="77"/>
      <c r="L425" s="77"/>
    </row>
    <row r="426" spans="4:12" ht="14.65">
      <c r="D426" s="77"/>
      <c r="F426" s="77"/>
      <c r="G426" s="77"/>
      <c r="H426" s="77"/>
      <c r="L426" s="77"/>
    </row>
    <row r="427" spans="4:12" ht="14.65">
      <c r="D427" s="77"/>
      <c r="F427" s="77"/>
      <c r="G427" s="77"/>
      <c r="H427" s="77"/>
      <c r="L427" s="77"/>
    </row>
    <row r="428" spans="4:12" ht="14.65">
      <c r="D428" s="77"/>
      <c r="F428" s="77"/>
      <c r="G428" s="77"/>
      <c r="H428" s="77"/>
      <c r="L428" s="77"/>
    </row>
    <row r="429" spans="4:12" ht="14.65">
      <c r="D429" s="77"/>
      <c r="F429" s="77"/>
      <c r="G429" s="77"/>
      <c r="H429" s="77"/>
      <c r="L429" s="77"/>
    </row>
    <row r="430" spans="4:12" ht="14.65">
      <c r="D430" s="77"/>
      <c r="F430" s="77"/>
      <c r="G430" s="77"/>
      <c r="H430" s="77"/>
      <c r="L430" s="77"/>
    </row>
    <row r="431" spans="4:12" ht="14.65">
      <c r="D431" s="77"/>
      <c r="F431" s="77"/>
      <c r="G431" s="77"/>
      <c r="H431" s="77"/>
      <c r="L431" s="77"/>
    </row>
    <row r="432" spans="4:12" ht="14.65">
      <c r="D432" s="77"/>
      <c r="F432" s="77"/>
      <c r="G432" s="77"/>
      <c r="H432" s="77"/>
      <c r="L432" s="77"/>
    </row>
    <row r="433" spans="4:12" ht="14.65">
      <c r="D433" s="77"/>
      <c r="F433" s="77"/>
      <c r="G433" s="77"/>
      <c r="H433" s="77"/>
      <c r="L433" s="77"/>
    </row>
    <row r="434" spans="4:12" ht="14.65">
      <c r="D434" s="77"/>
      <c r="F434" s="77"/>
      <c r="G434" s="77"/>
      <c r="H434" s="77"/>
      <c r="L434" s="77"/>
    </row>
    <row r="435" spans="4:12" ht="14.65">
      <c r="D435" s="77"/>
      <c r="F435" s="77"/>
      <c r="G435" s="77"/>
      <c r="H435" s="77"/>
      <c r="L435" s="77"/>
    </row>
    <row r="436" spans="4:12" ht="14.65">
      <c r="D436" s="77"/>
      <c r="F436" s="77"/>
      <c r="G436" s="77"/>
      <c r="H436" s="77"/>
      <c r="L436" s="77"/>
    </row>
    <row r="437" spans="4:12" ht="14.65">
      <c r="D437" s="77"/>
      <c r="F437" s="77"/>
      <c r="G437" s="77"/>
      <c r="H437" s="77"/>
      <c r="L437" s="77"/>
    </row>
    <row r="438" spans="4:12" ht="14.65">
      <c r="D438" s="77"/>
      <c r="F438" s="77"/>
      <c r="G438" s="77"/>
      <c r="H438" s="77"/>
      <c r="L438" s="77"/>
    </row>
    <row r="439" spans="4:12" ht="14.65">
      <c r="D439" s="77"/>
      <c r="F439" s="77"/>
      <c r="G439" s="77"/>
      <c r="H439" s="77"/>
      <c r="L439" s="77"/>
    </row>
    <row r="440" spans="4:12" ht="14.65">
      <c r="D440" s="77"/>
      <c r="F440" s="77"/>
      <c r="G440" s="77"/>
      <c r="H440" s="77"/>
      <c r="L440" s="77"/>
    </row>
    <row r="441" spans="4:12" ht="14.65">
      <c r="D441" s="77"/>
      <c r="F441" s="77"/>
      <c r="G441" s="77"/>
      <c r="H441" s="77"/>
      <c r="L441" s="77"/>
    </row>
    <row r="442" spans="4:12" ht="14.65">
      <c r="D442" s="77"/>
      <c r="F442" s="77"/>
      <c r="G442" s="77"/>
      <c r="H442" s="77"/>
      <c r="L442" s="77"/>
    </row>
    <row r="443" spans="4:12" ht="14.65">
      <c r="D443" s="77"/>
      <c r="F443" s="77"/>
      <c r="G443" s="77"/>
      <c r="H443" s="77"/>
      <c r="L443" s="77"/>
    </row>
    <row r="444" spans="4:12" ht="14.65">
      <c r="D444" s="77"/>
      <c r="F444" s="77"/>
      <c r="G444" s="77"/>
      <c r="H444" s="77"/>
      <c r="L444" s="77"/>
    </row>
    <row r="445" spans="4:12" ht="14.65">
      <c r="D445" s="77"/>
      <c r="F445" s="77"/>
      <c r="G445" s="77"/>
      <c r="H445" s="77"/>
      <c r="L445" s="77"/>
    </row>
    <row r="446" spans="4:12" ht="14.65">
      <c r="D446" s="77"/>
      <c r="F446" s="77"/>
      <c r="G446" s="77"/>
      <c r="H446" s="77"/>
      <c r="L446" s="77"/>
    </row>
    <row r="447" spans="4:12" ht="14.65">
      <c r="D447" s="77"/>
      <c r="F447" s="77"/>
      <c r="G447" s="77"/>
      <c r="H447" s="77"/>
      <c r="L447" s="77"/>
    </row>
    <row r="448" spans="4:12" ht="14.65">
      <c r="D448" s="77"/>
      <c r="F448" s="77"/>
      <c r="G448" s="77"/>
      <c r="H448" s="77"/>
      <c r="L448" s="77"/>
    </row>
    <row r="449" spans="4:12" ht="14.65">
      <c r="D449" s="77"/>
      <c r="F449" s="77"/>
      <c r="G449" s="77"/>
      <c r="H449" s="77"/>
      <c r="L449" s="77"/>
    </row>
    <row r="450" spans="4:12" ht="14.65">
      <c r="D450" s="77"/>
      <c r="F450" s="77"/>
      <c r="G450" s="77"/>
      <c r="H450" s="77"/>
      <c r="L450" s="77"/>
    </row>
    <row r="451" spans="4:12" ht="14.65">
      <c r="D451" s="77"/>
      <c r="F451" s="77"/>
      <c r="G451" s="77"/>
      <c r="H451" s="77"/>
      <c r="L451" s="77"/>
    </row>
    <row r="452" spans="4:12" ht="14.65">
      <c r="D452" s="77"/>
      <c r="F452" s="77"/>
      <c r="G452" s="77"/>
      <c r="H452" s="77"/>
      <c r="L452" s="77"/>
    </row>
    <row r="453" spans="4:12" ht="14.65">
      <c r="D453" s="77"/>
      <c r="F453" s="77"/>
      <c r="G453" s="77"/>
      <c r="H453" s="77"/>
      <c r="L453" s="77"/>
    </row>
    <row r="454" spans="4:12" ht="14.65">
      <c r="D454" s="77"/>
      <c r="F454" s="77"/>
      <c r="G454" s="77"/>
      <c r="H454" s="77"/>
      <c r="L454" s="77"/>
    </row>
    <row r="455" spans="4:12" ht="14.65">
      <c r="D455" s="77"/>
      <c r="F455" s="77"/>
      <c r="G455" s="77"/>
      <c r="H455" s="77"/>
      <c r="L455" s="77"/>
    </row>
    <row r="456" spans="4:12" ht="14.65">
      <c r="D456" s="77"/>
      <c r="F456" s="77"/>
      <c r="G456" s="77"/>
      <c r="H456" s="77"/>
      <c r="L456" s="77"/>
    </row>
    <row r="457" spans="4:12" ht="14.65">
      <c r="D457" s="77"/>
      <c r="F457" s="77"/>
      <c r="G457" s="77"/>
      <c r="H457" s="77"/>
      <c r="L457" s="77"/>
    </row>
    <row r="458" spans="4:12" ht="14.65">
      <c r="D458" s="77"/>
      <c r="F458" s="77"/>
      <c r="G458" s="77"/>
      <c r="H458" s="77"/>
      <c r="L458" s="77"/>
    </row>
    <row r="459" spans="4:12" ht="14.65">
      <c r="D459" s="77"/>
      <c r="F459" s="77"/>
      <c r="G459" s="77"/>
      <c r="H459" s="77"/>
      <c r="L459" s="77"/>
    </row>
    <row r="460" spans="4:12" ht="14.65">
      <c r="D460" s="77"/>
      <c r="F460" s="77"/>
      <c r="G460" s="77"/>
      <c r="H460" s="77"/>
      <c r="L460" s="77"/>
    </row>
    <row r="461" spans="4:12" ht="14.65">
      <c r="D461" s="77"/>
      <c r="F461" s="77"/>
      <c r="G461" s="77"/>
      <c r="H461" s="77"/>
      <c r="L461" s="77"/>
    </row>
    <row r="462" spans="4:12" ht="14.65">
      <c r="D462" s="77"/>
      <c r="F462" s="77"/>
      <c r="G462" s="77"/>
      <c r="H462" s="77"/>
      <c r="L462" s="77"/>
    </row>
    <row r="463" spans="4:12" ht="14.65">
      <c r="D463" s="77"/>
      <c r="F463" s="77"/>
      <c r="G463" s="77"/>
      <c r="H463" s="77"/>
      <c r="L463" s="77"/>
    </row>
    <row r="464" spans="4:12" ht="14.65">
      <c r="D464" s="77"/>
      <c r="F464" s="77"/>
      <c r="G464" s="77"/>
      <c r="H464" s="77"/>
      <c r="L464" s="77"/>
    </row>
    <row r="465" spans="4:12" ht="14.65">
      <c r="D465" s="77"/>
      <c r="F465" s="77"/>
      <c r="G465" s="77"/>
      <c r="H465" s="77"/>
      <c r="L465" s="77"/>
    </row>
    <row r="466" spans="4:12" ht="14.65">
      <c r="D466" s="77"/>
      <c r="F466" s="77"/>
      <c r="G466" s="77"/>
      <c r="H466" s="77"/>
      <c r="L466" s="77"/>
    </row>
    <row r="467" spans="4:12" ht="14.65">
      <c r="D467" s="77"/>
      <c r="F467" s="77"/>
      <c r="G467" s="77"/>
      <c r="H467" s="77"/>
      <c r="L467" s="77"/>
    </row>
    <row r="468" spans="4:12" ht="14.65">
      <c r="D468" s="77"/>
      <c r="F468" s="77"/>
      <c r="G468" s="77"/>
      <c r="H468" s="77"/>
      <c r="L468" s="77"/>
    </row>
    <row r="469" spans="4:12" ht="14.65">
      <c r="D469" s="77"/>
      <c r="F469" s="77"/>
      <c r="G469" s="77"/>
      <c r="H469" s="77"/>
      <c r="L469" s="77"/>
    </row>
    <row r="470" spans="4:12" ht="14.65">
      <c r="D470" s="77"/>
      <c r="F470" s="77"/>
      <c r="G470" s="77"/>
      <c r="H470" s="77"/>
      <c r="L470" s="77"/>
    </row>
    <row r="471" spans="4:12" ht="14.65">
      <c r="D471" s="77"/>
      <c r="F471" s="77"/>
      <c r="G471" s="77"/>
      <c r="H471" s="77"/>
      <c r="L471" s="77"/>
    </row>
    <row r="472" spans="4:12" ht="14.65">
      <c r="D472" s="77"/>
      <c r="F472" s="77"/>
      <c r="G472" s="77"/>
      <c r="H472" s="77"/>
      <c r="L472" s="77"/>
    </row>
    <row r="473" spans="4:12" ht="14.65">
      <c r="D473" s="77"/>
      <c r="F473" s="77"/>
      <c r="G473" s="77"/>
      <c r="H473" s="77"/>
      <c r="L473" s="77"/>
    </row>
    <row r="474" spans="4:12" ht="14.65">
      <c r="D474" s="77"/>
      <c r="F474" s="77"/>
      <c r="G474" s="77"/>
      <c r="H474" s="77"/>
      <c r="L474" s="77"/>
    </row>
    <row r="475" spans="4:12" ht="14.65">
      <c r="D475" s="77"/>
      <c r="F475" s="77"/>
      <c r="G475" s="77"/>
      <c r="H475" s="77"/>
      <c r="L475" s="77"/>
    </row>
    <row r="476" spans="4:12" ht="14.65">
      <c r="D476" s="77"/>
      <c r="F476" s="77"/>
      <c r="G476" s="77"/>
      <c r="H476" s="77"/>
      <c r="L476" s="77"/>
    </row>
    <row r="477" spans="4:12" ht="14.65">
      <c r="D477" s="77"/>
      <c r="F477" s="77"/>
      <c r="G477" s="77"/>
      <c r="H477" s="77"/>
      <c r="L477" s="77"/>
    </row>
    <row r="478" spans="4:12" ht="14.65">
      <c r="D478" s="77"/>
      <c r="F478" s="77"/>
      <c r="G478" s="77"/>
      <c r="H478" s="77"/>
      <c r="L478" s="77"/>
    </row>
    <row r="479" spans="4:12" ht="14.65">
      <c r="D479" s="77"/>
      <c r="F479" s="77"/>
      <c r="G479" s="77"/>
      <c r="H479" s="77"/>
      <c r="L479" s="77"/>
    </row>
    <row r="480" spans="4:12" ht="14.65">
      <c r="D480" s="77"/>
      <c r="F480" s="77"/>
      <c r="G480" s="77"/>
      <c r="H480" s="77"/>
      <c r="L480" s="77"/>
    </row>
    <row r="481" spans="4:12" ht="14.65">
      <c r="D481" s="77"/>
      <c r="F481" s="77"/>
      <c r="G481" s="77"/>
      <c r="H481" s="77"/>
      <c r="L481" s="77"/>
    </row>
    <row r="482" spans="4:12" ht="14.65">
      <c r="D482" s="77"/>
      <c r="F482" s="77"/>
      <c r="G482" s="77"/>
      <c r="H482" s="77"/>
      <c r="L482" s="77"/>
    </row>
    <row r="483" spans="4:12" ht="14.65">
      <c r="D483" s="77"/>
      <c r="F483" s="77"/>
      <c r="G483" s="77"/>
      <c r="H483" s="77"/>
      <c r="L483" s="77"/>
    </row>
    <row r="484" spans="4:12" ht="14.65">
      <c r="D484" s="77"/>
      <c r="F484" s="77"/>
      <c r="G484" s="77"/>
      <c r="H484" s="77"/>
      <c r="L484" s="77"/>
    </row>
    <row r="485" spans="4:12" ht="14.65">
      <c r="D485" s="77"/>
      <c r="F485" s="77"/>
      <c r="G485" s="77"/>
      <c r="H485" s="77"/>
      <c r="L485" s="77"/>
    </row>
    <row r="486" spans="4:12" ht="14.65">
      <c r="D486" s="77"/>
      <c r="F486" s="77"/>
      <c r="G486" s="77"/>
      <c r="H486" s="77"/>
      <c r="L486" s="77"/>
    </row>
    <row r="487" spans="4:12" ht="14.65">
      <c r="D487" s="77"/>
      <c r="F487" s="77"/>
      <c r="G487" s="77"/>
      <c r="H487" s="77"/>
      <c r="L487" s="77"/>
    </row>
    <row r="488" spans="4:12" ht="14.65">
      <c r="D488" s="77"/>
      <c r="F488" s="77"/>
      <c r="G488" s="77"/>
      <c r="H488" s="77"/>
      <c r="L488" s="77"/>
    </row>
    <row r="489" spans="4:12" ht="14.65">
      <c r="D489" s="77"/>
      <c r="F489" s="77"/>
      <c r="G489" s="77"/>
      <c r="H489" s="77"/>
      <c r="L489" s="77"/>
    </row>
    <row r="490" spans="4:12" ht="14.65">
      <c r="D490" s="77"/>
      <c r="F490" s="77"/>
      <c r="G490" s="77"/>
      <c r="H490" s="77"/>
      <c r="L490" s="77"/>
    </row>
    <row r="491" spans="4:12" ht="14.65">
      <c r="D491" s="77"/>
      <c r="F491" s="77"/>
      <c r="G491" s="77"/>
      <c r="H491" s="77"/>
      <c r="L491" s="77"/>
    </row>
    <row r="492" spans="4:12" ht="14.65">
      <c r="D492" s="77"/>
      <c r="F492" s="77"/>
      <c r="G492" s="77"/>
      <c r="H492" s="77"/>
      <c r="L492" s="77"/>
    </row>
    <row r="493" spans="4:12" ht="14.65">
      <c r="D493" s="77"/>
      <c r="F493" s="77"/>
      <c r="G493" s="77"/>
      <c r="H493" s="77"/>
      <c r="L493" s="77"/>
    </row>
    <row r="494" spans="4:12" ht="14.65">
      <c r="D494" s="77"/>
      <c r="F494" s="77"/>
      <c r="G494" s="77"/>
      <c r="H494" s="77"/>
      <c r="L494" s="77"/>
    </row>
    <row r="495" spans="4:12" ht="14.65">
      <c r="D495" s="77"/>
      <c r="F495" s="77"/>
      <c r="G495" s="77"/>
      <c r="H495" s="77"/>
      <c r="L495" s="77"/>
    </row>
    <row r="496" spans="4:12" ht="14.65">
      <c r="D496" s="77"/>
      <c r="F496" s="77"/>
      <c r="G496" s="77"/>
      <c r="H496" s="77"/>
      <c r="L496" s="77"/>
    </row>
    <row r="497" spans="4:12" ht="14.65">
      <c r="D497" s="77"/>
      <c r="F497" s="77"/>
      <c r="G497" s="77"/>
      <c r="H497" s="77"/>
      <c r="L497" s="77"/>
    </row>
    <row r="498" spans="4:12" ht="14.65">
      <c r="D498" s="77"/>
      <c r="F498" s="77"/>
      <c r="G498" s="77"/>
      <c r="H498" s="77"/>
      <c r="L498" s="77"/>
    </row>
    <row r="499" spans="4:12" ht="14.65">
      <c r="D499" s="77"/>
      <c r="F499" s="77"/>
      <c r="G499" s="77"/>
      <c r="H499" s="77"/>
      <c r="L499" s="77"/>
    </row>
    <row r="500" spans="4:12" ht="14.65">
      <c r="D500" s="77"/>
      <c r="F500" s="77"/>
      <c r="G500" s="77"/>
      <c r="H500" s="77"/>
      <c r="L500" s="77"/>
    </row>
    <row r="501" spans="4:12" ht="14.65">
      <c r="D501" s="77"/>
      <c r="F501" s="77"/>
      <c r="G501" s="77"/>
      <c r="H501" s="77"/>
      <c r="L501" s="77"/>
    </row>
    <row r="502" spans="4:12" ht="14.65">
      <c r="D502" s="77"/>
      <c r="F502" s="77"/>
      <c r="G502" s="77"/>
      <c r="H502" s="77"/>
      <c r="L502" s="77"/>
    </row>
    <row r="503" spans="4:12" ht="14.65">
      <c r="D503" s="77"/>
      <c r="F503" s="77"/>
      <c r="G503" s="77"/>
      <c r="H503" s="77"/>
      <c r="L503" s="77"/>
    </row>
    <row r="504" spans="4:12" ht="14.65">
      <c r="D504" s="77"/>
      <c r="F504" s="77"/>
      <c r="G504" s="77"/>
      <c r="H504" s="77"/>
      <c r="L504" s="77"/>
    </row>
    <row r="505" spans="4:12" ht="14.65">
      <c r="D505" s="77"/>
      <c r="F505" s="77"/>
      <c r="G505" s="77"/>
      <c r="H505" s="77"/>
      <c r="L505" s="77"/>
    </row>
    <row r="506" spans="4:12" ht="14.65">
      <c r="D506" s="77"/>
      <c r="F506" s="77"/>
      <c r="G506" s="77"/>
      <c r="H506" s="77"/>
      <c r="L506" s="77"/>
    </row>
    <row r="507" spans="4:12" ht="14.65">
      <c r="D507" s="77"/>
      <c r="F507" s="77"/>
      <c r="G507" s="77"/>
      <c r="H507" s="77"/>
      <c r="L507" s="77"/>
    </row>
    <row r="508" spans="4:12" ht="14.65">
      <c r="D508" s="77"/>
      <c r="F508" s="77"/>
      <c r="G508" s="77"/>
      <c r="H508" s="77"/>
      <c r="L508" s="77"/>
    </row>
    <row r="509" spans="4:12" ht="14.65">
      <c r="D509" s="77"/>
      <c r="F509" s="77"/>
      <c r="G509" s="77"/>
      <c r="H509" s="77"/>
      <c r="L509" s="77"/>
    </row>
    <row r="510" spans="4:12" ht="14.65">
      <c r="D510" s="77"/>
      <c r="F510" s="77"/>
      <c r="G510" s="77"/>
      <c r="H510" s="77"/>
      <c r="L510" s="77"/>
    </row>
    <row r="511" spans="4:12" ht="14.65">
      <c r="D511" s="77"/>
      <c r="F511" s="77"/>
      <c r="G511" s="77"/>
      <c r="H511" s="77"/>
      <c r="L511" s="77"/>
    </row>
    <row r="512" spans="4:12" ht="14.65">
      <c r="D512" s="77"/>
      <c r="F512" s="77"/>
      <c r="G512" s="77"/>
      <c r="H512" s="77"/>
      <c r="L512" s="77"/>
    </row>
    <row r="513" spans="4:12" ht="14.65">
      <c r="D513" s="77"/>
      <c r="F513" s="77"/>
      <c r="G513" s="77"/>
      <c r="H513" s="77"/>
      <c r="L513" s="77"/>
    </row>
    <row r="514" spans="4:12" ht="14.65">
      <c r="D514" s="77"/>
      <c r="F514" s="77"/>
      <c r="G514" s="77"/>
      <c r="H514" s="77"/>
      <c r="L514" s="77"/>
    </row>
    <row r="515" spans="4:12" ht="14.65">
      <c r="D515" s="77"/>
      <c r="F515" s="77"/>
      <c r="G515" s="77"/>
      <c r="H515" s="77"/>
      <c r="L515" s="77"/>
    </row>
    <row r="516" spans="4:12" ht="14.65">
      <c r="D516" s="77"/>
      <c r="F516" s="77"/>
      <c r="G516" s="77"/>
      <c r="H516" s="77"/>
      <c r="L516" s="77"/>
    </row>
    <row r="517" spans="4:12" ht="14.65">
      <c r="D517" s="77"/>
      <c r="F517" s="77"/>
      <c r="G517" s="77"/>
      <c r="H517" s="77"/>
      <c r="L517" s="77"/>
    </row>
    <row r="518" spans="4:12" ht="14.65">
      <c r="D518" s="77"/>
      <c r="F518" s="77"/>
      <c r="G518" s="77"/>
      <c r="H518" s="77"/>
      <c r="L518" s="77"/>
    </row>
    <row r="519" spans="4:12" ht="14.65">
      <c r="D519" s="77"/>
      <c r="F519" s="77"/>
      <c r="G519" s="77"/>
      <c r="H519" s="77"/>
      <c r="L519" s="77"/>
    </row>
    <row r="520" spans="4:12" ht="14.65">
      <c r="D520" s="77"/>
      <c r="F520" s="77"/>
      <c r="G520" s="77"/>
      <c r="H520" s="77"/>
      <c r="L520" s="77"/>
    </row>
    <row r="521" spans="4:12" ht="14.65">
      <c r="D521" s="77"/>
      <c r="F521" s="77"/>
      <c r="G521" s="77"/>
      <c r="H521" s="77"/>
      <c r="L521" s="77"/>
    </row>
    <row r="522" spans="4:12" ht="14.65">
      <c r="D522" s="77"/>
      <c r="F522" s="77"/>
      <c r="G522" s="77"/>
      <c r="H522" s="77"/>
      <c r="L522" s="77"/>
    </row>
    <row r="523" spans="4:12" ht="14.65">
      <c r="D523" s="77"/>
      <c r="F523" s="77"/>
      <c r="G523" s="77"/>
      <c r="H523" s="77"/>
      <c r="L523" s="77"/>
    </row>
    <row r="524" spans="4:12" ht="14.65">
      <c r="D524" s="77"/>
      <c r="F524" s="77"/>
      <c r="G524" s="77"/>
      <c r="H524" s="77"/>
      <c r="L524" s="77"/>
    </row>
    <row r="525" spans="4:12" ht="14.65">
      <c r="D525" s="77"/>
      <c r="F525" s="77"/>
      <c r="G525" s="77"/>
      <c r="H525" s="77"/>
      <c r="L525" s="77"/>
    </row>
    <row r="526" spans="4:12" ht="14.65">
      <c r="D526" s="77"/>
      <c r="F526" s="77"/>
      <c r="G526" s="77"/>
      <c r="H526" s="77"/>
      <c r="L526" s="77"/>
    </row>
    <row r="527" spans="4:12" ht="14.65">
      <c r="D527" s="77"/>
      <c r="F527" s="77"/>
      <c r="G527" s="77"/>
      <c r="H527" s="77"/>
      <c r="L527" s="77"/>
    </row>
    <row r="528" spans="4:12" ht="14.65">
      <c r="D528" s="77"/>
      <c r="F528" s="77"/>
      <c r="G528" s="77"/>
      <c r="H528" s="77"/>
      <c r="L528" s="77"/>
    </row>
    <row r="529" spans="4:12" ht="14.65">
      <c r="D529" s="77"/>
      <c r="F529" s="77"/>
      <c r="G529" s="77"/>
      <c r="H529" s="77"/>
      <c r="L529" s="77"/>
    </row>
    <row r="530" spans="4:12" ht="14.65">
      <c r="D530" s="77"/>
      <c r="F530" s="77"/>
      <c r="G530" s="77"/>
      <c r="H530" s="77"/>
      <c r="L530" s="77"/>
    </row>
    <row r="531" spans="4:12" ht="14.65">
      <c r="D531" s="77"/>
      <c r="F531" s="77"/>
      <c r="G531" s="77"/>
      <c r="H531" s="77"/>
      <c r="L531" s="77"/>
    </row>
    <row r="532" spans="4:12" ht="14.65">
      <c r="D532" s="77"/>
      <c r="F532" s="77"/>
      <c r="G532" s="77"/>
      <c r="H532" s="77"/>
      <c r="L532" s="77"/>
    </row>
    <row r="533" spans="4:12" ht="14.65">
      <c r="D533" s="77"/>
      <c r="F533" s="77"/>
      <c r="G533" s="77"/>
      <c r="H533" s="77"/>
      <c r="L533" s="77"/>
    </row>
    <row r="534" spans="4:12" ht="14.65">
      <c r="D534" s="77"/>
      <c r="F534" s="77"/>
      <c r="G534" s="77"/>
      <c r="H534" s="77"/>
      <c r="L534" s="77"/>
    </row>
    <row r="535" spans="4:12" ht="14.65">
      <c r="D535" s="77"/>
      <c r="F535" s="77"/>
      <c r="G535" s="77"/>
      <c r="H535" s="77"/>
      <c r="L535" s="77"/>
    </row>
    <row r="536" spans="4:12" ht="14.65">
      <c r="D536" s="77"/>
      <c r="F536" s="77"/>
      <c r="G536" s="77"/>
      <c r="H536" s="77"/>
      <c r="L536" s="77"/>
    </row>
    <row r="537" spans="4:12" ht="14.65">
      <c r="D537" s="77"/>
      <c r="F537" s="77"/>
      <c r="G537" s="77"/>
      <c r="H537" s="77"/>
      <c r="L537" s="77"/>
    </row>
    <row r="538" spans="4:12" ht="14.65">
      <c r="D538" s="77"/>
      <c r="F538" s="77"/>
      <c r="G538" s="77"/>
      <c r="H538" s="77"/>
      <c r="L538" s="77"/>
    </row>
    <row r="539" spans="4:12" ht="14.65">
      <c r="D539" s="77"/>
      <c r="F539" s="77"/>
      <c r="G539" s="77"/>
      <c r="H539" s="77"/>
      <c r="L539" s="77"/>
    </row>
    <row r="540" spans="4:12" ht="14.65">
      <c r="D540" s="77"/>
      <c r="F540" s="77"/>
      <c r="G540" s="77"/>
      <c r="H540" s="77"/>
      <c r="L540" s="77"/>
    </row>
    <row r="541" spans="4:12" ht="14.65">
      <c r="D541" s="77"/>
      <c r="F541" s="77"/>
      <c r="G541" s="77"/>
      <c r="H541" s="77"/>
      <c r="L541" s="77"/>
    </row>
    <row r="542" spans="4:12" ht="14.65">
      <c r="D542" s="77"/>
      <c r="F542" s="77"/>
      <c r="G542" s="77"/>
      <c r="H542" s="77"/>
      <c r="L542" s="77"/>
    </row>
    <row r="543" spans="4:12" ht="14.65">
      <c r="D543" s="77"/>
      <c r="F543" s="77"/>
      <c r="G543" s="77"/>
      <c r="H543" s="77"/>
      <c r="L543" s="77"/>
    </row>
    <row r="544" spans="4:12" ht="14.65">
      <c r="D544" s="77"/>
      <c r="F544" s="77"/>
      <c r="G544" s="77"/>
      <c r="H544" s="77"/>
      <c r="L544" s="77"/>
    </row>
    <row r="545" spans="4:12" ht="14.65">
      <c r="D545" s="77"/>
      <c r="F545" s="77"/>
      <c r="G545" s="77"/>
      <c r="H545" s="77"/>
      <c r="L545" s="77"/>
    </row>
    <row r="546" spans="4:12" ht="14.65">
      <c r="D546" s="77"/>
      <c r="F546" s="77"/>
      <c r="G546" s="77"/>
      <c r="H546" s="77"/>
      <c r="L546" s="77"/>
    </row>
    <row r="547" spans="4:12" ht="14.65">
      <c r="D547" s="77"/>
      <c r="F547" s="77"/>
      <c r="G547" s="77"/>
      <c r="H547" s="77"/>
      <c r="L547" s="77"/>
    </row>
    <row r="548" spans="4:12" ht="14.65">
      <c r="D548" s="77"/>
      <c r="F548" s="77"/>
      <c r="G548" s="77"/>
      <c r="H548" s="77"/>
      <c r="L548" s="77"/>
    </row>
    <row r="549" spans="4:12" ht="14.65">
      <c r="D549" s="77"/>
      <c r="F549" s="77"/>
      <c r="G549" s="77"/>
      <c r="H549" s="77"/>
      <c r="L549" s="77"/>
    </row>
    <row r="550" spans="4:12" ht="14.65">
      <c r="D550" s="77"/>
      <c r="F550" s="77"/>
      <c r="G550" s="77"/>
      <c r="H550" s="77"/>
      <c r="L550" s="77"/>
    </row>
    <row r="551" spans="4:12" ht="14.65">
      <c r="D551" s="77"/>
      <c r="F551" s="77"/>
      <c r="G551" s="77"/>
      <c r="H551" s="77"/>
      <c r="L551" s="77"/>
    </row>
    <row r="552" spans="4:12" ht="14.65">
      <c r="D552" s="77"/>
      <c r="F552" s="77"/>
      <c r="G552" s="77"/>
      <c r="H552" s="77"/>
      <c r="L552" s="77"/>
    </row>
    <row r="553" spans="4:12" ht="14.65">
      <c r="D553" s="77"/>
      <c r="F553" s="77"/>
      <c r="G553" s="77"/>
      <c r="H553" s="77"/>
      <c r="L553" s="77"/>
    </row>
    <row r="554" spans="4:12" ht="14.65">
      <c r="D554" s="77"/>
      <c r="F554" s="77"/>
      <c r="G554" s="77"/>
      <c r="H554" s="77"/>
      <c r="L554" s="77"/>
    </row>
    <row r="555" spans="4:12" ht="14.65">
      <c r="D555" s="77"/>
      <c r="F555" s="77"/>
      <c r="G555" s="77"/>
      <c r="H555" s="77"/>
      <c r="L555" s="77"/>
    </row>
    <row r="556" spans="4:12" ht="14.65">
      <c r="D556" s="77"/>
      <c r="F556" s="77"/>
      <c r="G556" s="77"/>
      <c r="H556" s="77"/>
      <c r="L556" s="77"/>
    </row>
    <row r="557" spans="4:12" ht="14.65">
      <c r="D557" s="77"/>
      <c r="F557" s="77"/>
      <c r="G557" s="77"/>
      <c r="H557" s="77"/>
      <c r="L557" s="77"/>
    </row>
    <row r="558" spans="4:12" ht="14.65">
      <c r="D558" s="77"/>
      <c r="F558" s="77"/>
      <c r="G558" s="77"/>
      <c r="H558" s="77"/>
      <c r="L558" s="77"/>
    </row>
    <row r="559" spans="4:12" ht="14.65">
      <c r="D559" s="77"/>
      <c r="F559" s="77"/>
      <c r="G559" s="77"/>
      <c r="H559" s="77"/>
      <c r="L559" s="77"/>
    </row>
    <row r="560" spans="4:12" ht="14.65">
      <c r="D560" s="77"/>
      <c r="F560" s="77"/>
      <c r="G560" s="77"/>
      <c r="H560" s="77"/>
      <c r="L560" s="77"/>
    </row>
    <row r="561" spans="4:12" ht="14.65">
      <c r="D561" s="77"/>
      <c r="F561" s="77"/>
      <c r="G561" s="77"/>
      <c r="H561" s="77"/>
      <c r="L561" s="77"/>
    </row>
    <row r="562" spans="4:12" ht="14.65">
      <c r="D562" s="77"/>
      <c r="F562" s="77"/>
      <c r="G562" s="77"/>
      <c r="H562" s="77"/>
      <c r="L562" s="77"/>
    </row>
    <row r="563" spans="4:12" ht="14.65">
      <c r="D563" s="77"/>
      <c r="F563" s="77"/>
      <c r="G563" s="77"/>
      <c r="H563" s="77"/>
      <c r="L563" s="77"/>
    </row>
    <row r="564" spans="4:12" ht="14.65">
      <c r="D564" s="77"/>
      <c r="F564" s="77"/>
      <c r="G564" s="77"/>
      <c r="H564" s="77"/>
      <c r="L564" s="77"/>
    </row>
    <row r="565" spans="4:12" ht="14.65">
      <c r="D565" s="77"/>
      <c r="F565" s="77"/>
      <c r="G565" s="77"/>
      <c r="H565" s="77"/>
      <c r="L565" s="77"/>
    </row>
    <row r="566" spans="4:12" ht="14.65">
      <c r="D566" s="77"/>
      <c r="F566" s="77"/>
      <c r="G566" s="77"/>
      <c r="H566" s="77"/>
      <c r="L566" s="77"/>
    </row>
    <row r="567" spans="4:12" ht="14.65">
      <c r="D567" s="77"/>
      <c r="F567" s="77"/>
      <c r="G567" s="77"/>
      <c r="H567" s="77"/>
      <c r="L567" s="77"/>
    </row>
    <row r="568" spans="4:12" ht="14.65">
      <c r="D568" s="77"/>
      <c r="F568" s="77"/>
      <c r="G568" s="77"/>
      <c r="H568" s="77"/>
      <c r="L568" s="77"/>
    </row>
    <row r="569" spans="4:12" ht="14.65">
      <c r="D569" s="77"/>
      <c r="F569" s="77"/>
      <c r="G569" s="77"/>
      <c r="H569" s="77"/>
      <c r="L569" s="77"/>
    </row>
    <row r="570" spans="4:12" ht="14.65">
      <c r="D570" s="77"/>
      <c r="F570" s="77"/>
      <c r="G570" s="77"/>
      <c r="H570" s="77"/>
      <c r="L570" s="77"/>
    </row>
    <row r="571" spans="4:12" ht="14.65">
      <c r="D571" s="77"/>
      <c r="F571" s="77"/>
      <c r="G571" s="77"/>
      <c r="H571" s="77"/>
      <c r="L571" s="77"/>
    </row>
    <row r="572" spans="4:12" ht="14.65">
      <c r="D572" s="77"/>
      <c r="F572" s="77"/>
      <c r="G572" s="77"/>
      <c r="H572" s="77"/>
      <c r="L572" s="77"/>
    </row>
    <row r="573" spans="4:12" ht="14.65">
      <c r="D573" s="77"/>
      <c r="F573" s="77"/>
      <c r="G573" s="77"/>
      <c r="H573" s="77"/>
      <c r="L573" s="77"/>
    </row>
    <row r="574" spans="4:12" ht="14.65">
      <c r="D574" s="77"/>
      <c r="F574" s="77"/>
      <c r="G574" s="77"/>
      <c r="H574" s="77"/>
      <c r="L574" s="77"/>
    </row>
    <row r="575" spans="4:12" ht="14.65">
      <c r="D575" s="77"/>
      <c r="F575" s="77"/>
      <c r="G575" s="77"/>
      <c r="H575" s="77"/>
      <c r="L575" s="77"/>
    </row>
    <row r="576" spans="4:12" ht="14.65">
      <c r="D576" s="77"/>
      <c r="F576" s="77"/>
      <c r="G576" s="77"/>
      <c r="H576" s="77"/>
      <c r="L576" s="77"/>
    </row>
    <row r="577" spans="4:12" ht="14.65">
      <c r="D577" s="77"/>
      <c r="F577" s="77"/>
      <c r="G577" s="77"/>
      <c r="H577" s="77"/>
      <c r="L577" s="77"/>
    </row>
    <row r="578" spans="4:12" ht="14.65">
      <c r="D578" s="77"/>
      <c r="F578" s="77"/>
      <c r="G578" s="77"/>
      <c r="H578" s="77"/>
      <c r="L578" s="77"/>
    </row>
    <row r="579" spans="4:12" ht="14.65">
      <c r="D579" s="77"/>
      <c r="F579" s="77"/>
      <c r="G579" s="77"/>
      <c r="H579" s="77"/>
      <c r="L579" s="77"/>
    </row>
    <row r="580" spans="4:12" ht="14.65">
      <c r="D580" s="77"/>
      <c r="F580" s="77"/>
      <c r="G580" s="77"/>
      <c r="H580" s="77"/>
      <c r="L580" s="77"/>
    </row>
    <row r="581" spans="4:12" ht="14.65">
      <c r="D581" s="77"/>
      <c r="F581" s="77"/>
      <c r="G581" s="77"/>
      <c r="H581" s="77"/>
      <c r="L581" s="77"/>
    </row>
    <row r="582" spans="4:12" ht="14.65">
      <c r="D582" s="77"/>
      <c r="F582" s="77"/>
      <c r="G582" s="77"/>
      <c r="H582" s="77"/>
      <c r="L582" s="77"/>
    </row>
    <row r="583" spans="4:12" ht="14.65">
      <c r="D583" s="77"/>
      <c r="F583" s="77"/>
      <c r="G583" s="77"/>
      <c r="H583" s="77"/>
      <c r="L583" s="77"/>
    </row>
    <row r="584" spans="4:12" ht="14.65">
      <c r="D584" s="77"/>
      <c r="F584" s="77"/>
      <c r="G584" s="77"/>
      <c r="H584" s="77"/>
      <c r="L584" s="77"/>
    </row>
    <row r="585" spans="4:12" ht="14.65">
      <c r="D585" s="77"/>
      <c r="F585" s="77"/>
      <c r="G585" s="77"/>
      <c r="H585" s="77"/>
      <c r="L585" s="77"/>
    </row>
    <row r="586" spans="4:12" ht="14.65">
      <c r="D586" s="77"/>
      <c r="F586" s="77"/>
      <c r="G586" s="77"/>
      <c r="H586" s="77"/>
      <c r="L586" s="77"/>
    </row>
    <row r="587" spans="4:12" ht="14.65">
      <c r="D587" s="77"/>
      <c r="F587" s="77"/>
      <c r="G587" s="77"/>
      <c r="H587" s="77"/>
      <c r="L587" s="77"/>
    </row>
    <row r="588" spans="4:12" ht="14.65">
      <c r="D588" s="77"/>
      <c r="F588" s="77"/>
      <c r="G588" s="77"/>
      <c r="H588" s="77"/>
      <c r="L588" s="77"/>
    </row>
    <row r="589" spans="4:12" ht="14.65">
      <c r="D589" s="77"/>
      <c r="F589" s="77"/>
      <c r="G589" s="77"/>
      <c r="H589" s="77"/>
      <c r="L589" s="77"/>
    </row>
    <row r="590" spans="4:12" ht="14.65">
      <c r="D590" s="77"/>
      <c r="F590" s="77"/>
      <c r="G590" s="77"/>
      <c r="H590" s="77"/>
      <c r="L590" s="77"/>
    </row>
    <row r="591" spans="4:12" ht="14.65">
      <c r="D591" s="77"/>
      <c r="F591" s="77"/>
      <c r="G591" s="77"/>
      <c r="H591" s="77"/>
      <c r="L591" s="77"/>
    </row>
    <row r="592" spans="4:12" ht="14.65">
      <c r="D592" s="77"/>
      <c r="F592" s="77"/>
      <c r="G592" s="77"/>
      <c r="H592" s="77"/>
      <c r="L592" s="77"/>
    </row>
    <row r="593" spans="4:12" ht="14.65">
      <c r="D593" s="77"/>
      <c r="F593" s="77"/>
      <c r="G593" s="77"/>
      <c r="H593" s="77"/>
      <c r="L593" s="77"/>
    </row>
    <row r="594" spans="4:12" ht="14.65">
      <c r="D594" s="77"/>
      <c r="F594" s="77"/>
      <c r="G594" s="77"/>
      <c r="H594" s="77"/>
      <c r="L594" s="77"/>
    </row>
    <row r="595" spans="4:12" ht="14.65">
      <c r="D595" s="77"/>
      <c r="F595" s="77"/>
      <c r="G595" s="77"/>
      <c r="H595" s="77"/>
      <c r="L595" s="77"/>
    </row>
    <row r="596" spans="4:12" ht="14.65">
      <c r="D596" s="77"/>
      <c r="F596" s="77"/>
      <c r="G596" s="77"/>
      <c r="H596" s="77"/>
      <c r="L596" s="77"/>
    </row>
    <row r="597" spans="4:12" ht="14.65">
      <c r="D597" s="77"/>
      <c r="F597" s="77"/>
      <c r="G597" s="77"/>
      <c r="H597" s="77"/>
      <c r="L597" s="77"/>
    </row>
    <row r="598" spans="4:12" ht="14.65">
      <c r="D598" s="77"/>
      <c r="F598" s="77"/>
      <c r="G598" s="77"/>
      <c r="H598" s="77"/>
      <c r="L598" s="77"/>
    </row>
    <row r="599" spans="4:12" ht="14.65">
      <c r="D599" s="77"/>
      <c r="F599" s="77"/>
      <c r="G599" s="77"/>
      <c r="H599" s="77"/>
      <c r="L599" s="77"/>
    </row>
    <row r="600" spans="4:12" ht="14.65">
      <c r="D600" s="77"/>
      <c r="F600" s="77"/>
      <c r="G600" s="77"/>
      <c r="H600" s="77"/>
      <c r="L600" s="77"/>
    </row>
    <row r="601" spans="4:12" ht="14.65">
      <c r="D601" s="77"/>
      <c r="F601" s="77"/>
      <c r="G601" s="77"/>
      <c r="H601" s="77"/>
      <c r="L601" s="77"/>
    </row>
    <row r="602" spans="4:12" ht="14.65">
      <c r="D602" s="77"/>
      <c r="F602" s="77"/>
      <c r="G602" s="77"/>
      <c r="H602" s="77"/>
      <c r="L602" s="77"/>
    </row>
    <row r="603" spans="4:12" ht="14.65">
      <c r="D603" s="77"/>
      <c r="F603" s="77"/>
      <c r="G603" s="77"/>
      <c r="H603" s="77"/>
      <c r="L603" s="77"/>
    </row>
    <row r="604" spans="4:12" ht="14.65">
      <c r="D604" s="77"/>
      <c r="F604" s="77"/>
      <c r="G604" s="77"/>
      <c r="H604" s="77"/>
      <c r="L604" s="77"/>
    </row>
    <row r="605" spans="4:12" ht="14.65">
      <c r="D605" s="77"/>
      <c r="F605" s="77"/>
      <c r="G605" s="77"/>
      <c r="H605" s="77"/>
      <c r="L605" s="77"/>
    </row>
    <row r="606" spans="4:12" ht="14.65">
      <c r="D606" s="77"/>
      <c r="F606" s="77"/>
      <c r="G606" s="77"/>
      <c r="H606" s="77"/>
      <c r="L606" s="77"/>
    </row>
    <row r="607" spans="4:12" ht="14.65">
      <c r="D607" s="77"/>
      <c r="F607" s="77"/>
      <c r="G607" s="77"/>
      <c r="H607" s="77"/>
      <c r="L607" s="77"/>
    </row>
    <row r="608" spans="4:12" ht="14.65">
      <c r="D608" s="77"/>
      <c r="F608" s="77"/>
      <c r="G608" s="77"/>
      <c r="H608" s="77"/>
      <c r="L608" s="77"/>
    </row>
    <row r="609" spans="4:12" ht="14.65">
      <c r="D609" s="77"/>
      <c r="F609" s="77"/>
      <c r="G609" s="77"/>
      <c r="H609" s="77"/>
      <c r="L609" s="77"/>
    </row>
    <row r="610" spans="4:12" ht="14.65">
      <c r="D610" s="77"/>
      <c r="F610" s="77"/>
      <c r="G610" s="77"/>
      <c r="H610" s="77"/>
      <c r="L610" s="77"/>
    </row>
    <row r="611" spans="4:12" ht="14.65">
      <c r="D611" s="77"/>
      <c r="F611" s="77"/>
      <c r="G611" s="77"/>
      <c r="H611" s="77"/>
      <c r="L611" s="77"/>
    </row>
    <row r="612" spans="4:12" ht="14.65">
      <c r="D612" s="77"/>
      <c r="F612" s="77"/>
      <c r="G612" s="77"/>
      <c r="H612" s="77"/>
      <c r="L612" s="77"/>
    </row>
    <row r="613" spans="4:12" ht="14.65">
      <c r="D613" s="77"/>
      <c r="F613" s="77"/>
      <c r="G613" s="77"/>
      <c r="H613" s="77"/>
      <c r="L613" s="77"/>
    </row>
    <row r="614" spans="4:12" ht="14.65">
      <c r="D614" s="77"/>
      <c r="F614" s="77"/>
      <c r="G614" s="77"/>
      <c r="H614" s="77"/>
      <c r="L614" s="77"/>
    </row>
    <row r="615" spans="4:12" ht="14.65">
      <c r="D615" s="77"/>
      <c r="F615" s="77"/>
      <c r="G615" s="77"/>
      <c r="H615" s="77"/>
      <c r="L615" s="77"/>
    </row>
    <row r="616" spans="4:12" ht="14.65">
      <c r="D616" s="77"/>
      <c r="F616" s="77"/>
      <c r="G616" s="77"/>
      <c r="H616" s="77"/>
      <c r="L616" s="77"/>
    </row>
    <row r="617" spans="4:12" ht="14.65">
      <c r="D617" s="77"/>
      <c r="F617" s="77"/>
      <c r="G617" s="77"/>
      <c r="H617" s="77"/>
      <c r="L617" s="77"/>
    </row>
    <row r="618" spans="4:12" ht="14.65">
      <c r="D618" s="77"/>
      <c r="F618" s="77"/>
      <c r="G618" s="77"/>
      <c r="H618" s="77"/>
      <c r="L618" s="77"/>
    </row>
    <row r="619" spans="4:12" ht="14.65">
      <c r="D619" s="77"/>
      <c r="F619" s="77"/>
      <c r="G619" s="77"/>
      <c r="H619" s="77"/>
      <c r="L619" s="77"/>
    </row>
    <row r="620" spans="4:12" ht="14.65">
      <c r="D620" s="77"/>
      <c r="F620" s="77"/>
      <c r="G620" s="77"/>
      <c r="H620" s="77"/>
      <c r="L620" s="77"/>
    </row>
    <row r="621" spans="4:12" ht="14.65">
      <c r="D621" s="77"/>
      <c r="F621" s="77"/>
      <c r="G621" s="77"/>
      <c r="H621" s="77"/>
      <c r="L621" s="77"/>
    </row>
    <row r="622" spans="4:12" ht="14.65">
      <c r="D622" s="77"/>
      <c r="F622" s="77"/>
      <c r="G622" s="77"/>
      <c r="H622" s="77"/>
      <c r="L622" s="77"/>
    </row>
    <row r="623" spans="4:12" ht="14.65">
      <c r="D623" s="77"/>
      <c r="F623" s="77"/>
      <c r="G623" s="77"/>
      <c r="H623" s="77"/>
      <c r="L623" s="77"/>
    </row>
    <row r="624" spans="4:12" ht="14.65">
      <c r="D624" s="77"/>
      <c r="F624" s="77"/>
      <c r="G624" s="77"/>
      <c r="H624" s="77"/>
      <c r="L624" s="77"/>
    </row>
    <row r="625" spans="4:12" ht="14.65">
      <c r="D625" s="77"/>
      <c r="F625" s="77"/>
      <c r="G625" s="77"/>
      <c r="H625" s="77"/>
      <c r="L625" s="77"/>
    </row>
    <row r="626" spans="4:12" ht="14.65">
      <c r="D626" s="77"/>
      <c r="F626" s="77"/>
      <c r="G626" s="77"/>
      <c r="H626" s="77"/>
      <c r="L626" s="77"/>
    </row>
    <row r="627" spans="4:12" ht="14.65">
      <c r="D627" s="77"/>
      <c r="F627" s="77"/>
      <c r="G627" s="77"/>
      <c r="H627" s="77"/>
      <c r="L627" s="77"/>
    </row>
    <row r="628" spans="4:12" ht="14.65">
      <c r="D628" s="77"/>
      <c r="F628" s="77"/>
      <c r="G628" s="77"/>
      <c r="H628" s="77"/>
      <c r="L628" s="77"/>
    </row>
    <row r="629" spans="4:12" ht="14.65">
      <c r="D629" s="77"/>
      <c r="F629" s="77"/>
      <c r="G629" s="77"/>
      <c r="H629" s="77"/>
      <c r="L629" s="77"/>
    </row>
    <row r="630" spans="4:12" ht="14.65">
      <c r="D630" s="77"/>
      <c r="F630" s="77"/>
      <c r="G630" s="77"/>
      <c r="H630" s="77"/>
      <c r="L630" s="77"/>
    </row>
    <row r="631" spans="4:12" ht="14.65">
      <c r="D631" s="77"/>
      <c r="F631" s="77"/>
      <c r="G631" s="77"/>
      <c r="H631" s="77"/>
      <c r="L631" s="77"/>
    </row>
    <row r="632" spans="4:12" ht="14.65">
      <c r="D632" s="77"/>
      <c r="F632" s="77"/>
      <c r="G632" s="77"/>
      <c r="H632" s="77"/>
      <c r="L632" s="77"/>
    </row>
    <row r="633" spans="4:12" ht="14.65">
      <c r="D633" s="77"/>
      <c r="F633" s="77"/>
      <c r="G633" s="77"/>
      <c r="H633" s="77"/>
      <c r="L633" s="77"/>
    </row>
    <row r="634" spans="4:12" ht="14.65">
      <c r="D634" s="77"/>
      <c r="F634" s="77"/>
      <c r="G634" s="77"/>
      <c r="H634" s="77"/>
      <c r="L634" s="77"/>
    </row>
    <row r="635" spans="4:12" ht="14.65">
      <c r="D635" s="77"/>
      <c r="F635" s="77"/>
      <c r="G635" s="77"/>
      <c r="H635" s="77"/>
      <c r="L635" s="77"/>
    </row>
    <row r="636" spans="4:12" ht="14.65">
      <c r="D636" s="77"/>
      <c r="F636" s="77"/>
      <c r="G636" s="77"/>
      <c r="H636" s="77"/>
      <c r="L636" s="77"/>
    </row>
    <row r="637" spans="4:12" ht="14.65">
      <c r="D637" s="77"/>
      <c r="F637" s="77"/>
      <c r="G637" s="77"/>
      <c r="H637" s="77"/>
      <c r="L637" s="77"/>
    </row>
    <row r="638" spans="4:12" ht="14.65">
      <c r="D638" s="77"/>
      <c r="F638" s="77"/>
      <c r="G638" s="77"/>
      <c r="H638" s="77"/>
      <c r="L638" s="77"/>
    </row>
    <row r="639" spans="4:12" ht="14.65">
      <c r="D639" s="77"/>
      <c r="F639" s="77"/>
      <c r="G639" s="77"/>
      <c r="H639" s="77"/>
      <c r="L639" s="77"/>
    </row>
    <row r="640" spans="4:12" ht="14.65">
      <c r="D640" s="77"/>
      <c r="F640" s="77"/>
      <c r="G640" s="77"/>
      <c r="H640" s="77"/>
      <c r="L640" s="77"/>
    </row>
    <row r="641" spans="4:12" ht="14.65">
      <c r="D641" s="77"/>
      <c r="F641" s="77"/>
      <c r="G641" s="77"/>
      <c r="H641" s="77"/>
      <c r="L641" s="77"/>
    </row>
    <row r="642" spans="4:12" ht="14.65">
      <c r="D642" s="77"/>
      <c r="F642" s="77"/>
      <c r="G642" s="77"/>
      <c r="H642" s="77"/>
      <c r="L642" s="77"/>
    </row>
    <row r="643" spans="4:12" ht="14.65">
      <c r="D643" s="77"/>
      <c r="F643" s="77"/>
      <c r="G643" s="77"/>
      <c r="H643" s="77"/>
      <c r="L643" s="77"/>
    </row>
    <row r="644" spans="4:12" ht="14.65">
      <c r="D644" s="77"/>
      <c r="F644" s="77"/>
      <c r="G644" s="77"/>
      <c r="H644" s="77"/>
      <c r="L644" s="77"/>
    </row>
    <row r="645" spans="4:12" ht="14.65">
      <c r="D645" s="77"/>
      <c r="F645" s="77"/>
      <c r="G645" s="77"/>
      <c r="H645" s="77"/>
      <c r="L645" s="77"/>
    </row>
    <row r="646" spans="4:12" ht="14.65">
      <c r="D646" s="77"/>
      <c r="F646" s="77"/>
      <c r="G646" s="77"/>
      <c r="H646" s="77"/>
      <c r="L646" s="77"/>
    </row>
    <row r="647" spans="4:12" ht="14.65">
      <c r="D647" s="77"/>
      <c r="F647" s="77"/>
      <c r="G647" s="77"/>
      <c r="H647" s="77"/>
      <c r="L647" s="77"/>
    </row>
    <row r="648" spans="4:12" ht="14.65">
      <c r="D648" s="77"/>
      <c r="F648" s="77"/>
      <c r="G648" s="77"/>
      <c r="H648" s="77"/>
      <c r="L648" s="77"/>
    </row>
    <row r="649" spans="4:12" ht="14.65">
      <c r="D649" s="77"/>
      <c r="F649" s="77"/>
      <c r="G649" s="77"/>
      <c r="H649" s="77"/>
      <c r="L649" s="77"/>
    </row>
    <row r="650" spans="4:12" ht="14.65">
      <c r="D650" s="77"/>
      <c r="F650" s="77"/>
      <c r="G650" s="77"/>
      <c r="H650" s="77"/>
      <c r="L650" s="77"/>
    </row>
    <row r="651" spans="4:12" ht="14.65">
      <c r="D651" s="77"/>
      <c r="F651" s="77"/>
      <c r="G651" s="77"/>
      <c r="H651" s="77"/>
      <c r="L651" s="77"/>
    </row>
    <row r="652" spans="4:12" ht="14.65">
      <c r="D652" s="77"/>
      <c r="F652" s="77"/>
      <c r="G652" s="77"/>
      <c r="H652" s="77"/>
      <c r="L652" s="77"/>
    </row>
    <row r="653" spans="4:12" ht="14.65">
      <c r="D653" s="77"/>
      <c r="F653" s="77"/>
      <c r="G653" s="77"/>
      <c r="H653" s="77"/>
      <c r="L653" s="77"/>
    </row>
    <row r="654" spans="4:12" ht="14.65">
      <c r="D654" s="77"/>
      <c r="F654" s="77"/>
      <c r="G654" s="77"/>
      <c r="H654" s="77"/>
      <c r="L654" s="77"/>
    </row>
    <row r="655" spans="4:12" ht="14.65">
      <c r="D655" s="77"/>
      <c r="F655" s="77"/>
      <c r="G655" s="77"/>
      <c r="H655" s="77"/>
      <c r="L655" s="77"/>
    </row>
    <row r="656" spans="4:12" ht="14.65">
      <c r="D656" s="77"/>
      <c r="F656" s="77"/>
      <c r="G656" s="77"/>
      <c r="H656" s="77"/>
      <c r="L656" s="77"/>
    </row>
    <row r="657" spans="4:12" ht="14.65">
      <c r="D657" s="77"/>
      <c r="F657" s="77"/>
      <c r="G657" s="77"/>
      <c r="H657" s="77"/>
      <c r="L657" s="77"/>
    </row>
    <row r="658" spans="4:12" ht="14.65">
      <c r="D658" s="77"/>
      <c r="F658" s="77"/>
      <c r="G658" s="77"/>
      <c r="H658" s="77"/>
      <c r="L658" s="77"/>
    </row>
    <row r="659" spans="4:12" ht="14.65">
      <c r="D659" s="77"/>
      <c r="F659" s="77"/>
      <c r="G659" s="77"/>
      <c r="H659" s="77"/>
      <c r="L659" s="77"/>
    </row>
    <row r="660" spans="4:12" ht="14.65">
      <c r="D660" s="77"/>
      <c r="F660" s="77"/>
      <c r="G660" s="77"/>
      <c r="H660" s="77"/>
      <c r="L660" s="77"/>
    </row>
    <row r="661" spans="4:12" ht="14.65">
      <c r="D661" s="77"/>
      <c r="F661" s="77"/>
      <c r="G661" s="77"/>
      <c r="H661" s="77"/>
      <c r="L661" s="77"/>
    </row>
    <row r="662" spans="4:12" ht="14.65">
      <c r="D662" s="77"/>
      <c r="F662" s="77"/>
      <c r="G662" s="77"/>
      <c r="H662" s="77"/>
      <c r="L662" s="77"/>
    </row>
    <row r="663" spans="4:12" ht="14.65">
      <c r="D663" s="77"/>
      <c r="F663" s="77"/>
      <c r="G663" s="77"/>
      <c r="H663" s="77"/>
      <c r="L663" s="77"/>
    </row>
    <row r="664" spans="4:12" ht="14.65">
      <c r="D664" s="77"/>
      <c r="F664" s="77"/>
      <c r="G664" s="77"/>
      <c r="H664" s="77"/>
      <c r="L664" s="77"/>
    </row>
    <row r="665" spans="4:12" ht="14.65">
      <c r="D665" s="77"/>
      <c r="F665" s="77"/>
      <c r="G665" s="77"/>
      <c r="H665" s="77"/>
      <c r="L665" s="77"/>
    </row>
    <row r="666" spans="4:12" ht="14.65">
      <c r="D666" s="77"/>
      <c r="F666" s="77"/>
      <c r="G666" s="77"/>
      <c r="H666" s="77"/>
      <c r="L666" s="77"/>
    </row>
    <row r="667" spans="4:12" ht="14.65">
      <c r="D667" s="77"/>
      <c r="F667" s="77"/>
      <c r="G667" s="77"/>
      <c r="H667" s="77"/>
      <c r="L667" s="77"/>
    </row>
    <row r="668" spans="4:12" ht="14.65">
      <c r="D668" s="77"/>
      <c r="F668" s="77"/>
      <c r="G668" s="77"/>
      <c r="H668" s="77"/>
      <c r="L668" s="77"/>
    </row>
    <row r="669" spans="4:12" ht="14.65">
      <c r="D669" s="77"/>
      <c r="F669" s="77"/>
      <c r="G669" s="77"/>
      <c r="H669" s="77"/>
      <c r="L669" s="77"/>
    </row>
    <row r="670" spans="4:12" ht="14.65">
      <c r="D670" s="77"/>
      <c r="F670" s="77"/>
      <c r="G670" s="77"/>
      <c r="H670" s="77"/>
      <c r="L670" s="77"/>
    </row>
    <row r="671" spans="4:12" ht="14.65">
      <c r="D671" s="77"/>
      <c r="F671" s="77"/>
      <c r="G671" s="77"/>
      <c r="H671" s="77"/>
      <c r="L671" s="77"/>
    </row>
    <row r="672" spans="4:12" ht="14.65">
      <c r="D672" s="77"/>
      <c r="F672" s="77"/>
      <c r="G672" s="77"/>
      <c r="H672" s="77"/>
      <c r="L672" s="77"/>
    </row>
    <row r="673" spans="4:12" ht="14.65">
      <c r="D673" s="77"/>
      <c r="F673" s="77"/>
      <c r="G673" s="77"/>
      <c r="H673" s="77"/>
      <c r="L673" s="77"/>
    </row>
    <row r="674" spans="4:12" ht="14.65">
      <c r="D674" s="77"/>
      <c r="F674" s="77"/>
      <c r="G674" s="77"/>
      <c r="H674" s="77"/>
      <c r="L674" s="77"/>
    </row>
    <row r="675" spans="4:12" ht="14.65">
      <c r="D675" s="77"/>
      <c r="F675" s="77"/>
      <c r="G675" s="77"/>
      <c r="H675" s="77"/>
      <c r="L675" s="77"/>
    </row>
    <row r="676" spans="4:12" ht="14.65">
      <c r="D676" s="77"/>
      <c r="F676" s="77"/>
      <c r="G676" s="77"/>
      <c r="H676" s="77"/>
      <c r="L676" s="77"/>
    </row>
    <row r="677" spans="4:12" ht="14.65">
      <c r="D677" s="77"/>
      <c r="F677" s="77"/>
      <c r="G677" s="77"/>
      <c r="H677" s="77"/>
      <c r="L677" s="77"/>
    </row>
    <row r="678" spans="4:12" ht="14.65">
      <c r="D678" s="77"/>
      <c r="F678" s="77"/>
      <c r="G678" s="77"/>
      <c r="H678" s="77"/>
      <c r="L678" s="77"/>
    </row>
    <row r="679" spans="4:12" ht="14.65">
      <c r="D679" s="77"/>
      <c r="F679" s="77"/>
      <c r="G679" s="77"/>
      <c r="H679" s="77"/>
      <c r="L679" s="77"/>
    </row>
    <row r="680" spans="4:12" ht="14.65">
      <c r="D680" s="77"/>
      <c r="F680" s="77"/>
      <c r="G680" s="77"/>
      <c r="H680" s="77"/>
      <c r="L680" s="77"/>
    </row>
    <row r="681" spans="4:12" ht="14.65">
      <c r="D681" s="77"/>
      <c r="F681" s="77"/>
      <c r="G681" s="77"/>
      <c r="H681" s="77"/>
      <c r="L681" s="77"/>
    </row>
    <row r="682" spans="4:12" ht="14.65">
      <c r="D682" s="77"/>
      <c r="F682" s="77"/>
      <c r="G682" s="77"/>
      <c r="H682" s="77"/>
      <c r="L682" s="77"/>
    </row>
    <row r="683" spans="4:12" ht="14.65">
      <c r="D683" s="77"/>
      <c r="F683" s="77"/>
      <c r="G683" s="77"/>
      <c r="H683" s="77"/>
      <c r="L683" s="77"/>
    </row>
    <row r="684" spans="4:12" ht="14.65">
      <c r="D684" s="77"/>
      <c r="F684" s="77"/>
      <c r="G684" s="77"/>
      <c r="H684" s="77"/>
      <c r="L684" s="77"/>
    </row>
    <row r="685" spans="4:12" ht="14.65">
      <c r="D685" s="77"/>
      <c r="F685" s="77"/>
      <c r="G685" s="77"/>
      <c r="H685" s="77"/>
      <c r="L685" s="77"/>
    </row>
    <row r="686" spans="4:12" ht="14.65">
      <c r="D686" s="77"/>
      <c r="F686" s="77"/>
      <c r="G686" s="77"/>
      <c r="H686" s="77"/>
      <c r="L686" s="77"/>
    </row>
    <row r="687" spans="4:12" ht="14.65">
      <c r="D687" s="77"/>
      <c r="F687" s="77"/>
      <c r="G687" s="77"/>
      <c r="H687" s="77"/>
      <c r="L687" s="77"/>
    </row>
    <row r="688" spans="4:12" ht="14.65">
      <c r="D688" s="77"/>
      <c r="F688" s="77"/>
      <c r="G688" s="77"/>
      <c r="H688" s="77"/>
      <c r="L688" s="77"/>
    </row>
    <row r="689" spans="4:12" ht="14.65">
      <c r="D689" s="77"/>
      <c r="F689" s="77"/>
      <c r="G689" s="77"/>
      <c r="H689" s="77"/>
      <c r="L689" s="77"/>
    </row>
    <row r="690" spans="4:12" ht="14.65">
      <c r="D690" s="77"/>
      <c r="F690" s="77"/>
      <c r="G690" s="77"/>
      <c r="H690" s="77"/>
      <c r="L690" s="77"/>
    </row>
    <row r="691" spans="4:12" ht="14.65">
      <c r="D691" s="77"/>
      <c r="F691" s="77"/>
      <c r="G691" s="77"/>
      <c r="H691" s="77"/>
      <c r="L691" s="77"/>
    </row>
    <row r="692" spans="4:12" ht="14.65">
      <c r="D692" s="77"/>
      <c r="F692" s="77"/>
      <c r="G692" s="77"/>
      <c r="H692" s="77"/>
      <c r="L692" s="77"/>
    </row>
    <row r="693" spans="4:12" ht="14.65">
      <c r="D693" s="77"/>
      <c r="F693" s="77"/>
      <c r="G693" s="77"/>
      <c r="H693" s="77"/>
      <c r="L693" s="77"/>
    </row>
    <row r="694" spans="4:12" ht="14.65">
      <c r="D694" s="77"/>
      <c r="F694" s="77"/>
      <c r="G694" s="77"/>
      <c r="H694" s="77"/>
      <c r="L694" s="77"/>
    </row>
    <row r="695" spans="4:12" ht="14.65">
      <c r="D695" s="77"/>
      <c r="F695" s="77"/>
      <c r="G695" s="77"/>
      <c r="H695" s="77"/>
      <c r="L695" s="77"/>
    </row>
    <row r="696" spans="4:12" ht="14.65">
      <c r="D696" s="77"/>
      <c r="F696" s="77"/>
      <c r="G696" s="77"/>
      <c r="H696" s="77"/>
      <c r="L696" s="77"/>
    </row>
    <row r="697" spans="4:12" ht="14.65">
      <c r="D697" s="77"/>
      <c r="F697" s="77"/>
      <c r="G697" s="77"/>
      <c r="H697" s="77"/>
      <c r="L697" s="77"/>
    </row>
    <row r="698" spans="4:12" ht="14.65">
      <c r="D698" s="77"/>
      <c r="F698" s="77"/>
      <c r="G698" s="77"/>
      <c r="H698" s="77"/>
      <c r="L698" s="77"/>
    </row>
    <row r="699" spans="4:12" ht="14.65">
      <c r="D699" s="77"/>
      <c r="F699" s="77"/>
      <c r="G699" s="77"/>
      <c r="H699" s="77"/>
      <c r="L699" s="77"/>
    </row>
    <row r="700" spans="4:12" ht="14.65">
      <c r="D700" s="77"/>
      <c r="F700" s="77"/>
      <c r="G700" s="77"/>
      <c r="H700" s="77"/>
      <c r="L700" s="77"/>
    </row>
    <row r="701" spans="4:12" ht="14.65">
      <c r="D701" s="77"/>
      <c r="F701" s="77"/>
      <c r="G701" s="77"/>
      <c r="H701" s="77"/>
      <c r="L701" s="77"/>
    </row>
    <row r="702" spans="4:12" ht="14.65">
      <c r="D702" s="77"/>
      <c r="F702" s="77"/>
      <c r="G702" s="77"/>
      <c r="H702" s="77"/>
      <c r="L702" s="77"/>
    </row>
    <row r="703" spans="4:12" ht="14.65">
      <c r="D703" s="77"/>
      <c r="F703" s="77"/>
      <c r="G703" s="77"/>
      <c r="H703" s="77"/>
      <c r="L703" s="77"/>
    </row>
    <row r="704" spans="4:12" ht="14.65">
      <c r="D704" s="77"/>
      <c r="F704" s="77"/>
      <c r="G704" s="77"/>
      <c r="H704" s="77"/>
      <c r="L704" s="77"/>
    </row>
    <row r="705" spans="4:12" ht="14.65">
      <c r="D705" s="77"/>
      <c r="F705" s="77"/>
      <c r="G705" s="77"/>
      <c r="H705" s="77"/>
      <c r="L705" s="77"/>
    </row>
    <row r="706" spans="4:12" ht="14.65">
      <c r="D706" s="77"/>
      <c r="F706" s="77"/>
      <c r="G706" s="77"/>
      <c r="H706" s="77"/>
      <c r="L706" s="77"/>
    </row>
    <row r="707" spans="4:12" ht="14.65">
      <c r="D707" s="77"/>
      <c r="F707" s="77"/>
      <c r="G707" s="77"/>
      <c r="H707" s="77"/>
      <c r="L707" s="77"/>
    </row>
    <row r="708" spans="4:12" ht="14.65">
      <c r="D708" s="77"/>
      <c r="F708" s="77"/>
      <c r="G708" s="77"/>
      <c r="H708" s="77"/>
      <c r="L708" s="77"/>
    </row>
    <row r="709" spans="4:12" ht="14.65">
      <c r="D709" s="77"/>
      <c r="F709" s="77"/>
      <c r="G709" s="77"/>
      <c r="H709" s="77"/>
      <c r="L709" s="77"/>
    </row>
    <row r="710" spans="4:12" ht="14.65">
      <c r="D710" s="77"/>
      <c r="F710" s="77"/>
      <c r="G710" s="77"/>
      <c r="H710" s="77"/>
      <c r="L710" s="77"/>
    </row>
    <row r="711" spans="4:12" ht="14.65">
      <c r="D711" s="77"/>
      <c r="F711" s="77"/>
      <c r="G711" s="77"/>
      <c r="H711" s="77"/>
      <c r="L711" s="77"/>
    </row>
    <row r="712" spans="4:12" ht="14.65">
      <c r="D712" s="77"/>
      <c r="F712" s="77"/>
      <c r="G712" s="77"/>
      <c r="H712" s="77"/>
      <c r="L712" s="77"/>
    </row>
    <row r="713" spans="4:12" ht="14.65">
      <c r="D713" s="77"/>
      <c r="F713" s="77"/>
      <c r="G713" s="77"/>
      <c r="H713" s="77"/>
      <c r="L713" s="77"/>
    </row>
    <row r="714" spans="4:12" ht="14.65">
      <c r="D714" s="77"/>
      <c r="F714" s="77"/>
      <c r="G714" s="77"/>
      <c r="H714" s="77"/>
      <c r="L714" s="77"/>
    </row>
    <row r="715" spans="4:12" ht="14.65">
      <c r="D715" s="77"/>
      <c r="F715" s="77"/>
      <c r="G715" s="77"/>
      <c r="H715" s="77"/>
      <c r="L715" s="77"/>
    </row>
    <row r="716" spans="4:12" ht="14.65">
      <c r="D716" s="77"/>
      <c r="F716" s="77"/>
      <c r="G716" s="77"/>
      <c r="H716" s="77"/>
      <c r="L716" s="77"/>
    </row>
    <row r="717" spans="4:12" ht="14.65">
      <c r="D717" s="77"/>
      <c r="F717" s="77"/>
      <c r="G717" s="77"/>
      <c r="H717" s="77"/>
      <c r="L717" s="77"/>
    </row>
    <row r="718" spans="4:12" ht="14.65">
      <c r="D718" s="77"/>
      <c r="F718" s="77"/>
      <c r="G718" s="77"/>
      <c r="H718" s="77"/>
      <c r="L718" s="77"/>
    </row>
    <row r="719" spans="4:12" ht="14.65">
      <c r="D719" s="77"/>
      <c r="F719" s="77"/>
      <c r="G719" s="77"/>
      <c r="H719" s="77"/>
      <c r="L719" s="77"/>
    </row>
    <row r="720" spans="4:12" ht="14.65">
      <c r="D720" s="77"/>
      <c r="F720" s="77"/>
      <c r="G720" s="77"/>
      <c r="H720" s="77"/>
      <c r="L720" s="77"/>
    </row>
    <row r="721" spans="4:12" ht="14.65">
      <c r="D721" s="77"/>
      <c r="F721" s="77"/>
      <c r="G721" s="77"/>
      <c r="H721" s="77"/>
      <c r="L721" s="77"/>
    </row>
    <row r="722" spans="4:12" ht="14.65">
      <c r="D722" s="77"/>
      <c r="F722" s="77"/>
      <c r="G722" s="77"/>
      <c r="H722" s="77"/>
      <c r="L722" s="77"/>
    </row>
    <row r="723" spans="4:12" ht="14.65">
      <c r="D723" s="77"/>
      <c r="F723" s="77"/>
      <c r="G723" s="77"/>
      <c r="H723" s="77"/>
      <c r="L723" s="77"/>
    </row>
    <row r="724" spans="4:12" ht="14.65">
      <c r="D724" s="77"/>
      <c r="F724" s="77"/>
      <c r="G724" s="77"/>
      <c r="H724" s="77"/>
      <c r="L724" s="77"/>
    </row>
    <row r="725" spans="4:12" ht="14.65">
      <c r="D725" s="77"/>
      <c r="F725" s="77"/>
      <c r="G725" s="77"/>
      <c r="H725" s="77"/>
      <c r="L725" s="77"/>
    </row>
    <row r="726" spans="4:12" ht="14.65">
      <c r="D726" s="77"/>
      <c r="F726" s="77"/>
      <c r="G726" s="77"/>
      <c r="H726" s="77"/>
      <c r="L726" s="77"/>
    </row>
    <row r="727" spans="4:12" ht="14.65">
      <c r="D727" s="77"/>
      <c r="F727" s="77"/>
      <c r="G727" s="77"/>
      <c r="H727" s="77"/>
      <c r="L727" s="77"/>
    </row>
    <row r="728" spans="4:12" ht="14.65">
      <c r="D728" s="77"/>
      <c r="F728" s="77"/>
      <c r="G728" s="77"/>
      <c r="H728" s="77"/>
      <c r="L728" s="77"/>
    </row>
    <row r="729" spans="4:12" ht="14.65">
      <c r="D729" s="77"/>
      <c r="F729" s="77"/>
      <c r="G729" s="77"/>
      <c r="H729" s="77"/>
      <c r="L729" s="77"/>
    </row>
    <row r="730" spans="4:12" ht="14.65">
      <c r="D730" s="77"/>
      <c r="F730" s="77"/>
      <c r="G730" s="77"/>
      <c r="H730" s="77"/>
      <c r="L730" s="77"/>
    </row>
    <row r="731" spans="4:12" ht="14.65">
      <c r="D731" s="77"/>
      <c r="F731" s="77"/>
      <c r="G731" s="77"/>
      <c r="H731" s="77"/>
      <c r="L731" s="77"/>
    </row>
    <row r="732" spans="4:12" ht="14.65">
      <c r="D732" s="77"/>
      <c r="F732" s="77"/>
      <c r="G732" s="77"/>
      <c r="H732" s="77"/>
      <c r="L732" s="77"/>
    </row>
    <row r="733" spans="4:12" ht="14.65">
      <c r="D733" s="77"/>
      <c r="F733" s="77"/>
      <c r="G733" s="77"/>
      <c r="H733" s="77"/>
      <c r="L733" s="77"/>
    </row>
    <row r="734" spans="4:12" ht="14.65">
      <c r="D734" s="77"/>
      <c r="F734" s="77"/>
      <c r="G734" s="77"/>
      <c r="H734" s="77"/>
      <c r="L734" s="77"/>
    </row>
    <row r="735" spans="4:12" ht="14.65">
      <c r="D735" s="77"/>
      <c r="F735" s="77"/>
      <c r="G735" s="77"/>
      <c r="H735" s="77"/>
      <c r="L735" s="77"/>
    </row>
    <row r="736" spans="4:12" ht="14.65">
      <c r="D736" s="77"/>
      <c r="F736" s="77"/>
      <c r="G736" s="77"/>
      <c r="H736" s="77"/>
      <c r="L736" s="77"/>
    </row>
    <row r="737" spans="4:12" ht="14.65">
      <c r="D737" s="77"/>
      <c r="F737" s="77"/>
      <c r="G737" s="77"/>
      <c r="H737" s="77"/>
      <c r="L737" s="77"/>
    </row>
    <row r="738" spans="4:12" ht="14.65">
      <c r="D738" s="77"/>
      <c r="F738" s="77"/>
      <c r="G738" s="77"/>
      <c r="H738" s="77"/>
      <c r="L738" s="77"/>
    </row>
    <row r="739" spans="4:12" ht="14.65">
      <c r="D739" s="77"/>
      <c r="F739" s="77"/>
      <c r="G739" s="77"/>
      <c r="H739" s="77"/>
      <c r="L739" s="77"/>
    </row>
    <row r="740" spans="4:12" ht="14.65">
      <c r="D740" s="77"/>
      <c r="F740" s="77"/>
      <c r="G740" s="77"/>
      <c r="H740" s="77"/>
      <c r="L740" s="77"/>
    </row>
    <row r="741" spans="4:12" ht="14.65">
      <c r="D741" s="77"/>
      <c r="F741" s="77"/>
      <c r="G741" s="77"/>
      <c r="H741" s="77"/>
      <c r="L741" s="77"/>
    </row>
    <row r="742" spans="4:12" ht="14.65">
      <c r="D742" s="77"/>
      <c r="F742" s="77"/>
      <c r="G742" s="77"/>
      <c r="H742" s="77"/>
      <c r="L742" s="77"/>
    </row>
    <row r="743" spans="4:12" ht="14.65">
      <c r="D743" s="77"/>
      <c r="F743" s="77"/>
      <c r="G743" s="77"/>
      <c r="H743" s="77"/>
      <c r="L743" s="77"/>
    </row>
    <row r="744" spans="4:12" ht="14.65">
      <c r="D744" s="77"/>
      <c r="F744" s="77"/>
      <c r="G744" s="77"/>
      <c r="H744" s="77"/>
      <c r="L744" s="77"/>
    </row>
    <row r="745" spans="4:12" ht="14.65">
      <c r="D745" s="77"/>
      <c r="F745" s="77"/>
      <c r="G745" s="77"/>
      <c r="H745" s="77"/>
      <c r="L745" s="77"/>
    </row>
    <row r="746" spans="4:12" ht="14.65">
      <c r="D746" s="77"/>
      <c r="F746" s="77"/>
      <c r="G746" s="77"/>
      <c r="H746" s="77"/>
      <c r="L746" s="77"/>
    </row>
    <row r="747" spans="4:12" ht="14.65">
      <c r="D747" s="77"/>
      <c r="F747" s="77"/>
      <c r="G747" s="77"/>
      <c r="H747" s="77"/>
      <c r="L747" s="77"/>
    </row>
    <row r="748" spans="4:12" ht="14.65">
      <c r="D748" s="77"/>
      <c r="F748" s="77"/>
      <c r="G748" s="77"/>
      <c r="H748" s="77"/>
      <c r="L748" s="77"/>
    </row>
    <row r="749" spans="4:12" ht="14.65">
      <c r="D749" s="77"/>
      <c r="F749" s="77"/>
      <c r="G749" s="77"/>
      <c r="H749" s="77"/>
      <c r="L749" s="77"/>
    </row>
    <row r="750" spans="4:12" ht="14.65">
      <c r="D750" s="77"/>
      <c r="F750" s="77"/>
      <c r="G750" s="77"/>
      <c r="H750" s="77"/>
      <c r="L750" s="77"/>
    </row>
    <row r="751" spans="4:12" ht="14.65">
      <c r="D751" s="77"/>
      <c r="F751" s="77"/>
      <c r="G751" s="77"/>
      <c r="H751" s="77"/>
      <c r="L751" s="77"/>
    </row>
    <row r="752" spans="4:12" ht="14.65">
      <c r="D752" s="77"/>
      <c r="F752" s="77"/>
      <c r="G752" s="77"/>
      <c r="H752" s="77"/>
      <c r="L752" s="77"/>
    </row>
    <row r="753" spans="4:12" ht="14.65">
      <c r="D753" s="77"/>
      <c r="F753" s="77"/>
      <c r="G753" s="77"/>
      <c r="H753" s="77"/>
      <c r="L753" s="77"/>
    </row>
    <row r="754" spans="4:12" ht="14.65">
      <c r="D754" s="77"/>
      <c r="F754" s="77"/>
      <c r="G754" s="77"/>
      <c r="H754" s="77"/>
      <c r="L754" s="77"/>
    </row>
    <row r="755" spans="4:12" ht="14.65">
      <c r="D755" s="77"/>
      <c r="F755" s="77"/>
      <c r="G755" s="77"/>
      <c r="H755" s="77"/>
      <c r="L755" s="77"/>
    </row>
    <row r="756" spans="4:12" ht="14.65">
      <c r="D756" s="77"/>
      <c r="F756" s="77"/>
      <c r="G756" s="77"/>
      <c r="H756" s="77"/>
      <c r="L756" s="77"/>
    </row>
    <row r="757" spans="4:12" ht="14.65">
      <c r="D757" s="77"/>
      <c r="F757" s="77"/>
      <c r="G757" s="77"/>
      <c r="H757" s="77"/>
      <c r="L757" s="77"/>
    </row>
    <row r="758" spans="4:12" ht="14.65">
      <c r="D758" s="77"/>
      <c r="F758" s="77"/>
      <c r="G758" s="77"/>
      <c r="H758" s="77"/>
      <c r="L758" s="77"/>
    </row>
    <row r="759" spans="4:12" ht="14.65">
      <c r="D759" s="77"/>
      <c r="F759" s="77"/>
      <c r="G759" s="77"/>
      <c r="H759" s="77"/>
      <c r="L759" s="77"/>
    </row>
    <row r="760" spans="4:12" ht="14.65">
      <c r="D760" s="77"/>
      <c r="F760" s="77"/>
      <c r="G760" s="77"/>
      <c r="H760" s="77"/>
      <c r="L760" s="77"/>
    </row>
    <row r="761" spans="4:12" ht="14.65">
      <c r="D761" s="77"/>
      <c r="F761" s="77"/>
      <c r="G761" s="77"/>
      <c r="H761" s="77"/>
      <c r="L761" s="77"/>
    </row>
    <row r="762" spans="4:12" ht="14.65">
      <c r="D762" s="77"/>
      <c r="F762" s="77"/>
      <c r="G762" s="77"/>
      <c r="H762" s="77"/>
      <c r="L762" s="77"/>
    </row>
    <row r="763" spans="4:12" ht="14.65">
      <c r="D763" s="77"/>
      <c r="F763" s="77"/>
      <c r="G763" s="77"/>
      <c r="H763" s="77"/>
      <c r="L763" s="77"/>
    </row>
    <row r="764" spans="4:12" ht="14.65">
      <c r="D764" s="77"/>
      <c r="F764" s="77"/>
      <c r="G764" s="77"/>
      <c r="H764" s="77"/>
      <c r="L764" s="77"/>
    </row>
    <row r="765" spans="4:12" ht="14.65">
      <c r="D765" s="77"/>
      <c r="F765" s="77"/>
      <c r="G765" s="77"/>
      <c r="H765" s="77"/>
      <c r="L765" s="77"/>
    </row>
    <row r="766" spans="4:12" ht="14.65">
      <c r="D766" s="77"/>
      <c r="F766" s="77"/>
      <c r="G766" s="77"/>
      <c r="H766" s="77"/>
      <c r="L766" s="77"/>
    </row>
    <row r="767" spans="4:12" ht="14.65">
      <c r="D767" s="77"/>
      <c r="F767" s="77"/>
      <c r="G767" s="77"/>
      <c r="H767" s="77"/>
      <c r="L767" s="77"/>
    </row>
    <row r="768" spans="4:12" ht="14.65">
      <c r="D768" s="77"/>
      <c r="F768" s="77"/>
      <c r="G768" s="77"/>
      <c r="H768" s="77"/>
      <c r="L768" s="77"/>
    </row>
    <row r="769" spans="4:12" ht="14.65">
      <c r="D769" s="77"/>
      <c r="F769" s="77"/>
      <c r="G769" s="77"/>
      <c r="H769" s="77"/>
      <c r="L769" s="77"/>
    </row>
    <row r="770" spans="4:12" ht="14.65">
      <c r="D770" s="77"/>
      <c r="F770" s="77"/>
      <c r="G770" s="77"/>
      <c r="H770" s="77"/>
      <c r="L770" s="77"/>
    </row>
    <row r="771" spans="4:12" ht="14.65">
      <c r="D771" s="77"/>
      <c r="F771" s="77"/>
      <c r="G771" s="77"/>
      <c r="H771" s="77"/>
      <c r="L771" s="77"/>
    </row>
    <row r="772" spans="4:12" ht="14.65">
      <c r="D772" s="77"/>
      <c r="F772" s="77"/>
      <c r="G772" s="77"/>
      <c r="H772" s="77"/>
      <c r="L772" s="77"/>
    </row>
    <row r="773" spans="4:12" ht="14.65">
      <c r="D773" s="77"/>
      <c r="F773" s="77"/>
      <c r="G773" s="77"/>
      <c r="H773" s="77"/>
      <c r="L773" s="77"/>
    </row>
    <row r="774" spans="4:12" ht="14.65">
      <c r="D774" s="77"/>
      <c r="F774" s="77"/>
      <c r="G774" s="77"/>
      <c r="H774" s="77"/>
      <c r="L774" s="77"/>
    </row>
    <row r="775" spans="4:12" ht="14.65">
      <c r="D775" s="77"/>
      <c r="F775" s="77"/>
      <c r="G775" s="77"/>
      <c r="H775" s="77"/>
      <c r="L775" s="77"/>
    </row>
    <row r="776" spans="4:12" ht="14.65">
      <c r="D776" s="77"/>
      <c r="F776" s="77"/>
      <c r="G776" s="77"/>
      <c r="H776" s="77"/>
      <c r="L776" s="77"/>
    </row>
    <row r="777" spans="4:12" ht="14.65">
      <c r="D777" s="77"/>
      <c r="F777" s="77"/>
      <c r="G777" s="77"/>
      <c r="H777" s="77"/>
      <c r="L777" s="77"/>
    </row>
    <row r="778" spans="4:12" ht="14.65">
      <c r="D778" s="77"/>
      <c r="F778" s="77"/>
      <c r="G778" s="77"/>
      <c r="H778" s="77"/>
      <c r="L778" s="77"/>
    </row>
    <row r="779" spans="4:12" ht="14.65">
      <c r="D779" s="77"/>
      <c r="F779" s="77"/>
      <c r="G779" s="77"/>
      <c r="H779" s="77"/>
      <c r="L779" s="77"/>
    </row>
    <row r="780" spans="4:12" ht="14.65">
      <c r="D780" s="77"/>
      <c r="F780" s="77"/>
      <c r="G780" s="77"/>
      <c r="H780" s="77"/>
      <c r="L780" s="77"/>
    </row>
    <row r="781" spans="4:12" ht="14.65">
      <c r="D781" s="77"/>
      <c r="F781" s="77"/>
      <c r="G781" s="77"/>
      <c r="H781" s="77"/>
      <c r="L781" s="77"/>
    </row>
    <row r="782" spans="4:12" ht="14.65">
      <c r="D782" s="77"/>
      <c r="F782" s="77"/>
      <c r="G782" s="77"/>
      <c r="H782" s="77"/>
      <c r="L782" s="77"/>
    </row>
    <row r="783" spans="4:12" ht="14.65">
      <c r="D783" s="77"/>
      <c r="F783" s="77"/>
      <c r="G783" s="77"/>
      <c r="H783" s="77"/>
      <c r="L783" s="77"/>
    </row>
    <row r="784" spans="4:12" ht="14.65">
      <c r="D784" s="77"/>
      <c r="F784" s="77"/>
      <c r="G784" s="77"/>
      <c r="H784" s="77"/>
      <c r="L784" s="77"/>
    </row>
    <row r="785" spans="4:12" ht="14.65">
      <c r="D785" s="77"/>
      <c r="F785" s="77"/>
      <c r="G785" s="77"/>
      <c r="H785" s="77"/>
      <c r="L785" s="77"/>
    </row>
    <row r="786" spans="4:12" ht="14.65">
      <c r="D786" s="77"/>
      <c r="F786" s="77"/>
      <c r="G786" s="77"/>
      <c r="H786" s="77"/>
      <c r="L786" s="77"/>
    </row>
    <row r="787" spans="4:12" ht="14.65">
      <c r="D787" s="77"/>
      <c r="F787" s="77"/>
      <c r="G787" s="77"/>
      <c r="H787" s="77"/>
      <c r="L787" s="77"/>
    </row>
    <row r="788" spans="4:12" ht="14.65">
      <c r="D788" s="77"/>
      <c r="F788" s="77"/>
      <c r="G788" s="77"/>
      <c r="H788" s="77"/>
      <c r="L788" s="77"/>
    </row>
    <row r="789" spans="4:12" ht="14.65">
      <c r="D789" s="77"/>
      <c r="F789" s="77"/>
      <c r="G789" s="77"/>
      <c r="H789" s="77"/>
      <c r="L789" s="77"/>
    </row>
    <row r="790" spans="4:12" ht="14.65">
      <c r="D790" s="77"/>
      <c r="F790" s="77"/>
      <c r="G790" s="77"/>
      <c r="H790" s="77"/>
      <c r="L790" s="77"/>
    </row>
    <row r="791" spans="4:12" ht="14.65">
      <c r="D791" s="77"/>
      <c r="F791" s="77"/>
      <c r="G791" s="77"/>
      <c r="H791" s="77"/>
      <c r="L791" s="77"/>
    </row>
    <row r="792" spans="4:12" ht="14.65">
      <c r="D792" s="77"/>
      <c r="F792" s="77"/>
      <c r="G792" s="77"/>
      <c r="H792" s="77"/>
      <c r="L792" s="77"/>
    </row>
    <row r="793" spans="4:12" ht="14.65">
      <c r="D793" s="77"/>
      <c r="F793" s="77"/>
      <c r="G793" s="77"/>
      <c r="H793" s="77"/>
      <c r="L793" s="77"/>
    </row>
    <row r="794" spans="4:12" ht="14.65">
      <c r="D794" s="77"/>
      <c r="F794" s="77"/>
      <c r="G794" s="77"/>
      <c r="H794" s="77"/>
      <c r="L794" s="77"/>
    </row>
    <row r="795" spans="4:12" ht="14.65">
      <c r="D795" s="77"/>
      <c r="F795" s="77"/>
      <c r="G795" s="77"/>
      <c r="H795" s="77"/>
      <c r="L795" s="77"/>
    </row>
    <row r="796" spans="4:12" ht="14.65">
      <c r="D796" s="77"/>
      <c r="F796" s="77"/>
      <c r="G796" s="77"/>
      <c r="H796" s="77"/>
      <c r="L796" s="77"/>
    </row>
    <row r="797" spans="4:12" ht="14.65">
      <c r="D797" s="77"/>
      <c r="F797" s="77"/>
      <c r="G797" s="77"/>
      <c r="H797" s="77"/>
      <c r="L797" s="77"/>
    </row>
    <row r="798" spans="4:12" ht="14.65">
      <c r="D798" s="77"/>
      <c r="F798" s="77"/>
      <c r="G798" s="77"/>
      <c r="H798" s="77"/>
      <c r="L798" s="77"/>
    </row>
    <row r="799" spans="4:12" ht="14.65">
      <c r="D799" s="77"/>
      <c r="F799" s="77"/>
      <c r="G799" s="77"/>
      <c r="H799" s="77"/>
      <c r="L799" s="77"/>
    </row>
    <row r="800" spans="4:12" ht="14.65">
      <c r="D800" s="77"/>
      <c r="F800" s="77"/>
      <c r="G800" s="77"/>
      <c r="H800" s="77"/>
      <c r="L800" s="77"/>
    </row>
    <row r="801" spans="4:12" ht="14.65">
      <c r="D801" s="77"/>
      <c r="F801" s="77"/>
      <c r="G801" s="77"/>
      <c r="H801" s="77"/>
      <c r="L801" s="77"/>
    </row>
    <row r="802" spans="4:12" ht="14.65">
      <c r="D802" s="77"/>
      <c r="F802" s="77"/>
      <c r="G802" s="77"/>
      <c r="H802" s="77"/>
      <c r="L802" s="77"/>
    </row>
    <row r="803" spans="4:12" ht="14.65">
      <c r="D803" s="77"/>
      <c r="F803" s="77"/>
      <c r="G803" s="77"/>
      <c r="H803" s="77"/>
      <c r="L803" s="77"/>
    </row>
    <row r="804" spans="4:12" ht="14.65">
      <c r="D804" s="77"/>
      <c r="F804" s="77"/>
      <c r="G804" s="77"/>
      <c r="H804" s="77"/>
      <c r="L804" s="77"/>
    </row>
    <row r="805" spans="4:12" ht="14.65">
      <c r="D805" s="77"/>
      <c r="F805" s="77"/>
      <c r="G805" s="77"/>
      <c r="H805" s="77"/>
      <c r="L805" s="77"/>
    </row>
    <row r="806" spans="4:12" ht="14.65">
      <c r="D806" s="77"/>
      <c r="F806" s="77"/>
      <c r="G806" s="77"/>
      <c r="H806" s="77"/>
      <c r="L806" s="77"/>
    </row>
    <row r="807" spans="4:12" ht="14.65">
      <c r="D807" s="77"/>
      <c r="F807" s="77"/>
      <c r="G807" s="77"/>
      <c r="H807" s="77"/>
      <c r="L807" s="77"/>
    </row>
    <row r="808" spans="4:12" ht="14.65">
      <c r="D808" s="77"/>
      <c r="F808" s="77"/>
      <c r="G808" s="77"/>
      <c r="H808" s="77"/>
      <c r="L808" s="77"/>
    </row>
    <row r="809" spans="4:12" ht="14.65">
      <c r="D809" s="77"/>
      <c r="F809" s="77"/>
      <c r="G809" s="77"/>
      <c r="H809" s="77"/>
      <c r="L809" s="77"/>
    </row>
    <row r="810" spans="4:12" ht="14.65">
      <c r="D810" s="77"/>
      <c r="F810" s="77"/>
      <c r="G810" s="77"/>
      <c r="H810" s="77"/>
      <c r="L810" s="77"/>
    </row>
    <row r="811" spans="4:12" ht="14.65">
      <c r="D811" s="77"/>
      <c r="F811" s="77"/>
      <c r="G811" s="77"/>
      <c r="H811" s="77"/>
      <c r="L811" s="77"/>
    </row>
    <row r="812" spans="4:12" ht="14.65">
      <c r="D812" s="77"/>
      <c r="F812" s="77"/>
      <c r="G812" s="77"/>
      <c r="H812" s="77"/>
      <c r="L812" s="77"/>
    </row>
    <row r="813" spans="4:12" ht="14.65">
      <c r="D813" s="77"/>
      <c r="F813" s="77"/>
      <c r="G813" s="77"/>
      <c r="H813" s="77"/>
      <c r="L813" s="77"/>
    </row>
    <row r="814" spans="4:12" ht="14.65">
      <c r="D814" s="77"/>
      <c r="F814" s="77"/>
      <c r="G814" s="77"/>
      <c r="H814" s="77"/>
      <c r="L814" s="77"/>
    </row>
    <row r="815" spans="4:12" ht="14.65">
      <c r="D815" s="77"/>
      <c r="F815" s="77"/>
      <c r="G815" s="77"/>
      <c r="H815" s="77"/>
      <c r="L815" s="77"/>
    </row>
    <row r="816" spans="4:12" ht="14.65">
      <c r="D816" s="77"/>
      <c r="F816" s="77"/>
      <c r="G816" s="77"/>
      <c r="H816" s="77"/>
      <c r="L816" s="77"/>
    </row>
    <row r="817" spans="4:12" ht="14.65">
      <c r="D817" s="77"/>
      <c r="F817" s="77"/>
      <c r="G817" s="77"/>
      <c r="H817" s="77"/>
      <c r="L817" s="77"/>
    </row>
    <row r="818" spans="4:12" ht="14.65">
      <c r="D818" s="77"/>
      <c r="F818" s="77"/>
      <c r="G818" s="77"/>
      <c r="H818" s="77"/>
      <c r="L818" s="77"/>
    </row>
    <row r="819" spans="4:12" ht="14.65">
      <c r="D819" s="77"/>
      <c r="F819" s="77"/>
      <c r="G819" s="77"/>
      <c r="H819" s="77"/>
      <c r="L819" s="77"/>
    </row>
    <row r="820" spans="4:12" ht="14.65">
      <c r="D820" s="77"/>
      <c r="F820" s="77"/>
      <c r="G820" s="77"/>
      <c r="H820" s="77"/>
      <c r="L820" s="77"/>
    </row>
    <row r="821" spans="4:12" ht="14.65">
      <c r="D821" s="77"/>
      <c r="F821" s="77"/>
      <c r="G821" s="77"/>
      <c r="H821" s="77"/>
      <c r="L821" s="77"/>
    </row>
    <row r="822" spans="4:12" ht="14.65">
      <c r="D822" s="77"/>
      <c r="F822" s="77"/>
      <c r="G822" s="77"/>
      <c r="H822" s="77"/>
      <c r="L822" s="77"/>
    </row>
    <row r="823" spans="4:12" ht="14.65">
      <c r="D823" s="77"/>
      <c r="F823" s="77"/>
      <c r="G823" s="77"/>
      <c r="H823" s="77"/>
      <c r="L823" s="77"/>
    </row>
    <row r="824" spans="4:12" ht="14.65">
      <c r="D824" s="77"/>
      <c r="F824" s="77"/>
      <c r="G824" s="77"/>
      <c r="H824" s="77"/>
      <c r="L824" s="77"/>
    </row>
    <row r="825" spans="4:12" ht="14.65">
      <c r="D825" s="77"/>
      <c r="F825" s="77"/>
      <c r="G825" s="77"/>
      <c r="H825" s="77"/>
      <c r="L825" s="77"/>
    </row>
    <row r="826" spans="4:12" ht="14.65">
      <c r="D826" s="77"/>
      <c r="F826" s="77"/>
      <c r="G826" s="77"/>
      <c r="H826" s="77"/>
      <c r="L826" s="77"/>
    </row>
    <row r="827" spans="4:12" ht="14.65">
      <c r="D827" s="77"/>
      <c r="F827" s="77"/>
      <c r="G827" s="77"/>
      <c r="H827" s="77"/>
      <c r="L827" s="77"/>
    </row>
    <row r="828" spans="4:12" ht="14.65">
      <c r="D828" s="77"/>
      <c r="F828" s="77"/>
      <c r="G828" s="77"/>
      <c r="H828" s="77"/>
      <c r="L828" s="77"/>
    </row>
    <row r="829" spans="4:12" ht="14.65">
      <c r="D829" s="77"/>
      <c r="F829" s="77"/>
      <c r="G829" s="77"/>
      <c r="H829" s="77"/>
      <c r="L829" s="77"/>
    </row>
    <row r="830" spans="4:12" ht="14.65">
      <c r="D830" s="77"/>
      <c r="F830" s="77"/>
      <c r="G830" s="77"/>
      <c r="H830" s="77"/>
      <c r="L830" s="77"/>
    </row>
    <row r="831" spans="4:12" ht="14.65">
      <c r="D831" s="77"/>
      <c r="F831" s="77"/>
      <c r="G831" s="77"/>
      <c r="H831" s="77"/>
      <c r="L831" s="77"/>
    </row>
    <row r="832" spans="4:12" ht="14.65">
      <c r="D832" s="77"/>
      <c r="F832" s="77"/>
      <c r="G832" s="77"/>
      <c r="H832" s="77"/>
      <c r="L832" s="77"/>
    </row>
    <row r="833" spans="4:12" ht="14.65">
      <c r="D833" s="77"/>
      <c r="F833" s="77"/>
      <c r="G833" s="77"/>
      <c r="H833" s="77"/>
      <c r="L833" s="77"/>
    </row>
    <row r="834" spans="4:12" ht="14.65">
      <c r="D834" s="77"/>
      <c r="F834" s="77"/>
      <c r="G834" s="77"/>
      <c r="H834" s="77"/>
      <c r="L834" s="77"/>
    </row>
    <row r="835" spans="4:12" ht="14.65">
      <c r="D835" s="77"/>
      <c r="F835" s="77"/>
      <c r="G835" s="77"/>
      <c r="H835" s="77"/>
      <c r="L835" s="77"/>
    </row>
    <row r="836" spans="4:12" ht="14.65">
      <c r="D836" s="77"/>
      <c r="F836" s="77"/>
      <c r="G836" s="77"/>
      <c r="H836" s="77"/>
      <c r="L836" s="77"/>
    </row>
    <row r="837" spans="4:12" ht="14.65">
      <c r="D837" s="77"/>
      <c r="F837" s="77"/>
      <c r="G837" s="77"/>
      <c r="H837" s="77"/>
      <c r="L837" s="77"/>
    </row>
    <row r="838" spans="4:12" ht="14.65">
      <c r="D838" s="77"/>
      <c r="F838" s="77"/>
      <c r="G838" s="77"/>
      <c r="H838" s="77"/>
      <c r="L838" s="77"/>
    </row>
    <row r="839" spans="4:12" ht="14.65">
      <c r="D839" s="77"/>
      <c r="F839" s="77"/>
      <c r="G839" s="77"/>
      <c r="H839" s="77"/>
      <c r="L839" s="77"/>
    </row>
    <row r="840" spans="4:12" ht="14.65">
      <c r="D840" s="77"/>
      <c r="F840" s="77"/>
      <c r="G840" s="77"/>
      <c r="H840" s="77"/>
      <c r="L840" s="77"/>
    </row>
    <row r="841" spans="4:12" ht="14.65">
      <c r="D841" s="77"/>
      <c r="F841" s="77"/>
      <c r="G841" s="77"/>
      <c r="H841" s="77"/>
      <c r="L841" s="77"/>
    </row>
    <row r="842" spans="4:12" ht="14.65">
      <c r="D842" s="77"/>
      <c r="F842" s="77"/>
      <c r="G842" s="77"/>
      <c r="H842" s="77"/>
      <c r="L842" s="77"/>
    </row>
    <row r="843" spans="4:12" ht="14.65">
      <c r="D843" s="77"/>
      <c r="F843" s="77"/>
      <c r="G843" s="77"/>
      <c r="H843" s="77"/>
      <c r="L843" s="77"/>
    </row>
    <row r="844" spans="4:12" ht="14.65">
      <c r="D844" s="77"/>
      <c r="F844" s="77"/>
      <c r="G844" s="77"/>
      <c r="H844" s="77"/>
      <c r="L844" s="77"/>
    </row>
    <row r="845" spans="4:12" ht="14.65">
      <c r="D845" s="77"/>
      <c r="F845" s="77"/>
      <c r="G845" s="77"/>
      <c r="H845" s="77"/>
      <c r="L845" s="77"/>
    </row>
    <row r="846" spans="4:12" ht="14.65">
      <c r="D846" s="77"/>
      <c r="F846" s="77"/>
      <c r="G846" s="77"/>
      <c r="H846" s="77"/>
      <c r="L846" s="77"/>
    </row>
    <row r="847" spans="4:12" ht="14.65">
      <c r="D847" s="77"/>
      <c r="F847" s="77"/>
      <c r="G847" s="77"/>
      <c r="H847" s="77"/>
      <c r="L847" s="77"/>
    </row>
    <row r="848" spans="4:12" ht="14.65">
      <c r="D848" s="77"/>
      <c r="F848" s="77"/>
      <c r="G848" s="77"/>
      <c r="H848" s="77"/>
      <c r="L848" s="77"/>
    </row>
    <row r="849" spans="4:12" ht="14.65">
      <c r="D849" s="77"/>
      <c r="F849" s="77"/>
      <c r="G849" s="77"/>
      <c r="H849" s="77"/>
      <c r="L849" s="77"/>
    </row>
    <row r="850" spans="4:12" ht="14.65">
      <c r="D850" s="77"/>
      <c r="F850" s="77"/>
      <c r="G850" s="77"/>
      <c r="H850" s="77"/>
      <c r="L850" s="77"/>
    </row>
    <row r="851" spans="4:12" ht="14.65">
      <c r="D851" s="77"/>
      <c r="F851" s="77"/>
      <c r="G851" s="77"/>
      <c r="H851" s="77"/>
      <c r="L851" s="77"/>
    </row>
    <row r="852" spans="4:12" ht="14.65">
      <c r="D852" s="77"/>
      <c r="F852" s="77"/>
      <c r="G852" s="77"/>
      <c r="H852" s="77"/>
      <c r="L852" s="77"/>
    </row>
    <row r="853" spans="4:12" ht="14.65">
      <c r="D853" s="77"/>
      <c r="F853" s="77"/>
      <c r="G853" s="77"/>
      <c r="H853" s="77"/>
      <c r="L853" s="77"/>
    </row>
    <row r="854" spans="4:12" ht="14.65">
      <c r="D854" s="77"/>
      <c r="F854" s="77"/>
      <c r="G854" s="77"/>
      <c r="H854" s="77"/>
      <c r="L854" s="77"/>
    </row>
    <row r="855" spans="4:12" ht="14.65">
      <c r="D855" s="77"/>
      <c r="F855" s="77"/>
      <c r="G855" s="77"/>
      <c r="H855" s="77"/>
      <c r="L855" s="77"/>
    </row>
    <row r="856" spans="4:12" ht="14.65">
      <c r="D856" s="77"/>
      <c r="F856" s="77"/>
      <c r="G856" s="77"/>
      <c r="H856" s="77"/>
      <c r="L856" s="77"/>
    </row>
    <row r="857" spans="4:12" ht="14.65">
      <c r="D857" s="77"/>
      <c r="F857" s="77"/>
      <c r="G857" s="77"/>
      <c r="H857" s="77"/>
      <c r="L857" s="77"/>
    </row>
    <row r="858" spans="4:12" ht="14.65">
      <c r="D858" s="77"/>
      <c r="F858" s="77"/>
      <c r="G858" s="77"/>
      <c r="H858" s="77"/>
      <c r="L858" s="77"/>
    </row>
    <row r="859" spans="4:12" ht="14.65">
      <c r="D859" s="77"/>
      <c r="F859" s="77"/>
      <c r="G859" s="77"/>
      <c r="H859" s="77"/>
      <c r="L859" s="77"/>
    </row>
    <row r="860" spans="4:12" ht="14.65">
      <c r="D860" s="77"/>
      <c r="F860" s="77"/>
      <c r="G860" s="77"/>
      <c r="H860" s="77"/>
      <c r="L860" s="77"/>
    </row>
    <row r="861" spans="4:12" ht="14.65">
      <c r="D861" s="77"/>
      <c r="F861" s="77"/>
      <c r="G861" s="77"/>
      <c r="H861" s="77"/>
      <c r="L861" s="77"/>
    </row>
    <row r="862" spans="4:12" ht="14.65">
      <c r="D862" s="77"/>
      <c r="F862" s="77"/>
      <c r="G862" s="77"/>
      <c r="H862" s="77"/>
      <c r="L862" s="77"/>
    </row>
    <row r="863" spans="4:12" ht="14.65">
      <c r="D863" s="77"/>
      <c r="F863" s="77"/>
      <c r="G863" s="77"/>
      <c r="H863" s="77"/>
      <c r="L863" s="77"/>
    </row>
    <row r="864" spans="4:12" ht="14.65">
      <c r="D864" s="77"/>
      <c r="F864" s="77"/>
      <c r="G864" s="77"/>
      <c r="H864" s="77"/>
      <c r="L864" s="77"/>
    </row>
    <row r="865" spans="4:12" ht="14.65">
      <c r="D865" s="77"/>
      <c r="F865" s="77"/>
      <c r="G865" s="77"/>
      <c r="H865" s="77"/>
      <c r="L865" s="77"/>
    </row>
    <row r="866" spans="4:12" ht="14.65">
      <c r="D866" s="77"/>
      <c r="F866" s="77"/>
      <c r="G866" s="77"/>
      <c r="H866" s="77"/>
      <c r="L866" s="77"/>
    </row>
    <row r="867" spans="4:12" ht="14.65">
      <c r="D867" s="77"/>
      <c r="F867" s="77"/>
      <c r="G867" s="77"/>
      <c r="H867" s="77"/>
      <c r="L867" s="77"/>
    </row>
    <row r="868" spans="4:12" ht="14.65">
      <c r="D868" s="77"/>
      <c r="F868" s="77"/>
      <c r="G868" s="77"/>
      <c r="H868" s="77"/>
      <c r="L868" s="77"/>
    </row>
    <row r="869" spans="4:12" ht="14.65">
      <c r="D869" s="77"/>
      <c r="F869" s="77"/>
      <c r="G869" s="77"/>
      <c r="H869" s="77"/>
      <c r="L869" s="77"/>
    </row>
    <row r="870" spans="4:12" ht="14.65">
      <c r="D870" s="77"/>
      <c r="F870" s="77"/>
      <c r="G870" s="77"/>
      <c r="H870" s="77"/>
      <c r="L870" s="77"/>
    </row>
    <row r="871" spans="4:12" ht="14.65">
      <c r="D871" s="77"/>
      <c r="F871" s="77"/>
      <c r="G871" s="77"/>
      <c r="H871" s="77"/>
      <c r="L871" s="77"/>
    </row>
    <row r="872" spans="4:12" ht="14.65">
      <c r="D872" s="77"/>
      <c r="F872" s="77"/>
      <c r="G872" s="77"/>
      <c r="H872" s="77"/>
      <c r="L872" s="77"/>
    </row>
    <row r="873" spans="4:12" ht="14.65">
      <c r="D873" s="77"/>
      <c r="F873" s="77"/>
      <c r="G873" s="77"/>
      <c r="H873" s="77"/>
      <c r="L873" s="77"/>
    </row>
    <row r="874" spans="4:12" ht="14.65">
      <c r="D874" s="77"/>
      <c r="F874" s="77"/>
      <c r="G874" s="77"/>
      <c r="H874" s="77"/>
      <c r="L874" s="77"/>
    </row>
    <row r="875" spans="4:12" ht="14.65">
      <c r="D875" s="77"/>
      <c r="F875" s="77"/>
      <c r="G875" s="77"/>
      <c r="H875" s="77"/>
      <c r="L875" s="77"/>
    </row>
    <row r="876" spans="4:12" ht="14.65">
      <c r="D876" s="77"/>
      <c r="F876" s="77"/>
      <c r="G876" s="77"/>
      <c r="H876" s="77"/>
      <c r="L876" s="77"/>
    </row>
    <row r="877" spans="4:12" ht="14.65">
      <c r="D877" s="77"/>
      <c r="F877" s="77"/>
      <c r="G877" s="77"/>
      <c r="H877" s="77"/>
      <c r="L877" s="77"/>
    </row>
    <row r="878" spans="4:12" ht="14.65">
      <c r="D878" s="77"/>
      <c r="F878" s="77"/>
      <c r="G878" s="77"/>
      <c r="H878" s="77"/>
      <c r="L878" s="77"/>
    </row>
    <row r="879" spans="4:12" ht="14.65">
      <c r="D879" s="77"/>
      <c r="F879" s="77"/>
      <c r="G879" s="77"/>
      <c r="H879" s="77"/>
      <c r="L879" s="77"/>
    </row>
    <row r="880" spans="4:12" ht="14.65">
      <c r="D880" s="77"/>
      <c r="F880" s="77"/>
      <c r="G880" s="77"/>
      <c r="H880" s="77"/>
      <c r="L880" s="77"/>
    </row>
    <row r="881" spans="4:12" ht="14.65">
      <c r="D881" s="77"/>
      <c r="F881" s="77"/>
      <c r="G881" s="77"/>
      <c r="H881" s="77"/>
      <c r="L881" s="77"/>
    </row>
    <row r="882" spans="4:12" ht="14.65">
      <c r="D882" s="77"/>
      <c r="F882" s="77"/>
      <c r="G882" s="77"/>
      <c r="H882" s="77"/>
      <c r="L882" s="77"/>
    </row>
    <row r="883" spans="4:12" ht="14.65">
      <c r="D883" s="77"/>
      <c r="F883" s="77"/>
      <c r="G883" s="77"/>
      <c r="H883" s="77"/>
      <c r="L883" s="77"/>
    </row>
    <row r="884" spans="4:12" ht="14.65">
      <c r="D884" s="77"/>
      <c r="F884" s="77"/>
      <c r="G884" s="77"/>
      <c r="H884" s="77"/>
      <c r="L884" s="77"/>
    </row>
    <row r="885" spans="4:12" ht="14.65">
      <c r="D885" s="77"/>
      <c r="F885" s="77"/>
      <c r="G885" s="77"/>
      <c r="H885" s="77"/>
      <c r="L885" s="77"/>
    </row>
    <row r="886" spans="4:12" ht="14.65">
      <c r="D886" s="77"/>
      <c r="F886" s="77"/>
      <c r="G886" s="77"/>
      <c r="H886" s="77"/>
      <c r="L886" s="77"/>
    </row>
    <row r="887" spans="4:12" ht="14.65">
      <c r="D887" s="77"/>
      <c r="F887" s="77"/>
      <c r="G887" s="77"/>
      <c r="H887" s="77"/>
      <c r="L887" s="77"/>
    </row>
    <row r="888" spans="4:12" ht="14.65">
      <c r="D888" s="77"/>
      <c r="F888" s="77"/>
      <c r="G888" s="77"/>
      <c r="H888" s="77"/>
      <c r="L888" s="77"/>
    </row>
    <row r="889" spans="4:12" ht="14.65">
      <c r="D889" s="77"/>
      <c r="F889" s="77"/>
      <c r="G889" s="77"/>
      <c r="H889" s="77"/>
      <c r="L889" s="77"/>
    </row>
    <row r="890" spans="4:12" ht="14.65">
      <c r="D890" s="77"/>
      <c r="F890" s="77"/>
      <c r="G890" s="77"/>
      <c r="H890" s="77"/>
      <c r="L890" s="77"/>
    </row>
    <row r="891" spans="4:12" ht="14.65">
      <c r="D891" s="77"/>
      <c r="F891" s="77"/>
      <c r="G891" s="77"/>
      <c r="H891" s="77"/>
      <c r="L891" s="77"/>
    </row>
    <row r="892" spans="4:12" ht="14.65">
      <c r="D892" s="77"/>
      <c r="F892" s="77"/>
      <c r="G892" s="77"/>
      <c r="H892" s="77"/>
      <c r="L892" s="77"/>
    </row>
    <row r="893" spans="4:12" ht="14.65">
      <c r="D893" s="77"/>
      <c r="F893" s="77"/>
      <c r="G893" s="77"/>
      <c r="H893" s="77"/>
      <c r="L893" s="77"/>
    </row>
    <row r="894" spans="4:12" ht="14.65">
      <c r="D894" s="77"/>
      <c r="F894" s="77"/>
      <c r="G894" s="77"/>
      <c r="H894" s="77"/>
      <c r="L894" s="77"/>
    </row>
    <row r="895" spans="4:12" ht="14.65">
      <c r="D895" s="77"/>
      <c r="F895" s="77"/>
      <c r="G895" s="77"/>
      <c r="H895" s="77"/>
      <c r="L895" s="77"/>
    </row>
    <row r="896" spans="4:12" ht="14.65">
      <c r="D896" s="77"/>
      <c r="F896" s="77"/>
      <c r="G896" s="77"/>
      <c r="H896" s="77"/>
      <c r="L896" s="77"/>
    </row>
    <row r="897" spans="4:12" ht="14.65">
      <c r="D897" s="77"/>
      <c r="F897" s="77"/>
      <c r="G897" s="77"/>
      <c r="H897" s="77"/>
      <c r="L897" s="77"/>
    </row>
    <row r="898" spans="4:12" ht="14.65">
      <c r="D898" s="77"/>
      <c r="F898" s="77"/>
      <c r="G898" s="77"/>
      <c r="H898" s="77"/>
      <c r="L898" s="77"/>
    </row>
    <row r="899" spans="4:12" ht="14.65">
      <c r="D899" s="77"/>
      <c r="F899" s="77"/>
      <c r="G899" s="77"/>
      <c r="H899" s="77"/>
      <c r="L899" s="77"/>
    </row>
    <row r="900" spans="4:12" ht="14.65">
      <c r="D900" s="77"/>
      <c r="F900" s="77"/>
      <c r="G900" s="77"/>
      <c r="H900" s="77"/>
      <c r="L900" s="77"/>
    </row>
    <row r="901" spans="4:12" ht="14.65">
      <c r="D901" s="77"/>
      <c r="F901" s="77"/>
      <c r="G901" s="77"/>
      <c r="H901" s="77"/>
      <c r="L901" s="77"/>
    </row>
    <row r="902" spans="4:12" ht="14.65">
      <c r="D902" s="77"/>
      <c r="F902" s="77"/>
      <c r="G902" s="77"/>
      <c r="H902" s="77"/>
      <c r="L902" s="77"/>
    </row>
    <row r="903" spans="4:12" ht="14.65">
      <c r="D903" s="77"/>
      <c r="F903" s="77"/>
      <c r="G903" s="77"/>
      <c r="H903" s="77"/>
      <c r="L903" s="77"/>
    </row>
    <row r="904" spans="4:12" ht="14.65">
      <c r="D904" s="77"/>
      <c r="F904" s="77"/>
      <c r="G904" s="77"/>
      <c r="H904" s="77"/>
      <c r="L904" s="77"/>
    </row>
    <row r="905" spans="4:12" ht="14.65">
      <c r="D905" s="77"/>
      <c r="F905" s="77"/>
      <c r="G905" s="77"/>
      <c r="H905" s="77"/>
      <c r="L905" s="77"/>
    </row>
    <row r="906" spans="4:12" ht="14.65">
      <c r="D906" s="77"/>
      <c r="F906" s="77"/>
      <c r="G906" s="77"/>
      <c r="H906" s="77"/>
      <c r="L906" s="77"/>
    </row>
    <row r="907" spans="4:12" ht="14.65">
      <c r="D907" s="77"/>
      <c r="F907" s="77"/>
      <c r="G907" s="77"/>
      <c r="H907" s="77"/>
      <c r="L907" s="77"/>
    </row>
    <row r="908" spans="4:12" ht="14.65">
      <c r="D908" s="77"/>
      <c r="F908" s="77"/>
      <c r="G908" s="77"/>
      <c r="H908" s="77"/>
      <c r="L908" s="77"/>
    </row>
    <row r="909" spans="4:12" ht="14.65">
      <c r="D909" s="77"/>
      <c r="F909" s="77"/>
      <c r="G909" s="77"/>
      <c r="H909" s="77"/>
      <c r="L909" s="77"/>
    </row>
    <row r="910" spans="4:12" ht="14.65">
      <c r="D910" s="77"/>
      <c r="F910" s="77"/>
      <c r="G910" s="77"/>
      <c r="H910" s="77"/>
      <c r="L910" s="77"/>
    </row>
    <row r="911" spans="4:12" ht="14.65">
      <c r="D911" s="77"/>
      <c r="F911" s="77"/>
      <c r="G911" s="77"/>
      <c r="H911" s="77"/>
      <c r="L911" s="77"/>
    </row>
    <row r="912" spans="4:12" ht="14.65">
      <c r="D912" s="77"/>
      <c r="F912" s="77"/>
      <c r="G912" s="77"/>
      <c r="H912" s="77"/>
      <c r="L912" s="77"/>
    </row>
    <row r="913" spans="4:12" ht="14.65">
      <c r="D913" s="77"/>
      <c r="F913" s="77"/>
      <c r="G913" s="77"/>
      <c r="H913" s="77"/>
      <c r="L913" s="77"/>
    </row>
    <row r="914" spans="4:12" ht="14.65">
      <c r="D914" s="77"/>
      <c r="F914" s="77"/>
      <c r="G914" s="77"/>
      <c r="H914" s="77"/>
      <c r="L914" s="77"/>
    </row>
    <row r="915" spans="4:12" ht="14.65">
      <c r="D915" s="77"/>
      <c r="F915" s="77"/>
      <c r="G915" s="77"/>
      <c r="H915" s="77"/>
      <c r="L915" s="77"/>
    </row>
    <row r="916" spans="4:12" ht="14.65">
      <c r="D916" s="77"/>
      <c r="F916" s="77"/>
      <c r="G916" s="77"/>
      <c r="H916" s="77"/>
      <c r="L916" s="77"/>
    </row>
    <row r="917" spans="4:12" ht="14.65">
      <c r="D917" s="77"/>
      <c r="F917" s="77"/>
      <c r="G917" s="77"/>
      <c r="H917" s="77"/>
      <c r="L917" s="77"/>
    </row>
    <row r="918" spans="4:12" ht="14.65">
      <c r="D918" s="77"/>
      <c r="F918" s="77"/>
      <c r="G918" s="77"/>
      <c r="H918" s="77"/>
      <c r="L918" s="77"/>
    </row>
    <row r="919" spans="4:12" ht="14.65">
      <c r="D919" s="77"/>
      <c r="F919" s="77"/>
      <c r="G919" s="77"/>
      <c r="H919" s="77"/>
      <c r="L919" s="77"/>
    </row>
    <row r="920" spans="4:12" ht="14.65">
      <c r="D920" s="77"/>
      <c r="F920" s="77"/>
      <c r="G920" s="77"/>
      <c r="H920" s="77"/>
      <c r="L920" s="77"/>
    </row>
    <row r="921" spans="4:12" ht="14.65">
      <c r="D921" s="77"/>
      <c r="F921" s="77"/>
      <c r="G921" s="77"/>
      <c r="H921" s="77"/>
      <c r="L921" s="77"/>
    </row>
    <row r="922" spans="4:12" ht="14.65">
      <c r="D922" s="77"/>
      <c r="F922" s="77"/>
      <c r="G922" s="77"/>
      <c r="H922" s="77"/>
      <c r="L922" s="77"/>
    </row>
    <row r="923" spans="4:12" ht="14.65">
      <c r="D923" s="77"/>
      <c r="F923" s="77"/>
      <c r="G923" s="77"/>
      <c r="H923" s="77"/>
      <c r="L923" s="77"/>
    </row>
    <row r="924" spans="4:12" ht="14.65">
      <c r="D924" s="77"/>
      <c r="F924" s="77"/>
      <c r="G924" s="77"/>
      <c r="H924" s="77"/>
      <c r="L924" s="77"/>
    </row>
    <row r="925" spans="4:12" ht="14.65">
      <c r="D925" s="77"/>
      <c r="F925" s="77"/>
      <c r="G925" s="77"/>
      <c r="H925" s="77"/>
      <c r="L925" s="77"/>
    </row>
    <row r="926" spans="4:12" ht="14.65">
      <c r="D926" s="77"/>
      <c r="F926" s="77"/>
      <c r="G926" s="77"/>
      <c r="H926" s="77"/>
      <c r="L926" s="77"/>
    </row>
    <row r="927" spans="4:12" ht="14.65">
      <c r="D927" s="77"/>
      <c r="F927" s="77"/>
      <c r="G927" s="77"/>
      <c r="H927" s="77"/>
      <c r="L927" s="77"/>
    </row>
    <row r="928" spans="4:12" ht="14.65">
      <c r="D928" s="77"/>
      <c r="F928" s="77"/>
      <c r="G928" s="77"/>
      <c r="H928" s="77"/>
      <c r="L928" s="77"/>
    </row>
    <row r="929" spans="4:12" ht="14.65">
      <c r="D929" s="77"/>
      <c r="F929" s="77"/>
      <c r="G929" s="77"/>
      <c r="H929" s="77"/>
      <c r="L929" s="77"/>
    </row>
    <row r="930" spans="4:12" ht="14.65">
      <c r="D930" s="77"/>
      <c r="F930" s="77"/>
      <c r="G930" s="77"/>
      <c r="H930" s="77"/>
      <c r="L930" s="77"/>
    </row>
    <row r="931" spans="4:12" ht="14.65">
      <c r="D931" s="77"/>
      <c r="F931" s="77"/>
      <c r="G931" s="77"/>
      <c r="H931" s="77"/>
      <c r="L931" s="77"/>
    </row>
    <row r="932" spans="4:12" ht="14.65">
      <c r="D932" s="77"/>
      <c r="F932" s="77"/>
      <c r="G932" s="77"/>
      <c r="H932" s="77"/>
      <c r="L932" s="77"/>
    </row>
    <row r="933" spans="4:12" ht="14.65">
      <c r="D933" s="77"/>
      <c r="F933" s="77"/>
      <c r="G933" s="77"/>
      <c r="H933" s="77"/>
      <c r="L933" s="77"/>
    </row>
    <row r="934" spans="4:12" ht="14.65">
      <c r="D934" s="77"/>
      <c r="F934" s="77"/>
      <c r="G934" s="77"/>
      <c r="H934" s="77"/>
      <c r="L934" s="77"/>
    </row>
    <row r="935" spans="4:12" ht="14.65">
      <c r="D935" s="77"/>
      <c r="F935" s="77"/>
      <c r="G935" s="77"/>
      <c r="H935" s="77"/>
      <c r="L935" s="77"/>
    </row>
    <row r="936" spans="4:12" ht="14.65">
      <c r="D936" s="77"/>
      <c r="F936" s="77"/>
      <c r="G936" s="77"/>
      <c r="H936" s="77"/>
      <c r="L936" s="77"/>
    </row>
    <row r="937" spans="4:12" ht="14.65">
      <c r="D937" s="77"/>
      <c r="F937" s="77"/>
      <c r="G937" s="77"/>
      <c r="H937" s="77"/>
      <c r="L937" s="77"/>
    </row>
    <row r="938" spans="4:12" ht="14.65">
      <c r="D938" s="77"/>
      <c r="F938" s="77"/>
      <c r="G938" s="77"/>
      <c r="H938" s="77"/>
      <c r="L938" s="77"/>
    </row>
    <row r="939" spans="4:12" ht="14.65">
      <c r="D939" s="77"/>
      <c r="F939" s="77"/>
      <c r="G939" s="77"/>
      <c r="H939" s="77"/>
      <c r="L939" s="77"/>
    </row>
    <row r="940" spans="4:12" ht="14.65">
      <c r="D940" s="77"/>
      <c r="F940" s="77"/>
      <c r="G940" s="77"/>
      <c r="H940" s="77"/>
      <c r="L940" s="77"/>
    </row>
    <row r="941" spans="4:12" ht="14.65">
      <c r="D941" s="77"/>
      <c r="F941" s="77"/>
      <c r="G941" s="77"/>
      <c r="H941" s="77"/>
      <c r="L941" s="77"/>
    </row>
    <row r="942" spans="4:12" ht="14.65">
      <c r="D942" s="77"/>
      <c r="F942" s="77"/>
      <c r="G942" s="77"/>
      <c r="H942" s="77"/>
      <c r="L942" s="77"/>
    </row>
    <row r="943" spans="4:12" ht="14.65">
      <c r="D943" s="77"/>
      <c r="F943" s="77"/>
      <c r="G943" s="77"/>
      <c r="H943" s="77"/>
      <c r="L943" s="77"/>
    </row>
    <row r="944" spans="4:12" ht="14.65">
      <c r="D944" s="77"/>
      <c r="F944" s="77"/>
      <c r="G944" s="77"/>
      <c r="H944" s="77"/>
      <c r="L944" s="77"/>
    </row>
    <row r="945" spans="4:12" ht="14.65">
      <c r="D945" s="77"/>
      <c r="F945" s="77"/>
      <c r="G945" s="77"/>
      <c r="H945" s="77"/>
      <c r="L945" s="77"/>
    </row>
    <row r="946" spans="4:12" ht="14.65">
      <c r="D946" s="77"/>
      <c r="F946" s="77"/>
      <c r="G946" s="77"/>
      <c r="H946" s="77"/>
      <c r="L946" s="77"/>
    </row>
    <row r="947" spans="4:12" ht="14.65">
      <c r="D947" s="77"/>
      <c r="F947" s="77"/>
      <c r="G947" s="77"/>
      <c r="H947" s="77"/>
      <c r="L947" s="77"/>
    </row>
    <row r="948" spans="4:12" ht="14.65">
      <c r="D948" s="77"/>
      <c r="F948" s="77"/>
      <c r="G948" s="77"/>
      <c r="H948" s="77"/>
      <c r="L948" s="77"/>
    </row>
    <row r="949" spans="4:12" ht="14.65">
      <c r="D949" s="77"/>
      <c r="F949" s="77"/>
      <c r="G949" s="77"/>
      <c r="H949" s="77"/>
      <c r="L949" s="77"/>
    </row>
    <row r="950" spans="4:12" ht="14.65">
      <c r="D950" s="77"/>
      <c r="F950" s="77"/>
      <c r="G950" s="77"/>
      <c r="H950" s="77"/>
      <c r="L950" s="77"/>
    </row>
    <row r="951" spans="4:12" ht="14.65">
      <c r="D951" s="77"/>
      <c r="F951" s="77"/>
      <c r="G951" s="77"/>
      <c r="H951" s="77"/>
      <c r="L951" s="77"/>
    </row>
    <row r="952" spans="4:12" ht="14.65">
      <c r="D952" s="77"/>
      <c r="F952" s="77"/>
      <c r="G952" s="77"/>
      <c r="H952" s="77"/>
      <c r="L952" s="77"/>
    </row>
    <row r="953" spans="4:12" ht="14.65">
      <c r="D953" s="77"/>
      <c r="F953" s="77"/>
      <c r="G953" s="77"/>
      <c r="H953" s="77"/>
      <c r="L953" s="77"/>
    </row>
    <row r="954" spans="4:12" ht="14.65">
      <c r="D954" s="77"/>
      <c r="F954" s="77"/>
      <c r="G954" s="77"/>
      <c r="H954" s="77"/>
      <c r="L954" s="77"/>
    </row>
    <row r="955" spans="4:12" ht="14.65">
      <c r="D955" s="77"/>
      <c r="F955" s="77"/>
      <c r="G955" s="77"/>
      <c r="H955" s="77"/>
      <c r="L955" s="77"/>
    </row>
    <row r="956" spans="4:12" ht="14.65">
      <c r="D956" s="77"/>
      <c r="F956" s="77"/>
      <c r="G956" s="77"/>
      <c r="H956" s="77"/>
      <c r="L956" s="77"/>
    </row>
    <row r="957" spans="4:12" ht="14.65">
      <c r="D957" s="77"/>
      <c r="F957" s="77"/>
      <c r="G957" s="77"/>
      <c r="H957" s="77"/>
      <c r="L957" s="77"/>
    </row>
    <row r="958" spans="4:12" ht="14.65">
      <c r="D958" s="77"/>
      <c r="F958" s="77"/>
      <c r="G958" s="77"/>
      <c r="H958" s="77"/>
      <c r="L958" s="77"/>
    </row>
    <row r="959" spans="4:12" ht="14.65">
      <c r="D959" s="77"/>
      <c r="F959" s="77"/>
      <c r="G959" s="77"/>
      <c r="H959" s="77"/>
      <c r="L959" s="77"/>
    </row>
    <row r="960" spans="4:12" ht="14.65">
      <c r="D960" s="77"/>
      <c r="F960" s="77"/>
      <c r="G960" s="77"/>
      <c r="H960" s="77"/>
      <c r="L960" s="77"/>
    </row>
    <row r="961" spans="4:12" ht="14.65">
      <c r="D961" s="77"/>
      <c r="F961" s="77"/>
      <c r="G961" s="77"/>
      <c r="H961" s="77"/>
      <c r="L961" s="77"/>
    </row>
    <row r="962" spans="4:12" ht="14.65">
      <c r="D962" s="77"/>
      <c r="F962" s="77"/>
      <c r="G962" s="77"/>
      <c r="H962" s="77"/>
      <c r="L962" s="77"/>
    </row>
    <row r="963" spans="4:12" ht="14.65">
      <c r="D963" s="77"/>
      <c r="F963" s="77"/>
      <c r="G963" s="77"/>
      <c r="H963" s="77"/>
      <c r="L963" s="77"/>
    </row>
    <row r="964" spans="4:12" ht="14.65">
      <c r="D964" s="77"/>
      <c r="F964" s="77"/>
      <c r="G964" s="77"/>
      <c r="H964" s="77"/>
      <c r="L964" s="77"/>
    </row>
    <row r="965" spans="4:12" ht="14.65">
      <c r="D965" s="77"/>
      <c r="F965" s="77"/>
      <c r="G965" s="77"/>
      <c r="H965" s="77"/>
      <c r="L965" s="77"/>
    </row>
    <row r="966" spans="4:12" ht="14.65">
      <c r="D966" s="77"/>
      <c r="F966" s="77"/>
      <c r="G966" s="77"/>
      <c r="H966" s="77"/>
      <c r="L966" s="77"/>
    </row>
    <row r="967" spans="4:12" ht="14.65">
      <c r="D967" s="77"/>
      <c r="F967" s="77"/>
      <c r="G967" s="77"/>
      <c r="H967" s="77"/>
      <c r="L967" s="77"/>
    </row>
    <row r="968" spans="4:12" ht="14.65">
      <c r="D968" s="77"/>
      <c r="F968" s="77"/>
      <c r="G968" s="77"/>
      <c r="H968" s="77"/>
      <c r="L968" s="77"/>
    </row>
    <row r="969" spans="4:12" ht="14.65">
      <c r="D969" s="77"/>
      <c r="F969" s="77"/>
      <c r="G969" s="77"/>
      <c r="H969" s="77"/>
      <c r="L969" s="77"/>
    </row>
    <row r="970" spans="4:12" ht="14.65">
      <c r="D970" s="77"/>
      <c r="F970" s="77"/>
      <c r="G970" s="77"/>
      <c r="H970" s="77"/>
      <c r="L970" s="77"/>
    </row>
    <row r="971" spans="4:12" ht="14.65">
      <c r="D971" s="77"/>
      <c r="F971" s="77"/>
      <c r="G971" s="77"/>
      <c r="H971" s="77"/>
      <c r="L971" s="77"/>
    </row>
    <row r="972" spans="4:12" ht="14.65">
      <c r="D972" s="77"/>
      <c r="F972" s="77"/>
      <c r="G972" s="77"/>
      <c r="H972" s="77"/>
      <c r="L972" s="77"/>
    </row>
    <row r="973" spans="4:12" ht="14.65">
      <c r="D973" s="77"/>
      <c r="F973" s="77"/>
      <c r="G973" s="77"/>
      <c r="H973" s="77"/>
      <c r="L973" s="77"/>
    </row>
    <row r="974" spans="4:12" ht="14.65">
      <c r="D974" s="77"/>
      <c r="F974" s="77"/>
      <c r="G974" s="77"/>
      <c r="H974" s="77"/>
      <c r="L974" s="77"/>
    </row>
    <row r="975" spans="4:12" ht="14.65">
      <c r="D975" s="77"/>
      <c r="F975" s="77"/>
      <c r="G975" s="77"/>
      <c r="H975" s="77"/>
      <c r="L975" s="77"/>
    </row>
    <row r="976" spans="4:12" ht="14.65">
      <c r="D976" s="77"/>
      <c r="F976" s="77"/>
      <c r="G976" s="77"/>
      <c r="H976" s="77"/>
      <c r="L976" s="77"/>
    </row>
    <row r="977" spans="4:12" ht="14.65">
      <c r="D977" s="77"/>
      <c r="F977" s="77"/>
      <c r="G977" s="77"/>
      <c r="H977" s="77"/>
      <c r="L977" s="77"/>
    </row>
    <row r="978" spans="4:12" ht="14.65">
      <c r="D978" s="77"/>
      <c r="F978" s="77"/>
      <c r="G978" s="77"/>
      <c r="H978" s="77"/>
      <c r="L978" s="77"/>
    </row>
    <row r="979" spans="4:12" ht="14.65">
      <c r="D979" s="77"/>
      <c r="F979" s="77"/>
      <c r="G979" s="77"/>
      <c r="H979" s="77"/>
      <c r="L979" s="77"/>
    </row>
    <row r="980" spans="4:12" ht="14.65">
      <c r="D980" s="77"/>
      <c r="F980" s="77"/>
      <c r="G980" s="77"/>
      <c r="H980" s="77"/>
      <c r="L980" s="77"/>
    </row>
    <row r="981" spans="4:12" ht="14.65">
      <c r="D981" s="77"/>
      <c r="F981" s="77"/>
      <c r="G981" s="77"/>
      <c r="H981" s="77"/>
      <c r="L981" s="77"/>
    </row>
    <row r="982" spans="4:12" ht="14.65">
      <c r="D982" s="77"/>
      <c r="F982" s="77"/>
      <c r="G982" s="77"/>
      <c r="H982" s="77"/>
      <c r="L982" s="77"/>
    </row>
    <row r="983" spans="4:12" ht="14.65">
      <c r="D983" s="77"/>
      <c r="F983" s="77"/>
      <c r="G983" s="77"/>
      <c r="H983" s="77"/>
      <c r="L983" s="77"/>
    </row>
    <row r="984" spans="4:12" ht="14.65">
      <c r="D984" s="77"/>
      <c r="F984" s="77"/>
      <c r="G984" s="77"/>
      <c r="H984" s="77"/>
      <c r="L984" s="77"/>
    </row>
    <row r="985" spans="4:12" ht="14.65">
      <c r="D985" s="77"/>
      <c r="F985" s="77"/>
      <c r="G985" s="77"/>
      <c r="H985" s="77"/>
      <c r="L985" s="77"/>
    </row>
    <row r="986" spans="4:12" ht="14.65">
      <c r="D986" s="77"/>
      <c r="F986" s="77"/>
      <c r="G986" s="77"/>
      <c r="H986" s="77"/>
      <c r="L986" s="77"/>
    </row>
    <row r="987" spans="4:12" ht="14.65">
      <c r="D987" s="77"/>
      <c r="F987" s="77"/>
      <c r="G987" s="77"/>
      <c r="H987" s="77"/>
      <c r="L987" s="77"/>
    </row>
    <row r="988" spans="4:12" ht="14.65">
      <c r="D988" s="77"/>
      <c r="F988" s="77"/>
      <c r="G988" s="77"/>
      <c r="H988" s="77"/>
      <c r="L988" s="77"/>
    </row>
    <row r="989" spans="4:12" ht="14.65">
      <c r="D989" s="77"/>
      <c r="F989" s="77"/>
      <c r="G989" s="77"/>
      <c r="H989" s="77"/>
      <c r="L989" s="77"/>
    </row>
    <row r="990" spans="4:12" ht="14.65">
      <c r="D990" s="77"/>
      <c r="F990" s="77"/>
      <c r="G990" s="77"/>
      <c r="H990" s="77"/>
      <c r="L990" s="77"/>
    </row>
    <row r="991" spans="4:12" ht="14.65">
      <c r="D991" s="77"/>
      <c r="F991" s="77"/>
      <c r="G991" s="77"/>
      <c r="H991" s="77"/>
      <c r="L991" s="77"/>
    </row>
    <row r="992" spans="4:12" ht="14.65">
      <c r="D992" s="77"/>
      <c r="F992" s="77"/>
      <c r="G992" s="77"/>
      <c r="H992" s="77"/>
      <c r="L992" s="77"/>
    </row>
    <row r="993" spans="4:12" ht="14.65">
      <c r="D993" s="77"/>
      <c r="F993" s="77"/>
      <c r="G993" s="77"/>
      <c r="H993" s="77"/>
      <c r="L993" s="77"/>
    </row>
    <row r="994" spans="4:12" ht="14.65">
      <c r="D994" s="77"/>
      <c r="F994" s="77"/>
      <c r="G994" s="77"/>
      <c r="H994" s="77"/>
      <c r="L994" s="77"/>
    </row>
    <row r="995" spans="4:12" ht="14.65">
      <c r="D995" s="77"/>
      <c r="F995" s="77"/>
      <c r="G995" s="77"/>
      <c r="H995" s="77"/>
      <c r="L995" s="77"/>
    </row>
    <row r="996" spans="4:12" ht="14.65">
      <c r="D996" s="77"/>
      <c r="F996" s="77"/>
      <c r="G996" s="77"/>
      <c r="H996" s="77"/>
      <c r="L996" s="77"/>
    </row>
    <row r="997" spans="4:12" ht="14.65">
      <c r="D997" s="77"/>
      <c r="F997" s="77"/>
      <c r="G997" s="77"/>
      <c r="H997" s="77"/>
      <c r="L997" s="77"/>
    </row>
    <row r="998" spans="4:12" ht="14.65">
      <c r="D998" s="77"/>
      <c r="F998" s="77"/>
      <c r="G998" s="77"/>
      <c r="H998" s="77"/>
      <c r="L998" s="77"/>
    </row>
    <row r="999" spans="4:12" ht="14.65">
      <c r="D999" s="77"/>
      <c r="F999" s="77"/>
      <c r="G999" s="77"/>
      <c r="H999" s="77"/>
      <c r="L999" s="77"/>
    </row>
    <row r="1000" spans="4:12" ht="14.65">
      <c r="D1000" s="77"/>
      <c r="F1000" s="77"/>
      <c r="G1000" s="77"/>
      <c r="H1000" s="77"/>
      <c r="L1000" s="77"/>
    </row>
    <row r="1001" spans="4:12" ht="14.65">
      <c r="D1001" s="77"/>
      <c r="F1001" s="77"/>
      <c r="G1001" s="77"/>
      <c r="H1001" s="77"/>
      <c r="L1001" s="77"/>
    </row>
    <row r="1002" spans="4:12" ht="14.65">
      <c r="D1002" s="77"/>
      <c r="F1002" s="77"/>
      <c r="G1002" s="77"/>
      <c r="H1002" s="77"/>
      <c r="L1002" s="77"/>
    </row>
    <row r="1003" spans="4:12" ht="14.65">
      <c r="D1003" s="77"/>
      <c r="F1003" s="77"/>
      <c r="G1003" s="77"/>
      <c r="H1003" s="77"/>
      <c r="L1003" s="77"/>
    </row>
    <row r="1004" spans="4:12" ht="14.65">
      <c r="D1004" s="77"/>
      <c r="F1004" s="77"/>
      <c r="G1004" s="77"/>
      <c r="H1004" s="77"/>
      <c r="L1004" s="77"/>
    </row>
    <row r="1005" spans="4:12" ht="14.65">
      <c r="D1005" s="77"/>
      <c r="F1005" s="77"/>
      <c r="G1005" s="77"/>
      <c r="H1005" s="77"/>
      <c r="L1005" s="77"/>
    </row>
    <row r="1006" spans="4:12" ht="14.65">
      <c r="D1006" s="77"/>
      <c r="F1006" s="77"/>
      <c r="G1006" s="77"/>
      <c r="H1006" s="77"/>
      <c r="L1006" s="77"/>
    </row>
    <row r="1007" spans="4:12" ht="14.65">
      <c r="D1007" s="77"/>
      <c r="F1007" s="77"/>
      <c r="G1007" s="77"/>
      <c r="H1007" s="77"/>
      <c r="L1007" s="77"/>
    </row>
    <row r="1008" spans="4:12" ht="14.65">
      <c r="D1008" s="77"/>
      <c r="F1008" s="77"/>
      <c r="G1008" s="77"/>
      <c r="H1008" s="77"/>
      <c r="L1008" s="77"/>
    </row>
    <row r="1009" spans="4:12" ht="14.65">
      <c r="D1009" s="77"/>
      <c r="F1009" s="77"/>
      <c r="G1009" s="77"/>
      <c r="H1009" s="77"/>
      <c r="L1009" s="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27"/>
  <sheetViews>
    <sheetView workbookViewId="0"/>
  </sheetViews>
  <sheetFormatPr defaultColWidth="11.19921875" defaultRowHeight="15" customHeight="1"/>
  <cols>
    <col min="1" max="2" width="8.546875" customWidth="1"/>
    <col min="3" max="3" width="8.8984375" customWidth="1"/>
    <col min="4" max="5" width="8.546875" customWidth="1"/>
    <col min="6" max="6" width="9.19921875" customWidth="1"/>
    <col min="7" max="7" width="8.8984375" customWidth="1"/>
    <col min="8" max="8" width="14.44921875" customWidth="1"/>
    <col min="9" max="10" width="8.546875" customWidth="1"/>
    <col min="11" max="11" width="8.8984375" customWidth="1"/>
    <col min="12" max="12" width="19.8984375" customWidth="1"/>
    <col min="13" max="13" width="8.546875" customWidth="1"/>
    <col min="14" max="14" width="8.8984375" customWidth="1"/>
    <col min="15" max="15" width="8.546875" customWidth="1"/>
    <col min="16" max="16" width="8.8984375" customWidth="1"/>
    <col min="17" max="17" width="8.546875" customWidth="1"/>
    <col min="18" max="18" width="11.44921875" customWidth="1"/>
    <col min="19" max="21" width="8.546875" customWidth="1"/>
    <col min="22" max="22" width="8.8984375" customWidth="1"/>
    <col min="23" max="23" width="8.546875" customWidth="1"/>
    <col min="24" max="24" width="8.8984375" customWidth="1"/>
    <col min="25" max="25" width="8.546875" customWidth="1"/>
    <col min="26" max="26" width="8.8984375" customWidth="1"/>
    <col min="27" max="36" width="8.546875" customWidth="1"/>
  </cols>
  <sheetData>
    <row r="1" spans="1:3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8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445</v>
      </c>
      <c r="V1" s="4" t="s">
        <v>446</v>
      </c>
      <c r="W1" s="4" t="s">
        <v>447</v>
      </c>
      <c r="X1" s="4" t="s">
        <v>448</v>
      </c>
      <c r="Y1" s="4" t="s">
        <v>449</v>
      </c>
      <c r="Z1" s="4" t="s">
        <v>450</v>
      </c>
      <c r="AA1" s="5"/>
      <c r="AB1" s="64"/>
      <c r="AC1" s="64"/>
      <c r="AD1" s="64"/>
      <c r="AE1" s="64"/>
      <c r="AF1" s="64"/>
      <c r="AG1" s="64"/>
      <c r="AH1" s="64"/>
      <c r="AI1" s="64"/>
      <c r="AJ1" s="64"/>
    </row>
    <row r="2" spans="1:36" ht="28.5" customHeight="1">
      <c r="A2" s="19" t="s">
        <v>500</v>
      </c>
      <c r="B2" s="19" t="s">
        <v>501</v>
      </c>
      <c r="C2" s="25">
        <v>42568</v>
      </c>
      <c r="D2" s="19" t="s">
        <v>502</v>
      </c>
      <c r="E2" s="19" t="s">
        <v>334</v>
      </c>
      <c r="F2" s="26">
        <v>6106591181</v>
      </c>
      <c r="G2" s="32">
        <v>41579</v>
      </c>
      <c r="H2" s="19" t="s">
        <v>503</v>
      </c>
      <c r="I2" s="19" t="s">
        <v>28</v>
      </c>
      <c r="J2" s="19" t="s">
        <v>29</v>
      </c>
      <c r="K2" s="19">
        <v>19317</v>
      </c>
      <c r="L2" s="67" t="str">
        <f>HYPERLINK("mailto:heather.aungst@gmail.com","heather.aungst@gmail.com")</f>
        <v>heather.aungst@gmail.com</v>
      </c>
      <c r="M2" s="19" t="s">
        <v>504</v>
      </c>
      <c r="N2" s="13">
        <v>41295</v>
      </c>
      <c r="O2" s="12" t="s">
        <v>505</v>
      </c>
      <c r="P2" s="13">
        <v>42334</v>
      </c>
      <c r="Q2" s="12"/>
      <c r="R2" s="13"/>
      <c r="S2" s="12"/>
      <c r="T2" s="13"/>
      <c r="U2" s="15"/>
      <c r="V2" s="15"/>
      <c r="W2" s="15"/>
      <c r="X2" s="15"/>
      <c r="Y2" s="15"/>
      <c r="Z2" s="15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ht="28.5" customHeight="1">
      <c r="A3" s="6" t="s">
        <v>506</v>
      </c>
      <c r="B3" s="6" t="s">
        <v>507</v>
      </c>
      <c r="C3" s="7">
        <v>42975</v>
      </c>
      <c r="D3" s="6" t="s">
        <v>23</v>
      </c>
      <c r="E3" s="6" t="s">
        <v>120</v>
      </c>
      <c r="F3" s="8">
        <v>7035797664</v>
      </c>
      <c r="G3" s="17">
        <v>43040</v>
      </c>
      <c r="H3" s="6" t="s">
        <v>508</v>
      </c>
      <c r="I3" s="6" t="s">
        <v>28</v>
      </c>
      <c r="J3" s="6" t="s">
        <v>29</v>
      </c>
      <c r="K3" s="6">
        <v>19317</v>
      </c>
      <c r="L3" s="18" t="s">
        <v>509</v>
      </c>
      <c r="M3" s="6" t="s">
        <v>510</v>
      </c>
      <c r="N3" s="10">
        <v>41267</v>
      </c>
      <c r="O3" s="6" t="s">
        <v>511</v>
      </c>
      <c r="P3" s="10">
        <v>41888</v>
      </c>
      <c r="Q3" s="12"/>
      <c r="R3" s="13"/>
      <c r="S3" s="12"/>
      <c r="T3" s="13"/>
      <c r="U3" s="15"/>
      <c r="V3" s="15"/>
      <c r="W3" s="15"/>
      <c r="X3" s="15"/>
      <c r="Y3" s="15"/>
      <c r="Z3" s="15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 ht="28.5" customHeight="1">
      <c r="A4" s="19" t="s">
        <v>512</v>
      </c>
      <c r="B4" s="6" t="s">
        <v>279</v>
      </c>
      <c r="C4" s="25">
        <v>42699</v>
      </c>
      <c r="D4" s="19" t="s">
        <v>23</v>
      </c>
      <c r="E4" s="19" t="s">
        <v>418</v>
      </c>
      <c r="F4" s="26">
        <v>6104764494</v>
      </c>
      <c r="G4" s="32">
        <v>41061</v>
      </c>
      <c r="H4" s="19"/>
      <c r="I4" s="19" t="s">
        <v>513</v>
      </c>
      <c r="J4" s="19" t="s">
        <v>105</v>
      </c>
      <c r="K4" s="19">
        <v>19382</v>
      </c>
      <c r="L4" s="67" t="str">
        <f>HYPERLINK("mailto:embaroni@gmail.com","embaroni@gmail.com")</f>
        <v>embaroni@gmail.com</v>
      </c>
      <c r="M4" s="19" t="s">
        <v>324</v>
      </c>
      <c r="N4" s="13">
        <v>39280</v>
      </c>
      <c r="O4" s="19" t="s">
        <v>514</v>
      </c>
      <c r="P4" s="13">
        <v>40636</v>
      </c>
      <c r="Q4" s="12"/>
      <c r="R4" s="13"/>
      <c r="S4" s="12"/>
      <c r="T4" s="13"/>
      <c r="U4" s="14"/>
      <c r="V4" s="15"/>
      <c r="W4" s="15"/>
      <c r="X4" s="15"/>
      <c r="Y4" s="15"/>
      <c r="Z4" s="15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 ht="28.5" customHeight="1">
      <c r="A5" s="19" t="s">
        <v>515</v>
      </c>
      <c r="B5" s="19" t="s">
        <v>516</v>
      </c>
      <c r="C5" s="25">
        <v>40546</v>
      </c>
      <c r="D5" s="19" t="s">
        <v>23</v>
      </c>
      <c r="E5" s="19" t="s">
        <v>517</v>
      </c>
      <c r="F5" s="26">
        <v>6105001518</v>
      </c>
      <c r="G5" s="32">
        <v>40797</v>
      </c>
      <c r="H5" s="19" t="s">
        <v>518</v>
      </c>
      <c r="I5" s="19" t="s">
        <v>39</v>
      </c>
      <c r="J5" s="19" t="s">
        <v>105</v>
      </c>
      <c r="K5" s="19">
        <v>19348</v>
      </c>
      <c r="L5" s="28" t="str">
        <f>HYPERLINK("mailto:brown.jamielynn@gmail.com","brown.jamielynn@gmail.com")</f>
        <v>brown.jamielynn@gmail.com</v>
      </c>
      <c r="M5" s="19" t="s">
        <v>324</v>
      </c>
      <c r="N5" s="13">
        <v>40407</v>
      </c>
      <c r="O5" s="19" t="s">
        <v>519</v>
      </c>
      <c r="P5" s="13">
        <v>41092</v>
      </c>
      <c r="Q5" s="12" t="s">
        <v>520</v>
      </c>
      <c r="R5" s="13"/>
      <c r="S5" s="12"/>
      <c r="T5" s="13"/>
      <c r="U5" s="15"/>
      <c r="V5" s="15"/>
      <c r="W5" s="15"/>
      <c r="X5" s="15"/>
      <c r="Y5" s="15"/>
      <c r="Z5" s="15"/>
      <c r="AA5" s="65"/>
      <c r="AB5" s="66"/>
      <c r="AC5" s="66"/>
      <c r="AD5" s="66"/>
      <c r="AE5" s="66"/>
      <c r="AF5" s="66"/>
      <c r="AG5" s="66"/>
      <c r="AH5" s="66"/>
      <c r="AI5" s="66"/>
      <c r="AJ5" s="66"/>
    </row>
    <row r="6" spans="1:36" ht="15.75" customHeight="1">
      <c r="A6" s="19" t="s">
        <v>521</v>
      </c>
      <c r="B6" s="19" t="s">
        <v>522</v>
      </c>
      <c r="C6" s="25">
        <v>40987</v>
      </c>
      <c r="D6" s="19" t="s">
        <v>23</v>
      </c>
      <c r="E6" s="19" t="s">
        <v>254</v>
      </c>
      <c r="F6" s="26">
        <v>6103486097</v>
      </c>
      <c r="G6" s="32">
        <v>40969</v>
      </c>
      <c r="H6" s="19" t="s">
        <v>523</v>
      </c>
      <c r="I6" s="19" t="s">
        <v>513</v>
      </c>
      <c r="J6" s="19" t="s">
        <v>105</v>
      </c>
      <c r="K6" s="19">
        <v>19382</v>
      </c>
      <c r="L6" s="28" t="str">
        <f>HYPERLINK("mailto:bmrocca@verizon.net","bmrocca@verizon.net")</f>
        <v>bmrocca@verizon.net</v>
      </c>
      <c r="M6" s="19" t="s">
        <v>524</v>
      </c>
      <c r="N6" s="13">
        <v>40355</v>
      </c>
      <c r="O6" s="12"/>
      <c r="P6" s="13"/>
      <c r="Q6" s="12"/>
      <c r="R6" s="13"/>
      <c r="S6" s="12"/>
      <c r="T6" s="13"/>
      <c r="U6" s="15"/>
      <c r="V6" s="15"/>
      <c r="W6" s="15"/>
      <c r="X6" s="15"/>
      <c r="Y6" s="15"/>
      <c r="Z6" s="15"/>
      <c r="AA6" s="65"/>
      <c r="AB6" s="66"/>
      <c r="AC6" s="66"/>
      <c r="AD6" s="66"/>
      <c r="AE6" s="66"/>
      <c r="AF6" s="66"/>
      <c r="AG6" s="66"/>
      <c r="AH6" s="66"/>
      <c r="AI6" s="66"/>
      <c r="AJ6" s="66"/>
    </row>
    <row r="7" spans="1:36" ht="15.75" customHeight="1">
      <c r="A7" s="79" t="s">
        <v>525</v>
      </c>
      <c r="B7" s="79" t="s">
        <v>526</v>
      </c>
      <c r="C7" s="80">
        <v>41237</v>
      </c>
      <c r="D7" s="79" t="s">
        <v>23</v>
      </c>
      <c r="E7" s="79" t="s">
        <v>527</v>
      </c>
      <c r="F7" s="79" t="s">
        <v>528</v>
      </c>
      <c r="G7" s="81">
        <v>41000</v>
      </c>
      <c r="H7" s="79" t="s">
        <v>529</v>
      </c>
      <c r="I7" s="79" t="s">
        <v>513</v>
      </c>
      <c r="J7" s="79" t="s">
        <v>105</v>
      </c>
      <c r="K7" s="79">
        <v>19382</v>
      </c>
      <c r="L7" s="67" t="str">
        <f>HYPERLINK("mailto:becca.s.binder@gmail.com","becca.s.binder@gmail.com")</f>
        <v>becca.s.binder@gmail.com</v>
      </c>
      <c r="M7" s="79" t="s">
        <v>530</v>
      </c>
      <c r="N7" s="82">
        <v>39476</v>
      </c>
      <c r="O7" s="79" t="s">
        <v>531</v>
      </c>
      <c r="P7" s="82">
        <v>40135</v>
      </c>
      <c r="Q7" s="79" t="s">
        <v>532</v>
      </c>
      <c r="R7" s="82">
        <v>41191</v>
      </c>
      <c r="S7" s="83"/>
      <c r="T7" s="84"/>
      <c r="U7" s="85"/>
      <c r="V7" s="85"/>
      <c r="W7" s="85"/>
      <c r="X7" s="85"/>
      <c r="Y7" s="85"/>
      <c r="Z7" s="85"/>
      <c r="AA7" s="86"/>
      <c r="AB7" s="87"/>
      <c r="AC7" s="87"/>
      <c r="AD7" s="87"/>
      <c r="AE7" s="87"/>
      <c r="AF7" s="87"/>
      <c r="AG7" s="87"/>
      <c r="AH7" s="87"/>
      <c r="AI7" s="87"/>
      <c r="AJ7" s="87"/>
    </row>
    <row r="8" spans="1:36" ht="15.75" customHeight="1">
      <c r="A8" s="19" t="s">
        <v>515</v>
      </c>
      <c r="B8" s="19" t="s">
        <v>123</v>
      </c>
      <c r="C8" s="88">
        <v>41740</v>
      </c>
      <c r="D8" s="19" t="s">
        <v>23</v>
      </c>
      <c r="E8" s="19" t="s">
        <v>533</v>
      </c>
      <c r="F8" s="19" t="s">
        <v>534</v>
      </c>
      <c r="G8" s="32">
        <v>41803</v>
      </c>
      <c r="H8" s="19" t="s">
        <v>535</v>
      </c>
      <c r="I8" s="19" t="s">
        <v>39</v>
      </c>
      <c r="J8" s="19" t="s">
        <v>29</v>
      </c>
      <c r="K8" s="19">
        <v>19348</v>
      </c>
      <c r="L8" s="33" t="str">
        <f>HYPERLINK("mailto:caredbrown@gmail.com","caredbrown@gmail.com")</f>
        <v>caredbrown@gmail.com</v>
      </c>
      <c r="M8" s="19" t="s">
        <v>536</v>
      </c>
      <c r="N8" s="89">
        <v>40101</v>
      </c>
      <c r="O8" s="19" t="s">
        <v>537</v>
      </c>
      <c r="P8" s="89">
        <v>41038</v>
      </c>
      <c r="Q8" s="19"/>
      <c r="R8" s="89"/>
      <c r="S8" s="12"/>
      <c r="T8" s="90"/>
      <c r="U8" s="91"/>
      <c r="V8" s="91"/>
      <c r="W8" s="91"/>
      <c r="X8" s="91"/>
      <c r="Y8" s="91"/>
      <c r="Z8" s="91"/>
      <c r="AA8" s="92"/>
      <c r="AB8" s="93"/>
      <c r="AC8" s="93"/>
      <c r="AD8" s="93"/>
      <c r="AE8" s="93"/>
      <c r="AF8" s="93"/>
      <c r="AG8" s="93"/>
      <c r="AH8" s="93"/>
      <c r="AI8" s="93"/>
      <c r="AJ8" s="93"/>
    </row>
    <row r="9" spans="1:36" ht="28.5" customHeight="1">
      <c r="A9" s="6" t="s">
        <v>538</v>
      </c>
      <c r="B9" s="6" t="s">
        <v>539</v>
      </c>
      <c r="C9" s="7">
        <v>43112</v>
      </c>
      <c r="D9" s="6" t="s">
        <v>23</v>
      </c>
      <c r="E9" s="6" t="s">
        <v>540</v>
      </c>
      <c r="F9" s="8">
        <v>6464183669</v>
      </c>
      <c r="G9" s="17">
        <v>43422</v>
      </c>
      <c r="H9" s="6" t="s">
        <v>541</v>
      </c>
      <c r="I9" s="6" t="s">
        <v>39</v>
      </c>
      <c r="J9" s="6" t="s">
        <v>29</v>
      </c>
      <c r="K9" s="6">
        <v>19348</v>
      </c>
      <c r="L9" s="23" t="s">
        <v>542</v>
      </c>
      <c r="M9" s="6" t="s">
        <v>499</v>
      </c>
      <c r="N9" s="10">
        <v>41636</v>
      </c>
      <c r="O9" s="6" t="s">
        <v>543</v>
      </c>
      <c r="P9" s="10">
        <v>42488</v>
      </c>
      <c r="Q9" s="19"/>
      <c r="R9" s="13"/>
      <c r="S9" s="12"/>
      <c r="T9" s="13"/>
      <c r="U9" s="15"/>
      <c r="V9" s="15"/>
      <c r="W9" s="15"/>
      <c r="X9" s="15"/>
      <c r="Y9" s="15"/>
      <c r="Z9" s="15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ht="28.5" customHeight="1">
      <c r="A10" s="19" t="s">
        <v>544</v>
      </c>
      <c r="B10" s="19" t="s">
        <v>293</v>
      </c>
      <c r="C10" s="25">
        <v>42357</v>
      </c>
      <c r="D10" s="19" t="s">
        <v>23</v>
      </c>
      <c r="E10" s="19" t="s">
        <v>545</v>
      </c>
      <c r="F10" s="26">
        <v>6107931767</v>
      </c>
      <c r="G10" s="32">
        <v>42323</v>
      </c>
      <c r="H10" s="19" t="s">
        <v>546</v>
      </c>
      <c r="I10" s="19" t="s">
        <v>513</v>
      </c>
      <c r="J10" s="19" t="s">
        <v>29</v>
      </c>
      <c r="K10" s="19">
        <v>19382</v>
      </c>
      <c r="L10" s="30" t="str">
        <f>HYPERLINK("mailto:staceyw.carroll@gmail.com","staceyw.carroll@gmail.com")</f>
        <v>staceyw.carroll@gmail.com</v>
      </c>
      <c r="M10" s="19" t="s">
        <v>547</v>
      </c>
      <c r="N10" s="13">
        <v>39666</v>
      </c>
      <c r="O10" s="19" t="s">
        <v>548</v>
      </c>
      <c r="P10" s="13">
        <v>40831</v>
      </c>
      <c r="Q10" s="94"/>
      <c r="R10" s="72"/>
      <c r="S10" s="12"/>
      <c r="T10" s="13"/>
      <c r="U10" s="14" t="s">
        <v>33</v>
      </c>
      <c r="V10" s="15"/>
      <c r="W10" s="15"/>
      <c r="X10" s="15"/>
      <c r="Y10" s="15"/>
      <c r="Z10" s="15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ht="28.5" customHeight="1">
      <c r="A11" s="6" t="s">
        <v>549</v>
      </c>
      <c r="B11" s="6" t="s">
        <v>550</v>
      </c>
      <c r="C11" s="7">
        <v>43159</v>
      </c>
      <c r="D11" s="6" t="s">
        <v>23</v>
      </c>
      <c r="E11" s="6" t="s">
        <v>551</v>
      </c>
      <c r="F11" s="8">
        <v>8145776019</v>
      </c>
      <c r="G11" s="17">
        <v>43422</v>
      </c>
      <c r="H11" s="6" t="s">
        <v>552</v>
      </c>
      <c r="I11" s="6" t="s">
        <v>39</v>
      </c>
      <c r="J11" s="6" t="s">
        <v>29</v>
      </c>
      <c r="K11" s="6">
        <v>19348</v>
      </c>
      <c r="L11" s="18" t="s">
        <v>553</v>
      </c>
      <c r="M11" s="6" t="s">
        <v>554</v>
      </c>
      <c r="N11" s="10">
        <v>42188</v>
      </c>
      <c r="O11" s="6" t="s">
        <v>555</v>
      </c>
      <c r="P11" s="10">
        <v>42888</v>
      </c>
      <c r="Q11" s="12"/>
      <c r="R11" s="13"/>
      <c r="S11" s="12"/>
      <c r="T11" s="13"/>
      <c r="U11" s="15"/>
      <c r="V11" s="15"/>
      <c r="W11" s="15"/>
      <c r="X11" s="15"/>
      <c r="Y11" s="15"/>
      <c r="Z11" s="15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ht="15.75" customHeight="1">
      <c r="A12" s="19" t="s">
        <v>556</v>
      </c>
      <c r="B12" s="19" t="s">
        <v>557</v>
      </c>
      <c r="C12" s="25">
        <v>42209</v>
      </c>
      <c r="D12" s="19" t="s">
        <v>23</v>
      </c>
      <c r="E12" s="19" t="s">
        <v>558</v>
      </c>
      <c r="F12" s="26">
        <v>3024899300</v>
      </c>
      <c r="G12" s="29">
        <v>42292</v>
      </c>
      <c r="H12" s="19" t="s">
        <v>559</v>
      </c>
      <c r="I12" s="19" t="s">
        <v>28</v>
      </c>
      <c r="J12" s="19" t="s">
        <v>29</v>
      </c>
      <c r="K12" s="19">
        <v>19317</v>
      </c>
      <c r="L12" s="33" t="str">
        <f>HYPERLINK("mailto:sfad2012@gmail.com","sfad2012@gmail.com")</f>
        <v>sfad2012@gmail.com</v>
      </c>
      <c r="M12" s="19" t="s">
        <v>280</v>
      </c>
      <c r="N12" s="13">
        <v>41732</v>
      </c>
      <c r="O12" s="19"/>
      <c r="P12" s="13"/>
      <c r="Q12" s="19"/>
      <c r="R12" s="13"/>
      <c r="S12" s="12"/>
      <c r="T12" s="13"/>
      <c r="U12" s="15"/>
      <c r="V12" s="15"/>
      <c r="W12" s="15"/>
      <c r="X12" s="15"/>
      <c r="Y12" s="15"/>
      <c r="Z12" s="15"/>
      <c r="AA12" s="65"/>
      <c r="AB12" s="66"/>
      <c r="AC12" s="66"/>
      <c r="AD12" s="66"/>
      <c r="AE12" s="66"/>
      <c r="AF12" s="66"/>
      <c r="AG12" s="66"/>
      <c r="AH12" s="66"/>
      <c r="AI12" s="66"/>
      <c r="AJ12" s="66"/>
    </row>
    <row r="13" spans="1:36" ht="15.75" customHeight="1">
      <c r="A13" s="19" t="s">
        <v>560</v>
      </c>
      <c r="B13" s="19" t="s">
        <v>364</v>
      </c>
      <c r="C13" s="88">
        <v>41209</v>
      </c>
      <c r="D13" s="19" t="s">
        <v>23</v>
      </c>
      <c r="E13" s="19" t="s">
        <v>432</v>
      </c>
      <c r="F13" s="19" t="s">
        <v>561</v>
      </c>
      <c r="G13" s="32">
        <v>41041</v>
      </c>
      <c r="H13" s="19" t="s">
        <v>562</v>
      </c>
      <c r="I13" s="19" t="s">
        <v>513</v>
      </c>
      <c r="J13" s="19" t="s">
        <v>105</v>
      </c>
      <c r="K13" s="19">
        <v>19382</v>
      </c>
      <c r="L13" s="67" t="str">
        <f>HYPERLINK("mailto:kellyfeenan@comcast.net","kellyfeenan@comcast.net")</f>
        <v>kellyfeenan@comcast.net</v>
      </c>
      <c r="M13" s="19" t="s">
        <v>563</v>
      </c>
      <c r="N13" s="89">
        <v>39729</v>
      </c>
      <c r="O13" s="19" t="s">
        <v>564</v>
      </c>
      <c r="P13" s="89">
        <v>40311</v>
      </c>
      <c r="Q13" s="12"/>
      <c r="R13" s="90"/>
      <c r="S13" s="12"/>
      <c r="T13" s="90"/>
      <c r="U13" s="91"/>
      <c r="V13" s="91"/>
      <c r="W13" s="91"/>
      <c r="X13" s="91"/>
      <c r="Y13" s="91"/>
      <c r="Z13" s="91"/>
      <c r="AA13" s="92"/>
      <c r="AB13" s="93"/>
      <c r="AC13" s="93"/>
      <c r="AD13" s="93"/>
      <c r="AE13" s="93"/>
      <c r="AF13" s="93"/>
      <c r="AG13" s="93"/>
      <c r="AH13" s="93"/>
      <c r="AI13" s="93"/>
      <c r="AJ13" s="93"/>
    </row>
    <row r="14" spans="1:36" ht="28.5" customHeight="1">
      <c r="A14" s="19" t="s">
        <v>565</v>
      </c>
      <c r="B14" s="19" t="s">
        <v>61</v>
      </c>
      <c r="C14" s="25">
        <v>39899</v>
      </c>
      <c r="D14" s="19" t="s">
        <v>23</v>
      </c>
      <c r="E14" s="19" t="s">
        <v>71</v>
      </c>
      <c r="F14" s="34">
        <v>6107649084</v>
      </c>
      <c r="G14" s="32">
        <v>39934</v>
      </c>
      <c r="H14" s="35" t="s">
        <v>566</v>
      </c>
      <c r="I14" s="19" t="s">
        <v>567</v>
      </c>
      <c r="J14" s="19" t="s">
        <v>105</v>
      </c>
      <c r="K14" s="19">
        <v>19342</v>
      </c>
      <c r="L14" s="28" t="str">
        <f>HYPERLINK("mailto:flynnbaby2008@yahoo.com","flynnbaby2008@yahoo.com")</f>
        <v>flynnbaby2008@yahoo.com</v>
      </c>
      <c r="M14" s="35" t="s">
        <v>568</v>
      </c>
      <c r="N14" s="13">
        <v>39476</v>
      </c>
      <c r="O14" s="19" t="s">
        <v>569</v>
      </c>
      <c r="P14" s="13">
        <v>40037</v>
      </c>
      <c r="Q14" s="12"/>
      <c r="R14" s="13"/>
      <c r="S14" s="12"/>
      <c r="T14" s="13"/>
      <c r="U14" s="15"/>
      <c r="V14" s="15"/>
      <c r="W14" s="15"/>
      <c r="X14" s="15"/>
      <c r="Y14" s="15"/>
      <c r="Z14" s="15"/>
      <c r="AA14" s="16"/>
      <c r="AB14" s="16"/>
      <c r="AC14" s="16"/>
      <c r="AD14" s="16"/>
      <c r="AE14" s="16"/>
      <c r="AF14" s="16"/>
      <c r="AG14" s="16"/>
      <c r="AH14" s="16"/>
      <c r="AI14" s="16"/>
      <c r="AJ14" s="16"/>
    </row>
    <row r="15" spans="1:36" ht="28.5" customHeight="1">
      <c r="A15" s="6" t="s">
        <v>570</v>
      </c>
      <c r="B15" s="6" t="s">
        <v>61</v>
      </c>
      <c r="C15" s="7">
        <v>43283</v>
      </c>
      <c r="D15" s="6" t="s">
        <v>23</v>
      </c>
      <c r="E15" s="6" t="s">
        <v>218</v>
      </c>
      <c r="F15" s="8">
        <v>3617399599</v>
      </c>
      <c r="G15" s="17">
        <v>43391</v>
      </c>
      <c r="H15" s="95"/>
      <c r="I15" s="6"/>
      <c r="J15" s="6" t="s">
        <v>571</v>
      </c>
      <c r="K15" s="6"/>
      <c r="L15" s="20" t="s">
        <v>572</v>
      </c>
      <c r="M15" s="6" t="s">
        <v>258</v>
      </c>
      <c r="N15" s="10">
        <v>42628</v>
      </c>
      <c r="O15" s="12"/>
      <c r="P15" s="13"/>
      <c r="Q15" s="12"/>
      <c r="R15" s="13"/>
      <c r="S15" s="12"/>
      <c r="T15" s="13"/>
      <c r="U15" s="15"/>
      <c r="V15" s="15"/>
      <c r="W15" s="15"/>
      <c r="X15" s="15"/>
      <c r="Y15" s="15"/>
      <c r="Z15" s="15"/>
      <c r="AA15" s="16"/>
      <c r="AB15" s="16"/>
      <c r="AC15" s="16"/>
      <c r="AD15" s="16"/>
      <c r="AE15" s="16"/>
      <c r="AF15" s="16"/>
      <c r="AG15" s="16"/>
      <c r="AH15" s="16"/>
      <c r="AI15" s="16"/>
      <c r="AJ15" s="16"/>
    </row>
    <row r="16" spans="1:36" ht="15.75" customHeight="1">
      <c r="A16" s="19" t="s">
        <v>573</v>
      </c>
      <c r="B16" s="12" t="s">
        <v>574</v>
      </c>
      <c r="C16" s="88">
        <v>41996</v>
      </c>
      <c r="D16" s="12" t="s">
        <v>23</v>
      </c>
      <c r="E16" s="12" t="s">
        <v>575</v>
      </c>
      <c r="F16" s="12" t="s">
        <v>576</v>
      </c>
      <c r="G16" s="13">
        <v>41684</v>
      </c>
      <c r="H16" s="12" t="s">
        <v>577</v>
      </c>
      <c r="I16" s="12" t="s">
        <v>53</v>
      </c>
      <c r="J16" s="12" t="s">
        <v>29</v>
      </c>
      <c r="K16" s="12">
        <v>19382</v>
      </c>
      <c r="L16" s="96" t="str">
        <f>HYPERLINK("mailto:chrisfruehauf@yahoo.com","chrisfruehauf@yahoo.com")</f>
        <v>chrisfruehauf@yahoo.com</v>
      </c>
      <c r="M16" s="12" t="s">
        <v>578</v>
      </c>
      <c r="N16" s="13">
        <v>37888</v>
      </c>
      <c r="O16" s="12" t="s">
        <v>579</v>
      </c>
      <c r="P16" s="13">
        <v>38539</v>
      </c>
      <c r="Q16" s="12" t="s">
        <v>280</v>
      </c>
      <c r="R16" s="12">
        <v>40778</v>
      </c>
      <c r="S16" s="12"/>
      <c r="T16" s="12"/>
      <c r="U16" s="91"/>
      <c r="V16" s="91"/>
      <c r="W16" s="91"/>
      <c r="X16" s="91"/>
      <c r="Y16" s="91"/>
      <c r="Z16" s="91"/>
      <c r="AA16" s="97"/>
      <c r="AB16" s="98"/>
      <c r="AC16" s="98"/>
      <c r="AD16" s="98"/>
      <c r="AE16" s="98"/>
      <c r="AF16" s="98"/>
      <c r="AG16" s="98"/>
      <c r="AH16" s="98"/>
      <c r="AI16" s="98"/>
      <c r="AJ16" s="98"/>
    </row>
    <row r="17" spans="1:36" ht="28.5" customHeight="1">
      <c r="A17" s="19" t="s">
        <v>580</v>
      </c>
      <c r="B17" s="19" t="s">
        <v>581</v>
      </c>
      <c r="C17" s="25">
        <v>42624</v>
      </c>
      <c r="D17" s="19" t="s">
        <v>23</v>
      </c>
      <c r="E17" s="19" t="s">
        <v>582</v>
      </c>
      <c r="F17" s="26">
        <v>6199905753</v>
      </c>
      <c r="G17" s="32">
        <v>42476</v>
      </c>
      <c r="H17" s="19" t="s">
        <v>583</v>
      </c>
      <c r="I17" s="19" t="s">
        <v>39</v>
      </c>
      <c r="J17" s="19" t="s">
        <v>29</v>
      </c>
      <c r="K17" s="19">
        <v>19348</v>
      </c>
      <c r="L17" s="30" t="str">
        <f>HYPERLINK("mailto:jonimiller50@yahoo.com","jonimiller50@yahoo.com")</f>
        <v>jonimiller50@yahoo.com</v>
      </c>
      <c r="M17" s="19" t="s">
        <v>584</v>
      </c>
      <c r="N17" s="13">
        <v>41737</v>
      </c>
      <c r="O17" s="12" t="s">
        <v>585</v>
      </c>
      <c r="P17" s="13">
        <v>42540</v>
      </c>
      <c r="Q17" s="12"/>
      <c r="R17" s="13"/>
      <c r="S17" s="12"/>
      <c r="T17" s="13"/>
      <c r="U17" s="15"/>
      <c r="V17" s="15"/>
      <c r="W17" s="15"/>
      <c r="X17" s="15"/>
      <c r="Y17" s="15"/>
      <c r="Z17" s="15"/>
      <c r="AA17" s="16"/>
      <c r="AB17" s="16"/>
      <c r="AC17" s="16"/>
      <c r="AD17" s="16"/>
      <c r="AE17" s="16"/>
      <c r="AF17" s="16"/>
      <c r="AG17" s="16"/>
      <c r="AH17" s="16"/>
      <c r="AI17" s="16"/>
      <c r="AJ17" s="16"/>
    </row>
    <row r="18" spans="1:36" ht="28.5" customHeight="1">
      <c r="A18" s="19" t="s">
        <v>586</v>
      </c>
      <c r="B18" s="19" t="s">
        <v>587</v>
      </c>
      <c r="C18" s="25">
        <v>41902</v>
      </c>
      <c r="D18" s="19" t="s">
        <v>23</v>
      </c>
      <c r="E18" s="19" t="s">
        <v>291</v>
      </c>
      <c r="F18" s="26">
        <v>6107932079</v>
      </c>
      <c r="G18" s="32">
        <v>41699</v>
      </c>
      <c r="H18" s="19" t="s">
        <v>588</v>
      </c>
      <c r="I18" s="19" t="s">
        <v>39</v>
      </c>
      <c r="J18" s="19" t="s">
        <v>29</v>
      </c>
      <c r="K18" s="19">
        <v>19348</v>
      </c>
      <c r="L18" s="28" t="s">
        <v>589</v>
      </c>
      <c r="M18" s="19" t="s">
        <v>590</v>
      </c>
      <c r="N18" s="13">
        <v>38181</v>
      </c>
      <c r="O18" s="12" t="s">
        <v>591</v>
      </c>
      <c r="P18" s="13">
        <v>40115</v>
      </c>
      <c r="Q18" s="12"/>
      <c r="R18" s="13"/>
      <c r="S18" s="12"/>
      <c r="T18" s="13"/>
      <c r="U18" s="14" t="s">
        <v>33</v>
      </c>
      <c r="V18" s="15"/>
      <c r="W18" s="15"/>
      <c r="X18" s="15"/>
      <c r="Y18" s="15"/>
      <c r="Z18" s="15"/>
      <c r="AA18" s="65"/>
      <c r="AB18" s="66"/>
      <c r="AC18" s="66"/>
      <c r="AD18" s="66"/>
      <c r="AE18" s="66"/>
      <c r="AF18" s="66"/>
      <c r="AG18" s="66"/>
      <c r="AH18" s="66"/>
      <c r="AI18" s="66"/>
      <c r="AJ18" s="66"/>
    </row>
    <row r="19" spans="1:36" ht="15.75" customHeight="1">
      <c r="A19" s="19" t="s">
        <v>592</v>
      </c>
      <c r="B19" s="19" t="s">
        <v>587</v>
      </c>
      <c r="C19" s="88">
        <v>41934</v>
      </c>
      <c r="D19" s="19" t="s">
        <v>23</v>
      </c>
      <c r="E19" s="19" t="s">
        <v>172</v>
      </c>
      <c r="F19" s="19" t="s">
        <v>593</v>
      </c>
      <c r="G19" s="32">
        <v>41834</v>
      </c>
      <c r="H19" s="19" t="s">
        <v>594</v>
      </c>
      <c r="I19" s="19" t="s">
        <v>28</v>
      </c>
      <c r="J19" s="19" t="s">
        <v>29</v>
      </c>
      <c r="K19" s="19">
        <v>19317</v>
      </c>
      <c r="L19" s="30" t="str">
        <f>HYPERLINK("mailto:acgregori@comcast.net","acgregori@comcast.net")</f>
        <v>acgregori@comcast.net</v>
      </c>
      <c r="M19" s="19" t="s">
        <v>364</v>
      </c>
      <c r="N19" s="89">
        <v>39415</v>
      </c>
      <c r="O19" s="12" t="s">
        <v>279</v>
      </c>
      <c r="P19" s="13">
        <v>40081</v>
      </c>
      <c r="Q19" s="12" t="s">
        <v>254</v>
      </c>
      <c r="R19" s="13">
        <v>40872</v>
      </c>
      <c r="S19" s="12"/>
      <c r="T19" s="90"/>
      <c r="U19" s="91"/>
      <c r="V19" s="91"/>
      <c r="W19" s="91"/>
      <c r="X19" s="91"/>
      <c r="Y19" s="91"/>
      <c r="Z19" s="91"/>
      <c r="AA19" s="92"/>
      <c r="AB19" s="93"/>
      <c r="AC19" s="93"/>
      <c r="AD19" s="93"/>
      <c r="AE19" s="93"/>
      <c r="AF19" s="93"/>
      <c r="AG19" s="93"/>
      <c r="AH19" s="93"/>
      <c r="AI19" s="93"/>
      <c r="AJ19" s="93"/>
    </row>
    <row r="20" spans="1:36" ht="28.5" customHeight="1">
      <c r="A20" s="19" t="s">
        <v>595</v>
      </c>
      <c r="B20" s="19" t="s">
        <v>596</v>
      </c>
      <c r="C20" s="25">
        <v>40838</v>
      </c>
      <c r="D20" s="19" t="s">
        <v>23</v>
      </c>
      <c r="E20" s="19" t="s">
        <v>597</v>
      </c>
      <c r="F20" s="26">
        <v>4844377648</v>
      </c>
      <c r="G20" s="32">
        <v>40817</v>
      </c>
      <c r="H20" s="19" t="s">
        <v>598</v>
      </c>
      <c r="I20" s="19" t="s">
        <v>28</v>
      </c>
      <c r="J20" s="19" t="s">
        <v>105</v>
      </c>
      <c r="K20" s="19">
        <v>19317</v>
      </c>
      <c r="L20" s="30" t="str">
        <f>HYPERLINK("mailto:Grieb0430@gmail.com","Grieb0430@gmail.com")</f>
        <v>Grieb0430@gmail.com</v>
      </c>
      <c r="M20" s="19" t="s">
        <v>599</v>
      </c>
      <c r="N20" s="13">
        <v>40785</v>
      </c>
      <c r="O20" s="12" t="s">
        <v>600</v>
      </c>
      <c r="P20" s="13">
        <v>41770</v>
      </c>
      <c r="Q20" s="12"/>
      <c r="R20" s="13"/>
      <c r="S20" s="12"/>
      <c r="T20" s="13"/>
      <c r="U20" s="14" t="s">
        <v>33</v>
      </c>
      <c r="V20" s="15"/>
      <c r="W20" s="15"/>
      <c r="X20" s="15"/>
      <c r="Y20" s="15"/>
      <c r="Z20" s="15"/>
      <c r="AA20" s="16"/>
      <c r="AB20" s="16"/>
      <c r="AC20" s="16"/>
      <c r="AD20" s="16"/>
      <c r="AE20" s="16"/>
      <c r="AF20" s="16"/>
      <c r="AG20" s="16"/>
      <c r="AH20" s="16"/>
      <c r="AI20" s="16"/>
      <c r="AJ20" s="16"/>
    </row>
    <row r="21" spans="1:36" ht="15.75" customHeight="1">
      <c r="A21" s="19" t="s">
        <v>601</v>
      </c>
      <c r="B21" s="19" t="s">
        <v>394</v>
      </c>
      <c r="C21" s="88">
        <v>41955</v>
      </c>
      <c r="D21" s="19" t="s">
        <v>23</v>
      </c>
      <c r="E21" s="19" t="s">
        <v>79</v>
      </c>
      <c r="F21" s="19" t="s">
        <v>602</v>
      </c>
      <c r="G21" s="32">
        <v>41772</v>
      </c>
      <c r="H21" s="19" t="s">
        <v>603</v>
      </c>
      <c r="I21" s="19" t="s">
        <v>28</v>
      </c>
      <c r="J21" s="19" t="s">
        <v>29</v>
      </c>
      <c r="K21" s="19">
        <v>19317</v>
      </c>
      <c r="L21" s="30" t="str">
        <f>HYPERLINK("mailto:s.cleary12@gmail.com","s.cleary12@gmail.com")</f>
        <v>s.cleary12@gmail.com</v>
      </c>
      <c r="M21" s="19" t="s">
        <v>311</v>
      </c>
      <c r="N21" s="89">
        <v>38682</v>
      </c>
      <c r="O21" s="19" t="s">
        <v>604</v>
      </c>
      <c r="P21" s="13">
        <v>41399</v>
      </c>
      <c r="Q21" s="12"/>
      <c r="R21" s="90"/>
      <c r="S21" s="12"/>
      <c r="T21" s="90"/>
      <c r="U21" s="91"/>
      <c r="V21" s="91"/>
      <c r="W21" s="91"/>
      <c r="X21" s="91"/>
      <c r="Y21" s="91"/>
      <c r="Z21" s="91"/>
      <c r="AA21" s="92"/>
      <c r="AB21" s="93"/>
      <c r="AC21" s="93"/>
      <c r="AD21" s="93"/>
      <c r="AE21" s="93"/>
      <c r="AF21" s="93"/>
      <c r="AG21" s="93"/>
      <c r="AH21" s="93"/>
      <c r="AI21" s="93"/>
      <c r="AJ21" s="93"/>
    </row>
    <row r="22" spans="1:36" ht="15.75" customHeight="1">
      <c r="A22" s="19" t="s">
        <v>605</v>
      </c>
      <c r="B22" s="19" t="s">
        <v>501</v>
      </c>
      <c r="C22" s="88">
        <v>41710</v>
      </c>
      <c r="D22" s="19" t="s">
        <v>23</v>
      </c>
      <c r="E22" s="19" t="s">
        <v>120</v>
      </c>
      <c r="F22" s="19" t="s">
        <v>606</v>
      </c>
      <c r="G22" s="32">
        <v>41865</v>
      </c>
      <c r="H22" s="19" t="s">
        <v>607</v>
      </c>
      <c r="I22" s="19" t="s">
        <v>39</v>
      </c>
      <c r="J22" s="19" t="s">
        <v>29</v>
      </c>
      <c r="K22" s="19">
        <v>19348</v>
      </c>
      <c r="L22" s="30" t="str">
        <f>HYPERLINK("mailto:heatherlynn312@yahoo.com","heatherlynn312@yahoo.com")</f>
        <v>heatherlynn312@yahoo.com</v>
      </c>
      <c r="M22" s="19" t="s">
        <v>608</v>
      </c>
      <c r="N22" s="89">
        <v>39615</v>
      </c>
      <c r="O22" s="19" t="s">
        <v>609</v>
      </c>
      <c r="P22" s="13">
        <v>40916</v>
      </c>
      <c r="Q22" s="12" t="s">
        <v>610</v>
      </c>
      <c r="R22" s="13">
        <v>41436</v>
      </c>
      <c r="S22" s="12"/>
      <c r="T22" s="90"/>
      <c r="U22" s="91"/>
      <c r="V22" s="91"/>
      <c r="W22" s="91"/>
      <c r="X22" s="91"/>
      <c r="Y22" s="91"/>
      <c r="Z22" s="91"/>
      <c r="AA22" s="92"/>
      <c r="AB22" s="93"/>
      <c r="AC22" s="93"/>
      <c r="AD22" s="93"/>
      <c r="AE22" s="93"/>
      <c r="AF22" s="93"/>
      <c r="AG22" s="93"/>
      <c r="AH22" s="93"/>
      <c r="AI22" s="93"/>
      <c r="AJ22" s="93"/>
    </row>
    <row r="23" spans="1:36" ht="15.75" customHeight="1">
      <c r="A23" s="19" t="s">
        <v>611</v>
      </c>
      <c r="B23" s="19" t="s">
        <v>612</v>
      </c>
      <c r="C23" s="88">
        <v>39481</v>
      </c>
      <c r="D23" s="19" t="s">
        <v>23</v>
      </c>
      <c r="E23" s="19" t="s">
        <v>613</v>
      </c>
      <c r="F23" s="19" t="s">
        <v>614</v>
      </c>
      <c r="G23" s="32">
        <v>39722</v>
      </c>
      <c r="H23" s="19" t="s">
        <v>615</v>
      </c>
      <c r="I23" s="19" t="s">
        <v>513</v>
      </c>
      <c r="J23" s="19" t="s">
        <v>105</v>
      </c>
      <c r="K23" s="19">
        <v>19382</v>
      </c>
      <c r="L23" s="28" t="str">
        <f>HYPERLINK("mailto:whoffman@helmsbriscoe.com","whoffman@helmsbriscoe.com")</f>
        <v>whoffman@helmsbriscoe.com</v>
      </c>
      <c r="M23" s="19" t="s">
        <v>616</v>
      </c>
      <c r="N23" s="89">
        <v>39609</v>
      </c>
      <c r="O23" s="19" t="s">
        <v>280</v>
      </c>
      <c r="P23" s="89">
        <v>40085</v>
      </c>
      <c r="Q23" s="19" t="s">
        <v>617</v>
      </c>
      <c r="R23" s="89">
        <v>40858</v>
      </c>
      <c r="S23" s="12"/>
      <c r="T23" s="90"/>
      <c r="U23" s="91"/>
      <c r="V23" s="91"/>
      <c r="W23" s="91"/>
      <c r="X23" s="91"/>
      <c r="Y23" s="91"/>
      <c r="Z23" s="91"/>
      <c r="AA23" s="92"/>
      <c r="AB23" s="93"/>
      <c r="AC23" s="93"/>
      <c r="AD23" s="93"/>
      <c r="AE23" s="93"/>
      <c r="AF23" s="93"/>
      <c r="AG23" s="93"/>
      <c r="AH23" s="93"/>
      <c r="AI23" s="93"/>
      <c r="AJ23" s="93"/>
    </row>
    <row r="24" spans="1:36" ht="15.75" customHeight="1">
      <c r="A24" s="35" t="s">
        <v>618</v>
      </c>
      <c r="B24" s="35" t="s">
        <v>619</v>
      </c>
      <c r="C24" s="35" t="s">
        <v>620</v>
      </c>
      <c r="D24" s="35" t="s">
        <v>23</v>
      </c>
      <c r="E24" s="35" t="s">
        <v>74</v>
      </c>
      <c r="F24" s="35" t="s">
        <v>621</v>
      </c>
      <c r="G24" s="35" t="s">
        <v>622</v>
      </c>
      <c r="H24" s="35" t="s">
        <v>623</v>
      </c>
      <c r="I24" s="35" t="s">
        <v>513</v>
      </c>
      <c r="J24" s="35" t="s">
        <v>624</v>
      </c>
      <c r="K24" s="35">
        <v>19382</v>
      </c>
      <c r="L24" s="67" t="str">
        <f>HYPERLINK("mailto:marylewislacy@gmail.com","marylewislacy@gmail.com")</f>
        <v>marylewislacy@gmail.com</v>
      </c>
      <c r="M24" s="35" t="s">
        <v>305</v>
      </c>
      <c r="N24" s="99">
        <v>39598</v>
      </c>
      <c r="O24" s="35" t="s">
        <v>625</v>
      </c>
      <c r="P24" s="99">
        <v>40395</v>
      </c>
      <c r="Q24" s="35" t="s">
        <v>473</v>
      </c>
      <c r="R24" s="99">
        <v>41010</v>
      </c>
      <c r="S24" s="15"/>
      <c r="T24" s="100"/>
      <c r="U24" s="91"/>
      <c r="V24" s="91"/>
      <c r="W24" s="91"/>
      <c r="X24" s="91"/>
      <c r="Y24" s="91"/>
      <c r="Z24" s="91"/>
      <c r="AA24" s="92"/>
      <c r="AB24" s="93"/>
      <c r="AC24" s="93"/>
      <c r="AD24" s="93"/>
      <c r="AE24" s="93"/>
      <c r="AF24" s="93"/>
      <c r="AG24" s="93"/>
      <c r="AH24" s="93"/>
      <c r="AI24" s="93"/>
      <c r="AJ24" s="93"/>
    </row>
    <row r="25" spans="1:36" ht="28.5" customHeight="1">
      <c r="A25" s="19" t="s">
        <v>626</v>
      </c>
      <c r="B25" s="19" t="s">
        <v>217</v>
      </c>
      <c r="C25" s="25">
        <v>41014</v>
      </c>
      <c r="D25" s="19" t="s">
        <v>23</v>
      </c>
      <c r="E25" s="19" t="s">
        <v>627</v>
      </c>
      <c r="F25" s="26">
        <v>6034752937</v>
      </c>
      <c r="G25" s="32">
        <v>41072</v>
      </c>
      <c r="H25" s="19" t="s">
        <v>628</v>
      </c>
      <c r="I25" s="19" t="s">
        <v>513</v>
      </c>
      <c r="J25" s="19" t="s">
        <v>105</v>
      </c>
      <c r="K25" s="19">
        <v>19382</v>
      </c>
      <c r="L25" s="28" t="str">
        <f>HYPERLINK("mailto:kearlene@yahoo.com","kearlene@yahoo.com")</f>
        <v>kearlene@yahoo.com</v>
      </c>
      <c r="M25" s="19" t="s">
        <v>629</v>
      </c>
      <c r="N25" s="13">
        <v>40603</v>
      </c>
      <c r="O25" s="19" t="s">
        <v>406</v>
      </c>
      <c r="P25" s="13">
        <v>41330</v>
      </c>
      <c r="Q25" s="12"/>
      <c r="R25" s="13"/>
      <c r="S25" s="12"/>
      <c r="T25" s="13"/>
      <c r="U25" s="15"/>
      <c r="V25" s="15"/>
      <c r="W25" s="15"/>
      <c r="X25" s="15"/>
      <c r="Y25" s="15"/>
      <c r="Z25" s="15"/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 ht="26.25">
      <c r="A26" s="19" t="s">
        <v>630</v>
      </c>
      <c r="B26" s="19" t="s">
        <v>631</v>
      </c>
      <c r="C26" s="25">
        <v>40414</v>
      </c>
      <c r="D26" s="19" t="s">
        <v>23</v>
      </c>
      <c r="E26" s="12"/>
      <c r="F26" s="26" t="s">
        <v>632</v>
      </c>
      <c r="G26" s="32">
        <v>39114</v>
      </c>
      <c r="H26" s="19" t="s">
        <v>633</v>
      </c>
      <c r="I26" s="19" t="s">
        <v>39</v>
      </c>
      <c r="J26" s="19" t="s">
        <v>105</v>
      </c>
      <c r="K26" s="19">
        <v>19348</v>
      </c>
      <c r="L26" s="28" t="str">
        <f>HYPERLINK("mailto:tamcglynn@yahoo.com","tamcglynn@yahoo.com")</f>
        <v>tamcglynn@yahoo.com</v>
      </c>
      <c r="M26" s="19" t="s">
        <v>74</v>
      </c>
      <c r="N26" s="13">
        <v>39164</v>
      </c>
      <c r="O26" s="19" t="s">
        <v>168</v>
      </c>
      <c r="P26" s="13">
        <v>38093</v>
      </c>
      <c r="Q26" s="19" t="s">
        <v>634</v>
      </c>
      <c r="R26" s="13">
        <v>40531</v>
      </c>
      <c r="S26" s="19" t="s">
        <v>635</v>
      </c>
      <c r="T26" s="13">
        <v>41290</v>
      </c>
      <c r="U26" s="15"/>
      <c r="V26" s="15"/>
      <c r="W26" s="15"/>
      <c r="X26" s="15"/>
      <c r="Y26" s="15"/>
      <c r="Z26" s="15"/>
      <c r="AA26" s="65"/>
      <c r="AB26" s="66"/>
      <c r="AC26" s="66"/>
      <c r="AD26" s="66"/>
      <c r="AE26" s="66"/>
      <c r="AF26" s="66"/>
      <c r="AG26" s="66"/>
      <c r="AH26" s="66"/>
      <c r="AI26" s="66"/>
      <c r="AJ26" s="66"/>
    </row>
    <row r="27" spans="1:36" ht="15.75" customHeight="1">
      <c r="A27" s="19" t="s">
        <v>636</v>
      </c>
      <c r="B27" s="19" t="s">
        <v>364</v>
      </c>
      <c r="C27" s="25">
        <v>42396</v>
      </c>
      <c r="D27" s="19" t="s">
        <v>23</v>
      </c>
      <c r="E27" s="12" t="s">
        <v>637</v>
      </c>
      <c r="F27" s="26">
        <v>6103311247</v>
      </c>
      <c r="G27" s="32">
        <v>42385</v>
      </c>
      <c r="H27" s="19" t="s">
        <v>638</v>
      </c>
      <c r="I27" s="19" t="s">
        <v>28</v>
      </c>
      <c r="J27" s="19" t="s">
        <v>29</v>
      </c>
      <c r="K27" s="19">
        <v>19317</v>
      </c>
      <c r="L27" s="30" t="str">
        <f>HYPERLINK("mailto:kellymegill@yahoo.com","kellymegill@yahoo.com")</f>
        <v>kellymegill@yahoo.com</v>
      </c>
      <c r="M27" s="19" t="s">
        <v>639</v>
      </c>
      <c r="N27" s="13">
        <v>38825</v>
      </c>
      <c r="O27" s="19" t="s">
        <v>537</v>
      </c>
      <c r="P27" s="13">
        <v>39374</v>
      </c>
      <c r="Q27" s="19" t="s">
        <v>640</v>
      </c>
      <c r="R27" s="13">
        <v>41992</v>
      </c>
      <c r="S27" s="19"/>
      <c r="T27" s="13"/>
      <c r="U27" s="15"/>
      <c r="V27" s="15"/>
      <c r="W27" s="15"/>
      <c r="X27" s="15"/>
      <c r="Y27" s="15"/>
      <c r="Z27" s="15"/>
      <c r="AA27" s="65"/>
      <c r="AB27" s="66"/>
      <c r="AC27" s="66"/>
      <c r="AD27" s="66"/>
      <c r="AE27" s="66"/>
      <c r="AF27" s="66"/>
      <c r="AG27" s="66"/>
      <c r="AH27" s="66"/>
      <c r="AI27" s="66"/>
      <c r="AJ27" s="66"/>
    </row>
    <row r="28" spans="1:36" ht="15.75" customHeight="1">
      <c r="A28" s="37" t="s">
        <v>641</v>
      </c>
      <c r="B28" s="37" t="s">
        <v>574</v>
      </c>
      <c r="C28" s="101">
        <v>42754</v>
      </c>
      <c r="D28" s="37" t="s">
        <v>23</v>
      </c>
      <c r="E28" s="37" t="s">
        <v>334</v>
      </c>
      <c r="F28" s="37" t="s">
        <v>642</v>
      </c>
      <c r="G28" s="102">
        <v>42896</v>
      </c>
      <c r="H28" s="37" t="s">
        <v>643</v>
      </c>
      <c r="I28" s="37" t="s">
        <v>28</v>
      </c>
      <c r="J28" s="37" t="s">
        <v>644</v>
      </c>
      <c r="K28" s="37">
        <v>19317</v>
      </c>
      <c r="L28" s="103" t="s">
        <v>645</v>
      </c>
      <c r="M28" s="37" t="s">
        <v>646</v>
      </c>
      <c r="N28" s="104">
        <v>39186</v>
      </c>
      <c r="O28" s="37" t="s">
        <v>647</v>
      </c>
      <c r="P28" s="104">
        <v>39867</v>
      </c>
      <c r="Q28" s="37" t="s">
        <v>648</v>
      </c>
      <c r="R28" s="104">
        <v>40807</v>
      </c>
      <c r="S28" s="15"/>
      <c r="T28" s="100"/>
      <c r="U28" s="91"/>
      <c r="V28" s="91"/>
      <c r="W28" s="91"/>
      <c r="X28" s="91"/>
      <c r="Y28" s="91"/>
      <c r="Z28" s="91"/>
      <c r="AA28" s="92"/>
      <c r="AB28" s="93"/>
      <c r="AC28" s="93"/>
      <c r="AD28" s="93"/>
      <c r="AE28" s="93"/>
      <c r="AF28" s="93"/>
      <c r="AG28" s="93"/>
      <c r="AH28" s="93"/>
      <c r="AI28" s="93"/>
      <c r="AJ28" s="93"/>
    </row>
    <row r="29" spans="1:36" ht="28.5" customHeight="1">
      <c r="A29" s="19" t="s">
        <v>649</v>
      </c>
      <c r="B29" s="19" t="s">
        <v>650</v>
      </c>
      <c r="C29" s="25">
        <v>41020</v>
      </c>
      <c r="D29" s="19" t="s">
        <v>23</v>
      </c>
      <c r="E29" s="19" t="s">
        <v>357</v>
      </c>
      <c r="F29" s="26">
        <v>4843438224</v>
      </c>
      <c r="G29" s="32">
        <v>40969</v>
      </c>
      <c r="H29" s="19" t="s">
        <v>651</v>
      </c>
      <c r="I29" s="19" t="s">
        <v>28</v>
      </c>
      <c r="J29" s="19" t="s">
        <v>105</v>
      </c>
      <c r="K29" s="19">
        <v>19317</v>
      </c>
      <c r="L29" s="67" t="str">
        <f>HYPERLINK("mailto:amynutter09@gmail.com","amynutter09@gmail.com")</f>
        <v>amynutter09@gmail.com</v>
      </c>
      <c r="M29" s="19" t="s">
        <v>213</v>
      </c>
      <c r="N29" s="13">
        <v>40572</v>
      </c>
      <c r="O29" s="12" t="s">
        <v>652</v>
      </c>
      <c r="P29" s="13">
        <v>41708</v>
      </c>
      <c r="Q29" s="12"/>
      <c r="R29" s="13"/>
      <c r="S29" s="12"/>
      <c r="T29" s="13"/>
      <c r="U29" s="14" t="s">
        <v>33</v>
      </c>
      <c r="V29" s="15"/>
      <c r="W29" s="15"/>
      <c r="X29" s="15"/>
      <c r="Y29" s="15"/>
      <c r="Z29" s="15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ht="15.75" customHeight="1">
      <c r="A30" s="19" t="s">
        <v>653</v>
      </c>
      <c r="B30" s="19" t="s">
        <v>654</v>
      </c>
      <c r="C30" s="88">
        <v>42022</v>
      </c>
      <c r="D30" s="19" t="s">
        <v>23</v>
      </c>
      <c r="E30" s="19"/>
      <c r="F30" s="19" t="s">
        <v>655</v>
      </c>
      <c r="G30" s="32">
        <v>42108</v>
      </c>
      <c r="H30" s="19" t="s">
        <v>656</v>
      </c>
      <c r="I30" s="19" t="s">
        <v>28</v>
      </c>
      <c r="J30" s="19" t="s">
        <v>29</v>
      </c>
      <c r="K30" s="19" t="s">
        <v>657</v>
      </c>
      <c r="L30" s="33" t="str">
        <f>HYPERLINK("mailto:jeannette.oakes.reads@gmail.com","jeannette.oakes.reads@gmail.com")</f>
        <v>jeannette.oakes.reads@gmail.com</v>
      </c>
      <c r="M30" s="19" t="s">
        <v>41</v>
      </c>
      <c r="N30" s="89">
        <v>40706</v>
      </c>
      <c r="O30" s="19" t="s">
        <v>259</v>
      </c>
      <c r="P30" s="89">
        <v>41126</v>
      </c>
      <c r="Q30" s="12"/>
      <c r="R30" s="90"/>
      <c r="S30" s="12"/>
      <c r="T30" s="90"/>
      <c r="U30" s="91"/>
      <c r="V30" s="91"/>
      <c r="W30" s="91"/>
      <c r="X30" s="91"/>
      <c r="Y30" s="91"/>
      <c r="Z30" s="91"/>
      <c r="AA30" s="92"/>
      <c r="AB30" s="93"/>
      <c r="AC30" s="93"/>
      <c r="AD30" s="93"/>
      <c r="AE30" s="93"/>
      <c r="AF30" s="93"/>
      <c r="AG30" s="93"/>
      <c r="AH30" s="93"/>
      <c r="AI30" s="93"/>
      <c r="AJ30" s="93"/>
    </row>
    <row r="31" spans="1:36" ht="28.5" customHeight="1">
      <c r="A31" s="19" t="s">
        <v>658</v>
      </c>
      <c r="B31" s="19" t="s">
        <v>659</v>
      </c>
      <c r="C31" s="25"/>
      <c r="D31" s="12"/>
      <c r="E31" s="19" t="s">
        <v>660</v>
      </c>
      <c r="F31" s="26">
        <v>6468245030</v>
      </c>
      <c r="G31" s="6" t="s">
        <v>103</v>
      </c>
      <c r="H31" s="19" t="s">
        <v>661</v>
      </c>
      <c r="I31" s="19" t="s">
        <v>662</v>
      </c>
      <c r="J31" s="19" t="s">
        <v>644</v>
      </c>
      <c r="K31" s="19">
        <v>19146</v>
      </c>
      <c r="L31" s="67" t="str">
        <f>HYPERLINK("mailto:kathleenmorlando@yahoo.com","kathleenmorlando@yahoo.com")</f>
        <v>kathleenmorlando@yahoo.com</v>
      </c>
      <c r="M31" s="12"/>
      <c r="N31" s="13"/>
      <c r="O31" s="12"/>
      <c r="P31" s="13"/>
      <c r="Q31" s="12"/>
      <c r="R31" s="13"/>
      <c r="S31" s="12"/>
      <c r="T31" s="13"/>
      <c r="U31" s="15"/>
      <c r="V31" s="15"/>
      <c r="W31" s="15"/>
      <c r="X31" s="15"/>
      <c r="Y31" s="15"/>
      <c r="Z31" s="15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ht="15.75" customHeight="1">
      <c r="A32" s="19" t="s">
        <v>663</v>
      </c>
      <c r="B32" s="19" t="s">
        <v>664</v>
      </c>
      <c r="C32" s="88">
        <v>41490</v>
      </c>
      <c r="D32" s="19" t="s">
        <v>23</v>
      </c>
      <c r="E32" s="19" t="s">
        <v>218</v>
      </c>
      <c r="F32" s="19" t="s">
        <v>665</v>
      </c>
      <c r="G32" s="32">
        <v>41426</v>
      </c>
      <c r="H32" s="19" t="s">
        <v>666</v>
      </c>
      <c r="I32" s="19" t="s">
        <v>53</v>
      </c>
      <c r="J32" s="19" t="s">
        <v>29</v>
      </c>
      <c r="K32" s="19">
        <v>19382</v>
      </c>
      <c r="L32" s="28" t="str">
        <f>HYPERLINK("mailto:npatton8484@gmail.com","npatton8484@gmail.com")</f>
        <v>npatton8484@gmail.com</v>
      </c>
      <c r="M32" s="19" t="s">
        <v>547</v>
      </c>
      <c r="N32" s="89">
        <v>40835</v>
      </c>
      <c r="O32" s="19" t="s">
        <v>667</v>
      </c>
      <c r="P32" s="89">
        <v>41547</v>
      </c>
      <c r="Q32" s="12"/>
      <c r="R32" s="90"/>
      <c r="S32" s="12"/>
      <c r="T32" s="90"/>
      <c r="U32" s="91"/>
      <c r="V32" s="91"/>
      <c r="W32" s="91"/>
      <c r="X32" s="91"/>
      <c r="Y32" s="91"/>
      <c r="Z32" s="91"/>
      <c r="AA32" s="97"/>
      <c r="AB32" s="98"/>
      <c r="AC32" s="98"/>
      <c r="AD32" s="98"/>
      <c r="AE32" s="98"/>
      <c r="AF32" s="98"/>
      <c r="AG32" s="98"/>
      <c r="AH32" s="98"/>
      <c r="AI32" s="98"/>
      <c r="AJ32" s="98"/>
    </row>
    <row r="33" spans="1:36" ht="28.5" customHeight="1">
      <c r="A33" s="19" t="s">
        <v>668</v>
      </c>
      <c r="B33" s="19" t="s">
        <v>669</v>
      </c>
      <c r="C33" s="25">
        <v>42090</v>
      </c>
      <c r="D33" s="19" t="s">
        <v>23</v>
      </c>
      <c r="E33" s="19" t="s">
        <v>243</v>
      </c>
      <c r="F33" s="26">
        <v>5126190329</v>
      </c>
      <c r="G33" s="32">
        <v>42231</v>
      </c>
      <c r="H33" s="19" t="s">
        <v>670</v>
      </c>
      <c r="I33" s="19" t="s">
        <v>53</v>
      </c>
      <c r="J33" s="19" t="s">
        <v>29</v>
      </c>
      <c r="K33" s="19">
        <v>19382</v>
      </c>
      <c r="L33" s="30" t="str">
        <f>HYPERLINK("mailto:lapeters99@yahoo.com","lapeters99@yahoo.com")</f>
        <v>lapeters99@yahoo.com</v>
      </c>
      <c r="M33" s="19" t="s">
        <v>671</v>
      </c>
      <c r="N33" s="13">
        <v>39883</v>
      </c>
      <c r="O33" s="19" t="s">
        <v>672</v>
      </c>
      <c r="P33" s="13">
        <v>40654</v>
      </c>
      <c r="Q33" s="12"/>
      <c r="R33" s="13"/>
      <c r="S33" s="12"/>
      <c r="T33" s="13"/>
      <c r="U33" s="15"/>
      <c r="V33" s="15"/>
      <c r="W33" s="15"/>
      <c r="X33" s="15"/>
      <c r="Y33" s="15"/>
      <c r="Z33" s="15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ht="28.5" customHeight="1">
      <c r="A34" s="6" t="s">
        <v>673</v>
      </c>
      <c r="B34" s="6" t="s">
        <v>135</v>
      </c>
      <c r="C34" s="7">
        <v>43092</v>
      </c>
      <c r="D34" s="6" t="s">
        <v>23</v>
      </c>
      <c r="E34" s="6" t="s">
        <v>74</v>
      </c>
      <c r="F34" s="8">
        <v>7249723174</v>
      </c>
      <c r="G34" s="17">
        <v>43086</v>
      </c>
      <c r="H34" s="6" t="s">
        <v>674</v>
      </c>
      <c r="I34" s="6" t="s">
        <v>53</v>
      </c>
      <c r="J34" s="6" t="s">
        <v>29</v>
      </c>
      <c r="K34" s="6">
        <v>19382</v>
      </c>
      <c r="L34" s="20" t="s">
        <v>675</v>
      </c>
      <c r="M34" s="6" t="s">
        <v>676</v>
      </c>
      <c r="N34" s="10">
        <v>42554</v>
      </c>
      <c r="O34" s="19"/>
      <c r="P34" s="13"/>
      <c r="Q34" s="12"/>
      <c r="R34" s="13"/>
      <c r="S34" s="12"/>
      <c r="T34" s="13"/>
      <c r="U34" s="15"/>
      <c r="V34" s="15"/>
      <c r="W34" s="15"/>
      <c r="X34" s="15"/>
      <c r="Y34" s="15"/>
      <c r="Z34" s="15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6" ht="15.75" customHeight="1">
      <c r="A35" s="19" t="s">
        <v>677</v>
      </c>
      <c r="B35" s="19" t="s">
        <v>209</v>
      </c>
      <c r="C35" s="88">
        <v>42337</v>
      </c>
      <c r="D35" s="19" t="s">
        <v>23</v>
      </c>
      <c r="E35" s="19" t="s">
        <v>678</v>
      </c>
      <c r="F35" s="19" t="s">
        <v>679</v>
      </c>
      <c r="G35" s="32">
        <v>42139</v>
      </c>
      <c r="H35" s="19" t="s">
        <v>680</v>
      </c>
      <c r="I35" s="19" t="s">
        <v>39</v>
      </c>
      <c r="J35" s="19" t="s">
        <v>29</v>
      </c>
      <c r="K35" s="19">
        <v>19348</v>
      </c>
      <c r="L35" s="30" t="str">
        <f>HYPERLINK("mailto:jrichardson59@gmail.com","jrichardson59@gmail.com")</f>
        <v>jrichardson59@gmail.com</v>
      </c>
      <c r="M35" s="19" t="s">
        <v>491</v>
      </c>
      <c r="N35" s="89">
        <v>40887</v>
      </c>
      <c r="O35" s="19" t="s">
        <v>681</v>
      </c>
      <c r="P35" s="89">
        <v>41754</v>
      </c>
      <c r="Q35" s="12" t="s">
        <v>682</v>
      </c>
      <c r="R35" s="90">
        <v>41754</v>
      </c>
      <c r="S35" s="12"/>
      <c r="T35" s="90"/>
      <c r="U35" s="91"/>
      <c r="V35" s="91"/>
      <c r="W35" s="91"/>
      <c r="X35" s="91"/>
      <c r="Y35" s="91"/>
      <c r="Z35" s="91"/>
      <c r="AA35" s="97"/>
      <c r="AB35" s="98"/>
      <c r="AC35" s="98"/>
      <c r="AD35" s="98"/>
      <c r="AE35" s="98"/>
      <c r="AF35" s="98"/>
      <c r="AG35" s="98"/>
      <c r="AH35" s="98"/>
      <c r="AI35" s="98"/>
      <c r="AJ35" s="98"/>
    </row>
    <row r="36" spans="1:36" ht="28.5" customHeight="1">
      <c r="A36" s="6" t="s">
        <v>683</v>
      </c>
      <c r="B36" s="6" t="s">
        <v>684</v>
      </c>
      <c r="C36" s="7">
        <v>43314</v>
      </c>
      <c r="D36" s="6" t="s">
        <v>23</v>
      </c>
      <c r="E36" s="6" t="s">
        <v>291</v>
      </c>
      <c r="F36" s="8">
        <v>3026900409</v>
      </c>
      <c r="G36" s="17">
        <v>43422</v>
      </c>
      <c r="H36" s="6" t="s">
        <v>685</v>
      </c>
      <c r="I36" s="6" t="s">
        <v>28</v>
      </c>
      <c r="J36" s="6" t="s">
        <v>29</v>
      </c>
      <c r="K36" s="6">
        <v>19317</v>
      </c>
      <c r="L36" s="20" t="s">
        <v>686</v>
      </c>
      <c r="M36" s="6" t="s">
        <v>687</v>
      </c>
      <c r="N36" s="10">
        <v>41077</v>
      </c>
      <c r="O36" s="6" t="s">
        <v>688</v>
      </c>
      <c r="P36" s="10">
        <v>41990</v>
      </c>
      <c r="Q36" s="12"/>
      <c r="R36" s="13"/>
      <c r="S36" s="12"/>
      <c r="T36" s="13"/>
      <c r="U36" s="15"/>
      <c r="V36" s="15"/>
      <c r="W36" s="15"/>
      <c r="X36" s="15"/>
      <c r="Y36" s="15"/>
      <c r="Z36" s="15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1:36" ht="28.5" customHeight="1">
      <c r="A37" s="19" t="s">
        <v>689</v>
      </c>
      <c r="B37" s="19" t="s">
        <v>690</v>
      </c>
      <c r="C37" s="25"/>
      <c r="D37" s="19" t="s">
        <v>23</v>
      </c>
      <c r="E37" s="6" t="s">
        <v>691</v>
      </c>
      <c r="F37" s="26">
        <v>4159025747</v>
      </c>
      <c r="G37" s="32">
        <v>41926</v>
      </c>
      <c r="H37" s="19" t="s">
        <v>692</v>
      </c>
      <c r="I37" s="19" t="s">
        <v>28</v>
      </c>
      <c r="J37" s="19" t="s">
        <v>29</v>
      </c>
      <c r="K37" s="19">
        <v>19317</v>
      </c>
      <c r="L37" s="30" t="str">
        <f>HYPERLINK("mailto:nsakoun@gmail.com","nsakoun@gmail.com")</f>
        <v>nsakoun@gmail.com</v>
      </c>
      <c r="M37" s="19" t="s">
        <v>693</v>
      </c>
      <c r="N37" s="13">
        <v>41986</v>
      </c>
      <c r="O37" s="12"/>
      <c r="P37" s="13"/>
      <c r="Q37" s="12"/>
      <c r="R37" s="13"/>
      <c r="S37" s="12"/>
      <c r="T37" s="13"/>
      <c r="U37" s="15"/>
      <c r="V37" s="15"/>
      <c r="W37" s="15"/>
      <c r="X37" s="15"/>
      <c r="Y37" s="15"/>
      <c r="Z37" s="15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 spans="1:36" ht="15.75" customHeight="1">
      <c r="A38" s="19" t="s">
        <v>694</v>
      </c>
      <c r="B38" s="19" t="s">
        <v>695</v>
      </c>
      <c r="C38" s="88">
        <v>41261</v>
      </c>
      <c r="D38" s="19" t="s">
        <v>23</v>
      </c>
      <c r="E38" s="19" t="s">
        <v>696</v>
      </c>
      <c r="F38" s="19" t="s">
        <v>697</v>
      </c>
      <c r="G38" s="32">
        <v>41102</v>
      </c>
      <c r="H38" s="19" t="s">
        <v>698</v>
      </c>
      <c r="I38" s="19" t="s">
        <v>28</v>
      </c>
      <c r="J38" s="19" t="s">
        <v>29</v>
      </c>
      <c r="K38" s="19">
        <v>19317</v>
      </c>
      <c r="L38" s="28" t="str">
        <f>HYPERLINK("mailto:jenscattolino@verizon.net","jenscattolino@verizon.net")</f>
        <v>jenscattolino@verizon.net</v>
      </c>
      <c r="M38" s="19" t="s">
        <v>699</v>
      </c>
      <c r="N38" s="89">
        <v>39437</v>
      </c>
      <c r="O38" s="19" t="s">
        <v>93</v>
      </c>
      <c r="P38" s="89">
        <v>39982</v>
      </c>
      <c r="Q38" s="19" t="s">
        <v>700</v>
      </c>
      <c r="R38" s="89">
        <v>40590</v>
      </c>
      <c r="S38" s="12"/>
      <c r="T38" s="90"/>
      <c r="U38" s="91"/>
      <c r="V38" s="91"/>
      <c r="W38" s="91"/>
      <c r="X38" s="91"/>
      <c r="Y38" s="91"/>
      <c r="Z38" s="91"/>
      <c r="AA38" s="92"/>
      <c r="AB38" s="93"/>
      <c r="AC38" s="93"/>
      <c r="AD38" s="93"/>
      <c r="AE38" s="93"/>
      <c r="AF38" s="93"/>
      <c r="AG38" s="93"/>
      <c r="AH38" s="93"/>
      <c r="AI38" s="93"/>
      <c r="AJ38" s="93"/>
    </row>
    <row r="39" spans="1:36" ht="28.5" customHeight="1">
      <c r="A39" s="19" t="s">
        <v>701</v>
      </c>
      <c r="B39" s="19" t="s">
        <v>485</v>
      </c>
      <c r="C39" s="25">
        <v>41231</v>
      </c>
      <c r="D39" s="19" t="s">
        <v>23</v>
      </c>
      <c r="E39" s="19" t="s">
        <v>702</v>
      </c>
      <c r="F39" s="26">
        <v>6103242230</v>
      </c>
      <c r="G39" s="32">
        <v>41164</v>
      </c>
      <c r="H39" s="19" t="s">
        <v>703</v>
      </c>
      <c r="I39" s="19" t="s">
        <v>28</v>
      </c>
      <c r="J39" s="19" t="s">
        <v>29</v>
      </c>
      <c r="K39" s="19">
        <v>19317</v>
      </c>
      <c r="L39" s="28" t="str">
        <f>HYPERLINK("mailto:KVD80@hotmail.com","KVD80@hotmail.com")</f>
        <v>KVD80@hotmail.com</v>
      </c>
      <c r="M39" s="19" t="s">
        <v>704</v>
      </c>
      <c r="N39" s="13">
        <v>40384</v>
      </c>
      <c r="O39" s="19" t="s">
        <v>705</v>
      </c>
      <c r="P39" s="13">
        <v>41233</v>
      </c>
      <c r="Q39" s="12"/>
      <c r="R39" s="13"/>
      <c r="S39" s="12"/>
      <c r="T39" s="13"/>
      <c r="U39" s="15"/>
      <c r="V39" s="15"/>
      <c r="W39" s="15"/>
      <c r="X39" s="15"/>
      <c r="Y39" s="15"/>
      <c r="Z39" s="15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 spans="1:36" ht="28.5" customHeight="1">
      <c r="A40" s="6" t="s">
        <v>374</v>
      </c>
      <c r="B40" s="6" t="s">
        <v>375</v>
      </c>
      <c r="C40" s="7">
        <v>43641</v>
      </c>
      <c r="D40" s="6" t="s">
        <v>23</v>
      </c>
      <c r="E40" s="6" t="s">
        <v>376</v>
      </c>
      <c r="F40" s="8">
        <v>2406269251</v>
      </c>
      <c r="G40" s="17">
        <v>43515</v>
      </c>
      <c r="H40" s="6" t="s">
        <v>377</v>
      </c>
      <c r="I40" s="6" t="s">
        <v>53</v>
      </c>
      <c r="J40" s="6" t="s">
        <v>29</v>
      </c>
      <c r="K40" s="6">
        <v>19382</v>
      </c>
      <c r="L40" s="20" t="s">
        <v>378</v>
      </c>
      <c r="M40" s="6" t="s">
        <v>106</v>
      </c>
      <c r="N40" s="10">
        <v>43434</v>
      </c>
      <c r="O40" s="19"/>
      <c r="P40" s="13"/>
      <c r="Q40" s="12"/>
      <c r="R40" s="13"/>
      <c r="S40" s="12"/>
      <c r="T40" s="13"/>
      <c r="U40" s="15"/>
      <c r="V40" s="15"/>
      <c r="W40" s="15"/>
      <c r="X40" s="15"/>
      <c r="Y40" s="15"/>
      <c r="Z40" s="15"/>
      <c r="AA40" s="16"/>
      <c r="AB40" s="16"/>
      <c r="AC40" s="16"/>
      <c r="AD40" s="16"/>
      <c r="AE40" s="16"/>
      <c r="AF40" s="16"/>
      <c r="AG40" s="16"/>
      <c r="AH40" s="16"/>
      <c r="AI40" s="16"/>
      <c r="AJ40" s="16"/>
    </row>
    <row r="41" spans="1:36" ht="28.5" customHeight="1">
      <c r="A41" s="16" t="s">
        <v>706</v>
      </c>
      <c r="B41" s="16" t="s">
        <v>707</v>
      </c>
      <c r="C41" s="68">
        <v>40431</v>
      </c>
      <c r="D41" s="16" t="s">
        <v>23</v>
      </c>
      <c r="E41" s="16" t="s">
        <v>708</v>
      </c>
      <c r="F41" s="69">
        <v>7174392488</v>
      </c>
      <c r="G41" s="70">
        <v>40461</v>
      </c>
      <c r="H41" s="16" t="s">
        <v>709</v>
      </c>
      <c r="I41" s="16" t="s">
        <v>28</v>
      </c>
      <c r="J41" s="16" t="s">
        <v>105</v>
      </c>
      <c r="K41" s="16">
        <v>19317</v>
      </c>
      <c r="L41" s="105" t="str">
        <f>HYPERLINK("mailto:asnyder109@gmail.com","asnyder109@gmail.com")</f>
        <v>asnyder109@gmail.com</v>
      </c>
      <c r="M41" s="16" t="s">
        <v>232</v>
      </c>
      <c r="N41" s="72">
        <v>39644</v>
      </c>
      <c r="O41" s="16" t="s">
        <v>710</v>
      </c>
      <c r="P41" s="72">
        <v>40613</v>
      </c>
      <c r="Q41" s="74"/>
      <c r="R41" s="72"/>
      <c r="S41" s="74"/>
      <c r="T41" s="72"/>
      <c r="U41" s="75" t="s">
        <v>33</v>
      </c>
      <c r="V41" s="76"/>
      <c r="W41" s="76"/>
      <c r="X41" s="76"/>
      <c r="Y41" s="76"/>
      <c r="Z41" s="76"/>
      <c r="AA41" s="65"/>
      <c r="AB41" s="66"/>
      <c r="AC41" s="66"/>
      <c r="AD41" s="66"/>
      <c r="AE41" s="66"/>
      <c r="AF41" s="66"/>
      <c r="AG41" s="66"/>
      <c r="AH41" s="66"/>
      <c r="AI41" s="66"/>
      <c r="AJ41" s="66"/>
    </row>
    <row r="42" spans="1:36" ht="15.75" customHeight="1">
      <c r="A42" s="19" t="s">
        <v>711</v>
      </c>
      <c r="B42" s="19" t="s">
        <v>712</v>
      </c>
      <c r="C42" s="88">
        <v>40833</v>
      </c>
      <c r="D42" s="19" t="s">
        <v>23</v>
      </c>
      <c r="E42" s="19" t="s">
        <v>713</v>
      </c>
      <c r="F42" s="19" t="s">
        <v>714</v>
      </c>
      <c r="G42" s="32">
        <v>40705</v>
      </c>
      <c r="H42" s="19" t="s">
        <v>715</v>
      </c>
      <c r="I42" s="19" t="s">
        <v>28</v>
      </c>
      <c r="J42" s="19" t="s">
        <v>105</v>
      </c>
      <c r="K42" s="19">
        <v>19317</v>
      </c>
      <c r="L42" s="28" t="str">
        <f>HYPERLINK("mailto:arpitashah@hotmail.com","arpitashah@hotmail.com")</f>
        <v>arpitashah@hotmail.com</v>
      </c>
      <c r="M42" s="19" t="s">
        <v>716</v>
      </c>
      <c r="N42" s="89">
        <v>39165</v>
      </c>
      <c r="O42" s="19" t="s">
        <v>717</v>
      </c>
      <c r="P42" s="89">
        <v>40385</v>
      </c>
      <c r="Q42" s="12"/>
      <c r="R42" s="90"/>
      <c r="S42" s="12"/>
      <c r="T42" s="90"/>
      <c r="U42" s="91"/>
      <c r="V42" s="91"/>
      <c r="W42" s="91"/>
      <c r="X42" s="91"/>
      <c r="Y42" s="91"/>
      <c r="Z42" s="91"/>
      <c r="AA42" s="97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28.5" customHeight="1">
      <c r="A43" s="19" t="s">
        <v>718</v>
      </c>
      <c r="B43" s="19" t="s">
        <v>650</v>
      </c>
      <c r="C43" s="25">
        <v>41899</v>
      </c>
      <c r="D43" s="19" t="s">
        <v>23</v>
      </c>
      <c r="E43" s="19" t="s">
        <v>357</v>
      </c>
      <c r="F43" s="26">
        <v>9542604906</v>
      </c>
      <c r="G43" s="32">
        <v>41712</v>
      </c>
      <c r="H43" s="19" t="s">
        <v>719</v>
      </c>
      <c r="I43" s="19" t="s">
        <v>53</v>
      </c>
      <c r="J43" s="19" t="s">
        <v>29</v>
      </c>
      <c r="K43" s="19">
        <v>19382</v>
      </c>
      <c r="L43" s="30" t="str">
        <f>HYPERLINK("mailto:amysteenrod@hotmail.com","amysteenrod@hotmail.com")</f>
        <v>amysteenrod@hotmail.com</v>
      </c>
      <c r="M43" s="19" t="s">
        <v>720</v>
      </c>
      <c r="N43" s="13">
        <v>39416</v>
      </c>
      <c r="O43" s="19" t="s">
        <v>721</v>
      </c>
      <c r="P43" s="13">
        <v>40648</v>
      </c>
      <c r="Q43" s="19"/>
      <c r="R43" s="13"/>
      <c r="S43" s="12"/>
      <c r="T43" s="13"/>
      <c r="U43" s="15"/>
      <c r="V43" s="15"/>
      <c r="W43" s="15"/>
      <c r="X43" s="15"/>
      <c r="Y43" s="15"/>
      <c r="Z43" s="15"/>
      <c r="AA43" s="65"/>
      <c r="AB43" s="66"/>
      <c r="AC43" s="66"/>
      <c r="AD43" s="66"/>
      <c r="AE43" s="66"/>
      <c r="AF43" s="66"/>
      <c r="AG43" s="66"/>
      <c r="AH43" s="66"/>
      <c r="AI43" s="66"/>
      <c r="AJ43" s="66"/>
    </row>
    <row r="44" spans="1:36" ht="28.5" customHeight="1">
      <c r="A44" s="19" t="s">
        <v>722</v>
      </c>
      <c r="B44" s="19" t="s">
        <v>723</v>
      </c>
      <c r="C44" s="25"/>
      <c r="D44" s="12"/>
      <c r="E44" s="19" t="s">
        <v>724</v>
      </c>
      <c r="F44" s="26">
        <v>7244431770</v>
      </c>
      <c r="G44" s="6" t="s">
        <v>103</v>
      </c>
      <c r="H44" s="19" t="s">
        <v>725</v>
      </c>
      <c r="I44" s="19" t="s">
        <v>726</v>
      </c>
      <c r="J44" s="19" t="s">
        <v>644</v>
      </c>
      <c r="K44" s="19">
        <v>15044</v>
      </c>
      <c r="L44" s="28" t="str">
        <f>HYPERLINK("mailto:sipper@consolidated.net","sipper@consolidated.net")</f>
        <v>sipper@consolidated.net</v>
      </c>
      <c r="M44" s="12"/>
      <c r="N44" s="13"/>
      <c r="O44" s="12"/>
      <c r="P44" s="13"/>
      <c r="Q44" s="12"/>
      <c r="R44" s="13"/>
      <c r="S44" s="12"/>
      <c r="T44" s="13"/>
      <c r="U44" s="15"/>
      <c r="V44" s="15"/>
      <c r="W44" s="15"/>
      <c r="X44" s="15"/>
      <c r="Y44" s="15"/>
      <c r="Z44" s="15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ht="28.5" customHeight="1">
      <c r="A45" s="19" t="s">
        <v>727</v>
      </c>
      <c r="B45" s="19" t="s">
        <v>728</v>
      </c>
      <c r="C45" s="25">
        <v>42462</v>
      </c>
      <c r="D45" s="19" t="s">
        <v>23</v>
      </c>
      <c r="E45" s="19" t="s">
        <v>351</v>
      </c>
      <c r="F45" s="26">
        <v>9192653347</v>
      </c>
      <c r="G45" s="32">
        <v>42445</v>
      </c>
      <c r="H45" s="19" t="s">
        <v>729</v>
      </c>
      <c r="I45" s="19" t="s">
        <v>28</v>
      </c>
      <c r="J45" s="19" t="s">
        <v>29</v>
      </c>
      <c r="K45" s="19">
        <v>19317</v>
      </c>
      <c r="L45" s="30" t="str">
        <f>HYPERLINK("mailto:vieths@hotmail.com","vieths@hotmail.com")</f>
        <v>vieths@hotmail.com</v>
      </c>
      <c r="M45" s="19" t="s">
        <v>410</v>
      </c>
      <c r="N45" s="13">
        <v>41984</v>
      </c>
      <c r="O45" s="19" t="s">
        <v>730</v>
      </c>
      <c r="P45" s="13">
        <v>40789</v>
      </c>
      <c r="Q45" s="12"/>
      <c r="R45" s="13"/>
      <c r="S45" s="12"/>
      <c r="T45" s="13"/>
      <c r="U45" s="14" t="s">
        <v>33</v>
      </c>
      <c r="V45" s="15"/>
      <c r="W45" s="15"/>
      <c r="X45" s="15"/>
      <c r="Y45" s="15"/>
      <c r="Z45" s="15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 spans="1:36" ht="15.75" customHeight="1">
      <c r="A46" s="19" t="s">
        <v>421</v>
      </c>
      <c r="B46" s="19" t="s">
        <v>731</v>
      </c>
      <c r="C46" s="25">
        <v>42893</v>
      </c>
      <c r="D46" s="19" t="s">
        <v>23</v>
      </c>
      <c r="E46" s="19" t="s">
        <v>299</v>
      </c>
      <c r="F46" s="19" t="s">
        <v>732</v>
      </c>
      <c r="G46" s="32">
        <v>40613</v>
      </c>
      <c r="H46" s="19" t="s">
        <v>733</v>
      </c>
      <c r="I46" s="19" t="s">
        <v>39</v>
      </c>
      <c r="J46" s="19" t="s">
        <v>29</v>
      </c>
      <c r="K46" s="19">
        <v>19348</v>
      </c>
      <c r="L46" s="28" t="str">
        <f>HYPERLINK("mailto:TracyTaylorsEmail@gmail.com","TracyTaylorsEmail@gmail.com")</f>
        <v>TracyTaylorsEmail@gmail.com</v>
      </c>
      <c r="M46" s="19" t="s">
        <v>734</v>
      </c>
      <c r="N46" s="89">
        <v>35655</v>
      </c>
      <c r="O46" s="19" t="s">
        <v>321</v>
      </c>
      <c r="P46" s="89">
        <v>36258</v>
      </c>
      <c r="Q46" s="19" t="s">
        <v>316</v>
      </c>
      <c r="R46" s="89">
        <v>40114</v>
      </c>
      <c r="S46" s="12"/>
      <c r="T46" s="90"/>
      <c r="U46" s="106" t="s">
        <v>99</v>
      </c>
      <c r="V46" s="107"/>
      <c r="W46" s="91"/>
      <c r="X46" s="107"/>
      <c r="Y46" s="91"/>
      <c r="Z46" s="107"/>
      <c r="AA46" s="97"/>
      <c r="AB46" s="98"/>
      <c r="AC46" s="98"/>
      <c r="AD46" s="98"/>
      <c r="AE46" s="98"/>
      <c r="AF46" s="98"/>
      <c r="AG46" s="98"/>
      <c r="AH46" s="98"/>
      <c r="AI46" s="98"/>
      <c r="AJ46" s="98"/>
    </row>
    <row r="47" spans="1:36" ht="28.5" customHeight="1">
      <c r="A47" s="6" t="s">
        <v>735</v>
      </c>
      <c r="B47" s="6" t="s">
        <v>736</v>
      </c>
      <c r="C47" s="7">
        <v>43216</v>
      </c>
      <c r="D47" s="6" t="s">
        <v>23</v>
      </c>
      <c r="E47" s="6" t="s">
        <v>737</v>
      </c>
      <c r="F47" s="8">
        <v>3012479993</v>
      </c>
      <c r="G47" s="17">
        <v>43238</v>
      </c>
      <c r="H47" s="6" t="s">
        <v>738</v>
      </c>
      <c r="I47" s="6" t="s">
        <v>28</v>
      </c>
      <c r="J47" s="6" t="s">
        <v>29</v>
      </c>
      <c r="K47" s="6">
        <v>19317</v>
      </c>
      <c r="L47" s="20" t="s">
        <v>739</v>
      </c>
      <c r="M47" s="6" t="s">
        <v>740</v>
      </c>
      <c r="N47" s="10">
        <v>42195</v>
      </c>
      <c r="O47" s="6" t="s">
        <v>354</v>
      </c>
      <c r="P47" s="10">
        <v>42195</v>
      </c>
      <c r="Q47" s="6" t="s">
        <v>741</v>
      </c>
      <c r="R47" s="10">
        <v>43045</v>
      </c>
      <c r="S47" s="12"/>
      <c r="T47" s="13"/>
      <c r="U47" s="15"/>
      <c r="V47" s="41"/>
      <c r="W47" s="15"/>
      <c r="X47" s="41"/>
      <c r="Y47" s="15"/>
      <c r="Z47" s="41"/>
      <c r="AA47" s="16"/>
      <c r="AB47" s="16"/>
      <c r="AC47" s="16"/>
      <c r="AD47" s="16"/>
      <c r="AE47" s="16"/>
      <c r="AF47" s="16"/>
      <c r="AG47" s="16"/>
      <c r="AH47" s="16"/>
      <c r="AI47" s="16"/>
      <c r="AJ47" s="16"/>
    </row>
    <row r="48" spans="1:36" ht="15.75" customHeight="1">
      <c r="A48" s="19" t="s">
        <v>742</v>
      </c>
      <c r="B48" s="19" t="s">
        <v>424</v>
      </c>
      <c r="C48" s="88">
        <v>41485</v>
      </c>
      <c r="D48" s="19" t="s">
        <v>23</v>
      </c>
      <c r="E48" s="12" t="s">
        <v>743</v>
      </c>
      <c r="F48" s="19" t="s">
        <v>744</v>
      </c>
      <c r="G48" s="32">
        <v>39965</v>
      </c>
      <c r="H48" s="19" t="s">
        <v>745</v>
      </c>
      <c r="I48" s="19" t="s">
        <v>513</v>
      </c>
      <c r="J48" s="19" t="s">
        <v>105</v>
      </c>
      <c r="K48" s="19">
        <v>19382</v>
      </c>
      <c r="L48" s="28" t="s">
        <v>746</v>
      </c>
      <c r="M48" s="19" t="s">
        <v>240</v>
      </c>
      <c r="N48" s="89">
        <v>39287</v>
      </c>
      <c r="O48" s="19" t="s">
        <v>747</v>
      </c>
      <c r="P48" s="89">
        <v>40424</v>
      </c>
      <c r="Q48" s="12"/>
      <c r="R48" s="90"/>
      <c r="S48" s="12"/>
      <c r="T48" s="90"/>
      <c r="U48" s="35" t="s">
        <v>748</v>
      </c>
      <c r="V48" s="41">
        <v>38642</v>
      </c>
      <c r="W48" s="35" t="s">
        <v>629</v>
      </c>
      <c r="X48" s="41">
        <v>39300</v>
      </c>
      <c r="Y48" s="35" t="s">
        <v>131</v>
      </c>
      <c r="Z48" s="41">
        <v>40644</v>
      </c>
      <c r="AA48" s="97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28.5" customHeight="1">
      <c r="A49" s="19" t="s">
        <v>749</v>
      </c>
      <c r="B49" s="19" t="s">
        <v>394</v>
      </c>
      <c r="C49" s="25">
        <v>40710</v>
      </c>
      <c r="D49" s="19" t="s">
        <v>23</v>
      </c>
      <c r="E49" s="19" t="s">
        <v>750</v>
      </c>
      <c r="F49" s="26">
        <v>4846078192</v>
      </c>
      <c r="G49" s="19" t="s">
        <v>751</v>
      </c>
      <c r="H49" s="19" t="s">
        <v>752</v>
      </c>
      <c r="I49" s="19" t="s">
        <v>513</v>
      </c>
      <c r="J49" s="19" t="s">
        <v>105</v>
      </c>
      <c r="K49" s="19">
        <v>19382</v>
      </c>
      <c r="L49" s="30" t="str">
        <f>HYPERLINK("mailto:swalter4k@outlook.com","swalter4k@outlook.com")</f>
        <v>swalter4k@outlook.com</v>
      </c>
      <c r="M49" s="19" t="s">
        <v>753</v>
      </c>
      <c r="N49" s="13">
        <v>36723</v>
      </c>
      <c r="O49" s="19" t="s">
        <v>754</v>
      </c>
      <c r="P49" s="13">
        <v>37941</v>
      </c>
      <c r="Q49" s="19" t="s">
        <v>241</v>
      </c>
      <c r="R49" s="13">
        <v>39584</v>
      </c>
      <c r="S49" s="19" t="s">
        <v>130</v>
      </c>
      <c r="T49" s="13">
        <v>40763</v>
      </c>
      <c r="U49" s="14" t="s">
        <v>33</v>
      </c>
      <c r="V49" s="15"/>
      <c r="W49" s="15"/>
      <c r="X49" s="15"/>
      <c r="Y49" s="15"/>
      <c r="Z49" s="15"/>
      <c r="AA49" s="65"/>
      <c r="AB49" s="66"/>
      <c r="AC49" s="66"/>
      <c r="AD49" s="66"/>
      <c r="AE49" s="66"/>
      <c r="AF49" s="66"/>
      <c r="AG49" s="66"/>
      <c r="AH49" s="66"/>
      <c r="AI49" s="66"/>
      <c r="AJ49" s="66"/>
    </row>
    <row r="50" spans="1:36" ht="28.5" customHeight="1">
      <c r="A50" s="19" t="s">
        <v>755</v>
      </c>
      <c r="B50" s="19" t="s">
        <v>268</v>
      </c>
      <c r="C50" s="25">
        <v>42654</v>
      </c>
      <c r="D50" s="19" t="s">
        <v>23</v>
      </c>
      <c r="E50" s="19" t="s">
        <v>756</v>
      </c>
      <c r="F50" s="26">
        <v>6106205847</v>
      </c>
      <c r="G50" s="49">
        <v>42598</v>
      </c>
      <c r="H50" s="19" t="s">
        <v>757</v>
      </c>
      <c r="I50" s="19" t="s">
        <v>39</v>
      </c>
      <c r="J50" s="19" t="s">
        <v>29</v>
      </c>
      <c r="K50" s="19">
        <v>19348</v>
      </c>
      <c r="L50" s="20" t="s">
        <v>758</v>
      </c>
      <c r="M50" s="19" t="s">
        <v>759</v>
      </c>
      <c r="N50" s="13">
        <v>40272</v>
      </c>
      <c r="O50" s="19" t="s">
        <v>130</v>
      </c>
      <c r="P50" s="13">
        <v>41107</v>
      </c>
      <c r="Q50" s="19"/>
      <c r="R50" s="13"/>
      <c r="S50" s="19"/>
      <c r="T50" s="13"/>
      <c r="U50" s="15"/>
      <c r="V50" s="15"/>
      <c r="W50" s="15"/>
      <c r="X50" s="15"/>
      <c r="Y50" s="15"/>
      <c r="Z50" s="15"/>
      <c r="AA50" s="16"/>
      <c r="AB50" s="16"/>
      <c r="AC50" s="16"/>
      <c r="AD50" s="16"/>
      <c r="AE50" s="16"/>
      <c r="AF50" s="16"/>
      <c r="AG50" s="16"/>
      <c r="AH50" s="16"/>
      <c r="AI50" s="16"/>
      <c r="AJ50" s="16"/>
    </row>
    <row r="51" spans="1:36" ht="28.5" customHeight="1">
      <c r="A51" s="19" t="s">
        <v>760</v>
      </c>
      <c r="B51" s="65" t="s">
        <v>22</v>
      </c>
      <c r="C51" s="108">
        <v>42407</v>
      </c>
      <c r="D51" s="65" t="s">
        <v>23</v>
      </c>
      <c r="E51" s="65" t="s">
        <v>761</v>
      </c>
      <c r="F51" s="53">
        <v>9173780009</v>
      </c>
      <c r="G51" s="109">
        <v>42385</v>
      </c>
      <c r="H51" s="65" t="s">
        <v>762</v>
      </c>
      <c r="I51" s="65" t="s">
        <v>39</v>
      </c>
      <c r="J51" s="65" t="s">
        <v>29</v>
      </c>
      <c r="K51" s="65">
        <v>19348</v>
      </c>
      <c r="L51" s="110" t="str">
        <f>HYPERLINK("mailto:laurenczane@gmail.com","laurenczane@gmail.com")</f>
        <v>laurenczane@gmail.com</v>
      </c>
      <c r="M51" s="65" t="s">
        <v>763</v>
      </c>
      <c r="N51" s="73">
        <v>41155</v>
      </c>
      <c r="O51" s="65" t="s">
        <v>418</v>
      </c>
      <c r="P51" s="73">
        <v>41822</v>
      </c>
      <c r="Q51" s="65" t="s">
        <v>748</v>
      </c>
      <c r="R51" s="73">
        <v>41822</v>
      </c>
      <c r="S51" s="65"/>
      <c r="T51" s="73"/>
      <c r="U51" s="15"/>
      <c r="V51" s="15"/>
      <c r="W51" s="15"/>
      <c r="X51" s="15"/>
      <c r="Y51" s="15"/>
      <c r="Z51" s="15"/>
      <c r="AA51" s="16"/>
      <c r="AB51" s="16"/>
      <c r="AC51" s="16"/>
      <c r="AD51" s="16"/>
      <c r="AE51" s="16"/>
      <c r="AF51" s="16"/>
      <c r="AG51" s="16"/>
      <c r="AH51" s="16"/>
      <c r="AI51" s="16"/>
      <c r="AJ51" s="16"/>
    </row>
    <row r="52" spans="1:36" ht="15.75" customHeight="1">
      <c r="C52" s="77"/>
      <c r="F52" s="77"/>
      <c r="G52" s="77"/>
      <c r="H52" s="77"/>
      <c r="K52" s="77"/>
      <c r="L52" s="111"/>
      <c r="N52" s="77"/>
      <c r="P52" s="77"/>
      <c r="R52" s="77"/>
      <c r="V52" s="77"/>
      <c r="X52" s="77"/>
      <c r="Z52" s="77"/>
    </row>
    <row r="54" spans="1:36" ht="15.75" customHeight="1">
      <c r="C54" s="77"/>
      <c r="F54" s="77"/>
      <c r="G54" s="77"/>
      <c r="H54" s="77"/>
      <c r="K54" s="77"/>
      <c r="L54" s="111"/>
      <c r="N54" s="77"/>
      <c r="P54" s="77"/>
      <c r="R54" s="77"/>
      <c r="V54" s="77"/>
      <c r="X54" s="77"/>
      <c r="Z54" s="77"/>
    </row>
    <row r="55" spans="1:36" ht="15.75" customHeight="1">
      <c r="C55" s="77"/>
      <c r="F55" s="77"/>
      <c r="G55" s="77"/>
      <c r="H55" s="77"/>
      <c r="K55" s="77"/>
      <c r="L55" s="111"/>
      <c r="N55" s="77"/>
      <c r="P55" s="77"/>
      <c r="R55" s="77"/>
      <c r="V55" s="77"/>
      <c r="X55" s="77"/>
      <c r="Z55" s="77"/>
    </row>
    <row r="56" spans="1:36" ht="15.75" customHeight="1">
      <c r="C56" s="77"/>
      <c r="F56" s="77"/>
      <c r="G56" s="77"/>
      <c r="H56" s="77"/>
      <c r="K56" s="77"/>
      <c r="L56" s="111"/>
      <c r="N56" s="77"/>
      <c r="P56" s="77"/>
      <c r="R56" s="77"/>
      <c r="V56" s="77"/>
      <c r="X56" s="77"/>
      <c r="Z56" s="77"/>
    </row>
    <row r="57" spans="1:36" ht="15.75" customHeight="1">
      <c r="C57" s="77"/>
      <c r="F57" s="77"/>
      <c r="G57" s="77"/>
      <c r="H57" s="77"/>
      <c r="K57" s="77"/>
      <c r="L57" s="111"/>
      <c r="N57" s="77"/>
      <c r="P57" s="77"/>
      <c r="R57" s="77"/>
      <c r="V57" s="77"/>
      <c r="X57" s="77"/>
      <c r="Z57" s="77"/>
    </row>
    <row r="58" spans="1:36" ht="15.75" customHeight="1">
      <c r="C58" s="77"/>
      <c r="F58" s="77"/>
      <c r="G58" s="77"/>
      <c r="H58" s="77"/>
      <c r="K58" s="77"/>
      <c r="L58" s="111"/>
      <c r="N58" s="77"/>
      <c r="P58" s="77"/>
      <c r="R58" s="77"/>
      <c r="V58" s="77"/>
      <c r="X58" s="77"/>
      <c r="Z58" s="77"/>
    </row>
    <row r="59" spans="1:36" ht="15.75" customHeight="1">
      <c r="C59" s="77"/>
      <c r="F59" s="77"/>
      <c r="G59" s="77"/>
      <c r="H59" s="77"/>
      <c r="K59" s="77"/>
      <c r="L59" s="111"/>
      <c r="N59" s="77"/>
      <c r="P59" s="77"/>
      <c r="R59" s="77"/>
      <c r="V59" s="77"/>
      <c r="X59" s="77"/>
      <c r="Z59" s="77"/>
    </row>
    <row r="60" spans="1:36" ht="15.75" customHeight="1">
      <c r="C60" s="77"/>
      <c r="F60" s="77"/>
      <c r="G60" s="77"/>
      <c r="H60" s="77"/>
      <c r="K60" s="77"/>
      <c r="L60" s="111"/>
      <c r="N60" s="77"/>
      <c r="P60" s="77"/>
      <c r="R60" s="77"/>
      <c r="V60" s="77"/>
      <c r="X60" s="77"/>
      <c r="Z60" s="77"/>
    </row>
    <row r="61" spans="1:36" ht="15.75" customHeight="1">
      <c r="C61" s="77"/>
      <c r="F61" s="77"/>
      <c r="G61" s="77"/>
      <c r="H61" s="77"/>
      <c r="K61" s="77"/>
      <c r="L61" s="111"/>
      <c r="N61" s="77"/>
      <c r="P61" s="77"/>
      <c r="R61" s="77"/>
      <c r="V61" s="77"/>
      <c r="X61" s="77"/>
      <c r="Z61" s="77"/>
    </row>
    <row r="62" spans="1:36" ht="15.75" customHeight="1">
      <c r="C62" s="77"/>
      <c r="F62" s="77"/>
      <c r="G62" s="77"/>
      <c r="H62" s="77"/>
      <c r="K62" s="77"/>
      <c r="L62" s="111"/>
      <c r="N62" s="77"/>
      <c r="P62" s="77"/>
      <c r="R62" s="77"/>
      <c r="V62" s="77"/>
      <c r="X62" s="77"/>
      <c r="Z62" s="77"/>
    </row>
    <row r="63" spans="1:36" ht="15.75" customHeight="1">
      <c r="C63" s="77"/>
      <c r="F63" s="77"/>
      <c r="G63" s="77"/>
      <c r="H63" s="77"/>
      <c r="K63" s="77"/>
      <c r="L63" s="111"/>
      <c r="N63" s="77"/>
      <c r="P63" s="77"/>
      <c r="R63" s="77"/>
      <c r="V63" s="77"/>
      <c r="X63" s="77"/>
      <c r="Z63" s="77"/>
    </row>
    <row r="64" spans="1:36" ht="15.75" customHeight="1">
      <c r="C64" s="77"/>
      <c r="F64" s="77"/>
      <c r="G64" s="77"/>
      <c r="H64" s="77"/>
      <c r="K64" s="77"/>
      <c r="L64" s="111"/>
      <c r="N64" s="77"/>
      <c r="P64" s="77"/>
      <c r="R64" s="77"/>
      <c r="V64" s="77"/>
      <c r="X64" s="77"/>
      <c r="Z64" s="77"/>
    </row>
    <row r="65" spans="3:26" ht="15.75" customHeight="1">
      <c r="C65" s="77"/>
      <c r="F65" s="77"/>
      <c r="G65" s="77"/>
      <c r="H65" s="77"/>
      <c r="K65" s="77"/>
      <c r="L65" s="111"/>
      <c r="N65" s="77"/>
      <c r="P65" s="77"/>
      <c r="R65" s="77"/>
      <c r="V65" s="77"/>
      <c r="X65" s="77"/>
      <c r="Z65" s="77"/>
    </row>
    <row r="66" spans="3:26" ht="15.75" customHeight="1">
      <c r="C66" s="77"/>
      <c r="F66" s="77"/>
      <c r="G66" s="77"/>
      <c r="H66" s="77"/>
      <c r="K66" s="77"/>
      <c r="L66" s="111"/>
      <c r="N66" s="77"/>
      <c r="P66" s="77"/>
      <c r="R66" s="77"/>
      <c r="V66" s="77"/>
      <c r="X66" s="77"/>
      <c r="Z66" s="77"/>
    </row>
    <row r="67" spans="3:26" ht="15.75" customHeight="1">
      <c r="C67" s="77"/>
      <c r="F67" s="77"/>
      <c r="G67" s="77"/>
      <c r="H67" s="77"/>
      <c r="K67" s="77"/>
      <c r="L67" s="111"/>
      <c r="N67" s="77"/>
      <c r="P67" s="77"/>
      <c r="R67" s="77"/>
      <c r="V67" s="77"/>
      <c r="X67" s="77"/>
      <c r="Z67" s="77"/>
    </row>
    <row r="68" spans="3:26" ht="15.75" customHeight="1">
      <c r="C68" s="77"/>
      <c r="F68" s="77"/>
      <c r="G68" s="77"/>
      <c r="H68" s="77"/>
      <c r="K68" s="77"/>
      <c r="L68" s="111"/>
      <c r="N68" s="77"/>
      <c r="P68" s="77"/>
      <c r="R68" s="77"/>
      <c r="V68" s="77"/>
      <c r="X68" s="77"/>
      <c r="Z68" s="77"/>
    </row>
    <row r="69" spans="3:26" ht="15.75" customHeight="1">
      <c r="C69" s="77"/>
      <c r="F69" s="77"/>
      <c r="G69" s="77"/>
      <c r="H69" s="77"/>
      <c r="K69" s="77"/>
      <c r="L69" s="111"/>
      <c r="N69" s="77"/>
      <c r="P69" s="77"/>
      <c r="R69" s="77"/>
      <c r="V69" s="77"/>
      <c r="X69" s="77"/>
      <c r="Z69" s="77"/>
    </row>
    <row r="70" spans="3:26" ht="15.75" customHeight="1">
      <c r="C70" s="77"/>
      <c r="F70" s="77"/>
      <c r="G70" s="77"/>
      <c r="H70" s="77"/>
      <c r="K70" s="77"/>
      <c r="L70" s="111"/>
      <c r="N70" s="77"/>
      <c r="P70" s="77"/>
      <c r="R70" s="77"/>
      <c r="V70" s="77"/>
      <c r="X70" s="77"/>
      <c r="Z70" s="77"/>
    </row>
    <row r="71" spans="3:26" ht="15.75" customHeight="1">
      <c r="C71" s="77"/>
      <c r="F71" s="77"/>
      <c r="G71" s="77"/>
      <c r="H71" s="77"/>
      <c r="K71" s="77"/>
      <c r="L71" s="111"/>
      <c r="N71" s="77"/>
      <c r="P71" s="77"/>
      <c r="R71" s="77"/>
      <c r="V71" s="77"/>
      <c r="X71" s="77"/>
      <c r="Z71" s="77"/>
    </row>
    <row r="72" spans="3:26" ht="15.75" customHeight="1">
      <c r="C72" s="77"/>
      <c r="F72" s="77"/>
      <c r="G72" s="77"/>
      <c r="H72" s="77"/>
      <c r="K72" s="77"/>
      <c r="L72" s="111"/>
      <c r="N72" s="77"/>
      <c r="P72" s="77"/>
      <c r="R72" s="77"/>
      <c r="V72" s="77"/>
      <c r="X72" s="77"/>
      <c r="Z72" s="77"/>
    </row>
    <row r="73" spans="3:26" ht="15.75" customHeight="1">
      <c r="C73" s="77"/>
      <c r="F73" s="77"/>
      <c r="G73" s="77"/>
      <c r="H73" s="77"/>
      <c r="K73" s="77"/>
      <c r="L73" s="111"/>
      <c r="N73" s="77"/>
      <c r="P73" s="77"/>
      <c r="R73" s="77"/>
      <c r="V73" s="77"/>
      <c r="X73" s="77"/>
      <c r="Z73" s="77"/>
    </row>
    <row r="74" spans="3:26" ht="15.75" customHeight="1">
      <c r="C74" s="77"/>
      <c r="F74" s="77"/>
      <c r="G74" s="77"/>
      <c r="H74" s="77"/>
      <c r="K74" s="77"/>
      <c r="L74" s="111"/>
      <c r="N74" s="77"/>
      <c r="P74" s="77"/>
      <c r="R74" s="77"/>
      <c r="V74" s="77"/>
      <c r="X74" s="77"/>
      <c r="Z74" s="77"/>
    </row>
    <row r="75" spans="3:26" ht="15.75" customHeight="1">
      <c r="C75" s="77"/>
      <c r="F75" s="77"/>
      <c r="G75" s="77"/>
      <c r="H75" s="77"/>
      <c r="K75" s="77"/>
      <c r="L75" s="111"/>
      <c r="N75" s="77"/>
      <c r="P75" s="77"/>
      <c r="R75" s="77"/>
      <c r="V75" s="77"/>
      <c r="X75" s="77"/>
      <c r="Z75" s="77"/>
    </row>
    <row r="76" spans="3:26" ht="15.75" customHeight="1">
      <c r="C76" s="77"/>
      <c r="F76" s="77"/>
      <c r="G76" s="77"/>
      <c r="H76" s="77"/>
      <c r="K76" s="77"/>
      <c r="L76" s="111"/>
      <c r="N76" s="77"/>
      <c r="P76" s="77"/>
      <c r="R76" s="77"/>
      <c r="V76" s="77"/>
      <c r="X76" s="77"/>
      <c r="Z76" s="77"/>
    </row>
    <row r="77" spans="3:26" ht="15.75" customHeight="1">
      <c r="C77" s="77"/>
      <c r="F77" s="77"/>
      <c r="G77" s="77"/>
      <c r="H77" s="77"/>
      <c r="K77" s="77"/>
      <c r="L77" s="111"/>
      <c r="N77" s="77"/>
      <c r="P77" s="77"/>
      <c r="R77" s="77"/>
      <c r="V77" s="77"/>
      <c r="X77" s="77"/>
      <c r="Z77" s="77"/>
    </row>
    <row r="78" spans="3:26" ht="15.75" customHeight="1">
      <c r="C78" s="77"/>
      <c r="F78" s="77"/>
      <c r="G78" s="77"/>
      <c r="H78" s="77"/>
      <c r="K78" s="77"/>
      <c r="L78" s="111"/>
      <c r="N78" s="77"/>
      <c r="P78" s="77"/>
      <c r="R78" s="77"/>
      <c r="V78" s="77"/>
      <c r="X78" s="77"/>
      <c r="Z78" s="77"/>
    </row>
    <row r="79" spans="3:26" ht="15.75" customHeight="1">
      <c r="C79" s="77"/>
      <c r="F79" s="77"/>
      <c r="G79" s="77"/>
      <c r="H79" s="77"/>
      <c r="K79" s="77"/>
      <c r="L79" s="111"/>
      <c r="N79" s="77"/>
      <c r="P79" s="77"/>
      <c r="R79" s="77"/>
      <c r="V79" s="77"/>
      <c r="X79" s="77"/>
      <c r="Z79" s="77"/>
    </row>
    <row r="80" spans="3:26" ht="15.75" customHeight="1">
      <c r="C80" s="77"/>
      <c r="F80" s="77"/>
      <c r="G80" s="77"/>
      <c r="H80" s="77"/>
      <c r="K80" s="77"/>
      <c r="L80" s="111"/>
      <c r="N80" s="77"/>
      <c r="P80" s="77"/>
      <c r="R80" s="77"/>
      <c r="V80" s="77"/>
      <c r="X80" s="77"/>
      <c r="Z80" s="77"/>
    </row>
    <row r="81" spans="3:26" ht="15.75" customHeight="1">
      <c r="C81" s="77"/>
      <c r="F81" s="77"/>
      <c r="G81" s="77"/>
      <c r="H81" s="77"/>
      <c r="K81" s="77"/>
      <c r="L81" s="111"/>
      <c r="N81" s="77"/>
      <c r="P81" s="77"/>
      <c r="R81" s="77"/>
      <c r="V81" s="77"/>
      <c r="X81" s="77"/>
      <c r="Z81" s="77"/>
    </row>
    <row r="82" spans="3:26" ht="15.75" customHeight="1">
      <c r="C82" s="77"/>
      <c r="F82" s="77"/>
      <c r="G82" s="77"/>
      <c r="H82" s="77"/>
      <c r="K82" s="77"/>
      <c r="L82" s="111"/>
      <c r="N82" s="77"/>
      <c r="P82" s="77"/>
      <c r="R82" s="77"/>
      <c r="V82" s="77"/>
      <c r="X82" s="77"/>
      <c r="Z82" s="77"/>
    </row>
    <row r="83" spans="3:26" ht="15.75" customHeight="1">
      <c r="C83" s="77"/>
      <c r="F83" s="77"/>
      <c r="G83" s="77"/>
      <c r="H83" s="77"/>
      <c r="K83" s="77"/>
      <c r="L83" s="111"/>
      <c r="N83" s="77"/>
      <c r="P83" s="77"/>
      <c r="R83" s="77"/>
      <c r="V83" s="77"/>
      <c r="X83" s="77"/>
      <c r="Z83" s="77"/>
    </row>
    <row r="84" spans="3:26" ht="15.75" customHeight="1">
      <c r="C84" s="77"/>
      <c r="F84" s="77"/>
      <c r="G84" s="77"/>
      <c r="H84" s="77"/>
      <c r="K84" s="77"/>
      <c r="L84" s="111"/>
      <c r="N84" s="77"/>
      <c r="P84" s="77"/>
      <c r="R84" s="77"/>
      <c r="V84" s="77"/>
      <c r="X84" s="77"/>
      <c r="Z84" s="77"/>
    </row>
    <row r="85" spans="3:26" ht="15.75" customHeight="1">
      <c r="C85" s="77"/>
      <c r="F85" s="77"/>
      <c r="G85" s="77"/>
      <c r="H85" s="77"/>
      <c r="K85" s="77"/>
      <c r="L85" s="111"/>
      <c r="N85" s="77"/>
      <c r="P85" s="77"/>
      <c r="R85" s="77"/>
      <c r="V85" s="77"/>
      <c r="X85" s="77"/>
      <c r="Z85" s="77"/>
    </row>
    <row r="86" spans="3:26" ht="15.75" customHeight="1">
      <c r="C86" s="77"/>
      <c r="F86" s="77"/>
      <c r="G86" s="77"/>
      <c r="H86" s="77"/>
      <c r="K86" s="77"/>
      <c r="L86" s="111"/>
      <c r="N86" s="77"/>
      <c r="P86" s="77"/>
      <c r="R86" s="77"/>
      <c r="V86" s="77"/>
      <c r="X86" s="77"/>
      <c r="Z86" s="77"/>
    </row>
    <row r="87" spans="3:26" ht="15.75" customHeight="1">
      <c r="C87" s="77"/>
      <c r="F87" s="77"/>
      <c r="G87" s="77"/>
      <c r="H87" s="77"/>
      <c r="K87" s="77"/>
      <c r="L87" s="111"/>
      <c r="N87" s="77"/>
      <c r="P87" s="77"/>
      <c r="R87" s="77"/>
      <c r="V87" s="77"/>
      <c r="X87" s="77"/>
      <c r="Z87" s="77"/>
    </row>
    <row r="88" spans="3:26" ht="15.75" customHeight="1">
      <c r="C88" s="77"/>
      <c r="F88" s="77"/>
      <c r="G88" s="77"/>
      <c r="H88" s="77"/>
      <c r="K88" s="77"/>
      <c r="L88" s="111"/>
      <c r="N88" s="77"/>
      <c r="P88" s="77"/>
      <c r="R88" s="77"/>
      <c r="V88" s="77"/>
      <c r="X88" s="77"/>
      <c r="Z88" s="77"/>
    </row>
    <row r="89" spans="3:26" ht="15.75" customHeight="1">
      <c r="C89" s="77"/>
      <c r="F89" s="77"/>
      <c r="G89" s="77"/>
      <c r="H89" s="77"/>
      <c r="K89" s="77"/>
      <c r="L89" s="111"/>
      <c r="N89" s="77"/>
      <c r="P89" s="77"/>
      <c r="R89" s="77"/>
      <c r="V89" s="77"/>
      <c r="X89" s="77"/>
      <c r="Z89" s="77"/>
    </row>
    <row r="90" spans="3:26" ht="15.75" customHeight="1">
      <c r="C90" s="77"/>
      <c r="F90" s="77"/>
      <c r="G90" s="77"/>
      <c r="H90" s="77"/>
      <c r="K90" s="77"/>
      <c r="L90" s="111"/>
      <c r="N90" s="77"/>
      <c r="P90" s="77"/>
      <c r="R90" s="77"/>
      <c r="V90" s="77"/>
      <c r="X90" s="77"/>
      <c r="Z90" s="77"/>
    </row>
    <row r="91" spans="3:26" ht="15.75" customHeight="1">
      <c r="C91" s="77"/>
      <c r="F91" s="77"/>
      <c r="G91" s="77"/>
      <c r="H91" s="77"/>
      <c r="K91" s="77"/>
      <c r="L91" s="111"/>
      <c r="N91" s="77"/>
      <c r="P91" s="77"/>
      <c r="R91" s="77"/>
      <c r="V91" s="77"/>
      <c r="X91" s="77"/>
      <c r="Z91" s="77"/>
    </row>
    <row r="92" spans="3:26" ht="15.75" customHeight="1">
      <c r="C92" s="77"/>
      <c r="F92" s="77"/>
      <c r="G92" s="77"/>
      <c r="H92" s="77"/>
      <c r="K92" s="77"/>
      <c r="L92" s="111"/>
      <c r="N92" s="77"/>
      <c r="P92" s="77"/>
      <c r="R92" s="77"/>
      <c r="V92" s="77"/>
      <c r="X92" s="77"/>
      <c r="Z92" s="77"/>
    </row>
    <row r="93" spans="3:26" ht="15.75" customHeight="1">
      <c r="C93" s="77"/>
      <c r="F93" s="77"/>
      <c r="G93" s="77"/>
      <c r="H93" s="77"/>
      <c r="K93" s="77"/>
      <c r="L93" s="111"/>
      <c r="N93" s="77"/>
      <c r="P93" s="77"/>
      <c r="R93" s="77"/>
      <c r="V93" s="77"/>
      <c r="X93" s="77"/>
      <c r="Z93" s="77"/>
    </row>
    <row r="94" spans="3:26" ht="15.75" customHeight="1">
      <c r="C94" s="77"/>
      <c r="F94" s="77"/>
      <c r="G94" s="77"/>
      <c r="H94" s="77"/>
      <c r="K94" s="77"/>
      <c r="L94" s="111"/>
      <c r="N94" s="77"/>
      <c r="P94" s="77"/>
      <c r="R94" s="77"/>
      <c r="V94" s="77"/>
      <c r="X94" s="77"/>
      <c r="Z94" s="77"/>
    </row>
    <row r="95" spans="3:26" ht="15.75" customHeight="1">
      <c r="C95" s="77"/>
      <c r="F95" s="77"/>
      <c r="G95" s="77"/>
      <c r="H95" s="77"/>
      <c r="K95" s="77"/>
      <c r="L95" s="111"/>
      <c r="N95" s="77"/>
      <c r="P95" s="77"/>
      <c r="R95" s="77"/>
      <c r="V95" s="77"/>
      <c r="X95" s="77"/>
      <c r="Z95" s="77"/>
    </row>
    <row r="96" spans="3:26" ht="15.75" customHeight="1">
      <c r="C96" s="77"/>
      <c r="F96" s="77"/>
      <c r="G96" s="77"/>
      <c r="H96" s="77"/>
      <c r="K96" s="77"/>
      <c r="L96" s="111"/>
      <c r="N96" s="77"/>
      <c r="P96" s="77"/>
      <c r="R96" s="77"/>
      <c r="V96" s="77"/>
      <c r="X96" s="77"/>
      <c r="Z96" s="77"/>
    </row>
    <row r="97" spans="3:26" ht="15.75" customHeight="1">
      <c r="C97" s="77"/>
      <c r="F97" s="77"/>
      <c r="G97" s="77"/>
      <c r="H97" s="77"/>
      <c r="K97" s="77"/>
      <c r="L97" s="111"/>
      <c r="N97" s="77"/>
      <c r="P97" s="77"/>
      <c r="R97" s="77"/>
      <c r="V97" s="77"/>
      <c r="X97" s="77"/>
      <c r="Z97" s="77"/>
    </row>
    <row r="98" spans="3:26" ht="15.75" customHeight="1">
      <c r="C98" s="77"/>
      <c r="F98" s="77"/>
      <c r="G98" s="77"/>
      <c r="H98" s="77"/>
      <c r="K98" s="77"/>
      <c r="L98" s="111"/>
      <c r="N98" s="77"/>
      <c r="P98" s="77"/>
      <c r="R98" s="77"/>
      <c r="V98" s="77"/>
      <c r="X98" s="77"/>
      <c r="Z98" s="77"/>
    </row>
    <row r="99" spans="3:26" ht="15.75" customHeight="1">
      <c r="C99" s="77"/>
      <c r="F99" s="77"/>
      <c r="G99" s="77"/>
      <c r="H99" s="77"/>
      <c r="K99" s="77"/>
      <c r="L99" s="111"/>
      <c r="N99" s="77"/>
      <c r="P99" s="77"/>
      <c r="R99" s="77"/>
      <c r="V99" s="77"/>
      <c r="X99" s="77"/>
      <c r="Z99" s="77"/>
    </row>
    <row r="100" spans="3:26" ht="15.75" customHeight="1">
      <c r="C100" s="77"/>
      <c r="F100" s="77"/>
      <c r="G100" s="77"/>
      <c r="H100" s="77"/>
      <c r="K100" s="77"/>
      <c r="L100" s="111"/>
      <c r="N100" s="77"/>
      <c r="P100" s="77"/>
      <c r="R100" s="77"/>
      <c r="V100" s="77"/>
      <c r="X100" s="77"/>
      <c r="Z100" s="77"/>
    </row>
    <row r="101" spans="3:26" ht="15.75" customHeight="1">
      <c r="C101" s="77"/>
      <c r="F101" s="77"/>
      <c r="G101" s="77"/>
      <c r="H101" s="77"/>
      <c r="K101" s="77"/>
      <c r="L101" s="111"/>
      <c r="N101" s="77"/>
      <c r="P101" s="77"/>
      <c r="R101" s="77"/>
      <c r="V101" s="77"/>
      <c r="X101" s="77"/>
      <c r="Z101" s="77"/>
    </row>
    <row r="102" spans="3:26" ht="15.75" customHeight="1">
      <c r="C102" s="77"/>
      <c r="F102" s="77"/>
      <c r="G102" s="77"/>
      <c r="H102" s="77"/>
      <c r="K102" s="77"/>
      <c r="L102" s="111"/>
      <c r="N102" s="77"/>
      <c r="P102" s="77"/>
      <c r="R102" s="77"/>
      <c r="V102" s="77"/>
      <c r="X102" s="77"/>
      <c r="Z102" s="77"/>
    </row>
    <row r="103" spans="3:26" ht="15.75" customHeight="1">
      <c r="C103" s="77"/>
      <c r="F103" s="77"/>
      <c r="G103" s="77"/>
      <c r="H103" s="77"/>
      <c r="K103" s="77"/>
      <c r="L103" s="111"/>
      <c r="N103" s="77"/>
      <c r="P103" s="77"/>
      <c r="R103" s="77"/>
      <c r="V103" s="77"/>
      <c r="X103" s="77"/>
      <c r="Z103" s="77"/>
    </row>
    <row r="104" spans="3:26" ht="15.75" customHeight="1">
      <c r="C104" s="77"/>
      <c r="F104" s="77"/>
      <c r="G104" s="77"/>
      <c r="H104" s="77"/>
      <c r="K104" s="77"/>
      <c r="L104" s="111"/>
      <c r="N104" s="77"/>
      <c r="P104" s="77"/>
      <c r="R104" s="77"/>
      <c r="V104" s="77"/>
      <c r="X104" s="77"/>
      <c r="Z104" s="77"/>
    </row>
    <row r="105" spans="3:26" ht="15.75" customHeight="1">
      <c r="C105" s="77"/>
      <c r="F105" s="77"/>
      <c r="G105" s="77"/>
      <c r="H105" s="77"/>
      <c r="K105" s="77"/>
      <c r="L105" s="111"/>
      <c r="N105" s="77"/>
      <c r="P105" s="77"/>
      <c r="R105" s="77"/>
      <c r="V105" s="77"/>
      <c r="X105" s="77"/>
      <c r="Z105" s="77"/>
    </row>
    <row r="106" spans="3:26" ht="15.75" customHeight="1">
      <c r="C106" s="77"/>
      <c r="F106" s="77"/>
      <c r="G106" s="77"/>
      <c r="H106" s="77"/>
      <c r="K106" s="77"/>
      <c r="L106" s="111"/>
      <c r="N106" s="77"/>
      <c r="P106" s="77"/>
      <c r="R106" s="77"/>
      <c r="V106" s="77"/>
      <c r="X106" s="77"/>
      <c r="Z106" s="77"/>
    </row>
    <row r="107" spans="3:26" ht="15.75" customHeight="1">
      <c r="C107" s="77"/>
      <c r="F107" s="77"/>
      <c r="G107" s="77"/>
      <c r="H107" s="77"/>
      <c r="K107" s="77"/>
      <c r="L107" s="111"/>
      <c r="N107" s="77"/>
      <c r="P107" s="77"/>
      <c r="R107" s="77"/>
      <c r="V107" s="77"/>
      <c r="X107" s="77"/>
      <c r="Z107" s="77"/>
    </row>
    <row r="108" spans="3:26" ht="15.75" customHeight="1">
      <c r="C108" s="77"/>
      <c r="F108" s="77"/>
      <c r="G108" s="77"/>
      <c r="H108" s="77"/>
      <c r="K108" s="77"/>
      <c r="L108" s="111"/>
      <c r="N108" s="77"/>
      <c r="P108" s="77"/>
      <c r="R108" s="77"/>
      <c r="V108" s="77"/>
      <c r="X108" s="77"/>
      <c r="Z108" s="77"/>
    </row>
    <row r="109" spans="3:26" ht="15.75" customHeight="1">
      <c r="C109" s="77"/>
      <c r="F109" s="77"/>
      <c r="G109" s="77"/>
      <c r="H109" s="77"/>
      <c r="K109" s="77"/>
      <c r="L109" s="111"/>
      <c r="N109" s="77"/>
      <c r="P109" s="77"/>
      <c r="R109" s="77"/>
      <c r="V109" s="77"/>
      <c r="X109" s="77"/>
      <c r="Z109" s="77"/>
    </row>
    <row r="110" spans="3:26" ht="15.75" customHeight="1">
      <c r="C110" s="77"/>
      <c r="F110" s="77"/>
      <c r="G110" s="77"/>
      <c r="H110" s="77"/>
      <c r="K110" s="77"/>
      <c r="L110" s="111"/>
      <c r="N110" s="77"/>
      <c r="P110" s="77"/>
      <c r="R110" s="77"/>
      <c r="V110" s="77"/>
      <c r="X110" s="77"/>
      <c r="Z110" s="77"/>
    </row>
    <row r="111" spans="3:26" ht="15.75" customHeight="1">
      <c r="C111" s="77"/>
      <c r="F111" s="77"/>
      <c r="G111" s="77"/>
      <c r="H111" s="77"/>
      <c r="K111" s="77"/>
      <c r="L111" s="111"/>
      <c r="N111" s="77"/>
      <c r="P111" s="77"/>
      <c r="R111" s="77"/>
      <c r="V111" s="77"/>
      <c r="X111" s="77"/>
      <c r="Z111" s="77"/>
    </row>
    <row r="112" spans="3:26" ht="15.75" customHeight="1">
      <c r="C112" s="77"/>
      <c r="F112" s="77"/>
      <c r="G112" s="77"/>
      <c r="H112" s="77"/>
      <c r="K112" s="77"/>
      <c r="L112" s="111"/>
      <c r="N112" s="77"/>
      <c r="P112" s="77"/>
      <c r="R112" s="77"/>
      <c r="V112" s="77"/>
      <c r="X112" s="77"/>
      <c r="Z112" s="77"/>
    </row>
    <row r="113" spans="3:26" ht="15.75" customHeight="1">
      <c r="C113" s="77"/>
      <c r="F113" s="77"/>
      <c r="G113" s="77"/>
      <c r="H113" s="77"/>
      <c r="K113" s="77"/>
      <c r="L113" s="111"/>
      <c r="N113" s="77"/>
      <c r="P113" s="77"/>
      <c r="R113" s="77"/>
      <c r="V113" s="77"/>
      <c r="X113" s="77"/>
      <c r="Z113" s="77"/>
    </row>
    <row r="114" spans="3:26" ht="15.75" customHeight="1">
      <c r="C114" s="77"/>
      <c r="F114" s="77"/>
      <c r="G114" s="77"/>
      <c r="H114" s="77"/>
      <c r="K114" s="77"/>
      <c r="L114" s="111"/>
      <c r="N114" s="77"/>
      <c r="P114" s="77"/>
      <c r="R114" s="77"/>
      <c r="V114" s="77"/>
      <c r="X114" s="77"/>
      <c r="Z114" s="77"/>
    </row>
    <row r="115" spans="3:26" ht="15.75" customHeight="1">
      <c r="C115" s="77"/>
      <c r="F115" s="77"/>
      <c r="G115" s="77"/>
      <c r="H115" s="77"/>
      <c r="K115" s="77"/>
      <c r="L115" s="111"/>
      <c r="N115" s="77"/>
      <c r="P115" s="77"/>
      <c r="R115" s="77"/>
      <c r="V115" s="77"/>
      <c r="X115" s="77"/>
      <c r="Z115" s="77"/>
    </row>
    <row r="116" spans="3:26" ht="15.75" customHeight="1">
      <c r="C116" s="77"/>
      <c r="F116" s="77"/>
      <c r="G116" s="77"/>
      <c r="H116" s="77"/>
      <c r="K116" s="77"/>
      <c r="L116" s="111"/>
      <c r="N116" s="77"/>
      <c r="P116" s="77"/>
      <c r="R116" s="77"/>
      <c r="V116" s="77"/>
      <c r="X116" s="77"/>
      <c r="Z116" s="77"/>
    </row>
    <row r="117" spans="3:26" ht="15.75" customHeight="1">
      <c r="C117" s="77"/>
      <c r="F117" s="77"/>
      <c r="G117" s="77"/>
      <c r="H117" s="77"/>
      <c r="K117" s="77"/>
      <c r="L117" s="111"/>
      <c r="N117" s="77"/>
      <c r="P117" s="77"/>
      <c r="R117" s="77"/>
      <c r="V117" s="77"/>
      <c r="X117" s="77"/>
      <c r="Z117" s="77"/>
    </row>
    <row r="118" spans="3:26" ht="15.75" customHeight="1">
      <c r="C118" s="77"/>
      <c r="F118" s="77"/>
      <c r="G118" s="77"/>
      <c r="H118" s="77"/>
      <c r="K118" s="77"/>
      <c r="L118" s="111"/>
      <c r="N118" s="77"/>
      <c r="P118" s="77"/>
      <c r="R118" s="77"/>
      <c r="V118" s="77"/>
      <c r="X118" s="77"/>
      <c r="Z118" s="77"/>
    </row>
    <row r="119" spans="3:26" ht="15.75" customHeight="1">
      <c r="C119" s="77"/>
      <c r="F119" s="77"/>
      <c r="G119" s="77"/>
      <c r="H119" s="77"/>
      <c r="K119" s="77"/>
      <c r="L119" s="111"/>
      <c r="N119" s="77"/>
      <c r="P119" s="77"/>
      <c r="R119" s="77"/>
      <c r="V119" s="77"/>
      <c r="X119" s="77"/>
      <c r="Z119" s="77"/>
    </row>
    <row r="120" spans="3:26" ht="15.75" customHeight="1">
      <c r="C120" s="77"/>
      <c r="F120" s="77"/>
      <c r="G120" s="77"/>
      <c r="H120" s="77"/>
      <c r="K120" s="77"/>
      <c r="L120" s="111"/>
      <c r="N120" s="77"/>
      <c r="P120" s="77"/>
      <c r="R120" s="77"/>
      <c r="V120" s="77"/>
      <c r="X120" s="77"/>
      <c r="Z120" s="77"/>
    </row>
    <row r="121" spans="3:26" ht="15.75" customHeight="1">
      <c r="C121" s="77"/>
      <c r="F121" s="77"/>
      <c r="G121" s="77"/>
      <c r="H121" s="77"/>
      <c r="K121" s="77"/>
      <c r="L121" s="111"/>
      <c r="N121" s="77"/>
      <c r="P121" s="77"/>
      <c r="R121" s="77"/>
      <c r="V121" s="77"/>
      <c r="X121" s="77"/>
      <c r="Z121" s="77"/>
    </row>
    <row r="122" spans="3:26" ht="15.75" customHeight="1">
      <c r="C122" s="77"/>
      <c r="F122" s="77"/>
      <c r="G122" s="77"/>
      <c r="H122" s="77"/>
      <c r="K122" s="77"/>
      <c r="L122" s="111"/>
      <c r="N122" s="77"/>
      <c r="P122" s="77"/>
      <c r="R122" s="77"/>
      <c r="V122" s="77"/>
      <c r="X122" s="77"/>
      <c r="Z122" s="77"/>
    </row>
    <row r="123" spans="3:26" ht="15.75" customHeight="1">
      <c r="C123" s="77"/>
      <c r="F123" s="77"/>
      <c r="G123" s="77"/>
      <c r="H123" s="77"/>
      <c r="K123" s="77"/>
      <c r="L123" s="111"/>
      <c r="N123" s="77"/>
      <c r="P123" s="77"/>
      <c r="R123" s="77"/>
      <c r="V123" s="77"/>
      <c r="X123" s="77"/>
      <c r="Z123" s="77"/>
    </row>
    <row r="124" spans="3:26" ht="15.75" customHeight="1">
      <c r="C124" s="77"/>
      <c r="F124" s="77"/>
      <c r="G124" s="77"/>
      <c r="H124" s="77"/>
      <c r="K124" s="77"/>
      <c r="L124" s="111"/>
      <c r="N124" s="77"/>
      <c r="P124" s="77"/>
      <c r="R124" s="77"/>
      <c r="V124" s="77"/>
      <c r="X124" s="77"/>
      <c r="Z124" s="77"/>
    </row>
    <row r="125" spans="3:26" ht="15.75" customHeight="1">
      <c r="C125" s="77"/>
      <c r="F125" s="77"/>
      <c r="G125" s="77"/>
      <c r="H125" s="77"/>
      <c r="K125" s="77"/>
      <c r="L125" s="111"/>
      <c r="N125" s="77"/>
      <c r="P125" s="77"/>
      <c r="R125" s="77"/>
      <c r="V125" s="77"/>
      <c r="X125" s="77"/>
      <c r="Z125" s="77"/>
    </row>
    <row r="126" spans="3:26" ht="15.75" customHeight="1">
      <c r="C126" s="77"/>
      <c r="F126" s="77"/>
      <c r="G126" s="77"/>
      <c r="H126" s="77"/>
      <c r="K126" s="77"/>
      <c r="L126" s="111"/>
      <c r="N126" s="77"/>
      <c r="P126" s="77"/>
      <c r="R126" s="77"/>
      <c r="V126" s="77"/>
      <c r="X126" s="77"/>
      <c r="Z126" s="77"/>
    </row>
    <row r="127" spans="3:26" ht="15.75" customHeight="1">
      <c r="C127" s="77"/>
      <c r="F127" s="77"/>
      <c r="G127" s="77"/>
      <c r="H127" s="77"/>
      <c r="K127" s="77"/>
      <c r="L127" s="111"/>
      <c r="N127" s="77"/>
      <c r="P127" s="77"/>
      <c r="R127" s="77"/>
      <c r="V127" s="77"/>
      <c r="X127" s="77"/>
      <c r="Z127" s="77"/>
    </row>
    <row r="128" spans="3:26" ht="15.75" customHeight="1">
      <c r="C128" s="77"/>
      <c r="F128" s="77"/>
      <c r="G128" s="77"/>
      <c r="H128" s="77"/>
      <c r="K128" s="77"/>
      <c r="L128" s="111"/>
      <c r="N128" s="77"/>
      <c r="P128" s="77"/>
      <c r="R128" s="77"/>
      <c r="V128" s="77"/>
      <c r="X128" s="77"/>
      <c r="Z128" s="77"/>
    </row>
    <row r="129" spans="3:26" ht="15.75" customHeight="1">
      <c r="C129" s="77"/>
      <c r="F129" s="77"/>
      <c r="G129" s="77"/>
      <c r="H129" s="77"/>
      <c r="K129" s="77"/>
      <c r="L129" s="111"/>
      <c r="N129" s="77"/>
      <c r="P129" s="77"/>
      <c r="R129" s="77"/>
      <c r="V129" s="77"/>
      <c r="X129" s="77"/>
      <c r="Z129" s="77"/>
    </row>
    <row r="130" spans="3:26" ht="15.75" customHeight="1">
      <c r="C130" s="77"/>
      <c r="F130" s="77"/>
      <c r="G130" s="77"/>
      <c r="H130" s="77"/>
      <c r="K130" s="77"/>
      <c r="L130" s="111"/>
      <c r="N130" s="77"/>
      <c r="P130" s="77"/>
      <c r="R130" s="77"/>
      <c r="V130" s="77"/>
      <c r="X130" s="77"/>
      <c r="Z130" s="77"/>
    </row>
    <row r="131" spans="3:26" ht="15.75" customHeight="1">
      <c r="C131" s="77"/>
      <c r="F131" s="77"/>
      <c r="G131" s="77"/>
      <c r="H131" s="77"/>
      <c r="K131" s="77"/>
      <c r="L131" s="111"/>
      <c r="N131" s="77"/>
      <c r="P131" s="77"/>
      <c r="R131" s="77"/>
      <c r="V131" s="77"/>
      <c r="X131" s="77"/>
      <c r="Z131" s="77"/>
    </row>
    <row r="132" spans="3:26" ht="15.75" customHeight="1">
      <c r="C132" s="77"/>
      <c r="F132" s="77"/>
      <c r="G132" s="77"/>
      <c r="H132" s="77"/>
      <c r="K132" s="77"/>
      <c r="L132" s="111"/>
      <c r="N132" s="77"/>
      <c r="P132" s="77"/>
      <c r="R132" s="77"/>
      <c r="V132" s="77"/>
      <c r="X132" s="77"/>
      <c r="Z132" s="77"/>
    </row>
    <row r="133" spans="3:26" ht="15.75" customHeight="1">
      <c r="C133" s="77"/>
      <c r="F133" s="77"/>
      <c r="G133" s="77"/>
      <c r="H133" s="77"/>
      <c r="K133" s="77"/>
      <c r="L133" s="111"/>
      <c r="N133" s="77"/>
      <c r="P133" s="77"/>
      <c r="R133" s="77"/>
      <c r="V133" s="77"/>
      <c r="X133" s="77"/>
      <c r="Z133" s="77"/>
    </row>
    <row r="134" spans="3:26" ht="15.75" customHeight="1">
      <c r="C134" s="77"/>
      <c r="F134" s="77"/>
      <c r="G134" s="77"/>
      <c r="H134" s="77"/>
      <c r="K134" s="77"/>
      <c r="L134" s="111"/>
      <c r="N134" s="77"/>
      <c r="P134" s="77"/>
      <c r="R134" s="77"/>
      <c r="V134" s="77"/>
      <c r="X134" s="77"/>
      <c r="Z134" s="77"/>
    </row>
    <row r="135" spans="3:26" ht="15.75" customHeight="1">
      <c r="C135" s="77"/>
      <c r="F135" s="77"/>
      <c r="G135" s="77"/>
      <c r="H135" s="77"/>
      <c r="K135" s="77"/>
      <c r="L135" s="111"/>
      <c r="N135" s="77"/>
      <c r="P135" s="77"/>
      <c r="R135" s="77"/>
      <c r="V135" s="77"/>
      <c r="X135" s="77"/>
      <c r="Z135" s="77"/>
    </row>
    <row r="136" spans="3:26" ht="15.75" customHeight="1">
      <c r="C136" s="77"/>
      <c r="F136" s="77"/>
      <c r="G136" s="77"/>
      <c r="H136" s="77"/>
      <c r="K136" s="77"/>
      <c r="L136" s="111"/>
      <c r="N136" s="77"/>
      <c r="P136" s="77"/>
      <c r="R136" s="77"/>
      <c r="V136" s="77"/>
      <c r="X136" s="77"/>
      <c r="Z136" s="77"/>
    </row>
    <row r="137" spans="3:26" ht="15.75" customHeight="1">
      <c r="C137" s="77"/>
      <c r="F137" s="77"/>
      <c r="G137" s="77"/>
      <c r="H137" s="77"/>
      <c r="K137" s="77"/>
      <c r="L137" s="111"/>
      <c r="N137" s="77"/>
      <c r="P137" s="77"/>
      <c r="R137" s="77"/>
      <c r="V137" s="77"/>
      <c r="X137" s="77"/>
      <c r="Z137" s="77"/>
    </row>
    <row r="138" spans="3:26" ht="15.75" customHeight="1">
      <c r="C138" s="77"/>
      <c r="F138" s="77"/>
      <c r="G138" s="77"/>
      <c r="H138" s="77"/>
      <c r="K138" s="77"/>
      <c r="L138" s="111"/>
      <c r="N138" s="77"/>
      <c r="P138" s="77"/>
      <c r="R138" s="77"/>
      <c r="V138" s="77"/>
      <c r="X138" s="77"/>
      <c r="Z138" s="77"/>
    </row>
    <row r="139" spans="3:26" ht="15.75" customHeight="1">
      <c r="C139" s="77"/>
      <c r="F139" s="77"/>
      <c r="G139" s="77"/>
      <c r="H139" s="77"/>
      <c r="K139" s="77"/>
      <c r="L139" s="111"/>
      <c r="N139" s="77"/>
      <c r="P139" s="77"/>
      <c r="R139" s="77"/>
      <c r="V139" s="77"/>
      <c r="X139" s="77"/>
      <c r="Z139" s="77"/>
    </row>
    <row r="140" spans="3:26" ht="15.75" customHeight="1">
      <c r="C140" s="77"/>
      <c r="F140" s="77"/>
      <c r="G140" s="77"/>
      <c r="H140" s="77"/>
      <c r="K140" s="77"/>
      <c r="L140" s="111"/>
      <c r="N140" s="77"/>
      <c r="P140" s="77"/>
      <c r="R140" s="77"/>
      <c r="V140" s="77"/>
      <c r="X140" s="77"/>
      <c r="Z140" s="77"/>
    </row>
    <row r="141" spans="3:26" ht="15.75" customHeight="1">
      <c r="C141" s="77"/>
      <c r="F141" s="77"/>
      <c r="G141" s="77"/>
      <c r="H141" s="77"/>
      <c r="K141" s="77"/>
      <c r="L141" s="111"/>
      <c r="N141" s="77"/>
      <c r="P141" s="77"/>
      <c r="R141" s="77"/>
      <c r="V141" s="77"/>
      <c r="X141" s="77"/>
      <c r="Z141" s="77"/>
    </row>
    <row r="142" spans="3:26" ht="15.75" customHeight="1">
      <c r="C142" s="77"/>
      <c r="F142" s="77"/>
      <c r="G142" s="77"/>
      <c r="H142" s="77"/>
      <c r="K142" s="77"/>
      <c r="L142" s="111"/>
      <c r="N142" s="77"/>
      <c r="P142" s="77"/>
      <c r="R142" s="77"/>
      <c r="V142" s="77"/>
      <c r="X142" s="77"/>
      <c r="Z142" s="77"/>
    </row>
    <row r="143" spans="3:26" ht="15.75" customHeight="1">
      <c r="C143" s="77"/>
      <c r="F143" s="77"/>
      <c r="G143" s="77"/>
      <c r="H143" s="77"/>
      <c r="K143" s="77"/>
      <c r="L143" s="111"/>
      <c r="N143" s="77"/>
      <c r="P143" s="77"/>
      <c r="R143" s="77"/>
      <c r="V143" s="77"/>
      <c r="X143" s="77"/>
      <c r="Z143" s="77"/>
    </row>
    <row r="144" spans="3:26" ht="15.75" customHeight="1">
      <c r="C144" s="77"/>
      <c r="F144" s="77"/>
      <c r="G144" s="77"/>
      <c r="H144" s="77"/>
      <c r="K144" s="77"/>
      <c r="L144" s="111"/>
      <c r="N144" s="77"/>
      <c r="P144" s="77"/>
      <c r="R144" s="77"/>
      <c r="V144" s="77"/>
      <c r="X144" s="77"/>
      <c r="Z144" s="77"/>
    </row>
    <row r="145" spans="3:26" ht="15.75" customHeight="1">
      <c r="C145" s="77"/>
      <c r="F145" s="77"/>
      <c r="G145" s="77"/>
      <c r="H145" s="77"/>
      <c r="K145" s="77"/>
      <c r="L145" s="111"/>
      <c r="N145" s="77"/>
      <c r="P145" s="77"/>
      <c r="R145" s="77"/>
      <c r="V145" s="77"/>
      <c r="X145" s="77"/>
      <c r="Z145" s="77"/>
    </row>
    <row r="146" spans="3:26" ht="15.75" customHeight="1">
      <c r="C146" s="77"/>
      <c r="F146" s="77"/>
      <c r="G146" s="77"/>
      <c r="H146" s="77"/>
      <c r="K146" s="77"/>
      <c r="L146" s="111"/>
      <c r="N146" s="77"/>
      <c r="P146" s="77"/>
      <c r="R146" s="77"/>
      <c r="V146" s="77"/>
      <c r="X146" s="77"/>
      <c r="Z146" s="77"/>
    </row>
    <row r="147" spans="3:26" ht="15.75" customHeight="1">
      <c r="C147" s="77"/>
      <c r="F147" s="77"/>
      <c r="G147" s="77"/>
      <c r="H147" s="77"/>
      <c r="K147" s="77"/>
      <c r="L147" s="111"/>
      <c r="N147" s="77"/>
      <c r="P147" s="77"/>
      <c r="R147" s="77"/>
      <c r="V147" s="77"/>
      <c r="X147" s="77"/>
      <c r="Z147" s="77"/>
    </row>
    <row r="148" spans="3:26" ht="15.75" customHeight="1">
      <c r="C148" s="77"/>
      <c r="F148" s="77"/>
      <c r="G148" s="77"/>
      <c r="H148" s="77"/>
      <c r="K148" s="77"/>
      <c r="L148" s="111"/>
      <c r="N148" s="77"/>
      <c r="P148" s="77"/>
      <c r="R148" s="77"/>
      <c r="V148" s="77"/>
      <c r="X148" s="77"/>
      <c r="Z148" s="77"/>
    </row>
    <row r="149" spans="3:26" ht="15.75" customHeight="1">
      <c r="C149" s="77"/>
      <c r="F149" s="77"/>
      <c r="G149" s="77"/>
      <c r="H149" s="77"/>
      <c r="K149" s="77"/>
      <c r="L149" s="111"/>
      <c r="N149" s="77"/>
      <c r="P149" s="77"/>
      <c r="R149" s="77"/>
      <c r="V149" s="77"/>
      <c r="X149" s="77"/>
      <c r="Z149" s="77"/>
    </row>
    <row r="150" spans="3:26" ht="15.75" customHeight="1">
      <c r="C150" s="77"/>
      <c r="F150" s="77"/>
      <c r="G150" s="77"/>
      <c r="H150" s="77"/>
      <c r="K150" s="77"/>
      <c r="L150" s="111"/>
      <c r="N150" s="77"/>
      <c r="P150" s="77"/>
      <c r="R150" s="77"/>
      <c r="V150" s="77"/>
      <c r="X150" s="77"/>
      <c r="Z150" s="77"/>
    </row>
    <row r="151" spans="3:26" ht="15.75" customHeight="1">
      <c r="C151" s="77"/>
      <c r="F151" s="77"/>
      <c r="G151" s="77"/>
      <c r="H151" s="77"/>
      <c r="K151" s="77"/>
      <c r="L151" s="111"/>
      <c r="N151" s="77"/>
      <c r="P151" s="77"/>
      <c r="R151" s="77"/>
      <c r="V151" s="77"/>
      <c r="X151" s="77"/>
      <c r="Z151" s="77"/>
    </row>
    <row r="152" spans="3:26" ht="15.75" customHeight="1">
      <c r="C152" s="77"/>
      <c r="F152" s="77"/>
      <c r="G152" s="77"/>
      <c r="H152" s="77"/>
      <c r="K152" s="77"/>
      <c r="L152" s="111"/>
      <c r="N152" s="77"/>
      <c r="P152" s="77"/>
      <c r="R152" s="77"/>
      <c r="V152" s="77"/>
      <c r="X152" s="77"/>
      <c r="Z152" s="77"/>
    </row>
    <row r="153" spans="3:26" ht="15.75" customHeight="1">
      <c r="C153" s="77"/>
      <c r="F153" s="77"/>
      <c r="G153" s="77"/>
      <c r="H153" s="77"/>
      <c r="K153" s="77"/>
      <c r="L153" s="111"/>
      <c r="N153" s="77"/>
      <c r="P153" s="77"/>
      <c r="R153" s="77"/>
      <c r="V153" s="77"/>
      <c r="X153" s="77"/>
      <c r="Z153" s="77"/>
    </row>
    <row r="154" spans="3:26" ht="15.75" customHeight="1">
      <c r="C154" s="77"/>
      <c r="F154" s="77"/>
      <c r="G154" s="77"/>
      <c r="H154" s="77"/>
      <c r="K154" s="77"/>
      <c r="L154" s="111"/>
      <c r="N154" s="77"/>
      <c r="P154" s="77"/>
      <c r="R154" s="77"/>
      <c r="V154" s="77"/>
      <c r="X154" s="77"/>
      <c r="Z154" s="77"/>
    </row>
    <row r="155" spans="3:26" ht="15.75" customHeight="1">
      <c r="C155" s="77"/>
      <c r="F155" s="77"/>
      <c r="G155" s="77"/>
      <c r="H155" s="77"/>
      <c r="K155" s="77"/>
      <c r="L155" s="111"/>
      <c r="N155" s="77"/>
      <c r="P155" s="77"/>
      <c r="R155" s="77"/>
      <c r="V155" s="77"/>
      <c r="X155" s="77"/>
      <c r="Z155" s="77"/>
    </row>
    <row r="156" spans="3:26" ht="15.75" customHeight="1">
      <c r="C156" s="77"/>
      <c r="F156" s="77"/>
      <c r="G156" s="77"/>
      <c r="H156" s="77"/>
      <c r="K156" s="77"/>
      <c r="L156" s="111"/>
      <c r="N156" s="77"/>
      <c r="P156" s="77"/>
      <c r="R156" s="77"/>
      <c r="V156" s="77"/>
      <c r="X156" s="77"/>
      <c r="Z156" s="77"/>
    </row>
    <row r="157" spans="3:26" ht="15.75" customHeight="1">
      <c r="C157" s="77"/>
      <c r="F157" s="77"/>
      <c r="G157" s="77"/>
      <c r="H157" s="77"/>
      <c r="K157" s="77"/>
      <c r="L157" s="111"/>
      <c r="N157" s="77"/>
      <c r="P157" s="77"/>
      <c r="R157" s="77"/>
      <c r="V157" s="77"/>
      <c r="X157" s="77"/>
      <c r="Z157" s="77"/>
    </row>
    <row r="158" spans="3:26" ht="15.75" customHeight="1">
      <c r="C158" s="77"/>
      <c r="F158" s="77"/>
      <c r="G158" s="77"/>
      <c r="H158" s="77"/>
      <c r="K158" s="77"/>
      <c r="L158" s="111"/>
      <c r="N158" s="77"/>
      <c r="P158" s="77"/>
      <c r="R158" s="77"/>
      <c r="V158" s="77"/>
      <c r="X158" s="77"/>
      <c r="Z158" s="77"/>
    </row>
    <row r="159" spans="3:26" ht="15.75" customHeight="1">
      <c r="C159" s="77"/>
      <c r="F159" s="77"/>
      <c r="G159" s="77"/>
      <c r="H159" s="77"/>
      <c r="K159" s="77"/>
      <c r="L159" s="111"/>
      <c r="N159" s="77"/>
      <c r="P159" s="77"/>
      <c r="R159" s="77"/>
      <c r="V159" s="77"/>
      <c r="X159" s="77"/>
      <c r="Z159" s="77"/>
    </row>
    <row r="160" spans="3:26" ht="15.75" customHeight="1">
      <c r="C160" s="77"/>
      <c r="F160" s="77"/>
      <c r="G160" s="77"/>
      <c r="H160" s="77"/>
      <c r="K160" s="77"/>
      <c r="L160" s="111"/>
      <c r="N160" s="77"/>
      <c r="P160" s="77"/>
      <c r="R160" s="77"/>
      <c r="V160" s="77"/>
      <c r="X160" s="77"/>
      <c r="Z160" s="77"/>
    </row>
    <row r="161" spans="3:26" ht="15.75" customHeight="1">
      <c r="C161" s="77"/>
      <c r="F161" s="77"/>
      <c r="G161" s="77"/>
      <c r="H161" s="77"/>
      <c r="K161" s="77"/>
      <c r="L161" s="111"/>
      <c r="N161" s="77"/>
      <c r="P161" s="77"/>
      <c r="R161" s="77"/>
      <c r="V161" s="77"/>
      <c r="X161" s="77"/>
      <c r="Z161" s="77"/>
    </row>
    <row r="162" spans="3:26" ht="15.75" customHeight="1">
      <c r="C162" s="77"/>
      <c r="F162" s="77"/>
      <c r="G162" s="77"/>
      <c r="H162" s="77"/>
      <c r="K162" s="77"/>
      <c r="L162" s="111"/>
      <c r="N162" s="77"/>
      <c r="P162" s="77"/>
      <c r="R162" s="77"/>
      <c r="V162" s="77"/>
      <c r="X162" s="77"/>
      <c r="Z162" s="77"/>
    </row>
    <row r="163" spans="3:26" ht="15.75" customHeight="1">
      <c r="C163" s="77"/>
      <c r="F163" s="77"/>
      <c r="G163" s="77"/>
      <c r="H163" s="77"/>
      <c r="K163" s="77"/>
      <c r="L163" s="111"/>
      <c r="N163" s="77"/>
      <c r="P163" s="77"/>
      <c r="R163" s="77"/>
      <c r="V163" s="77"/>
      <c r="X163" s="77"/>
      <c r="Z163" s="77"/>
    </row>
    <row r="164" spans="3:26" ht="15.75" customHeight="1">
      <c r="C164" s="77"/>
      <c r="F164" s="77"/>
      <c r="G164" s="77"/>
      <c r="H164" s="77"/>
      <c r="K164" s="77"/>
      <c r="L164" s="111"/>
      <c r="N164" s="77"/>
      <c r="P164" s="77"/>
      <c r="R164" s="77"/>
      <c r="V164" s="77"/>
      <c r="X164" s="77"/>
      <c r="Z164" s="77"/>
    </row>
    <row r="165" spans="3:26" ht="15.75" customHeight="1">
      <c r="C165" s="77"/>
      <c r="F165" s="77"/>
      <c r="G165" s="77"/>
      <c r="H165" s="77"/>
      <c r="K165" s="77"/>
      <c r="L165" s="111"/>
      <c r="N165" s="77"/>
      <c r="P165" s="77"/>
      <c r="R165" s="77"/>
      <c r="V165" s="77"/>
      <c r="X165" s="77"/>
      <c r="Z165" s="77"/>
    </row>
    <row r="166" spans="3:26" ht="15.75" customHeight="1">
      <c r="C166" s="77"/>
      <c r="F166" s="77"/>
      <c r="G166" s="77"/>
      <c r="H166" s="77"/>
      <c r="K166" s="77"/>
      <c r="L166" s="111"/>
      <c r="N166" s="77"/>
      <c r="P166" s="77"/>
      <c r="R166" s="77"/>
      <c r="V166" s="77"/>
      <c r="X166" s="77"/>
      <c r="Z166" s="77"/>
    </row>
    <row r="167" spans="3:26" ht="15.75" customHeight="1">
      <c r="C167" s="77"/>
      <c r="F167" s="77"/>
      <c r="G167" s="77"/>
      <c r="H167" s="77"/>
      <c r="K167" s="77"/>
      <c r="L167" s="111"/>
      <c r="N167" s="77"/>
      <c r="P167" s="77"/>
      <c r="R167" s="77"/>
      <c r="V167" s="77"/>
      <c r="X167" s="77"/>
      <c r="Z167" s="77"/>
    </row>
    <row r="168" spans="3:26" ht="15.75" customHeight="1">
      <c r="C168" s="77"/>
      <c r="F168" s="77"/>
      <c r="G168" s="77"/>
      <c r="H168" s="77"/>
      <c r="K168" s="77"/>
      <c r="L168" s="111"/>
      <c r="N168" s="77"/>
      <c r="P168" s="77"/>
      <c r="R168" s="77"/>
      <c r="V168" s="77"/>
      <c r="X168" s="77"/>
      <c r="Z168" s="77"/>
    </row>
    <row r="169" spans="3:26" ht="15.75" customHeight="1">
      <c r="C169" s="77"/>
      <c r="F169" s="77"/>
      <c r="G169" s="77"/>
      <c r="H169" s="77"/>
      <c r="K169" s="77"/>
      <c r="L169" s="111"/>
      <c r="N169" s="77"/>
      <c r="P169" s="77"/>
      <c r="R169" s="77"/>
      <c r="V169" s="77"/>
      <c r="X169" s="77"/>
      <c r="Z169" s="77"/>
    </row>
    <row r="170" spans="3:26" ht="15.75" customHeight="1">
      <c r="C170" s="77"/>
      <c r="F170" s="77"/>
      <c r="G170" s="77"/>
      <c r="H170" s="77"/>
      <c r="K170" s="77"/>
      <c r="L170" s="111"/>
      <c r="N170" s="77"/>
      <c r="P170" s="77"/>
      <c r="R170" s="77"/>
      <c r="V170" s="77"/>
      <c r="X170" s="77"/>
      <c r="Z170" s="77"/>
    </row>
    <row r="171" spans="3:26" ht="15.75" customHeight="1">
      <c r="C171" s="77"/>
      <c r="F171" s="77"/>
      <c r="G171" s="77"/>
      <c r="H171" s="77"/>
      <c r="K171" s="77"/>
      <c r="L171" s="111"/>
      <c r="N171" s="77"/>
      <c r="P171" s="77"/>
      <c r="R171" s="77"/>
      <c r="V171" s="77"/>
      <c r="X171" s="77"/>
      <c r="Z171" s="77"/>
    </row>
    <row r="172" spans="3:26" ht="15.75" customHeight="1">
      <c r="C172" s="77"/>
      <c r="F172" s="77"/>
      <c r="G172" s="77"/>
      <c r="H172" s="77"/>
      <c r="K172" s="77"/>
      <c r="L172" s="111"/>
      <c r="N172" s="77"/>
      <c r="P172" s="77"/>
      <c r="R172" s="77"/>
      <c r="V172" s="77"/>
      <c r="X172" s="77"/>
      <c r="Z172" s="77"/>
    </row>
    <row r="173" spans="3:26" ht="15.75" customHeight="1">
      <c r="C173" s="77"/>
      <c r="F173" s="77"/>
      <c r="G173" s="77"/>
      <c r="H173" s="77"/>
      <c r="K173" s="77"/>
      <c r="L173" s="111"/>
      <c r="N173" s="77"/>
      <c r="P173" s="77"/>
      <c r="R173" s="77"/>
      <c r="V173" s="77"/>
      <c r="X173" s="77"/>
      <c r="Z173" s="77"/>
    </row>
    <row r="174" spans="3:26" ht="15.75" customHeight="1">
      <c r="C174" s="77"/>
      <c r="F174" s="77"/>
      <c r="G174" s="77"/>
      <c r="H174" s="77"/>
      <c r="K174" s="77"/>
      <c r="L174" s="111"/>
      <c r="N174" s="77"/>
      <c r="P174" s="77"/>
      <c r="R174" s="77"/>
      <c r="V174" s="77"/>
      <c r="X174" s="77"/>
      <c r="Z174" s="77"/>
    </row>
    <row r="175" spans="3:26" ht="15.75" customHeight="1">
      <c r="C175" s="77"/>
      <c r="F175" s="77"/>
      <c r="G175" s="77"/>
      <c r="H175" s="77"/>
      <c r="K175" s="77"/>
      <c r="L175" s="111"/>
      <c r="N175" s="77"/>
      <c r="P175" s="77"/>
      <c r="R175" s="77"/>
      <c r="V175" s="77"/>
      <c r="X175" s="77"/>
      <c r="Z175" s="77"/>
    </row>
    <row r="176" spans="3:26" ht="15.75" customHeight="1">
      <c r="C176" s="77"/>
      <c r="F176" s="77"/>
      <c r="G176" s="77"/>
      <c r="H176" s="77"/>
      <c r="K176" s="77"/>
      <c r="L176" s="111"/>
      <c r="N176" s="77"/>
      <c r="P176" s="77"/>
      <c r="R176" s="77"/>
      <c r="V176" s="77"/>
      <c r="X176" s="77"/>
      <c r="Z176" s="77"/>
    </row>
    <row r="177" spans="3:26" ht="15.75" customHeight="1">
      <c r="C177" s="77"/>
      <c r="F177" s="77"/>
      <c r="G177" s="77"/>
      <c r="H177" s="77"/>
      <c r="K177" s="77"/>
      <c r="L177" s="111"/>
      <c r="N177" s="77"/>
      <c r="P177" s="77"/>
      <c r="R177" s="77"/>
      <c r="V177" s="77"/>
      <c r="X177" s="77"/>
      <c r="Z177" s="77"/>
    </row>
    <row r="178" spans="3:26" ht="15.75" customHeight="1">
      <c r="C178" s="77"/>
      <c r="F178" s="77"/>
      <c r="G178" s="77"/>
      <c r="H178" s="77"/>
      <c r="K178" s="77"/>
      <c r="L178" s="111"/>
      <c r="N178" s="77"/>
      <c r="P178" s="77"/>
      <c r="R178" s="77"/>
      <c r="V178" s="77"/>
      <c r="X178" s="77"/>
      <c r="Z178" s="77"/>
    </row>
    <row r="179" spans="3:26" ht="15.75" customHeight="1">
      <c r="C179" s="77"/>
      <c r="F179" s="77"/>
      <c r="G179" s="77"/>
      <c r="H179" s="77"/>
      <c r="K179" s="77"/>
      <c r="L179" s="111"/>
      <c r="N179" s="77"/>
      <c r="P179" s="77"/>
      <c r="R179" s="77"/>
      <c r="V179" s="77"/>
      <c r="X179" s="77"/>
      <c r="Z179" s="77"/>
    </row>
    <row r="180" spans="3:26" ht="15.75" customHeight="1">
      <c r="C180" s="77"/>
      <c r="F180" s="77"/>
      <c r="G180" s="77"/>
      <c r="H180" s="77"/>
      <c r="K180" s="77"/>
      <c r="L180" s="111"/>
      <c r="N180" s="77"/>
      <c r="P180" s="77"/>
      <c r="R180" s="77"/>
      <c r="V180" s="77"/>
      <c r="X180" s="77"/>
      <c r="Z180" s="77"/>
    </row>
    <row r="181" spans="3:26" ht="15.75" customHeight="1">
      <c r="C181" s="77"/>
      <c r="F181" s="77"/>
      <c r="G181" s="77"/>
      <c r="H181" s="77"/>
      <c r="K181" s="77"/>
      <c r="L181" s="111"/>
      <c r="N181" s="77"/>
      <c r="P181" s="77"/>
      <c r="R181" s="77"/>
      <c r="V181" s="77"/>
      <c r="X181" s="77"/>
      <c r="Z181" s="77"/>
    </row>
    <row r="182" spans="3:26" ht="15.75" customHeight="1">
      <c r="C182" s="77"/>
      <c r="F182" s="77"/>
      <c r="G182" s="77"/>
      <c r="H182" s="77"/>
      <c r="K182" s="77"/>
      <c r="L182" s="111"/>
      <c r="N182" s="77"/>
      <c r="P182" s="77"/>
      <c r="R182" s="77"/>
      <c r="V182" s="77"/>
      <c r="X182" s="77"/>
      <c r="Z182" s="77"/>
    </row>
    <row r="183" spans="3:26" ht="15.75" customHeight="1">
      <c r="C183" s="77"/>
      <c r="F183" s="77"/>
      <c r="G183" s="77"/>
      <c r="H183" s="77"/>
      <c r="K183" s="77"/>
      <c r="L183" s="111"/>
      <c r="N183" s="77"/>
      <c r="P183" s="77"/>
      <c r="R183" s="77"/>
      <c r="V183" s="77"/>
      <c r="X183" s="77"/>
      <c r="Z183" s="77"/>
    </row>
    <row r="184" spans="3:26" ht="15.75" customHeight="1">
      <c r="C184" s="77"/>
      <c r="F184" s="77"/>
      <c r="G184" s="77"/>
      <c r="H184" s="77"/>
      <c r="K184" s="77"/>
      <c r="L184" s="111"/>
      <c r="N184" s="77"/>
      <c r="P184" s="77"/>
      <c r="R184" s="77"/>
      <c r="V184" s="77"/>
      <c r="X184" s="77"/>
      <c r="Z184" s="77"/>
    </row>
    <row r="185" spans="3:26" ht="15.75" customHeight="1">
      <c r="C185" s="77"/>
      <c r="F185" s="77"/>
      <c r="G185" s="77"/>
      <c r="H185" s="77"/>
      <c r="K185" s="77"/>
      <c r="L185" s="111"/>
      <c r="N185" s="77"/>
      <c r="P185" s="77"/>
      <c r="R185" s="77"/>
      <c r="V185" s="77"/>
      <c r="X185" s="77"/>
      <c r="Z185" s="77"/>
    </row>
    <row r="186" spans="3:26" ht="15.75" customHeight="1">
      <c r="C186" s="77"/>
      <c r="F186" s="77"/>
      <c r="G186" s="77"/>
      <c r="H186" s="77"/>
      <c r="K186" s="77"/>
      <c r="L186" s="111"/>
      <c r="N186" s="77"/>
      <c r="P186" s="77"/>
      <c r="R186" s="77"/>
      <c r="V186" s="77"/>
      <c r="X186" s="77"/>
      <c r="Z186" s="77"/>
    </row>
    <row r="187" spans="3:26" ht="15.75" customHeight="1">
      <c r="C187" s="77"/>
      <c r="F187" s="77"/>
      <c r="G187" s="77"/>
      <c r="H187" s="77"/>
      <c r="K187" s="77"/>
      <c r="L187" s="111"/>
      <c r="N187" s="77"/>
      <c r="P187" s="77"/>
      <c r="R187" s="77"/>
      <c r="V187" s="77"/>
      <c r="X187" s="77"/>
      <c r="Z187" s="77"/>
    </row>
    <row r="188" spans="3:26" ht="15.75" customHeight="1">
      <c r="C188" s="77"/>
      <c r="F188" s="77"/>
      <c r="G188" s="77"/>
      <c r="H188" s="77"/>
      <c r="K188" s="77"/>
      <c r="L188" s="111"/>
      <c r="N188" s="77"/>
      <c r="P188" s="77"/>
      <c r="R188" s="77"/>
      <c r="V188" s="77"/>
      <c r="X188" s="77"/>
      <c r="Z188" s="77"/>
    </row>
    <row r="189" spans="3:26" ht="15.75" customHeight="1">
      <c r="C189" s="77"/>
      <c r="F189" s="77"/>
      <c r="G189" s="77"/>
      <c r="H189" s="77"/>
      <c r="K189" s="77"/>
      <c r="L189" s="111"/>
      <c r="N189" s="77"/>
      <c r="P189" s="77"/>
      <c r="R189" s="77"/>
      <c r="V189" s="77"/>
      <c r="X189" s="77"/>
      <c r="Z189" s="77"/>
    </row>
    <row r="190" spans="3:26" ht="15.75" customHeight="1">
      <c r="C190" s="77"/>
      <c r="F190" s="77"/>
      <c r="G190" s="77"/>
      <c r="H190" s="77"/>
      <c r="K190" s="77"/>
      <c r="L190" s="111"/>
      <c r="N190" s="77"/>
      <c r="P190" s="77"/>
      <c r="R190" s="77"/>
      <c r="V190" s="77"/>
      <c r="X190" s="77"/>
      <c r="Z190" s="77"/>
    </row>
    <row r="191" spans="3:26" ht="15.75" customHeight="1">
      <c r="C191" s="77"/>
      <c r="F191" s="77"/>
      <c r="G191" s="77"/>
      <c r="H191" s="77"/>
      <c r="K191" s="77"/>
      <c r="L191" s="111"/>
      <c r="N191" s="77"/>
      <c r="P191" s="77"/>
      <c r="R191" s="77"/>
      <c r="V191" s="77"/>
      <c r="X191" s="77"/>
      <c r="Z191" s="77"/>
    </row>
    <row r="192" spans="3:26" ht="15.75" customHeight="1">
      <c r="C192" s="77"/>
      <c r="F192" s="77"/>
      <c r="G192" s="77"/>
      <c r="H192" s="77"/>
      <c r="K192" s="77"/>
      <c r="L192" s="111"/>
      <c r="N192" s="77"/>
      <c r="P192" s="77"/>
      <c r="R192" s="77"/>
      <c r="V192" s="77"/>
      <c r="X192" s="77"/>
      <c r="Z192" s="77"/>
    </row>
    <row r="193" spans="3:26" ht="15.75" customHeight="1">
      <c r="C193" s="77"/>
      <c r="F193" s="77"/>
      <c r="G193" s="77"/>
      <c r="H193" s="77"/>
      <c r="K193" s="77"/>
      <c r="L193" s="111"/>
      <c r="N193" s="77"/>
      <c r="P193" s="77"/>
      <c r="R193" s="77"/>
      <c r="V193" s="77"/>
      <c r="X193" s="77"/>
      <c r="Z193" s="77"/>
    </row>
    <row r="194" spans="3:26" ht="15.75" customHeight="1">
      <c r="C194" s="77"/>
      <c r="F194" s="77"/>
      <c r="G194" s="77"/>
      <c r="H194" s="77"/>
      <c r="K194" s="77"/>
      <c r="L194" s="111"/>
      <c r="N194" s="77"/>
      <c r="P194" s="77"/>
      <c r="R194" s="77"/>
      <c r="V194" s="77"/>
      <c r="X194" s="77"/>
      <c r="Z194" s="77"/>
    </row>
    <row r="195" spans="3:26" ht="15.75" customHeight="1">
      <c r="C195" s="77"/>
      <c r="F195" s="77"/>
      <c r="G195" s="77"/>
      <c r="H195" s="77"/>
      <c r="K195" s="77"/>
      <c r="L195" s="111"/>
      <c r="N195" s="77"/>
      <c r="P195" s="77"/>
      <c r="R195" s="77"/>
      <c r="V195" s="77"/>
      <c r="X195" s="77"/>
      <c r="Z195" s="77"/>
    </row>
    <row r="196" spans="3:26" ht="15.75" customHeight="1">
      <c r="C196" s="77"/>
      <c r="F196" s="77"/>
      <c r="G196" s="77"/>
      <c r="H196" s="77"/>
      <c r="K196" s="77"/>
      <c r="L196" s="111"/>
      <c r="N196" s="77"/>
      <c r="P196" s="77"/>
      <c r="R196" s="77"/>
      <c r="V196" s="77"/>
      <c r="X196" s="77"/>
      <c r="Z196" s="77"/>
    </row>
    <row r="197" spans="3:26" ht="15.75" customHeight="1">
      <c r="C197" s="77"/>
      <c r="F197" s="77"/>
      <c r="G197" s="77"/>
      <c r="H197" s="77"/>
      <c r="K197" s="77"/>
      <c r="L197" s="111"/>
      <c r="N197" s="77"/>
      <c r="P197" s="77"/>
      <c r="R197" s="77"/>
      <c r="V197" s="77"/>
      <c r="X197" s="77"/>
      <c r="Z197" s="77"/>
    </row>
    <row r="198" spans="3:26" ht="15.75" customHeight="1">
      <c r="C198" s="77"/>
      <c r="F198" s="77"/>
      <c r="G198" s="77"/>
      <c r="H198" s="77"/>
      <c r="K198" s="77"/>
      <c r="L198" s="111"/>
      <c r="N198" s="77"/>
      <c r="P198" s="77"/>
      <c r="R198" s="77"/>
      <c r="V198" s="77"/>
      <c r="X198" s="77"/>
      <c r="Z198" s="77"/>
    </row>
    <row r="199" spans="3:26" ht="15.75" customHeight="1">
      <c r="C199" s="77"/>
      <c r="F199" s="77"/>
      <c r="G199" s="77"/>
      <c r="H199" s="77"/>
      <c r="K199" s="77"/>
      <c r="L199" s="111"/>
      <c r="N199" s="77"/>
      <c r="P199" s="77"/>
      <c r="R199" s="77"/>
      <c r="V199" s="77"/>
      <c r="X199" s="77"/>
      <c r="Z199" s="77"/>
    </row>
    <row r="200" spans="3:26" ht="15.75" customHeight="1">
      <c r="C200" s="77"/>
      <c r="F200" s="77"/>
      <c r="G200" s="77"/>
      <c r="H200" s="77"/>
      <c r="K200" s="77"/>
      <c r="L200" s="111"/>
      <c r="N200" s="77"/>
      <c r="P200" s="77"/>
      <c r="R200" s="77"/>
      <c r="V200" s="77"/>
      <c r="X200" s="77"/>
      <c r="Z200" s="77"/>
    </row>
    <row r="201" spans="3:26" ht="15.75" customHeight="1">
      <c r="C201" s="77"/>
      <c r="F201" s="77"/>
      <c r="G201" s="77"/>
      <c r="H201" s="77"/>
      <c r="K201" s="77"/>
      <c r="L201" s="111"/>
      <c r="N201" s="77"/>
      <c r="P201" s="77"/>
      <c r="R201" s="77"/>
      <c r="V201" s="77"/>
      <c r="X201" s="77"/>
      <c r="Z201" s="77"/>
    </row>
    <row r="202" spans="3:26" ht="15.75" customHeight="1">
      <c r="C202" s="77"/>
      <c r="F202" s="77"/>
      <c r="G202" s="77"/>
      <c r="H202" s="77"/>
      <c r="K202" s="77"/>
      <c r="L202" s="111"/>
      <c r="N202" s="77"/>
      <c r="P202" s="77"/>
      <c r="R202" s="77"/>
      <c r="V202" s="77"/>
      <c r="X202" s="77"/>
      <c r="Z202" s="77"/>
    </row>
    <row r="203" spans="3:26" ht="15.75" customHeight="1">
      <c r="C203" s="77"/>
      <c r="F203" s="77"/>
      <c r="G203" s="77"/>
      <c r="H203" s="77"/>
      <c r="K203" s="77"/>
      <c r="L203" s="111"/>
      <c r="N203" s="77"/>
      <c r="P203" s="77"/>
      <c r="R203" s="77"/>
      <c r="V203" s="77"/>
      <c r="X203" s="77"/>
      <c r="Z203" s="77"/>
    </row>
    <row r="204" spans="3:26" ht="15.75" customHeight="1">
      <c r="C204" s="77"/>
      <c r="F204" s="77"/>
      <c r="G204" s="77"/>
      <c r="H204" s="77"/>
      <c r="K204" s="77"/>
      <c r="L204" s="111"/>
      <c r="N204" s="77"/>
      <c r="P204" s="77"/>
      <c r="R204" s="77"/>
      <c r="V204" s="77"/>
      <c r="X204" s="77"/>
      <c r="Z204" s="77"/>
    </row>
    <row r="205" spans="3:26" ht="15.75" customHeight="1">
      <c r="C205" s="77"/>
      <c r="F205" s="77"/>
      <c r="G205" s="77"/>
      <c r="H205" s="77"/>
      <c r="K205" s="77"/>
      <c r="L205" s="111"/>
      <c r="N205" s="77"/>
      <c r="P205" s="77"/>
      <c r="R205" s="77"/>
      <c r="V205" s="77"/>
      <c r="X205" s="77"/>
      <c r="Z205" s="77"/>
    </row>
    <row r="206" spans="3:26" ht="15.75" customHeight="1">
      <c r="C206" s="77"/>
      <c r="F206" s="77"/>
      <c r="G206" s="77"/>
      <c r="H206" s="77"/>
      <c r="K206" s="77"/>
      <c r="L206" s="111"/>
      <c r="N206" s="77"/>
      <c r="P206" s="77"/>
      <c r="R206" s="77"/>
      <c r="V206" s="77"/>
      <c r="X206" s="77"/>
      <c r="Z206" s="77"/>
    </row>
    <row r="207" spans="3:26" ht="15.75" customHeight="1">
      <c r="C207" s="77"/>
      <c r="F207" s="77"/>
      <c r="G207" s="77"/>
      <c r="H207" s="77"/>
      <c r="K207" s="77"/>
      <c r="L207" s="111"/>
      <c r="N207" s="77"/>
      <c r="P207" s="77"/>
      <c r="R207" s="77"/>
      <c r="V207" s="77"/>
      <c r="X207" s="77"/>
      <c r="Z207" s="77"/>
    </row>
    <row r="208" spans="3:26" ht="15.75" customHeight="1">
      <c r="C208" s="77"/>
      <c r="F208" s="77"/>
      <c r="G208" s="77"/>
      <c r="H208" s="77"/>
      <c r="K208" s="77"/>
      <c r="L208" s="111"/>
      <c r="N208" s="77"/>
      <c r="P208" s="77"/>
      <c r="R208" s="77"/>
      <c r="V208" s="77"/>
      <c r="X208" s="77"/>
      <c r="Z208" s="77"/>
    </row>
    <row r="209" spans="3:26" ht="15.75" customHeight="1">
      <c r="C209" s="77"/>
      <c r="F209" s="77"/>
      <c r="G209" s="77"/>
      <c r="H209" s="77"/>
      <c r="K209" s="77"/>
      <c r="L209" s="111"/>
      <c r="N209" s="77"/>
      <c r="P209" s="77"/>
      <c r="R209" s="77"/>
      <c r="V209" s="77"/>
      <c r="X209" s="77"/>
      <c r="Z209" s="77"/>
    </row>
    <row r="210" spans="3:26" ht="15.75" customHeight="1">
      <c r="C210" s="77"/>
      <c r="F210" s="77"/>
      <c r="G210" s="77"/>
      <c r="H210" s="77"/>
      <c r="K210" s="77"/>
      <c r="L210" s="111"/>
      <c r="N210" s="77"/>
      <c r="P210" s="77"/>
      <c r="R210" s="77"/>
      <c r="V210" s="77"/>
      <c r="X210" s="77"/>
      <c r="Z210" s="77"/>
    </row>
    <row r="211" spans="3:26" ht="15.75" customHeight="1">
      <c r="C211" s="77"/>
      <c r="F211" s="77"/>
      <c r="G211" s="77"/>
      <c r="H211" s="77"/>
      <c r="K211" s="77"/>
      <c r="L211" s="111"/>
      <c r="N211" s="77"/>
      <c r="P211" s="77"/>
      <c r="R211" s="77"/>
      <c r="V211" s="77"/>
      <c r="X211" s="77"/>
      <c r="Z211" s="77"/>
    </row>
    <row r="212" spans="3:26" ht="15.75" customHeight="1">
      <c r="C212" s="77"/>
      <c r="F212" s="77"/>
      <c r="G212" s="77"/>
      <c r="H212" s="77"/>
      <c r="K212" s="77"/>
      <c r="L212" s="111"/>
      <c r="N212" s="77"/>
      <c r="P212" s="77"/>
      <c r="R212" s="77"/>
      <c r="V212" s="77"/>
      <c r="X212" s="77"/>
      <c r="Z212" s="77"/>
    </row>
    <row r="213" spans="3:26" ht="15.75" customHeight="1">
      <c r="C213" s="77"/>
      <c r="F213" s="77"/>
      <c r="G213" s="77"/>
      <c r="H213" s="77"/>
      <c r="K213" s="77"/>
      <c r="L213" s="111"/>
      <c r="N213" s="77"/>
      <c r="P213" s="77"/>
      <c r="R213" s="77"/>
      <c r="V213" s="77"/>
      <c r="X213" s="77"/>
      <c r="Z213" s="77"/>
    </row>
    <row r="214" spans="3:26" ht="15.75" customHeight="1">
      <c r="C214" s="77"/>
      <c r="F214" s="77"/>
      <c r="G214" s="77"/>
      <c r="H214" s="77"/>
      <c r="K214" s="77"/>
      <c r="L214" s="111"/>
      <c r="N214" s="77"/>
      <c r="P214" s="77"/>
      <c r="R214" s="77"/>
      <c r="V214" s="77"/>
      <c r="X214" s="77"/>
      <c r="Z214" s="77"/>
    </row>
    <row r="215" spans="3:26" ht="15.75" customHeight="1">
      <c r="C215" s="77"/>
      <c r="F215" s="77"/>
      <c r="G215" s="77"/>
      <c r="H215" s="77"/>
      <c r="K215" s="77"/>
      <c r="L215" s="111"/>
      <c r="N215" s="77"/>
      <c r="P215" s="77"/>
      <c r="R215" s="77"/>
      <c r="V215" s="77"/>
      <c r="X215" s="77"/>
      <c r="Z215" s="77"/>
    </row>
    <row r="216" spans="3:26" ht="15.75" customHeight="1">
      <c r="C216" s="77"/>
      <c r="F216" s="77"/>
      <c r="G216" s="77"/>
      <c r="H216" s="77"/>
      <c r="K216" s="77"/>
      <c r="L216" s="111"/>
      <c r="N216" s="77"/>
      <c r="P216" s="77"/>
      <c r="R216" s="77"/>
      <c r="V216" s="77"/>
      <c r="X216" s="77"/>
      <c r="Z216" s="77"/>
    </row>
    <row r="217" spans="3:26" ht="15.75" customHeight="1">
      <c r="C217" s="77"/>
      <c r="F217" s="77"/>
      <c r="G217" s="77"/>
      <c r="H217" s="77"/>
      <c r="K217" s="77"/>
      <c r="L217" s="111"/>
      <c r="N217" s="77"/>
      <c r="P217" s="77"/>
      <c r="R217" s="77"/>
      <c r="V217" s="77"/>
      <c r="X217" s="77"/>
      <c r="Z217" s="77"/>
    </row>
    <row r="218" spans="3:26" ht="15.75" customHeight="1">
      <c r="C218" s="77"/>
      <c r="F218" s="77"/>
      <c r="G218" s="77"/>
      <c r="H218" s="77"/>
      <c r="K218" s="77"/>
      <c r="L218" s="111"/>
      <c r="N218" s="77"/>
      <c r="P218" s="77"/>
      <c r="R218" s="77"/>
      <c r="V218" s="77"/>
      <c r="X218" s="77"/>
      <c r="Z218" s="77"/>
    </row>
    <row r="219" spans="3:26" ht="15.75" customHeight="1">
      <c r="C219" s="77"/>
      <c r="F219" s="77"/>
      <c r="G219" s="77"/>
      <c r="H219" s="77"/>
      <c r="K219" s="77"/>
      <c r="L219" s="111"/>
      <c r="N219" s="77"/>
      <c r="P219" s="77"/>
      <c r="R219" s="77"/>
      <c r="V219" s="77"/>
      <c r="X219" s="77"/>
      <c r="Z219" s="77"/>
    </row>
    <row r="220" spans="3:26" ht="15.75" customHeight="1">
      <c r="C220" s="77"/>
      <c r="F220" s="77"/>
      <c r="G220" s="77"/>
      <c r="H220" s="77"/>
      <c r="K220" s="77"/>
      <c r="L220" s="111"/>
      <c r="N220" s="77"/>
      <c r="P220" s="77"/>
      <c r="R220" s="77"/>
      <c r="V220" s="77"/>
      <c r="X220" s="77"/>
      <c r="Z220" s="77"/>
    </row>
    <row r="221" spans="3:26" ht="15.75" customHeight="1">
      <c r="C221" s="77"/>
      <c r="F221" s="77"/>
      <c r="G221" s="77"/>
      <c r="H221" s="77"/>
      <c r="K221" s="77"/>
      <c r="L221" s="111"/>
      <c r="N221" s="77"/>
      <c r="P221" s="77"/>
      <c r="R221" s="77"/>
      <c r="V221" s="77"/>
      <c r="X221" s="77"/>
      <c r="Z221" s="77"/>
    </row>
    <row r="222" spans="3:26" ht="15.75" customHeight="1">
      <c r="C222" s="77"/>
      <c r="F222" s="77"/>
      <c r="G222" s="77"/>
      <c r="H222" s="77"/>
      <c r="K222" s="77"/>
      <c r="L222" s="111"/>
      <c r="N222" s="77"/>
      <c r="P222" s="77"/>
      <c r="R222" s="77"/>
      <c r="V222" s="77"/>
      <c r="X222" s="77"/>
      <c r="Z222" s="77"/>
    </row>
    <row r="223" spans="3:26" ht="15.75" customHeight="1">
      <c r="C223" s="77"/>
      <c r="F223" s="77"/>
      <c r="G223" s="77"/>
      <c r="H223" s="77"/>
      <c r="K223" s="77"/>
      <c r="L223" s="111"/>
      <c r="N223" s="77"/>
      <c r="P223" s="77"/>
      <c r="R223" s="77"/>
      <c r="V223" s="77"/>
      <c r="X223" s="77"/>
      <c r="Z223" s="77"/>
    </row>
    <row r="224" spans="3:26" ht="15.75" customHeight="1">
      <c r="C224" s="77"/>
      <c r="F224" s="77"/>
      <c r="G224" s="77"/>
      <c r="H224" s="77"/>
      <c r="K224" s="77"/>
      <c r="L224" s="111"/>
      <c r="N224" s="77"/>
      <c r="P224" s="77"/>
      <c r="R224" s="77"/>
      <c r="V224" s="77"/>
      <c r="X224" s="77"/>
      <c r="Z224" s="77"/>
    </row>
    <row r="225" spans="3:26" ht="15.75" customHeight="1">
      <c r="C225" s="77"/>
      <c r="F225" s="77"/>
      <c r="G225" s="77"/>
      <c r="H225" s="77"/>
      <c r="K225" s="77"/>
      <c r="L225" s="111"/>
      <c r="N225" s="77"/>
      <c r="P225" s="77"/>
      <c r="R225" s="77"/>
      <c r="V225" s="77"/>
      <c r="X225" s="77"/>
      <c r="Z225" s="77"/>
    </row>
    <row r="226" spans="3:26" ht="15.75" customHeight="1">
      <c r="C226" s="77"/>
      <c r="F226" s="77"/>
      <c r="G226" s="77"/>
      <c r="H226" s="77"/>
      <c r="K226" s="77"/>
      <c r="L226" s="111"/>
      <c r="N226" s="77"/>
      <c r="P226" s="77"/>
      <c r="R226" s="77"/>
      <c r="V226" s="77"/>
      <c r="X226" s="77"/>
      <c r="Z226" s="77"/>
    </row>
    <row r="227" spans="3:26" ht="15.75" customHeight="1">
      <c r="C227" s="77"/>
      <c r="F227" s="77"/>
      <c r="G227" s="77"/>
      <c r="H227" s="77"/>
      <c r="K227" s="77"/>
      <c r="L227" s="111"/>
      <c r="N227" s="77"/>
      <c r="P227" s="77"/>
      <c r="R227" s="77"/>
      <c r="V227" s="77"/>
      <c r="X227" s="77"/>
      <c r="Z227" s="77"/>
    </row>
    <row r="228" spans="3:26" ht="15.75" customHeight="1">
      <c r="C228" s="77"/>
      <c r="F228" s="77"/>
      <c r="G228" s="77"/>
      <c r="H228" s="77"/>
      <c r="K228" s="77"/>
      <c r="L228" s="111"/>
      <c r="N228" s="77"/>
      <c r="P228" s="77"/>
      <c r="R228" s="77"/>
      <c r="V228" s="77"/>
      <c r="X228" s="77"/>
      <c r="Z228" s="77"/>
    </row>
    <row r="229" spans="3:26" ht="15.75" customHeight="1">
      <c r="C229" s="77"/>
      <c r="F229" s="77"/>
      <c r="G229" s="77"/>
      <c r="H229" s="77"/>
      <c r="K229" s="77"/>
      <c r="L229" s="111"/>
      <c r="N229" s="77"/>
      <c r="P229" s="77"/>
      <c r="R229" s="77"/>
      <c r="V229" s="77"/>
      <c r="X229" s="77"/>
      <c r="Z229" s="77"/>
    </row>
    <row r="230" spans="3:26" ht="15.75" customHeight="1">
      <c r="C230" s="77"/>
      <c r="F230" s="77"/>
      <c r="G230" s="77"/>
      <c r="H230" s="77"/>
      <c r="K230" s="77"/>
      <c r="L230" s="111"/>
      <c r="N230" s="77"/>
      <c r="P230" s="77"/>
      <c r="R230" s="77"/>
      <c r="V230" s="77"/>
      <c r="X230" s="77"/>
      <c r="Z230" s="77"/>
    </row>
    <row r="231" spans="3:26" ht="15.75" customHeight="1">
      <c r="C231" s="77"/>
      <c r="F231" s="77"/>
      <c r="G231" s="77"/>
      <c r="H231" s="77"/>
      <c r="K231" s="77"/>
      <c r="L231" s="111"/>
      <c r="N231" s="77"/>
      <c r="P231" s="77"/>
      <c r="R231" s="77"/>
      <c r="V231" s="77"/>
      <c r="X231" s="77"/>
      <c r="Z231" s="77"/>
    </row>
    <row r="232" spans="3:26" ht="15.75" customHeight="1">
      <c r="C232" s="77"/>
      <c r="F232" s="77"/>
      <c r="G232" s="77"/>
      <c r="H232" s="77"/>
      <c r="K232" s="77"/>
      <c r="L232" s="111"/>
      <c r="N232" s="77"/>
      <c r="P232" s="77"/>
      <c r="R232" s="77"/>
      <c r="V232" s="77"/>
      <c r="X232" s="77"/>
      <c r="Z232" s="77"/>
    </row>
    <row r="233" spans="3:26" ht="15.75" customHeight="1">
      <c r="C233" s="77"/>
      <c r="F233" s="77"/>
      <c r="G233" s="77"/>
      <c r="H233" s="77"/>
      <c r="K233" s="77"/>
      <c r="L233" s="111"/>
      <c r="N233" s="77"/>
      <c r="P233" s="77"/>
      <c r="R233" s="77"/>
      <c r="V233" s="77"/>
      <c r="X233" s="77"/>
      <c r="Z233" s="77"/>
    </row>
    <row r="234" spans="3:26" ht="15.75" customHeight="1">
      <c r="C234" s="77"/>
      <c r="F234" s="77"/>
      <c r="G234" s="77"/>
      <c r="H234" s="77"/>
      <c r="K234" s="77"/>
      <c r="L234" s="111"/>
      <c r="N234" s="77"/>
      <c r="P234" s="77"/>
      <c r="R234" s="77"/>
      <c r="V234" s="77"/>
      <c r="X234" s="77"/>
      <c r="Z234" s="77"/>
    </row>
    <row r="235" spans="3:26" ht="15.75" customHeight="1">
      <c r="C235" s="77"/>
      <c r="F235" s="77"/>
      <c r="G235" s="77"/>
      <c r="H235" s="77"/>
      <c r="K235" s="77"/>
      <c r="L235" s="111"/>
      <c r="N235" s="77"/>
      <c r="P235" s="77"/>
      <c r="R235" s="77"/>
      <c r="V235" s="77"/>
      <c r="X235" s="77"/>
      <c r="Z235" s="77"/>
    </row>
    <row r="236" spans="3:26" ht="15.75" customHeight="1">
      <c r="C236" s="77"/>
      <c r="F236" s="77"/>
      <c r="G236" s="77"/>
      <c r="H236" s="77"/>
      <c r="K236" s="77"/>
      <c r="L236" s="111"/>
      <c r="N236" s="77"/>
      <c r="P236" s="77"/>
      <c r="R236" s="77"/>
      <c r="V236" s="77"/>
      <c r="X236" s="77"/>
      <c r="Z236" s="77"/>
    </row>
    <row r="237" spans="3:26" ht="15.75" customHeight="1">
      <c r="C237" s="77"/>
      <c r="F237" s="77"/>
      <c r="G237" s="77"/>
      <c r="H237" s="77"/>
      <c r="K237" s="77"/>
      <c r="L237" s="111"/>
      <c r="N237" s="77"/>
      <c r="P237" s="77"/>
      <c r="R237" s="77"/>
      <c r="V237" s="77"/>
      <c r="X237" s="77"/>
      <c r="Z237" s="77"/>
    </row>
    <row r="238" spans="3:26" ht="15.75" customHeight="1">
      <c r="C238" s="77"/>
      <c r="F238" s="77"/>
      <c r="G238" s="77"/>
      <c r="H238" s="77"/>
      <c r="K238" s="77"/>
      <c r="L238" s="111"/>
      <c r="N238" s="77"/>
      <c r="P238" s="77"/>
      <c r="R238" s="77"/>
      <c r="V238" s="77"/>
      <c r="X238" s="77"/>
      <c r="Z238" s="77"/>
    </row>
    <row r="239" spans="3:26" ht="15.75" customHeight="1">
      <c r="C239" s="77"/>
      <c r="F239" s="77"/>
      <c r="G239" s="77"/>
      <c r="H239" s="77"/>
      <c r="K239" s="77"/>
      <c r="L239" s="111"/>
      <c r="N239" s="77"/>
      <c r="P239" s="77"/>
      <c r="R239" s="77"/>
      <c r="V239" s="77"/>
      <c r="X239" s="77"/>
      <c r="Z239" s="77"/>
    </row>
    <row r="240" spans="3:26" ht="15.75" customHeight="1">
      <c r="C240" s="77"/>
      <c r="F240" s="77"/>
      <c r="G240" s="77"/>
      <c r="H240" s="77"/>
      <c r="K240" s="77"/>
      <c r="L240" s="111"/>
      <c r="N240" s="77"/>
      <c r="P240" s="77"/>
      <c r="R240" s="77"/>
      <c r="V240" s="77"/>
      <c r="X240" s="77"/>
      <c r="Z240" s="77"/>
    </row>
    <row r="241" spans="3:26" ht="15.75" customHeight="1">
      <c r="C241" s="77"/>
      <c r="F241" s="77"/>
      <c r="G241" s="77"/>
      <c r="H241" s="77"/>
      <c r="K241" s="77"/>
      <c r="L241" s="111"/>
      <c r="N241" s="77"/>
      <c r="P241" s="77"/>
      <c r="R241" s="77"/>
      <c r="V241" s="77"/>
      <c r="X241" s="77"/>
      <c r="Z241" s="77"/>
    </row>
    <row r="242" spans="3:26" ht="15.75" customHeight="1">
      <c r="C242" s="77"/>
      <c r="F242" s="77"/>
      <c r="G242" s="77"/>
      <c r="H242" s="77"/>
      <c r="K242" s="77"/>
      <c r="L242" s="111"/>
      <c r="N242" s="77"/>
      <c r="P242" s="77"/>
      <c r="R242" s="77"/>
      <c r="V242" s="77"/>
      <c r="X242" s="77"/>
      <c r="Z242" s="77"/>
    </row>
    <row r="243" spans="3:26" ht="15.75" customHeight="1">
      <c r="C243" s="77"/>
      <c r="F243" s="77"/>
      <c r="G243" s="77"/>
      <c r="H243" s="77"/>
      <c r="K243" s="77"/>
      <c r="L243" s="111"/>
      <c r="N243" s="77"/>
      <c r="P243" s="77"/>
      <c r="R243" s="77"/>
      <c r="V243" s="77"/>
      <c r="X243" s="77"/>
      <c r="Z243" s="77"/>
    </row>
    <row r="244" spans="3:26" ht="15.75" customHeight="1">
      <c r="C244" s="77"/>
      <c r="F244" s="77"/>
      <c r="G244" s="77"/>
      <c r="H244" s="77"/>
      <c r="K244" s="77"/>
      <c r="L244" s="111"/>
      <c r="N244" s="77"/>
      <c r="P244" s="77"/>
      <c r="R244" s="77"/>
      <c r="V244" s="77"/>
      <c r="X244" s="77"/>
      <c r="Z244" s="77"/>
    </row>
    <row r="245" spans="3:26" ht="15.75" customHeight="1">
      <c r="C245" s="77"/>
      <c r="F245" s="77"/>
      <c r="G245" s="77"/>
      <c r="H245" s="77"/>
      <c r="K245" s="77"/>
      <c r="L245" s="111"/>
      <c r="N245" s="77"/>
      <c r="P245" s="77"/>
      <c r="R245" s="77"/>
      <c r="V245" s="77"/>
      <c r="X245" s="77"/>
      <c r="Z245" s="77"/>
    </row>
    <row r="246" spans="3:26" ht="15.75" customHeight="1">
      <c r="C246" s="77"/>
      <c r="F246" s="77"/>
      <c r="G246" s="77"/>
      <c r="H246" s="77"/>
      <c r="K246" s="77"/>
      <c r="L246" s="111"/>
      <c r="N246" s="77"/>
      <c r="P246" s="77"/>
      <c r="R246" s="77"/>
      <c r="V246" s="77"/>
      <c r="X246" s="77"/>
      <c r="Z246" s="77"/>
    </row>
    <row r="247" spans="3:26" ht="15.75" customHeight="1">
      <c r="C247" s="77"/>
      <c r="F247" s="77"/>
      <c r="G247" s="77"/>
      <c r="H247" s="77"/>
      <c r="K247" s="77"/>
      <c r="L247" s="111"/>
      <c r="N247" s="77"/>
      <c r="P247" s="77"/>
      <c r="R247" s="77"/>
      <c r="V247" s="77"/>
      <c r="X247" s="77"/>
      <c r="Z247" s="77"/>
    </row>
    <row r="248" spans="3:26" ht="15.75" customHeight="1">
      <c r="C248" s="77"/>
      <c r="F248" s="77"/>
      <c r="G248" s="77"/>
      <c r="H248" s="77"/>
      <c r="K248" s="77"/>
      <c r="L248" s="111"/>
      <c r="N248" s="77"/>
      <c r="P248" s="77"/>
      <c r="R248" s="77"/>
      <c r="V248" s="77"/>
      <c r="X248" s="77"/>
      <c r="Z248" s="77"/>
    </row>
    <row r="249" spans="3:26" ht="15.75" customHeight="1">
      <c r="C249" s="77"/>
      <c r="F249" s="77"/>
      <c r="G249" s="77"/>
      <c r="H249" s="77"/>
      <c r="K249" s="77"/>
      <c r="L249" s="111"/>
      <c r="N249" s="77"/>
      <c r="P249" s="77"/>
      <c r="R249" s="77"/>
      <c r="V249" s="77"/>
      <c r="X249" s="77"/>
      <c r="Z249" s="77"/>
    </row>
    <row r="250" spans="3:26" ht="15.75" customHeight="1">
      <c r="C250" s="77"/>
      <c r="F250" s="77"/>
      <c r="G250" s="77"/>
      <c r="H250" s="77"/>
      <c r="K250" s="77"/>
      <c r="L250" s="111"/>
      <c r="N250" s="77"/>
      <c r="P250" s="77"/>
      <c r="R250" s="77"/>
      <c r="V250" s="77"/>
      <c r="X250" s="77"/>
      <c r="Z250" s="77"/>
    </row>
    <row r="251" spans="3:26" ht="15.75" customHeight="1">
      <c r="C251" s="77"/>
      <c r="F251" s="77"/>
      <c r="G251" s="77"/>
      <c r="H251" s="77"/>
      <c r="K251" s="77"/>
      <c r="L251" s="111"/>
      <c r="N251" s="77"/>
      <c r="P251" s="77"/>
      <c r="R251" s="77"/>
      <c r="V251" s="77"/>
      <c r="X251" s="77"/>
      <c r="Z251" s="77"/>
    </row>
    <row r="252" spans="3:26" ht="15.75" customHeight="1">
      <c r="C252" s="77"/>
      <c r="F252" s="77"/>
      <c r="G252" s="77"/>
      <c r="H252" s="77"/>
      <c r="K252" s="77"/>
      <c r="L252" s="111"/>
      <c r="N252" s="77"/>
      <c r="P252" s="77"/>
      <c r="R252" s="77"/>
      <c r="V252" s="77"/>
      <c r="X252" s="77"/>
      <c r="Z252" s="77"/>
    </row>
    <row r="253" spans="3:26" ht="15.75" customHeight="1">
      <c r="C253" s="77"/>
      <c r="F253" s="77"/>
      <c r="G253" s="77"/>
      <c r="H253" s="77"/>
      <c r="K253" s="77"/>
      <c r="L253" s="111"/>
      <c r="N253" s="77"/>
      <c r="P253" s="77"/>
      <c r="R253" s="77"/>
      <c r="V253" s="77"/>
      <c r="X253" s="77"/>
      <c r="Z253" s="77"/>
    </row>
    <row r="254" spans="3:26" ht="15.75" customHeight="1">
      <c r="C254" s="77"/>
      <c r="F254" s="77"/>
      <c r="G254" s="77"/>
      <c r="H254" s="77"/>
      <c r="K254" s="77"/>
      <c r="L254" s="111"/>
      <c r="N254" s="77"/>
      <c r="P254" s="77"/>
      <c r="R254" s="77"/>
      <c r="V254" s="77"/>
      <c r="X254" s="77"/>
      <c r="Z254" s="77"/>
    </row>
    <row r="255" spans="3:26" ht="15.75" customHeight="1">
      <c r="C255" s="77"/>
      <c r="F255" s="77"/>
      <c r="G255" s="77"/>
      <c r="H255" s="77"/>
      <c r="K255" s="77"/>
      <c r="L255" s="111"/>
      <c r="N255" s="77"/>
      <c r="P255" s="77"/>
      <c r="R255" s="77"/>
      <c r="V255" s="77"/>
      <c r="X255" s="77"/>
      <c r="Z255" s="77"/>
    </row>
    <row r="256" spans="3:26" ht="15.75" customHeight="1">
      <c r="C256" s="77"/>
      <c r="F256" s="77"/>
      <c r="G256" s="77"/>
      <c r="H256" s="77"/>
      <c r="K256" s="77"/>
      <c r="L256" s="111"/>
      <c r="N256" s="77"/>
      <c r="P256" s="77"/>
      <c r="R256" s="77"/>
      <c r="V256" s="77"/>
      <c r="X256" s="77"/>
      <c r="Z256" s="77"/>
    </row>
    <row r="257" spans="3:26" ht="15.75" customHeight="1">
      <c r="C257" s="77"/>
      <c r="F257" s="77"/>
      <c r="G257" s="77"/>
      <c r="H257" s="77"/>
      <c r="K257" s="77"/>
      <c r="L257" s="111"/>
      <c r="N257" s="77"/>
      <c r="P257" s="77"/>
      <c r="R257" s="77"/>
      <c r="V257" s="77"/>
      <c r="X257" s="77"/>
      <c r="Z257" s="77"/>
    </row>
    <row r="258" spans="3:26" ht="15.75" customHeight="1">
      <c r="C258" s="77"/>
      <c r="F258" s="77"/>
      <c r="G258" s="77"/>
      <c r="H258" s="77"/>
      <c r="K258" s="77"/>
      <c r="L258" s="111"/>
      <c r="N258" s="77"/>
      <c r="P258" s="77"/>
      <c r="R258" s="77"/>
      <c r="V258" s="77"/>
      <c r="X258" s="77"/>
      <c r="Z258" s="77"/>
    </row>
    <row r="259" spans="3:26" ht="15.75" customHeight="1">
      <c r="C259" s="77"/>
      <c r="F259" s="77"/>
      <c r="G259" s="77"/>
      <c r="H259" s="77"/>
      <c r="K259" s="77"/>
      <c r="L259" s="111"/>
      <c r="N259" s="77"/>
      <c r="P259" s="77"/>
      <c r="R259" s="77"/>
      <c r="V259" s="77"/>
      <c r="X259" s="77"/>
      <c r="Z259" s="77"/>
    </row>
    <row r="260" spans="3:26" ht="15.75" customHeight="1">
      <c r="C260" s="77"/>
      <c r="F260" s="77"/>
      <c r="G260" s="77"/>
      <c r="H260" s="77"/>
      <c r="K260" s="77"/>
      <c r="L260" s="111"/>
      <c r="N260" s="77"/>
      <c r="P260" s="77"/>
      <c r="R260" s="77"/>
      <c r="V260" s="77"/>
      <c r="X260" s="77"/>
      <c r="Z260" s="77"/>
    </row>
    <row r="261" spans="3:26" ht="15.75" customHeight="1">
      <c r="C261" s="77"/>
      <c r="F261" s="77"/>
      <c r="G261" s="77"/>
      <c r="H261" s="77"/>
      <c r="K261" s="77"/>
      <c r="L261" s="111"/>
      <c r="N261" s="77"/>
      <c r="P261" s="77"/>
      <c r="R261" s="77"/>
      <c r="V261" s="77"/>
      <c r="X261" s="77"/>
      <c r="Z261" s="77"/>
    </row>
    <row r="262" spans="3:26" ht="15.75" customHeight="1">
      <c r="C262" s="77"/>
      <c r="F262" s="77"/>
      <c r="G262" s="77"/>
      <c r="H262" s="77"/>
      <c r="K262" s="77"/>
      <c r="L262" s="111"/>
      <c r="N262" s="77"/>
      <c r="P262" s="77"/>
      <c r="R262" s="77"/>
      <c r="V262" s="77"/>
      <c r="X262" s="77"/>
      <c r="Z262" s="77"/>
    </row>
    <row r="263" spans="3:26" ht="15.75" customHeight="1">
      <c r="C263" s="77"/>
      <c r="F263" s="77"/>
      <c r="G263" s="77"/>
      <c r="H263" s="77"/>
      <c r="K263" s="77"/>
      <c r="L263" s="111"/>
      <c r="N263" s="77"/>
      <c r="P263" s="77"/>
      <c r="R263" s="77"/>
      <c r="V263" s="77"/>
      <c r="X263" s="77"/>
      <c r="Z263" s="77"/>
    </row>
    <row r="264" spans="3:26" ht="15.75" customHeight="1">
      <c r="C264" s="77"/>
      <c r="F264" s="77"/>
      <c r="G264" s="77"/>
      <c r="H264" s="77"/>
      <c r="K264" s="77"/>
      <c r="L264" s="111"/>
      <c r="N264" s="77"/>
      <c r="P264" s="77"/>
      <c r="R264" s="77"/>
      <c r="V264" s="77"/>
      <c r="X264" s="77"/>
      <c r="Z264" s="77"/>
    </row>
    <row r="265" spans="3:26" ht="15.75" customHeight="1">
      <c r="C265" s="77"/>
      <c r="F265" s="77"/>
      <c r="G265" s="77"/>
      <c r="H265" s="77"/>
      <c r="K265" s="77"/>
      <c r="L265" s="111"/>
      <c r="N265" s="77"/>
      <c r="P265" s="77"/>
      <c r="R265" s="77"/>
      <c r="V265" s="77"/>
      <c r="X265" s="77"/>
      <c r="Z265" s="77"/>
    </row>
    <row r="266" spans="3:26" ht="15.75" customHeight="1">
      <c r="C266" s="77"/>
      <c r="F266" s="77"/>
      <c r="G266" s="77"/>
      <c r="H266" s="77"/>
      <c r="K266" s="77"/>
      <c r="L266" s="111"/>
      <c r="N266" s="77"/>
      <c r="P266" s="77"/>
      <c r="R266" s="77"/>
      <c r="V266" s="77"/>
      <c r="X266" s="77"/>
      <c r="Z266" s="77"/>
    </row>
    <row r="267" spans="3:26" ht="15.75" customHeight="1">
      <c r="C267" s="77"/>
      <c r="F267" s="77"/>
      <c r="G267" s="77"/>
      <c r="H267" s="77"/>
      <c r="K267" s="77"/>
      <c r="L267" s="111"/>
      <c r="N267" s="77"/>
      <c r="P267" s="77"/>
      <c r="R267" s="77"/>
      <c r="V267" s="77"/>
      <c r="X267" s="77"/>
      <c r="Z267" s="77"/>
    </row>
    <row r="268" spans="3:26" ht="15.75" customHeight="1">
      <c r="C268" s="77"/>
      <c r="F268" s="77"/>
      <c r="G268" s="77"/>
      <c r="H268" s="77"/>
      <c r="K268" s="77"/>
      <c r="L268" s="111"/>
      <c r="N268" s="77"/>
      <c r="P268" s="77"/>
      <c r="R268" s="77"/>
      <c r="V268" s="77"/>
      <c r="X268" s="77"/>
      <c r="Z268" s="77"/>
    </row>
    <row r="269" spans="3:26" ht="15.75" customHeight="1">
      <c r="C269" s="77"/>
      <c r="F269" s="77"/>
      <c r="G269" s="77"/>
      <c r="H269" s="77"/>
      <c r="K269" s="77"/>
      <c r="L269" s="111"/>
      <c r="N269" s="77"/>
      <c r="P269" s="77"/>
      <c r="R269" s="77"/>
      <c r="V269" s="77"/>
      <c r="X269" s="77"/>
      <c r="Z269" s="77"/>
    </row>
    <row r="270" spans="3:26" ht="15.75" customHeight="1">
      <c r="C270" s="77"/>
      <c r="F270" s="77"/>
      <c r="G270" s="77"/>
      <c r="H270" s="77"/>
      <c r="K270" s="77"/>
      <c r="L270" s="111"/>
      <c r="N270" s="77"/>
      <c r="P270" s="77"/>
      <c r="R270" s="77"/>
      <c r="V270" s="77"/>
      <c r="X270" s="77"/>
      <c r="Z270" s="77"/>
    </row>
    <row r="271" spans="3:26" ht="15.75" customHeight="1">
      <c r="C271" s="77"/>
      <c r="F271" s="77"/>
      <c r="G271" s="77"/>
      <c r="H271" s="77"/>
      <c r="K271" s="77"/>
      <c r="L271" s="111"/>
      <c r="N271" s="77"/>
      <c r="P271" s="77"/>
      <c r="R271" s="77"/>
      <c r="V271" s="77"/>
      <c r="X271" s="77"/>
      <c r="Z271" s="77"/>
    </row>
    <row r="272" spans="3:26" ht="15.75" customHeight="1">
      <c r="C272" s="77"/>
      <c r="F272" s="77"/>
      <c r="G272" s="77"/>
      <c r="H272" s="77"/>
      <c r="K272" s="77"/>
      <c r="L272" s="111"/>
      <c r="N272" s="77"/>
      <c r="P272" s="77"/>
      <c r="R272" s="77"/>
      <c r="V272" s="77"/>
      <c r="X272" s="77"/>
      <c r="Z272" s="77"/>
    </row>
    <row r="273" spans="3:26" ht="15.75" customHeight="1">
      <c r="C273" s="77"/>
      <c r="F273" s="77"/>
      <c r="G273" s="77"/>
      <c r="H273" s="77"/>
      <c r="K273" s="77"/>
      <c r="L273" s="111"/>
      <c r="N273" s="77"/>
      <c r="P273" s="77"/>
      <c r="R273" s="77"/>
      <c r="V273" s="77"/>
      <c r="X273" s="77"/>
      <c r="Z273" s="77"/>
    </row>
    <row r="274" spans="3:26" ht="15.75" customHeight="1">
      <c r="C274" s="77"/>
      <c r="F274" s="77"/>
      <c r="G274" s="77"/>
      <c r="H274" s="77"/>
      <c r="K274" s="77"/>
      <c r="L274" s="111"/>
      <c r="N274" s="77"/>
      <c r="P274" s="77"/>
      <c r="R274" s="77"/>
      <c r="V274" s="77"/>
      <c r="X274" s="77"/>
      <c r="Z274" s="77"/>
    </row>
    <row r="275" spans="3:26" ht="15.75" customHeight="1">
      <c r="C275" s="77"/>
      <c r="F275" s="77"/>
      <c r="G275" s="77"/>
      <c r="H275" s="77"/>
      <c r="K275" s="77"/>
      <c r="L275" s="111"/>
      <c r="N275" s="77"/>
      <c r="P275" s="77"/>
      <c r="R275" s="77"/>
      <c r="V275" s="77"/>
      <c r="X275" s="77"/>
      <c r="Z275" s="77"/>
    </row>
    <row r="276" spans="3:26" ht="15.75" customHeight="1">
      <c r="C276" s="77"/>
      <c r="F276" s="77"/>
      <c r="G276" s="77"/>
      <c r="H276" s="77"/>
      <c r="K276" s="77"/>
      <c r="L276" s="111"/>
      <c r="N276" s="77"/>
      <c r="P276" s="77"/>
      <c r="R276" s="77"/>
      <c r="V276" s="77"/>
      <c r="X276" s="77"/>
      <c r="Z276" s="77"/>
    </row>
    <row r="277" spans="3:26" ht="15.75" customHeight="1">
      <c r="C277" s="77"/>
      <c r="F277" s="77"/>
      <c r="G277" s="77"/>
      <c r="H277" s="77"/>
      <c r="K277" s="77"/>
      <c r="L277" s="111"/>
      <c r="N277" s="77"/>
      <c r="P277" s="77"/>
      <c r="R277" s="77"/>
      <c r="V277" s="77"/>
      <c r="X277" s="77"/>
      <c r="Z277" s="77"/>
    </row>
    <row r="278" spans="3:26" ht="15.75" customHeight="1">
      <c r="C278" s="77"/>
      <c r="F278" s="77"/>
      <c r="G278" s="77"/>
      <c r="H278" s="77"/>
      <c r="K278" s="77"/>
      <c r="L278" s="111"/>
      <c r="N278" s="77"/>
      <c r="P278" s="77"/>
      <c r="R278" s="77"/>
      <c r="V278" s="77"/>
      <c r="X278" s="77"/>
      <c r="Z278" s="77"/>
    </row>
    <row r="279" spans="3:26" ht="15.75" customHeight="1">
      <c r="C279" s="77"/>
      <c r="F279" s="77"/>
      <c r="G279" s="77"/>
      <c r="H279" s="77"/>
      <c r="K279" s="77"/>
      <c r="L279" s="111"/>
      <c r="N279" s="77"/>
      <c r="P279" s="77"/>
      <c r="R279" s="77"/>
      <c r="V279" s="77"/>
      <c r="X279" s="77"/>
      <c r="Z279" s="77"/>
    </row>
    <row r="280" spans="3:26" ht="15.75" customHeight="1">
      <c r="C280" s="77"/>
      <c r="F280" s="77"/>
      <c r="G280" s="77"/>
      <c r="H280" s="77"/>
      <c r="K280" s="77"/>
      <c r="L280" s="111"/>
      <c r="N280" s="77"/>
      <c r="P280" s="77"/>
      <c r="R280" s="77"/>
      <c r="V280" s="77"/>
      <c r="X280" s="77"/>
      <c r="Z280" s="77"/>
    </row>
    <row r="281" spans="3:26" ht="15.75" customHeight="1">
      <c r="C281" s="77"/>
      <c r="F281" s="77"/>
      <c r="G281" s="77"/>
      <c r="H281" s="77"/>
      <c r="K281" s="77"/>
      <c r="L281" s="111"/>
      <c r="N281" s="77"/>
      <c r="P281" s="77"/>
      <c r="R281" s="77"/>
      <c r="V281" s="77"/>
      <c r="X281" s="77"/>
      <c r="Z281" s="77"/>
    </row>
    <row r="282" spans="3:26" ht="15.75" customHeight="1">
      <c r="C282" s="77"/>
      <c r="F282" s="77"/>
      <c r="G282" s="77"/>
      <c r="H282" s="77"/>
      <c r="K282" s="77"/>
      <c r="L282" s="111"/>
      <c r="N282" s="77"/>
      <c r="P282" s="77"/>
      <c r="R282" s="77"/>
      <c r="V282" s="77"/>
      <c r="X282" s="77"/>
      <c r="Z282" s="77"/>
    </row>
    <row r="283" spans="3:26" ht="15.75" customHeight="1">
      <c r="C283" s="77"/>
      <c r="F283" s="77"/>
      <c r="G283" s="77"/>
      <c r="H283" s="77"/>
      <c r="K283" s="77"/>
      <c r="L283" s="111"/>
      <c r="N283" s="77"/>
      <c r="P283" s="77"/>
      <c r="R283" s="77"/>
      <c r="V283" s="77"/>
      <c r="X283" s="77"/>
      <c r="Z283" s="77"/>
    </row>
    <row r="284" spans="3:26" ht="15.75" customHeight="1">
      <c r="C284" s="77"/>
      <c r="F284" s="77"/>
      <c r="G284" s="77"/>
      <c r="H284" s="77"/>
      <c r="K284" s="77"/>
      <c r="L284" s="111"/>
      <c r="N284" s="77"/>
      <c r="P284" s="77"/>
      <c r="R284" s="77"/>
      <c r="V284" s="77"/>
      <c r="X284" s="77"/>
      <c r="Z284" s="77"/>
    </row>
    <row r="285" spans="3:26" ht="15.75" customHeight="1">
      <c r="C285" s="77"/>
      <c r="F285" s="77"/>
      <c r="G285" s="77"/>
      <c r="H285" s="77"/>
      <c r="K285" s="77"/>
      <c r="L285" s="111"/>
      <c r="N285" s="77"/>
      <c r="P285" s="77"/>
      <c r="R285" s="77"/>
      <c r="V285" s="77"/>
      <c r="X285" s="77"/>
      <c r="Z285" s="77"/>
    </row>
    <row r="286" spans="3:26" ht="15.75" customHeight="1">
      <c r="C286" s="77"/>
      <c r="F286" s="77"/>
      <c r="G286" s="77"/>
      <c r="H286" s="77"/>
      <c r="K286" s="77"/>
      <c r="L286" s="111"/>
      <c r="N286" s="77"/>
      <c r="P286" s="77"/>
      <c r="R286" s="77"/>
      <c r="V286" s="77"/>
      <c r="X286" s="77"/>
      <c r="Z286" s="77"/>
    </row>
    <row r="287" spans="3:26" ht="15.75" customHeight="1">
      <c r="C287" s="77"/>
      <c r="F287" s="77"/>
      <c r="G287" s="77"/>
      <c r="H287" s="77"/>
      <c r="K287" s="77"/>
      <c r="L287" s="111"/>
      <c r="N287" s="77"/>
      <c r="P287" s="77"/>
      <c r="R287" s="77"/>
      <c r="V287" s="77"/>
      <c r="X287" s="77"/>
      <c r="Z287" s="77"/>
    </row>
    <row r="288" spans="3:26" ht="15.75" customHeight="1">
      <c r="C288" s="77"/>
      <c r="F288" s="77"/>
      <c r="G288" s="77"/>
      <c r="H288" s="77"/>
      <c r="K288" s="77"/>
      <c r="L288" s="111"/>
      <c r="N288" s="77"/>
      <c r="P288" s="77"/>
      <c r="R288" s="77"/>
      <c r="V288" s="77"/>
      <c r="X288" s="77"/>
      <c r="Z288" s="77"/>
    </row>
    <row r="289" spans="3:26" ht="15.75" customHeight="1">
      <c r="C289" s="77"/>
      <c r="F289" s="77"/>
      <c r="G289" s="77"/>
      <c r="H289" s="77"/>
      <c r="K289" s="77"/>
      <c r="L289" s="111"/>
      <c r="N289" s="77"/>
      <c r="P289" s="77"/>
      <c r="R289" s="77"/>
      <c r="V289" s="77"/>
      <c r="X289" s="77"/>
      <c r="Z289" s="77"/>
    </row>
    <row r="290" spans="3:26" ht="15.75" customHeight="1">
      <c r="C290" s="77"/>
      <c r="F290" s="77"/>
      <c r="G290" s="77"/>
      <c r="H290" s="77"/>
      <c r="K290" s="77"/>
      <c r="L290" s="111"/>
      <c r="N290" s="77"/>
      <c r="P290" s="77"/>
      <c r="R290" s="77"/>
      <c r="V290" s="77"/>
      <c r="X290" s="77"/>
      <c r="Z290" s="77"/>
    </row>
    <row r="291" spans="3:26" ht="15.75" customHeight="1">
      <c r="C291" s="77"/>
      <c r="F291" s="77"/>
      <c r="G291" s="77"/>
      <c r="H291" s="77"/>
      <c r="K291" s="77"/>
      <c r="L291" s="111"/>
      <c r="N291" s="77"/>
      <c r="P291" s="77"/>
      <c r="R291" s="77"/>
      <c r="V291" s="77"/>
      <c r="X291" s="77"/>
      <c r="Z291" s="77"/>
    </row>
    <row r="292" spans="3:26" ht="15.75" customHeight="1">
      <c r="C292" s="77"/>
      <c r="F292" s="77"/>
      <c r="G292" s="77"/>
      <c r="H292" s="77"/>
      <c r="K292" s="77"/>
      <c r="L292" s="111"/>
      <c r="N292" s="77"/>
      <c r="P292" s="77"/>
      <c r="R292" s="77"/>
      <c r="V292" s="77"/>
      <c r="X292" s="77"/>
      <c r="Z292" s="77"/>
    </row>
    <row r="293" spans="3:26" ht="15.75" customHeight="1">
      <c r="C293" s="77"/>
      <c r="F293" s="77"/>
      <c r="G293" s="77"/>
      <c r="H293" s="77"/>
      <c r="K293" s="77"/>
      <c r="L293" s="111"/>
      <c r="N293" s="77"/>
      <c r="P293" s="77"/>
      <c r="R293" s="77"/>
      <c r="V293" s="77"/>
      <c r="X293" s="77"/>
      <c r="Z293" s="77"/>
    </row>
    <row r="294" spans="3:26" ht="15.75" customHeight="1">
      <c r="C294" s="77"/>
      <c r="F294" s="77"/>
      <c r="G294" s="77"/>
      <c r="H294" s="77"/>
      <c r="K294" s="77"/>
      <c r="L294" s="111"/>
      <c r="N294" s="77"/>
      <c r="P294" s="77"/>
      <c r="R294" s="77"/>
      <c r="V294" s="77"/>
      <c r="X294" s="77"/>
      <c r="Z294" s="77"/>
    </row>
    <row r="295" spans="3:26" ht="15.75" customHeight="1">
      <c r="C295" s="77"/>
      <c r="F295" s="77"/>
      <c r="G295" s="77"/>
      <c r="H295" s="77"/>
      <c r="K295" s="77"/>
      <c r="L295" s="111"/>
      <c r="N295" s="77"/>
      <c r="P295" s="77"/>
      <c r="R295" s="77"/>
      <c r="V295" s="77"/>
      <c r="X295" s="77"/>
      <c r="Z295" s="77"/>
    </row>
    <row r="296" spans="3:26" ht="15.75" customHeight="1">
      <c r="C296" s="77"/>
      <c r="F296" s="77"/>
      <c r="G296" s="77"/>
      <c r="H296" s="77"/>
      <c r="K296" s="77"/>
      <c r="L296" s="111"/>
      <c r="N296" s="77"/>
      <c r="P296" s="77"/>
      <c r="R296" s="77"/>
      <c r="V296" s="77"/>
      <c r="X296" s="77"/>
      <c r="Z296" s="77"/>
    </row>
    <row r="297" spans="3:26" ht="15.75" customHeight="1">
      <c r="C297" s="77"/>
      <c r="F297" s="77"/>
      <c r="G297" s="77"/>
      <c r="H297" s="77"/>
      <c r="K297" s="77"/>
      <c r="L297" s="111"/>
      <c r="N297" s="77"/>
      <c r="P297" s="77"/>
      <c r="R297" s="77"/>
      <c r="V297" s="77"/>
      <c r="X297" s="77"/>
      <c r="Z297" s="77"/>
    </row>
    <row r="298" spans="3:26" ht="15.75" customHeight="1">
      <c r="C298" s="77"/>
      <c r="F298" s="77"/>
      <c r="G298" s="77"/>
      <c r="H298" s="77"/>
      <c r="K298" s="77"/>
      <c r="L298" s="111"/>
      <c r="N298" s="77"/>
      <c r="P298" s="77"/>
      <c r="R298" s="77"/>
      <c r="V298" s="77"/>
      <c r="X298" s="77"/>
      <c r="Z298" s="77"/>
    </row>
    <row r="299" spans="3:26" ht="15.75" customHeight="1">
      <c r="C299" s="77"/>
      <c r="F299" s="77"/>
      <c r="G299" s="77"/>
      <c r="H299" s="77"/>
      <c r="K299" s="77"/>
      <c r="L299" s="111"/>
      <c r="N299" s="77"/>
      <c r="P299" s="77"/>
      <c r="R299" s="77"/>
      <c r="V299" s="77"/>
      <c r="X299" s="77"/>
      <c r="Z299" s="77"/>
    </row>
    <row r="300" spans="3:26" ht="15.75" customHeight="1">
      <c r="C300" s="77"/>
      <c r="F300" s="77"/>
      <c r="G300" s="77"/>
      <c r="H300" s="77"/>
      <c r="K300" s="77"/>
      <c r="L300" s="111"/>
      <c r="N300" s="77"/>
      <c r="P300" s="77"/>
      <c r="R300" s="77"/>
      <c r="V300" s="77"/>
      <c r="X300" s="77"/>
      <c r="Z300" s="77"/>
    </row>
    <row r="301" spans="3:26" ht="15.75" customHeight="1">
      <c r="C301" s="77"/>
      <c r="F301" s="77"/>
      <c r="G301" s="77"/>
      <c r="H301" s="77"/>
      <c r="K301" s="77"/>
      <c r="L301" s="111"/>
      <c r="N301" s="77"/>
      <c r="P301" s="77"/>
      <c r="R301" s="77"/>
      <c r="V301" s="77"/>
      <c r="X301" s="77"/>
      <c r="Z301" s="77"/>
    </row>
    <row r="302" spans="3:26" ht="15.75" customHeight="1">
      <c r="C302" s="77"/>
      <c r="F302" s="77"/>
      <c r="G302" s="77"/>
      <c r="H302" s="77"/>
      <c r="K302" s="77"/>
      <c r="L302" s="111"/>
      <c r="N302" s="77"/>
      <c r="P302" s="77"/>
      <c r="R302" s="77"/>
      <c r="V302" s="77"/>
      <c r="X302" s="77"/>
      <c r="Z302" s="77"/>
    </row>
    <row r="303" spans="3:26" ht="15.75" customHeight="1">
      <c r="C303" s="77"/>
      <c r="F303" s="77"/>
      <c r="G303" s="77"/>
      <c r="H303" s="77"/>
      <c r="K303" s="77"/>
      <c r="L303" s="111"/>
      <c r="N303" s="77"/>
      <c r="P303" s="77"/>
      <c r="R303" s="77"/>
      <c r="V303" s="77"/>
      <c r="X303" s="77"/>
      <c r="Z303" s="77"/>
    </row>
    <row r="304" spans="3:26" ht="15.75" customHeight="1">
      <c r="C304" s="77"/>
      <c r="F304" s="77"/>
      <c r="G304" s="77"/>
      <c r="H304" s="77"/>
      <c r="K304" s="77"/>
      <c r="L304" s="111"/>
      <c r="N304" s="77"/>
      <c r="P304" s="77"/>
      <c r="R304" s="77"/>
      <c r="V304" s="77"/>
      <c r="X304" s="77"/>
      <c r="Z304" s="77"/>
    </row>
    <row r="305" spans="3:26" ht="15.75" customHeight="1">
      <c r="C305" s="77"/>
      <c r="F305" s="77"/>
      <c r="G305" s="77"/>
      <c r="H305" s="77"/>
      <c r="K305" s="77"/>
      <c r="L305" s="111"/>
      <c r="N305" s="77"/>
      <c r="P305" s="77"/>
      <c r="R305" s="77"/>
      <c r="V305" s="77"/>
      <c r="X305" s="77"/>
      <c r="Z305" s="77"/>
    </row>
    <row r="306" spans="3:26" ht="15.75" customHeight="1">
      <c r="C306" s="77"/>
      <c r="F306" s="77"/>
      <c r="G306" s="77"/>
      <c r="H306" s="77"/>
      <c r="K306" s="77"/>
      <c r="L306" s="111"/>
      <c r="N306" s="77"/>
      <c r="P306" s="77"/>
      <c r="R306" s="77"/>
      <c r="V306" s="77"/>
      <c r="X306" s="77"/>
      <c r="Z306" s="77"/>
    </row>
    <row r="307" spans="3:26" ht="15.75" customHeight="1">
      <c r="C307" s="77"/>
      <c r="F307" s="77"/>
      <c r="G307" s="77"/>
      <c r="H307" s="77"/>
      <c r="K307" s="77"/>
      <c r="L307" s="111"/>
      <c r="N307" s="77"/>
      <c r="P307" s="77"/>
      <c r="R307" s="77"/>
      <c r="V307" s="77"/>
      <c r="X307" s="77"/>
      <c r="Z307" s="77"/>
    </row>
    <row r="308" spans="3:26" ht="15.75" customHeight="1">
      <c r="C308" s="77"/>
      <c r="F308" s="77"/>
      <c r="G308" s="77"/>
      <c r="H308" s="77"/>
      <c r="K308" s="77"/>
      <c r="L308" s="111"/>
      <c r="N308" s="77"/>
      <c r="P308" s="77"/>
      <c r="R308" s="77"/>
      <c r="V308" s="77"/>
      <c r="X308" s="77"/>
      <c r="Z308" s="77"/>
    </row>
    <row r="309" spans="3:26" ht="15.75" customHeight="1">
      <c r="C309" s="77"/>
      <c r="F309" s="77"/>
      <c r="G309" s="77"/>
      <c r="H309" s="77"/>
      <c r="K309" s="77"/>
      <c r="L309" s="111"/>
      <c r="N309" s="77"/>
      <c r="P309" s="77"/>
      <c r="R309" s="77"/>
      <c r="V309" s="77"/>
      <c r="X309" s="77"/>
      <c r="Z309" s="77"/>
    </row>
    <row r="310" spans="3:26" ht="15.75" customHeight="1">
      <c r="C310" s="77"/>
      <c r="F310" s="77"/>
      <c r="G310" s="77"/>
      <c r="H310" s="77"/>
      <c r="K310" s="77"/>
      <c r="L310" s="111"/>
      <c r="N310" s="77"/>
      <c r="P310" s="77"/>
      <c r="R310" s="77"/>
      <c r="V310" s="77"/>
      <c r="X310" s="77"/>
      <c r="Z310" s="77"/>
    </row>
    <row r="311" spans="3:26" ht="15.75" customHeight="1">
      <c r="C311" s="77"/>
      <c r="F311" s="77"/>
      <c r="G311" s="77"/>
      <c r="H311" s="77"/>
      <c r="K311" s="77"/>
      <c r="L311" s="111"/>
      <c r="N311" s="77"/>
      <c r="P311" s="77"/>
      <c r="R311" s="77"/>
      <c r="V311" s="77"/>
      <c r="X311" s="77"/>
      <c r="Z311" s="77"/>
    </row>
    <row r="312" spans="3:26" ht="15.75" customHeight="1">
      <c r="C312" s="77"/>
      <c r="F312" s="77"/>
      <c r="G312" s="77"/>
      <c r="H312" s="77"/>
      <c r="K312" s="77"/>
      <c r="L312" s="111"/>
      <c r="N312" s="77"/>
      <c r="P312" s="77"/>
      <c r="R312" s="77"/>
      <c r="V312" s="77"/>
      <c r="X312" s="77"/>
      <c r="Z312" s="77"/>
    </row>
    <row r="313" spans="3:26" ht="15.75" customHeight="1">
      <c r="C313" s="77"/>
      <c r="F313" s="77"/>
      <c r="G313" s="77"/>
      <c r="H313" s="77"/>
      <c r="K313" s="77"/>
      <c r="L313" s="111"/>
      <c r="N313" s="77"/>
      <c r="P313" s="77"/>
      <c r="R313" s="77"/>
      <c r="V313" s="77"/>
      <c r="X313" s="77"/>
      <c r="Z313" s="77"/>
    </row>
    <row r="314" spans="3:26" ht="15.75" customHeight="1">
      <c r="C314" s="77"/>
      <c r="F314" s="77"/>
      <c r="G314" s="77"/>
      <c r="H314" s="77"/>
      <c r="K314" s="77"/>
      <c r="L314" s="111"/>
      <c r="N314" s="77"/>
      <c r="P314" s="77"/>
      <c r="R314" s="77"/>
      <c r="V314" s="77"/>
      <c r="X314" s="77"/>
      <c r="Z314" s="77"/>
    </row>
    <row r="315" spans="3:26" ht="15.75" customHeight="1">
      <c r="C315" s="77"/>
      <c r="F315" s="77"/>
      <c r="G315" s="77"/>
      <c r="H315" s="77"/>
      <c r="K315" s="77"/>
      <c r="L315" s="111"/>
      <c r="N315" s="77"/>
      <c r="P315" s="77"/>
      <c r="R315" s="77"/>
      <c r="V315" s="77"/>
      <c r="X315" s="77"/>
      <c r="Z315" s="77"/>
    </row>
    <row r="316" spans="3:26" ht="15.75" customHeight="1">
      <c r="C316" s="77"/>
      <c r="F316" s="77"/>
      <c r="G316" s="77"/>
      <c r="H316" s="77"/>
      <c r="K316" s="77"/>
      <c r="L316" s="111"/>
      <c r="N316" s="77"/>
      <c r="P316" s="77"/>
      <c r="R316" s="77"/>
      <c r="V316" s="77"/>
      <c r="X316" s="77"/>
      <c r="Z316" s="77"/>
    </row>
    <row r="317" spans="3:26" ht="15.75" customHeight="1">
      <c r="C317" s="77"/>
      <c r="F317" s="77"/>
      <c r="G317" s="77"/>
      <c r="H317" s="77"/>
      <c r="K317" s="77"/>
      <c r="L317" s="111"/>
      <c r="N317" s="77"/>
      <c r="P317" s="77"/>
      <c r="R317" s="77"/>
      <c r="V317" s="77"/>
      <c r="X317" s="77"/>
      <c r="Z317" s="77"/>
    </row>
    <row r="318" spans="3:26" ht="15.75" customHeight="1">
      <c r="C318" s="77"/>
      <c r="F318" s="77"/>
      <c r="G318" s="77"/>
      <c r="H318" s="77"/>
      <c r="K318" s="77"/>
      <c r="L318" s="111"/>
      <c r="N318" s="77"/>
      <c r="P318" s="77"/>
      <c r="R318" s="77"/>
      <c r="V318" s="77"/>
      <c r="X318" s="77"/>
      <c r="Z318" s="77"/>
    </row>
    <row r="319" spans="3:26" ht="15.75" customHeight="1">
      <c r="C319" s="77"/>
      <c r="F319" s="77"/>
      <c r="G319" s="77"/>
      <c r="H319" s="77"/>
      <c r="K319" s="77"/>
      <c r="L319" s="111"/>
      <c r="N319" s="77"/>
      <c r="P319" s="77"/>
      <c r="R319" s="77"/>
      <c r="V319" s="77"/>
      <c r="X319" s="77"/>
      <c r="Z319" s="77"/>
    </row>
    <row r="320" spans="3:26" ht="15.75" customHeight="1">
      <c r="C320" s="77"/>
      <c r="F320" s="77"/>
      <c r="G320" s="77"/>
      <c r="H320" s="77"/>
      <c r="K320" s="77"/>
      <c r="L320" s="111"/>
      <c r="N320" s="77"/>
      <c r="P320" s="77"/>
      <c r="R320" s="77"/>
      <c r="V320" s="77"/>
      <c r="X320" s="77"/>
      <c r="Z320" s="77"/>
    </row>
    <row r="321" spans="3:26" ht="15.75" customHeight="1">
      <c r="C321" s="77"/>
      <c r="F321" s="77"/>
      <c r="G321" s="77"/>
      <c r="H321" s="77"/>
      <c r="K321" s="77"/>
      <c r="L321" s="111"/>
      <c r="N321" s="77"/>
      <c r="P321" s="77"/>
      <c r="R321" s="77"/>
      <c r="V321" s="77"/>
      <c r="X321" s="77"/>
      <c r="Z321" s="77"/>
    </row>
    <row r="322" spans="3:26" ht="15.75" customHeight="1">
      <c r="C322" s="77"/>
      <c r="F322" s="77"/>
      <c r="G322" s="77"/>
      <c r="H322" s="77"/>
      <c r="K322" s="77"/>
      <c r="L322" s="111"/>
      <c r="N322" s="77"/>
      <c r="P322" s="77"/>
      <c r="R322" s="77"/>
      <c r="V322" s="77"/>
      <c r="X322" s="77"/>
      <c r="Z322" s="77"/>
    </row>
    <row r="323" spans="3:26" ht="15.75" customHeight="1">
      <c r="C323" s="77"/>
      <c r="F323" s="77"/>
      <c r="G323" s="77"/>
      <c r="H323" s="77"/>
      <c r="K323" s="77"/>
      <c r="L323" s="111"/>
      <c r="N323" s="77"/>
      <c r="P323" s="77"/>
      <c r="R323" s="77"/>
      <c r="V323" s="77"/>
      <c r="X323" s="77"/>
      <c r="Z323" s="77"/>
    </row>
    <row r="324" spans="3:26" ht="15.75" customHeight="1">
      <c r="C324" s="77"/>
      <c r="F324" s="77"/>
      <c r="G324" s="77"/>
      <c r="H324" s="77"/>
      <c r="K324" s="77"/>
      <c r="L324" s="111"/>
      <c r="N324" s="77"/>
      <c r="P324" s="77"/>
      <c r="R324" s="77"/>
      <c r="V324" s="77"/>
      <c r="X324" s="77"/>
      <c r="Z324" s="77"/>
    </row>
    <row r="325" spans="3:26" ht="15.75" customHeight="1">
      <c r="C325" s="77"/>
      <c r="F325" s="77"/>
      <c r="G325" s="77"/>
      <c r="H325" s="77"/>
      <c r="K325" s="77"/>
      <c r="L325" s="111"/>
      <c r="N325" s="77"/>
      <c r="P325" s="77"/>
      <c r="R325" s="77"/>
      <c r="V325" s="77"/>
      <c r="X325" s="77"/>
      <c r="Z325" s="77"/>
    </row>
    <row r="326" spans="3:26" ht="15.75" customHeight="1">
      <c r="C326" s="77"/>
      <c r="F326" s="77"/>
      <c r="G326" s="77"/>
      <c r="H326" s="77"/>
      <c r="K326" s="77"/>
      <c r="L326" s="111"/>
      <c r="N326" s="77"/>
      <c r="P326" s="77"/>
      <c r="R326" s="77"/>
      <c r="V326" s="77"/>
      <c r="X326" s="77"/>
      <c r="Z326" s="77"/>
    </row>
    <row r="327" spans="3:26" ht="15.75" customHeight="1">
      <c r="C327" s="77"/>
      <c r="F327" s="77"/>
      <c r="G327" s="77"/>
      <c r="H327" s="77"/>
      <c r="K327" s="77"/>
      <c r="L327" s="111"/>
      <c r="N327" s="77"/>
      <c r="P327" s="77"/>
      <c r="R327" s="77"/>
      <c r="V327" s="77"/>
      <c r="X327" s="77"/>
      <c r="Z327" s="77"/>
    </row>
    <row r="328" spans="3:26" ht="15.75" customHeight="1">
      <c r="C328" s="77"/>
      <c r="F328" s="77"/>
      <c r="G328" s="77"/>
      <c r="H328" s="77"/>
      <c r="K328" s="77"/>
      <c r="L328" s="111"/>
      <c r="N328" s="77"/>
      <c r="P328" s="77"/>
      <c r="R328" s="77"/>
      <c r="V328" s="77"/>
      <c r="X328" s="77"/>
      <c r="Z328" s="77"/>
    </row>
    <row r="329" spans="3:26" ht="15.75" customHeight="1">
      <c r="C329" s="77"/>
      <c r="F329" s="77"/>
      <c r="G329" s="77"/>
      <c r="H329" s="77"/>
      <c r="K329" s="77"/>
      <c r="L329" s="111"/>
      <c r="N329" s="77"/>
      <c r="P329" s="77"/>
      <c r="R329" s="77"/>
      <c r="V329" s="77"/>
      <c r="X329" s="77"/>
      <c r="Z329" s="77"/>
    </row>
    <row r="330" spans="3:26" ht="15.75" customHeight="1">
      <c r="C330" s="77"/>
      <c r="F330" s="77"/>
      <c r="G330" s="77"/>
      <c r="H330" s="77"/>
      <c r="K330" s="77"/>
      <c r="L330" s="111"/>
      <c r="N330" s="77"/>
      <c r="P330" s="77"/>
      <c r="R330" s="77"/>
      <c r="V330" s="77"/>
      <c r="X330" s="77"/>
      <c r="Z330" s="77"/>
    </row>
    <row r="331" spans="3:26" ht="15.75" customHeight="1">
      <c r="C331" s="77"/>
      <c r="F331" s="77"/>
      <c r="G331" s="77"/>
      <c r="H331" s="77"/>
      <c r="K331" s="77"/>
      <c r="L331" s="111"/>
      <c r="N331" s="77"/>
      <c r="P331" s="77"/>
      <c r="R331" s="77"/>
      <c r="V331" s="77"/>
      <c r="X331" s="77"/>
      <c r="Z331" s="77"/>
    </row>
    <row r="332" spans="3:26" ht="15.75" customHeight="1">
      <c r="C332" s="77"/>
      <c r="F332" s="77"/>
      <c r="G332" s="77"/>
      <c r="H332" s="77"/>
      <c r="K332" s="77"/>
      <c r="L332" s="111"/>
      <c r="N332" s="77"/>
      <c r="P332" s="77"/>
      <c r="R332" s="77"/>
      <c r="V332" s="77"/>
      <c r="X332" s="77"/>
      <c r="Z332" s="77"/>
    </row>
    <row r="333" spans="3:26" ht="15.75" customHeight="1">
      <c r="C333" s="77"/>
      <c r="F333" s="77"/>
      <c r="G333" s="77"/>
      <c r="H333" s="77"/>
      <c r="K333" s="77"/>
      <c r="L333" s="111"/>
      <c r="N333" s="77"/>
      <c r="P333" s="77"/>
      <c r="R333" s="77"/>
      <c r="V333" s="77"/>
      <c r="X333" s="77"/>
      <c r="Z333" s="77"/>
    </row>
    <row r="334" spans="3:26" ht="15.75" customHeight="1">
      <c r="C334" s="77"/>
      <c r="F334" s="77"/>
      <c r="G334" s="77"/>
      <c r="H334" s="77"/>
      <c r="K334" s="77"/>
      <c r="L334" s="111"/>
      <c r="N334" s="77"/>
      <c r="P334" s="77"/>
      <c r="R334" s="77"/>
      <c r="V334" s="77"/>
      <c r="X334" s="77"/>
      <c r="Z334" s="77"/>
    </row>
    <row r="335" spans="3:26" ht="15.75" customHeight="1">
      <c r="C335" s="77"/>
      <c r="F335" s="77"/>
      <c r="G335" s="77"/>
      <c r="H335" s="77"/>
      <c r="K335" s="77"/>
      <c r="L335" s="111"/>
      <c r="N335" s="77"/>
      <c r="P335" s="77"/>
      <c r="R335" s="77"/>
      <c r="V335" s="77"/>
      <c r="X335" s="77"/>
      <c r="Z335" s="77"/>
    </row>
    <row r="336" spans="3:26" ht="15.75" customHeight="1">
      <c r="C336" s="77"/>
      <c r="F336" s="77"/>
      <c r="G336" s="77"/>
      <c r="H336" s="77"/>
      <c r="K336" s="77"/>
      <c r="L336" s="111"/>
      <c r="N336" s="77"/>
      <c r="P336" s="77"/>
      <c r="R336" s="77"/>
      <c r="V336" s="77"/>
      <c r="X336" s="77"/>
      <c r="Z336" s="77"/>
    </row>
    <row r="337" spans="3:26" ht="15.75" customHeight="1">
      <c r="C337" s="77"/>
      <c r="F337" s="77"/>
      <c r="G337" s="77"/>
      <c r="H337" s="77"/>
      <c r="K337" s="77"/>
      <c r="L337" s="111"/>
      <c r="N337" s="77"/>
      <c r="P337" s="77"/>
      <c r="R337" s="77"/>
      <c r="V337" s="77"/>
      <c r="X337" s="77"/>
      <c r="Z337" s="77"/>
    </row>
    <row r="338" spans="3:26" ht="15.75" customHeight="1">
      <c r="C338" s="77"/>
      <c r="F338" s="77"/>
      <c r="G338" s="77"/>
      <c r="H338" s="77"/>
      <c r="K338" s="77"/>
      <c r="L338" s="111"/>
      <c r="N338" s="77"/>
      <c r="P338" s="77"/>
      <c r="R338" s="77"/>
      <c r="V338" s="77"/>
      <c r="X338" s="77"/>
      <c r="Z338" s="77"/>
    </row>
    <row r="339" spans="3:26" ht="15.75" customHeight="1">
      <c r="C339" s="77"/>
      <c r="F339" s="77"/>
      <c r="G339" s="77"/>
      <c r="H339" s="77"/>
      <c r="K339" s="77"/>
      <c r="L339" s="111"/>
      <c r="N339" s="77"/>
      <c r="P339" s="77"/>
      <c r="R339" s="77"/>
      <c r="V339" s="77"/>
      <c r="X339" s="77"/>
      <c r="Z339" s="77"/>
    </row>
    <row r="340" spans="3:26" ht="15.75" customHeight="1">
      <c r="C340" s="77"/>
      <c r="F340" s="77"/>
      <c r="G340" s="77"/>
      <c r="H340" s="77"/>
      <c r="K340" s="77"/>
      <c r="L340" s="111"/>
      <c r="N340" s="77"/>
      <c r="P340" s="77"/>
      <c r="R340" s="77"/>
      <c r="V340" s="77"/>
      <c r="X340" s="77"/>
      <c r="Z340" s="77"/>
    </row>
    <row r="341" spans="3:26" ht="15.75" customHeight="1">
      <c r="C341" s="77"/>
      <c r="F341" s="77"/>
      <c r="G341" s="77"/>
      <c r="H341" s="77"/>
      <c r="K341" s="77"/>
      <c r="L341" s="111"/>
      <c r="N341" s="77"/>
      <c r="P341" s="77"/>
      <c r="R341" s="77"/>
      <c r="V341" s="77"/>
      <c r="X341" s="77"/>
      <c r="Z341" s="77"/>
    </row>
    <row r="342" spans="3:26" ht="15.75" customHeight="1">
      <c r="C342" s="77"/>
      <c r="F342" s="77"/>
      <c r="G342" s="77"/>
      <c r="H342" s="77"/>
      <c r="K342" s="77"/>
      <c r="L342" s="111"/>
      <c r="N342" s="77"/>
      <c r="P342" s="77"/>
      <c r="R342" s="77"/>
      <c r="V342" s="77"/>
      <c r="X342" s="77"/>
      <c r="Z342" s="77"/>
    </row>
    <row r="343" spans="3:26" ht="15.75" customHeight="1">
      <c r="C343" s="77"/>
      <c r="F343" s="77"/>
      <c r="G343" s="77"/>
      <c r="H343" s="77"/>
      <c r="K343" s="77"/>
      <c r="L343" s="111"/>
      <c r="N343" s="77"/>
      <c r="P343" s="77"/>
      <c r="R343" s="77"/>
      <c r="V343" s="77"/>
      <c r="X343" s="77"/>
      <c r="Z343" s="77"/>
    </row>
    <row r="344" spans="3:26" ht="15.75" customHeight="1">
      <c r="C344" s="77"/>
      <c r="F344" s="77"/>
      <c r="G344" s="77"/>
      <c r="H344" s="77"/>
      <c r="K344" s="77"/>
      <c r="L344" s="111"/>
      <c r="N344" s="77"/>
      <c r="P344" s="77"/>
      <c r="R344" s="77"/>
      <c r="V344" s="77"/>
      <c r="X344" s="77"/>
      <c r="Z344" s="77"/>
    </row>
    <row r="345" spans="3:26" ht="15.75" customHeight="1">
      <c r="C345" s="77"/>
      <c r="F345" s="77"/>
      <c r="G345" s="77"/>
      <c r="H345" s="77"/>
      <c r="K345" s="77"/>
      <c r="L345" s="111"/>
      <c r="N345" s="77"/>
      <c r="P345" s="77"/>
      <c r="R345" s="77"/>
      <c r="V345" s="77"/>
      <c r="X345" s="77"/>
      <c r="Z345" s="77"/>
    </row>
    <row r="346" spans="3:26" ht="15.75" customHeight="1">
      <c r="C346" s="77"/>
      <c r="F346" s="77"/>
      <c r="G346" s="77"/>
      <c r="H346" s="77"/>
      <c r="K346" s="77"/>
      <c r="L346" s="111"/>
      <c r="N346" s="77"/>
      <c r="P346" s="77"/>
      <c r="R346" s="77"/>
      <c r="V346" s="77"/>
      <c r="X346" s="77"/>
      <c r="Z346" s="77"/>
    </row>
    <row r="347" spans="3:26" ht="15.75" customHeight="1">
      <c r="C347" s="77"/>
      <c r="F347" s="77"/>
      <c r="G347" s="77"/>
      <c r="H347" s="77"/>
      <c r="K347" s="77"/>
      <c r="L347" s="111"/>
      <c r="N347" s="77"/>
      <c r="P347" s="77"/>
      <c r="R347" s="77"/>
      <c r="V347" s="77"/>
      <c r="X347" s="77"/>
      <c r="Z347" s="77"/>
    </row>
    <row r="348" spans="3:26" ht="15.75" customHeight="1">
      <c r="C348" s="77"/>
      <c r="F348" s="77"/>
      <c r="G348" s="77"/>
      <c r="H348" s="77"/>
      <c r="K348" s="77"/>
      <c r="L348" s="111"/>
      <c r="N348" s="77"/>
      <c r="P348" s="77"/>
      <c r="R348" s="77"/>
      <c r="V348" s="77"/>
      <c r="X348" s="77"/>
      <c r="Z348" s="77"/>
    </row>
    <row r="349" spans="3:26" ht="15.75" customHeight="1">
      <c r="C349" s="77"/>
      <c r="F349" s="77"/>
      <c r="G349" s="77"/>
      <c r="H349" s="77"/>
      <c r="K349" s="77"/>
      <c r="L349" s="111"/>
      <c r="N349" s="77"/>
      <c r="P349" s="77"/>
      <c r="R349" s="77"/>
      <c r="V349" s="77"/>
      <c r="X349" s="77"/>
      <c r="Z349" s="77"/>
    </row>
    <row r="350" spans="3:26" ht="15.75" customHeight="1">
      <c r="C350" s="77"/>
      <c r="F350" s="77"/>
      <c r="G350" s="77"/>
      <c r="H350" s="77"/>
      <c r="K350" s="77"/>
      <c r="L350" s="111"/>
      <c r="N350" s="77"/>
      <c r="P350" s="77"/>
      <c r="R350" s="77"/>
      <c r="V350" s="77"/>
      <c r="X350" s="77"/>
      <c r="Z350" s="77"/>
    </row>
    <row r="351" spans="3:26" ht="15.75" customHeight="1">
      <c r="C351" s="77"/>
      <c r="F351" s="77"/>
      <c r="G351" s="77"/>
      <c r="H351" s="77"/>
      <c r="K351" s="77"/>
      <c r="L351" s="111"/>
      <c r="N351" s="77"/>
      <c r="P351" s="77"/>
      <c r="R351" s="77"/>
      <c r="V351" s="77"/>
      <c r="X351" s="77"/>
      <c r="Z351" s="77"/>
    </row>
    <row r="352" spans="3:26" ht="15.75" customHeight="1">
      <c r="C352" s="77"/>
      <c r="F352" s="77"/>
      <c r="G352" s="77"/>
      <c r="H352" s="77"/>
      <c r="K352" s="77"/>
      <c r="L352" s="111"/>
      <c r="N352" s="77"/>
      <c r="P352" s="77"/>
      <c r="R352" s="77"/>
      <c r="V352" s="77"/>
      <c r="X352" s="77"/>
      <c r="Z352" s="77"/>
    </row>
    <row r="353" spans="3:26" ht="15.75" customHeight="1">
      <c r="C353" s="77"/>
      <c r="F353" s="77"/>
      <c r="G353" s="77"/>
      <c r="H353" s="77"/>
      <c r="K353" s="77"/>
      <c r="L353" s="111"/>
      <c r="N353" s="77"/>
      <c r="P353" s="77"/>
      <c r="R353" s="77"/>
      <c r="V353" s="77"/>
      <c r="X353" s="77"/>
      <c r="Z353" s="77"/>
    </row>
    <row r="354" spans="3:26" ht="15.75" customHeight="1">
      <c r="C354" s="77"/>
      <c r="F354" s="77"/>
      <c r="G354" s="77"/>
      <c r="H354" s="77"/>
      <c r="K354" s="77"/>
      <c r="L354" s="111"/>
      <c r="N354" s="77"/>
      <c r="P354" s="77"/>
      <c r="R354" s="77"/>
      <c r="V354" s="77"/>
      <c r="X354" s="77"/>
      <c r="Z354" s="77"/>
    </row>
    <row r="355" spans="3:26" ht="15.75" customHeight="1">
      <c r="C355" s="77"/>
      <c r="F355" s="77"/>
      <c r="G355" s="77"/>
      <c r="H355" s="77"/>
      <c r="K355" s="77"/>
      <c r="L355" s="111"/>
      <c r="N355" s="77"/>
      <c r="P355" s="77"/>
      <c r="R355" s="77"/>
      <c r="V355" s="77"/>
      <c r="X355" s="77"/>
      <c r="Z355" s="77"/>
    </row>
    <row r="356" spans="3:26" ht="15.75" customHeight="1">
      <c r="C356" s="77"/>
      <c r="F356" s="77"/>
      <c r="G356" s="77"/>
      <c r="H356" s="77"/>
      <c r="K356" s="77"/>
      <c r="L356" s="111"/>
      <c r="N356" s="77"/>
      <c r="P356" s="77"/>
      <c r="R356" s="77"/>
      <c r="V356" s="77"/>
      <c r="X356" s="77"/>
      <c r="Z356" s="77"/>
    </row>
    <row r="357" spans="3:26" ht="15.75" customHeight="1">
      <c r="C357" s="77"/>
      <c r="F357" s="77"/>
      <c r="G357" s="77"/>
      <c r="H357" s="77"/>
      <c r="K357" s="77"/>
      <c r="L357" s="111"/>
      <c r="N357" s="77"/>
      <c r="P357" s="77"/>
      <c r="R357" s="77"/>
      <c r="V357" s="77"/>
      <c r="X357" s="77"/>
      <c r="Z357" s="77"/>
    </row>
    <row r="358" spans="3:26" ht="15.75" customHeight="1">
      <c r="C358" s="77"/>
      <c r="F358" s="77"/>
      <c r="G358" s="77"/>
      <c r="H358" s="77"/>
      <c r="K358" s="77"/>
      <c r="L358" s="111"/>
      <c r="N358" s="77"/>
      <c r="P358" s="77"/>
      <c r="R358" s="77"/>
      <c r="V358" s="77"/>
      <c r="X358" s="77"/>
      <c r="Z358" s="77"/>
    </row>
    <row r="359" spans="3:26" ht="15.75" customHeight="1">
      <c r="C359" s="77"/>
      <c r="F359" s="77"/>
      <c r="G359" s="77"/>
      <c r="H359" s="77"/>
      <c r="K359" s="77"/>
      <c r="L359" s="111"/>
      <c r="N359" s="77"/>
      <c r="P359" s="77"/>
      <c r="R359" s="77"/>
      <c r="V359" s="77"/>
      <c r="X359" s="77"/>
      <c r="Z359" s="77"/>
    </row>
    <row r="360" spans="3:26" ht="15.75" customHeight="1">
      <c r="C360" s="77"/>
      <c r="F360" s="77"/>
      <c r="G360" s="77"/>
      <c r="H360" s="77"/>
      <c r="K360" s="77"/>
      <c r="L360" s="111"/>
      <c r="N360" s="77"/>
      <c r="P360" s="77"/>
      <c r="R360" s="77"/>
      <c r="V360" s="77"/>
      <c r="X360" s="77"/>
      <c r="Z360" s="77"/>
    </row>
    <row r="361" spans="3:26" ht="15.75" customHeight="1">
      <c r="C361" s="77"/>
      <c r="F361" s="77"/>
      <c r="G361" s="77"/>
      <c r="H361" s="77"/>
      <c r="K361" s="77"/>
      <c r="L361" s="111"/>
      <c r="N361" s="77"/>
      <c r="P361" s="77"/>
      <c r="R361" s="77"/>
      <c r="V361" s="77"/>
      <c r="X361" s="77"/>
      <c r="Z361" s="77"/>
    </row>
    <row r="362" spans="3:26" ht="15.75" customHeight="1">
      <c r="C362" s="77"/>
      <c r="F362" s="77"/>
      <c r="G362" s="77"/>
      <c r="H362" s="77"/>
      <c r="K362" s="77"/>
      <c r="L362" s="111"/>
      <c r="N362" s="77"/>
      <c r="P362" s="77"/>
      <c r="R362" s="77"/>
      <c r="V362" s="77"/>
      <c r="X362" s="77"/>
      <c r="Z362" s="77"/>
    </row>
    <row r="363" spans="3:26" ht="15.75" customHeight="1">
      <c r="C363" s="77"/>
      <c r="F363" s="77"/>
      <c r="G363" s="77"/>
      <c r="H363" s="77"/>
      <c r="K363" s="77"/>
      <c r="L363" s="111"/>
      <c r="N363" s="77"/>
      <c r="P363" s="77"/>
      <c r="R363" s="77"/>
      <c r="V363" s="77"/>
      <c r="X363" s="77"/>
      <c r="Z363" s="77"/>
    </row>
    <row r="364" spans="3:26" ht="15.75" customHeight="1">
      <c r="C364" s="77"/>
      <c r="F364" s="77"/>
      <c r="G364" s="77"/>
      <c r="H364" s="77"/>
      <c r="K364" s="77"/>
      <c r="L364" s="111"/>
      <c r="N364" s="77"/>
      <c r="P364" s="77"/>
      <c r="R364" s="77"/>
      <c r="V364" s="77"/>
      <c r="X364" s="77"/>
      <c r="Z364" s="77"/>
    </row>
    <row r="365" spans="3:26" ht="15.75" customHeight="1">
      <c r="C365" s="77"/>
      <c r="F365" s="77"/>
      <c r="G365" s="77"/>
      <c r="H365" s="77"/>
      <c r="K365" s="77"/>
      <c r="L365" s="111"/>
      <c r="N365" s="77"/>
      <c r="P365" s="77"/>
      <c r="R365" s="77"/>
      <c r="V365" s="77"/>
      <c r="X365" s="77"/>
      <c r="Z365" s="77"/>
    </row>
    <row r="366" spans="3:26" ht="15.75" customHeight="1">
      <c r="C366" s="77"/>
      <c r="F366" s="77"/>
      <c r="G366" s="77"/>
      <c r="H366" s="77"/>
      <c r="K366" s="77"/>
      <c r="L366" s="111"/>
      <c r="N366" s="77"/>
      <c r="P366" s="77"/>
      <c r="R366" s="77"/>
      <c r="V366" s="77"/>
      <c r="X366" s="77"/>
      <c r="Z366" s="77"/>
    </row>
    <row r="367" spans="3:26" ht="15.75" customHeight="1">
      <c r="C367" s="77"/>
      <c r="F367" s="77"/>
      <c r="G367" s="77"/>
      <c r="H367" s="77"/>
      <c r="K367" s="77"/>
      <c r="L367" s="111"/>
      <c r="N367" s="77"/>
      <c r="P367" s="77"/>
      <c r="R367" s="77"/>
      <c r="V367" s="77"/>
      <c r="X367" s="77"/>
      <c r="Z367" s="77"/>
    </row>
    <row r="368" spans="3:26" ht="15.75" customHeight="1">
      <c r="C368" s="77"/>
      <c r="F368" s="77"/>
      <c r="G368" s="77"/>
      <c r="H368" s="77"/>
      <c r="K368" s="77"/>
      <c r="L368" s="111"/>
      <c r="N368" s="77"/>
      <c r="P368" s="77"/>
      <c r="R368" s="77"/>
      <c r="V368" s="77"/>
      <c r="X368" s="77"/>
      <c r="Z368" s="77"/>
    </row>
    <row r="369" spans="3:26" ht="15.75" customHeight="1">
      <c r="C369" s="77"/>
      <c r="F369" s="77"/>
      <c r="G369" s="77"/>
      <c r="H369" s="77"/>
      <c r="K369" s="77"/>
      <c r="L369" s="111"/>
      <c r="N369" s="77"/>
      <c r="P369" s="77"/>
      <c r="R369" s="77"/>
      <c r="V369" s="77"/>
      <c r="X369" s="77"/>
      <c r="Z369" s="77"/>
    </row>
    <row r="370" spans="3:26" ht="15.75" customHeight="1">
      <c r="C370" s="77"/>
      <c r="F370" s="77"/>
      <c r="G370" s="77"/>
      <c r="H370" s="77"/>
      <c r="K370" s="77"/>
      <c r="L370" s="111"/>
      <c r="N370" s="77"/>
      <c r="P370" s="77"/>
      <c r="R370" s="77"/>
      <c r="V370" s="77"/>
      <c r="X370" s="77"/>
      <c r="Z370" s="77"/>
    </row>
    <row r="371" spans="3:26" ht="15.75" customHeight="1">
      <c r="C371" s="77"/>
      <c r="F371" s="77"/>
      <c r="G371" s="77"/>
      <c r="H371" s="77"/>
      <c r="K371" s="77"/>
      <c r="L371" s="111"/>
      <c r="N371" s="77"/>
      <c r="P371" s="77"/>
      <c r="R371" s="77"/>
      <c r="V371" s="77"/>
      <c r="X371" s="77"/>
      <c r="Z371" s="77"/>
    </row>
    <row r="372" spans="3:26" ht="15.75" customHeight="1">
      <c r="C372" s="77"/>
      <c r="F372" s="77"/>
      <c r="G372" s="77"/>
      <c r="H372" s="77"/>
      <c r="K372" s="77"/>
      <c r="L372" s="111"/>
      <c r="N372" s="77"/>
      <c r="P372" s="77"/>
      <c r="R372" s="77"/>
      <c r="V372" s="77"/>
      <c r="X372" s="77"/>
      <c r="Z372" s="77"/>
    </row>
    <row r="373" spans="3:26" ht="15.75" customHeight="1">
      <c r="C373" s="77"/>
      <c r="F373" s="77"/>
      <c r="G373" s="77"/>
      <c r="H373" s="77"/>
      <c r="K373" s="77"/>
      <c r="L373" s="111"/>
      <c r="N373" s="77"/>
      <c r="P373" s="77"/>
      <c r="R373" s="77"/>
      <c r="V373" s="77"/>
      <c r="X373" s="77"/>
      <c r="Z373" s="77"/>
    </row>
    <row r="374" spans="3:26" ht="15.75" customHeight="1">
      <c r="C374" s="77"/>
      <c r="F374" s="77"/>
      <c r="G374" s="77"/>
      <c r="H374" s="77"/>
      <c r="K374" s="77"/>
      <c r="L374" s="111"/>
      <c r="N374" s="77"/>
      <c r="P374" s="77"/>
      <c r="R374" s="77"/>
      <c r="V374" s="77"/>
      <c r="X374" s="77"/>
      <c r="Z374" s="77"/>
    </row>
    <row r="375" spans="3:26" ht="15.75" customHeight="1">
      <c r="C375" s="77"/>
      <c r="F375" s="77"/>
      <c r="G375" s="77"/>
      <c r="H375" s="77"/>
      <c r="K375" s="77"/>
      <c r="L375" s="111"/>
      <c r="N375" s="77"/>
      <c r="P375" s="77"/>
      <c r="R375" s="77"/>
      <c r="V375" s="77"/>
      <c r="X375" s="77"/>
      <c r="Z375" s="77"/>
    </row>
    <row r="376" spans="3:26" ht="15.75" customHeight="1">
      <c r="C376" s="77"/>
      <c r="F376" s="77"/>
      <c r="G376" s="77"/>
      <c r="H376" s="77"/>
      <c r="K376" s="77"/>
      <c r="L376" s="111"/>
      <c r="N376" s="77"/>
      <c r="P376" s="77"/>
      <c r="R376" s="77"/>
      <c r="V376" s="77"/>
      <c r="X376" s="77"/>
      <c r="Z376" s="77"/>
    </row>
    <row r="377" spans="3:26" ht="15.75" customHeight="1">
      <c r="C377" s="77"/>
      <c r="F377" s="77"/>
      <c r="G377" s="77"/>
      <c r="H377" s="77"/>
      <c r="K377" s="77"/>
      <c r="L377" s="111"/>
      <c r="N377" s="77"/>
      <c r="P377" s="77"/>
      <c r="R377" s="77"/>
      <c r="V377" s="77"/>
      <c r="X377" s="77"/>
      <c r="Z377" s="77"/>
    </row>
    <row r="378" spans="3:26" ht="15.75" customHeight="1">
      <c r="C378" s="77"/>
      <c r="F378" s="77"/>
      <c r="G378" s="77"/>
      <c r="H378" s="77"/>
      <c r="K378" s="77"/>
      <c r="L378" s="111"/>
      <c r="N378" s="77"/>
      <c r="P378" s="77"/>
      <c r="R378" s="77"/>
      <c r="V378" s="77"/>
      <c r="X378" s="77"/>
      <c r="Z378" s="77"/>
    </row>
    <row r="379" spans="3:26" ht="15.75" customHeight="1">
      <c r="C379" s="77"/>
      <c r="F379" s="77"/>
      <c r="G379" s="77"/>
      <c r="H379" s="77"/>
      <c r="K379" s="77"/>
      <c r="L379" s="111"/>
      <c r="N379" s="77"/>
      <c r="P379" s="77"/>
      <c r="R379" s="77"/>
      <c r="V379" s="77"/>
      <c r="X379" s="77"/>
      <c r="Z379" s="77"/>
    </row>
    <row r="380" spans="3:26" ht="15.75" customHeight="1">
      <c r="C380" s="77"/>
      <c r="F380" s="77"/>
      <c r="G380" s="77"/>
      <c r="H380" s="77"/>
      <c r="K380" s="77"/>
      <c r="L380" s="111"/>
      <c r="N380" s="77"/>
      <c r="P380" s="77"/>
      <c r="R380" s="77"/>
      <c r="V380" s="77"/>
      <c r="X380" s="77"/>
      <c r="Z380" s="77"/>
    </row>
    <row r="381" spans="3:26" ht="15.75" customHeight="1">
      <c r="C381" s="77"/>
      <c r="F381" s="77"/>
      <c r="G381" s="77"/>
      <c r="H381" s="77"/>
      <c r="K381" s="77"/>
      <c r="L381" s="111"/>
      <c r="N381" s="77"/>
      <c r="P381" s="77"/>
      <c r="R381" s="77"/>
      <c r="V381" s="77"/>
      <c r="X381" s="77"/>
      <c r="Z381" s="77"/>
    </row>
    <row r="382" spans="3:26" ht="15.75" customHeight="1">
      <c r="C382" s="77"/>
      <c r="F382" s="77"/>
      <c r="G382" s="77"/>
      <c r="H382" s="77"/>
      <c r="K382" s="77"/>
      <c r="L382" s="111"/>
      <c r="N382" s="77"/>
      <c r="P382" s="77"/>
      <c r="R382" s="77"/>
      <c r="V382" s="77"/>
      <c r="X382" s="77"/>
      <c r="Z382" s="77"/>
    </row>
    <row r="383" spans="3:26" ht="15.75" customHeight="1">
      <c r="C383" s="77"/>
      <c r="F383" s="77"/>
      <c r="G383" s="77"/>
      <c r="H383" s="77"/>
      <c r="K383" s="77"/>
      <c r="L383" s="111"/>
      <c r="N383" s="77"/>
      <c r="P383" s="77"/>
      <c r="R383" s="77"/>
      <c r="V383" s="77"/>
      <c r="X383" s="77"/>
      <c r="Z383" s="77"/>
    </row>
    <row r="384" spans="3:26" ht="15.75" customHeight="1">
      <c r="C384" s="77"/>
      <c r="F384" s="77"/>
      <c r="G384" s="77"/>
      <c r="H384" s="77"/>
      <c r="K384" s="77"/>
      <c r="L384" s="111"/>
      <c r="N384" s="77"/>
      <c r="P384" s="77"/>
      <c r="R384" s="77"/>
      <c r="V384" s="77"/>
      <c r="X384" s="77"/>
      <c r="Z384" s="77"/>
    </row>
    <row r="385" spans="3:26" ht="15.75" customHeight="1">
      <c r="C385" s="77"/>
      <c r="F385" s="77"/>
      <c r="G385" s="77"/>
      <c r="H385" s="77"/>
      <c r="K385" s="77"/>
      <c r="L385" s="111"/>
      <c r="N385" s="77"/>
      <c r="P385" s="77"/>
      <c r="R385" s="77"/>
      <c r="V385" s="77"/>
      <c r="X385" s="77"/>
      <c r="Z385" s="77"/>
    </row>
    <row r="386" spans="3:26" ht="15.75" customHeight="1">
      <c r="C386" s="77"/>
      <c r="F386" s="77"/>
      <c r="G386" s="77"/>
      <c r="H386" s="77"/>
      <c r="K386" s="77"/>
      <c r="L386" s="111"/>
      <c r="N386" s="77"/>
      <c r="P386" s="77"/>
      <c r="R386" s="77"/>
      <c r="V386" s="77"/>
      <c r="X386" s="77"/>
      <c r="Z386" s="77"/>
    </row>
    <row r="387" spans="3:26" ht="15.75" customHeight="1">
      <c r="C387" s="77"/>
      <c r="F387" s="77"/>
      <c r="G387" s="77"/>
      <c r="H387" s="77"/>
      <c r="K387" s="77"/>
      <c r="L387" s="111"/>
      <c r="N387" s="77"/>
      <c r="P387" s="77"/>
      <c r="R387" s="77"/>
      <c r="V387" s="77"/>
      <c r="X387" s="77"/>
      <c r="Z387" s="77"/>
    </row>
    <row r="388" spans="3:26" ht="15.75" customHeight="1">
      <c r="C388" s="77"/>
      <c r="F388" s="77"/>
      <c r="G388" s="77"/>
      <c r="H388" s="77"/>
      <c r="K388" s="77"/>
      <c r="L388" s="111"/>
      <c r="N388" s="77"/>
      <c r="P388" s="77"/>
      <c r="R388" s="77"/>
      <c r="V388" s="77"/>
      <c r="X388" s="77"/>
      <c r="Z388" s="77"/>
    </row>
    <row r="389" spans="3:26" ht="15.75" customHeight="1">
      <c r="C389" s="77"/>
      <c r="F389" s="77"/>
      <c r="G389" s="77"/>
      <c r="H389" s="77"/>
      <c r="K389" s="77"/>
      <c r="L389" s="111"/>
      <c r="N389" s="77"/>
      <c r="P389" s="77"/>
      <c r="R389" s="77"/>
      <c r="V389" s="77"/>
      <c r="X389" s="77"/>
      <c r="Z389" s="77"/>
    </row>
    <row r="390" spans="3:26" ht="15.75" customHeight="1">
      <c r="C390" s="77"/>
      <c r="F390" s="77"/>
      <c r="G390" s="77"/>
      <c r="H390" s="77"/>
      <c r="K390" s="77"/>
      <c r="L390" s="111"/>
      <c r="N390" s="77"/>
      <c r="P390" s="77"/>
      <c r="R390" s="77"/>
      <c r="V390" s="77"/>
      <c r="X390" s="77"/>
      <c r="Z390" s="77"/>
    </row>
    <row r="391" spans="3:26" ht="15.75" customHeight="1">
      <c r="C391" s="77"/>
      <c r="F391" s="77"/>
      <c r="G391" s="77"/>
      <c r="H391" s="77"/>
      <c r="K391" s="77"/>
      <c r="L391" s="111"/>
      <c r="N391" s="77"/>
      <c r="P391" s="77"/>
      <c r="R391" s="77"/>
      <c r="V391" s="77"/>
      <c r="X391" s="77"/>
      <c r="Z391" s="77"/>
    </row>
    <row r="392" spans="3:26" ht="15.75" customHeight="1">
      <c r="C392" s="77"/>
      <c r="F392" s="77"/>
      <c r="G392" s="77"/>
      <c r="H392" s="77"/>
      <c r="K392" s="77"/>
      <c r="L392" s="111"/>
      <c r="N392" s="77"/>
      <c r="P392" s="77"/>
      <c r="R392" s="77"/>
      <c r="V392" s="77"/>
      <c r="X392" s="77"/>
      <c r="Z392" s="77"/>
    </row>
    <row r="393" spans="3:26" ht="15.75" customHeight="1">
      <c r="C393" s="77"/>
      <c r="F393" s="77"/>
      <c r="G393" s="77"/>
      <c r="H393" s="77"/>
      <c r="K393" s="77"/>
      <c r="L393" s="111"/>
      <c r="N393" s="77"/>
      <c r="P393" s="77"/>
      <c r="R393" s="77"/>
      <c r="V393" s="77"/>
      <c r="X393" s="77"/>
      <c r="Z393" s="77"/>
    </row>
    <row r="394" spans="3:26" ht="15.75" customHeight="1">
      <c r="C394" s="77"/>
      <c r="F394" s="77"/>
      <c r="G394" s="77"/>
      <c r="H394" s="77"/>
      <c r="K394" s="77"/>
      <c r="L394" s="111"/>
      <c r="N394" s="77"/>
      <c r="P394" s="77"/>
      <c r="R394" s="77"/>
      <c r="V394" s="77"/>
      <c r="X394" s="77"/>
      <c r="Z394" s="77"/>
    </row>
    <row r="395" spans="3:26" ht="15.75" customHeight="1">
      <c r="C395" s="77"/>
      <c r="F395" s="77"/>
      <c r="G395" s="77"/>
      <c r="H395" s="77"/>
      <c r="K395" s="77"/>
      <c r="L395" s="111"/>
      <c r="N395" s="77"/>
      <c r="P395" s="77"/>
      <c r="R395" s="77"/>
      <c r="V395" s="77"/>
      <c r="X395" s="77"/>
      <c r="Z395" s="77"/>
    </row>
    <row r="396" spans="3:26" ht="15.75" customHeight="1">
      <c r="C396" s="77"/>
      <c r="F396" s="77"/>
      <c r="G396" s="77"/>
      <c r="H396" s="77"/>
      <c r="K396" s="77"/>
      <c r="L396" s="111"/>
      <c r="N396" s="77"/>
      <c r="P396" s="77"/>
      <c r="R396" s="77"/>
      <c r="V396" s="77"/>
      <c r="X396" s="77"/>
      <c r="Z396" s="77"/>
    </row>
    <row r="397" spans="3:26" ht="15.75" customHeight="1">
      <c r="C397" s="77"/>
      <c r="F397" s="77"/>
      <c r="G397" s="77"/>
      <c r="H397" s="77"/>
      <c r="K397" s="77"/>
      <c r="L397" s="111"/>
      <c r="N397" s="77"/>
      <c r="P397" s="77"/>
      <c r="R397" s="77"/>
      <c r="V397" s="77"/>
      <c r="X397" s="77"/>
      <c r="Z397" s="77"/>
    </row>
    <row r="398" spans="3:26" ht="15.75" customHeight="1">
      <c r="C398" s="77"/>
      <c r="F398" s="77"/>
      <c r="G398" s="77"/>
      <c r="H398" s="77"/>
      <c r="K398" s="77"/>
      <c r="L398" s="111"/>
      <c r="N398" s="77"/>
      <c r="P398" s="77"/>
      <c r="R398" s="77"/>
      <c r="V398" s="77"/>
      <c r="X398" s="77"/>
      <c r="Z398" s="77"/>
    </row>
    <row r="399" spans="3:26" ht="15.75" customHeight="1">
      <c r="C399" s="77"/>
      <c r="F399" s="77"/>
      <c r="G399" s="77"/>
      <c r="H399" s="77"/>
      <c r="K399" s="77"/>
      <c r="L399" s="111"/>
      <c r="N399" s="77"/>
      <c r="P399" s="77"/>
      <c r="R399" s="77"/>
      <c r="V399" s="77"/>
      <c r="X399" s="77"/>
      <c r="Z399" s="77"/>
    </row>
    <row r="400" spans="3:26" ht="15.75" customHeight="1">
      <c r="C400" s="77"/>
      <c r="F400" s="77"/>
      <c r="G400" s="77"/>
      <c r="H400" s="77"/>
      <c r="K400" s="77"/>
      <c r="L400" s="111"/>
      <c r="N400" s="77"/>
      <c r="P400" s="77"/>
      <c r="R400" s="77"/>
      <c r="V400" s="77"/>
      <c r="X400" s="77"/>
      <c r="Z400" s="77"/>
    </row>
    <row r="401" spans="3:26" ht="15.75" customHeight="1">
      <c r="C401" s="77"/>
      <c r="F401" s="77"/>
      <c r="G401" s="77"/>
      <c r="H401" s="77"/>
      <c r="K401" s="77"/>
      <c r="L401" s="111"/>
      <c r="N401" s="77"/>
      <c r="P401" s="77"/>
      <c r="R401" s="77"/>
      <c r="V401" s="77"/>
      <c r="X401" s="77"/>
      <c r="Z401" s="77"/>
    </row>
    <row r="402" spans="3:26" ht="15.75" customHeight="1">
      <c r="C402" s="77"/>
      <c r="F402" s="77"/>
      <c r="G402" s="77"/>
      <c r="H402" s="77"/>
      <c r="K402" s="77"/>
      <c r="L402" s="111"/>
      <c r="N402" s="77"/>
      <c r="P402" s="77"/>
      <c r="R402" s="77"/>
      <c r="V402" s="77"/>
      <c r="X402" s="77"/>
      <c r="Z402" s="77"/>
    </row>
    <row r="403" spans="3:26" ht="15.75" customHeight="1">
      <c r="C403" s="77"/>
      <c r="F403" s="77"/>
      <c r="G403" s="77"/>
      <c r="H403" s="77"/>
      <c r="K403" s="77"/>
      <c r="L403" s="111"/>
      <c r="N403" s="77"/>
      <c r="P403" s="77"/>
      <c r="R403" s="77"/>
      <c r="V403" s="77"/>
      <c r="X403" s="77"/>
      <c r="Z403" s="77"/>
    </row>
    <row r="404" spans="3:26" ht="15.75" customHeight="1">
      <c r="C404" s="77"/>
      <c r="F404" s="77"/>
      <c r="G404" s="77"/>
      <c r="H404" s="77"/>
      <c r="K404" s="77"/>
      <c r="L404" s="111"/>
      <c r="N404" s="77"/>
      <c r="P404" s="77"/>
      <c r="R404" s="77"/>
      <c r="V404" s="77"/>
      <c r="X404" s="77"/>
      <c r="Z404" s="77"/>
    </row>
    <row r="405" spans="3:26" ht="15.75" customHeight="1">
      <c r="C405" s="77"/>
      <c r="F405" s="77"/>
      <c r="G405" s="77"/>
      <c r="H405" s="77"/>
      <c r="K405" s="77"/>
      <c r="L405" s="111"/>
      <c r="N405" s="77"/>
      <c r="P405" s="77"/>
      <c r="R405" s="77"/>
      <c r="V405" s="77"/>
      <c r="X405" s="77"/>
      <c r="Z405" s="77"/>
    </row>
    <row r="406" spans="3:26" ht="15.75" customHeight="1">
      <c r="C406" s="77"/>
      <c r="F406" s="77"/>
      <c r="G406" s="77"/>
      <c r="H406" s="77"/>
      <c r="K406" s="77"/>
      <c r="L406" s="111"/>
      <c r="N406" s="77"/>
      <c r="P406" s="77"/>
      <c r="R406" s="77"/>
      <c r="V406" s="77"/>
      <c r="X406" s="77"/>
      <c r="Z406" s="77"/>
    </row>
    <row r="407" spans="3:26" ht="15.75" customHeight="1">
      <c r="C407" s="77"/>
      <c r="F407" s="77"/>
      <c r="G407" s="77"/>
      <c r="H407" s="77"/>
      <c r="K407" s="77"/>
      <c r="L407" s="111"/>
      <c r="N407" s="77"/>
      <c r="P407" s="77"/>
      <c r="R407" s="77"/>
      <c r="V407" s="77"/>
      <c r="X407" s="77"/>
      <c r="Z407" s="77"/>
    </row>
    <row r="408" spans="3:26" ht="15.75" customHeight="1">
      <c r="C408" s="77"/>
      <c r="F408" s="77"/>
      <c r="G408" s="77"/>
      <c r="H408" s="77"/>
      <c r="K408" s="77"/>
      <c r="L408" s="111"/>
      <c r="N408" s="77"/>
      <c r="P408" s="77"/>
      <c r="R408" s="77"/>
      <c r="V408" s="77"/>
      <c r="X408" s="77"/>
      <c r="Z408" s="77"/>
    </row>
    <row r="409" spans="3:26" ht="15.75" customHeight="1">
      <c r="C409" s="77"/>
      <c r="F409" s="77"/>
      <c r="G409" s="77"/>
      <c r="H409" s="77"/>
      <c r="K409" s="77"/>
      <c r="L409" s="111"/>
      <c r="N409" s="77"/>
      <c r="P409" s="77"/>
      <c r="R409" s="77"/>
      <c r="V409" s="77"/>
      <c r="X409" s="77"/>
      <c r="Z409" s="77"/>
    </row>
    <row r="410" spans="3:26" ht="15.75" customHeight="1">
      <c r="C410" s="77"/>
      <c r="F410" s="77"/>
      <c r="G410" s="77"/>
      <c r="H410" s="77"/>
      <c r="K410" s="77"/>
      <c r="L410" s="111"/>
      <c r="N410" s="77"/>
      <c r="P410" s="77"/>
      <c r="R410" s="77"/>
      <c r="V410" s="77"/>
      <c r="X410" s="77"/>
      <c r="Z410" s="77"/>
    </row>
    <row r="411" spans="3:26" ht="15.75" customHeight="1">
      <c r="C411" s="77"/>
      <c r="F411" s="77"/>
      <c r="G411" s="77"/>
      <c r="H411" s="77"/>
      <c r="K411" s="77"/>
      <c r="L411" s="111"/>
      <c r="N411" s="77"/>
      <c r="P411" s="77"/>
      <c r="R411" s="77"/>
      <c r="V411" s="77"/>
      <c r="X411" s="77"/>
      <c r="Z411" s="77"/>
    </row>
    <row r="412" spans="3:26" ht="15.75" customHeight="1">
      <c r="C412" s="77"/>
      <c r="F412" s="77"/>
      <c r="G412" s="77"/>
      <c r="H412" s="77"/>
      <c r="K412" s="77"/>
      <c r="L412" s="111"/>
      <c r="N412" s="77"/>
      <c r="P412" s="77"/>
      <c r="R412" s="77"/>
      <c r="V412" s="77"/>
      <c r="X412" s="77"/>
      <c r="Z412" s="77"/>
    </row>
    <row r="413" spans="3:26" ht="15.75" customHeight="1">
      <c r="C413" s="77"/>
      <c r="F413" s="77"/>
      <c r="G413" s="77"/>
      <c r="H413" s="77"/>
      <c r="K413" s="77"/>
      <c r="L413" s="111"/>
      <c r="N413" s="77"/>
      <c r="P413" s="77"/>
      <c r="R413" s="77"/>
      <c r="V413" s="77"/>
      <c r="X413" s="77"/>
      <c r="Z413" s="77"/>
    </row>
    <row r="414" spans="3:26" ht="15.75" customHeight="1">
      <c r="C414" s="77"/>
      <c r="F414" s="77"/>
      <c r="G414" s="77"/>
      <c r="H414" s="77"/>
      <c r="K414" s="77"/>
      <c r="L414" s="111"/>
      <c r="N414" s="77"/>
      <c r="P414" s="77"/>
      <c r="R414" s="77"/>
      <c r="V414" s="77"/>
      <c r="X414" s="77"/>
      <c r="Z414" s="77"/>
    </row>
    <row r="415" spans="3:26" ht="15.75" customHeight="1">
      <c r="C415" s="77"/>
      <c r="F415" s="77"/>
      <c r="G415" s="77"/>
      <c r="H415" s="77"/>
      <c r="K415" s="77"/>
      <c r="L415" s="111"/>
      <c r="N415" s="77"/>
      <c r="P415" s="77"/>
      <c r="R415" s="77"/>
      <c r="V415" s="77"/>
      <c r="X415" s="77"/>
      <c r="Z415" s="77"/>
    </row>
    <row r="416" spans="3:26" ht="15.75" customHeight="1">
      <c r="C416" s="77"/>
      <c r="F416" s="77"/>
      <c r="G416" s="77"/>
      <c r="H416" s="77"/>
      <c r="K416" s="77"/>
      <c r="L416" s="111"/>
      <c r="N416" s="77"/>
      <c r="P416" s="77"/>
      <c r="R416" s="77"/>
      <c r="V416" s="77"/>
      <c r="X416" s="77"/>
      <c r="Z416" s="77"/>
    </row>
    <row r="417" spans="3:26" ht="15.75" customHeight="1">
      <c r="C417" s="77"/>
      <c r="F417" s="77"/>
      <c r="G417" s="77"/>
      <c r="H417" s="77"/>
      <c r="K417" s="77"/>
      <c r="L417" s="111"/>
      <c r="N417" s="77"/>
      <c r="P417" s="77"/>
      <c r="R417" s="77"/>
      <c r="V417" s="77"/>
      <c r="X417" s="77"/>
      <c r="Z417" s="77"/>
    </row>
    <row r="418" spans="3:26" ht="15.75" customHeight="1">
      <c r="C418" s="77"/>
      <c r="F418" s="77"/>
      <c r="G418" s="77"/>
      <c r="H418" s="77"/>
      <c r="K418" s="77"/>
      <c r="L418" s="111"/>
      <c r="N418" s="77"/>
      <c r="P418" s="77"/>
      <c r="R418" s="77"/>
      <c r="V418" s="77"/>
      <c r="X418" s="77"/>
      <c r="Z418" s="77"/>
    </row>
    <row r="419" spans="3:26" ht="15.75" customHeight="1">
      <c r="C419" s="77"/>
      <c r="F419" s="77"/>
      <c r="G419" s="77"/>
      <c r="H419" s="77"/>
      <c r="K419" s="77"/>
      <c r="L419" s="111"/>
      <c r="N419" s="77"/>
      <c r="P419" s="77"/>
      <c r="R419" s="77"/>
      <c r="V419" s="77"/>
      <c r="X419" s="77"/>
      <c r="Z419" s="77"/>
    </row>
    <row r="420" spans="3:26" ht="15.75" customHeight="1">
      <c r="C420" s="77"/>
      <c r="F420" s="77"/>
      <c r="G420" s="77"/>
      <c r="H420" s="77"/>
      <c r="K420" s="77"/>
      <c r="L420" s="111"/>
      <c r="N420" s="77"/>
      <c r="P420" s="77"/>
      <c r="R420" s="77"/>
      <c r="V420" s="77"/>
      <c r="X420" s="77"/>
      <c r="Z420" s="77"/>
    </row>
    <row r="421" spans="3:26" ht="15.75" customHeight="1">
      <c r="C421" s="77"/>
      <c r="F421" s="77"/>
      <c r="G421" s="77"/>
      <c r="H421" s="77"/>
      <c r="K421" s="77"/>
      <c r="L421" s="111"/>
      <c r="N421" s="77"/>
      <c r="P421" s="77"/>
      <c r="R421" s="77"/>
      <c r="V421" s="77"/>
      <c r="X421" s="77"/>
      <c r="Z421" s="77"/>
    </row>
    <row r="422" spans="3:26" ht="15.75" customHeight="1">
      <c r="C422" s="77"/>
      <c r="F422" s="77"/>
      <c r="G422" s="77"/>
      <c r="H422" s="77"/>
      <c r="K422" s="77"/>
      <c r="L422" s="111"/>
      <c r="N422" s="77"/>
      <c r="P422" s="77"/>
      <c r="R422" s="77"/>
      <c r="V422" s="77"/>
      <c r="X422" s="77"/>
      <c r="Z422" s="77"/>
    </row>
    <row r="423" spans="3:26" ht="15.75" customHeight="1">
      <c r="C423" s="77"/>
      <c r="F423" s="77"/>
      <c r="G423" s="77"/>
      <c r="H423" s="77"/>
      <c r="K423" s="77"/>
      <c r="L423" s="111"/>
      <c r="N423" s="77"/>
      <c r="P423" s="77"/>
      <c r="R423" s="77"/>
      <c r="V423" s="77"/>
      <c r="X423" s="77"/>
      <c r="Z423" s="77"/>
    </row>
    <row r="424" spans="3:26" ht="15.75" customHeight="1">
      <c r="C424" s="77"/>
      <c r="F424" s="77"/>
      <c r="G424" s="77"/>
      <c r="H424" s="77"/>
      <c r="K424" s="77"/>
      <c r="L424" s="111"/>
      <c r="N424" s="77"/>
      <c r="P424" s="77"/>
      <c r="R424" s="77"/>
      <c r="V424" s="77"/>
      <c r="X424" s="77"/>
      <c r="Z424" s="77"/>
    </row>
    <row r="425" spans="3:26" ht="15.75" customHeight="1">
      <c r="C425" s="77"/>
      <c r="F425" s="77"/>
      <c r="G425" s="77"/>
      <c r="H425" s="77"/>
      <c r="K425" s="77"/>
      <c r="L425" s="111"/>
      <c r="N425" s="77"/>
      <c r="P425" s="77"/>
      <c r="R425" s="77"/>
      <c r="V425" s="77"/>
      <c r="X425" s="77"/>
      <c r="Z425" s="77"/>
    </row>
    <row r="426" spans="3:26" ht="15.75" customHeight="1">
      <c r="C426" s="77"/>
      <c r="F426" s="77"/>
      <c r="G426" s="77"/>
      <c r="H426" s="77"/>
      <c r="K426" s="77"/>
      <c r="L426" s="111"/>
      <c r="N426" s="77"/>
      <c r="P426" s="77"/>
      <c r="R426" s="77"/>
      <c r="V426" s="77"/>
      <c r="X426" s="77"/>
      <c r="Z426" s="77"/>
    </row>
    <row r="427" spans="3:26" ht="15.75" customHeight="1">
      <c r="C427" s="77"/>
      <c r="F427" s="77"/>
      <c r="G427" s="77"/>
      <c r="H427" s="77"/>
      <c r="K427" s="77"/>
      <c r="L427" s="111"/>
      <c r="N427" s="77"/>
      <c r="P427" s="77"/>
      <c r="R427" s="77"/>
      <c r="V427" s="77"/>
      <c r="X427" s="77"/>
      <c r="Z427" s="77"/>
    </row>
    <row r="428" spans="3:26" ht="15.75" customHeight="1">
      <c r="C428" s="77"/>
      <c r="F428" s="77"/>
      <c r="G428" s="77"/>
      <c r="H428" s="77"/>
      <c r="K428" s="77"/>
      <c r="L428" s="111"/>
      <c r="N428" s="77"/>
      <c r="P428" s="77"/>
      <c r="R428" s="77"/>
      <c r="V428" s="77"/>
      <c r="X428" s="77"/>
      <c r="Z428" s="77"/>
    </row>
    <row r="429" spans="3:26" ht="15.75" customHeight="1">
      <c r="C429" s="77"/>
      <c r="F429" s="77"/>
      <c r="G429" s="77"/>
      <c r="H429" s="77"/>
      <c r="K429" s="77"/>
      <c r="L429" s="111"/>
      <c r="N429" s="77"/>
      <c r="P429" s="77"/>
      <c r="R429" s="77"/>
      <c r="V429" s="77"/>
      <c r="X429" s="77"/>
      <c r="Z429" s="77"/>
    </row>
    <row r="430" spans="3:26" ht="15.75" customHeight="1">
      <c r="C430" s="77"/>
      <c r="F430" s="77"/>
      <c r="G430" s="77"/>
      <c r="H430" s="77"/>
      <c r="K430" s="77"/>
      <c r="L430" s="111"/>
      <c r="N430" s="77"/>
      <c r="P430" s="77"/>
      <c r="R430" s="77"/>
      <c r="V430" s="77"/>
      <c r="X430" s="77"/>
      <c r="Z430" s="77"/>
    </row>
    <row r="431" spans="3:26" ht="15.75" customHeight="1">
      <c r="C431" s="77"/>
      <c r="F431" s="77"/>
      <c r="G431" s="77"/>
      <c r="H431" s="77"/>
      <c r="K431" s="77"/>
      <c r="L431" s="111"/>
      <c r="N431" s="77"/>
      <c r="P431" s="77"/>
      <c r="R431" s="77"/>
      <c r="V431" s="77"/>
      <c r="X431" s="77"/>
      <c r="Z431" s="77"/>
    </row>
    <row r="432" spans="3:26" ht="15.75" customHeight="1">
      <c r="C432" s="77"/>
      <c r="F432" s="77"/>
      <c r="G432" s="77"/>
      <c r="H432" s="77"/>
      <c r="K432" s="77"/>
      <c r="L432" s="111"/>
      <c r="N432" s="77"/>
      <c r="P432" s="77"/>
      <c r="R432" s="77"/>
      <c r="V432" s="77"/>
      <c r="X432" s="77"/>
      <c r="Z432" s="77"/>
    </row>
    <row r="433" spans="3:26" ht="15.75" customHeight="1">
      <c r="C433" s="77"/>
      <c r="F433" s="77"/>
      <c r="G433" s="77"/>
      <c r="H433" s="77"/>
      <c r="K433" s="77"/>
      <c r="L433" s="111"/>
      <c r="N433" s="77"/>
      <c r="P433" s="77"/>
      <c r="R433" s="77"/>
      <c r="V433" s="77"/>
      <c r="X433" s="77"/>
      <c r="Z433" s="77"/>
    </row>
    <row r="434" spans="3:26" ht="15.75" customHeight="1">
      <c r="C434" s="77"/>
      <c r="F434" s="77"/>
      <c r="G434" s="77"/>
      <c r="H434" s="77"/>
      <c r="K434" s="77"/>
      <c r="L434" s="111"/>
      <c r="N434" s="77"/>
      <c r="P434" s="77"/>
      <c r="R434" s="77"/>
      <c r="V434" s="77"/>
      <c r="X434" s="77"/>
      <c r="Z434" s="77"/>
    </row>
    <row r="435" spans="3:26" ht="15.75" customHeight="1">
      <c r="C435" s="77"/>
      <c r="F435" s="77"/>
      <c r="G435" s="77"/>
      <c r="H435" s="77"/>
      <c r="K435" s="77"/>
      <c r="L435" s="111"/>
      <c r="N435" s="77"/>
      <c r="P435" s="77"/>
      <c r="R435" s="77"/>
      <c r="V435" s="77"/>
      <c r="X435" s="77"/>
      <c r="Z435" s="77"/>
    </row>
    <row r="436" spans="3:26" ht="15.75" customHeight="1">
      <c r="C436" s="77"/>
      <c r="F436" s="77"/>
      <c r="G436" s="77"/>
      <c r="H436" s="77"/>
      <c r="K436" s="77"/>
      <c r="L436" s="111"/>
      <c r="N436" s="77"/>
      <c r="P436" s="77"/>
      <c r="R436" s="77"/>
      <c r="V436" s="77"/>
      <c r="X436" s="77"/>
      <c r="Z436" s="77"/>
    </row>
    <row r="437" spans="3:26" ht="15.75" customHeight="1">
      <c r="C437" s="77"/>
      <c r="F437" s="77"/>
      <c r="G437" s="77"/>
      <c r="H437" s="77"/>
      <c r="K437" s="77"/>
      <c r="L437" s="111"/>
      <c r="N437" s="77"/>
      <c r="P437" s="77"/>
      <c r="R437" s="77"/>
      <c r="V437" s="77"/>
      <c r="X437" s="77"/>
      <c r="Z437" s="77"/>
    </row>
    <row r="438" spans="3:26" ht="15.75" customHeight="1">
      <c r="C438" s="77"/>
      <c r="F438" s="77"/>
      <c r="G438" s="77"/>
      <c r="H438" s="77"/>
      <c r="K438" s="77"/>
      <c r="L438" s="111"/>
      <c r="N438" s="77"/>
      <c r="P438" s="77"/>
      <c r="R438" s="77"/>
      <c r="V438" s="77"/>
      <c r="X438" s="77"/>
      <c r="Z438" s="77"/>
    </row>
    <row r="439" spans="3:26" ht="15.75" customHeight="1">
      <c r="C439" s="77"/>
      <c r="F439" s="77"/>
      <c r="G439" s="77"/>
      <c r="H439" s="77"/>
      <c r="K439" s="77"/>
      <c r="L439" s="111"/>
      <c r="N439" s="77"/>
      <c r="P439" s="77"/>
      <c r="R439" s="77"/>
      <c r="V439" s="77"/>
      <c r="X439" s="77"/>
      <c r="Z439" s="77"/>
    </row>
    <row r="440" spans="3:26" ht="15.75" customHeight="1">
      <c r="C440" s="77"/>
      <c r="F440" s="77"/>
      <c r="G440" s="77"/>
      <c r="H440" s="77"/>
      <c r="K440" s="77"/>
      <c r="L440" s="111"/>
      <c r="N440" s="77"/>
      <c r="P440" s="77"/>
      <c r="R440" s="77"/>
      <c r="V440" s="77"/>
      <c r="X440" s="77"/>
      <c r="Z440" s="77"/>
    </row>
    <row r="441" spans="3:26" ht="15.75" customHeight="1">
      <c r="C441" s="77"/>
      <c r="F441" s="77"/>
      <c r="G441" s="77"/>
      <c r="H441" s="77"/>
      <c r="K441" s="77"/>
      <c r="L441" s="111"/>
      <c r="N441" s="77"/>
      <c r="P441" s="77"/>
      <c r="R441" s="77"/>
      <c r="V441" s="77"/>
      <c r="X441" s="77"/>
      <c r="Z441" s="77"/>
    </row>
    <row r="442" spans="3:26" ht="15.75" customHeight="1">
      <c r="C442" s="77"/>
      <c r="F442" s="77"/>
      <c r="G442" s="77"/>
      <c r="H442" s="77"/>
      <c r="K442" s="77"/>
      <c r="L442" s="111"/>
      <c r="N442" s="77"/>
      <c r="P442" s="77"/>
      <c r="R442" s="77"/>
      <c r="V442" s="77"/>
      <c r="X442" s="77"/>
      <c r="Z442" s="77"/>
    </row>
    <row r="443" spans="3:26" ht="15.75" customHeight="1">
      <c r="C443" s="77"/>
      <c r="F443" s="77"/>
      <c r="G443" s="77"/>
      <c r="H443" s="77"/>
      <c r="K443" s="77"/>
      <c r="L443" s="111"/>
      <c r="N443" s="77"/>
      <c r="P443" s="77"/>
      <c r="R443" s="77"/>
      <c r="V443" s="77"/>
      <c r="X443" s="77"/>
      <c r="Z443" s="77"/>
    </row>
    <row r="444" spans="3:26" ht="15.75" customHeight="1">
      <c r="C444" s="77"/>
      <c r="F444" s="77"/>
      <c r="G444" s="77"/>
      <c r="H444" s="77"/>
      <c r="K444" s="77"/>
      <c r="L444" s="111"/>
      <c r="N444" s="77"/>
      <c r="P444" s="77"/>
      <c r="R444" s="77"/>
      <c r="V444" s="77"/>
      <c r="X444" s="77"/>
      <c r="Z444" s="77"/>
    </row>
    <row r="445" spans="3:26" ht="15.75" customHeight="1">
      <c r="C445" s="77"/>
      <c r="F445" s="77"/>
      <c r="G445" s="77"/>
      <c r="H445" s="77"/>
      <c r="K445" s="77"/>
      <c r="L445" s="111"/>
      <c r="N445" s="77"/>
      <c r="P445" s="77"/>
      <c r="R445" s="77"/>
      <c r="V445" s="77"/>
      <c r="X445" s="77"/>
      <c r="Z445" s="77"/>
    </row>
    <row r="446" spans="3:26" ht="15.75" customHeight="1">
      <c r="C446" s="77"/>
      <c r="F446" s="77"/>
      <c r="G446" s="77"/>
      <c r="H446" s="77"/>
      <c r="K446" s="77"/>
      <c r="L446" s="111"/>
      <c r="N446" s="77"/>
      <c r="P446" s="77"/>
      <c r="R446" s="77"/>
      <c r="V446" s="77"/>
      <c r="X446" s="77"/>
      <c r="Z446" s="77"/>
    </row>
    <row r="447" spans="3:26" ht="15.75" customHeight="1">
      <c r="C447" s="77"/>
      <c r="F447" s="77"/>
      <c r="G447" s="77"/>
      <c r="H447" s="77"/>
      <c r="K447" s="77"/>
      <c r="L447" s="111"/>
      <c r="N447" s="77"/>
      <c r="P447" s="77"/>
      <c r="R447" s="77"/>
      <c r="V447" s="77"/>
      <c r="X447" s="77"/>
      <c r="Z447" s="77"/>
    </row>
    <row r="448" spans="3:26" ht="15.75" customHeight="1">
      <c r="C448" s="77"/>
      <c r="F448" s="77"/>
      <c r="G448" s="77"/>
      <c r="H448" s="77"/>
      <c r="K448" s="77"/>
      <c r="L448" s="111"/>
      <c r="N448" s="77"/>
      <c r="P448" s="77"/>
      <c r="R448" s="77"/>
      <c r="V448" s="77"/>
      <c r="X448" s="77"/>
      <c r="Z448" s="77"/>
    </row>
    <row r="449" spans="3:26" ht="15.75" customHeight="1">
      <c r="C449" s="77"/>
      <c r="F449" s="77"/>
      <c r="G449" s="77"/>
      <c r="H449" s="77"/>
      <c r="K449" s="77"/>
      <c r="L449" s="111"/>
      <c r="N449" s="77"/>
      <c r="P449" s="77"/>
      <c r="R449" s="77"/>
      <c r="V449" s="77"/>
      <c r="X449" s="77"/>
      <c r="Z449" s="77"/>
    </row>
    <row r="450" spans="3:26" ht="15.75" customHeight="1">
      <c r="C450" s="77"/>
      <c r="F450" s="77"/>
      <c r="G450" s="77"/>
      <c r="H450" s="77"/>
      <c r="K450" s="77"/>
      <c r="L450" s="111"/>
      <c r="N450" s="77"/>
      <c r="P450" s="77"/>
      <c r="R450" s="77"/>
      <c r="V450" s="77"/>
      <c r="X450" s="77"/>
      <c r="Z450" s="77"/>
    </row>
    <row r="451" spans="3:26" ht="15.75" customHeight="1">
      <c r="C451" s="77"/>
      <c r="F451" s="77"/>
      <c r="G451" s="77"/>
      <c r="H451" s="77"/>
      <c r="K451" s="77"/>
      <c r="L451" s="111"/>
      <c r="N451" s="77"/>
      <c r="P451" s="77"/>
      <c r="R451" s="77"/>
      <c r="V451" s="77"/>
      <c r="X451" s="77"/>
      <c r="Z451" s="77"/>
    </row>
    <row r="452" spans="3:26" ht="15.75" customHeight="1">
      <c r="C452" s="77"/>
      <c r="F452" s="77"/>
      <c r="G452" s="77"/>
      <c r="H452" s="77"/>
      <c r="K452" s="77"/>
      <c r="L452" s="111"/>
      <c r="N452" s="77"/>
      <c r="P452" s="77"/>
      <c r="R452" s="77"/>
      <c r="V452" s="77"/>
      <c r="X452" s="77"/>
      <c r="Z452" s="77"/>
    </row>
    <row r="453" spans="3:26" ht="15.75" customHeight="1">
      <c r="C453" s="77"/>
      <c r="F453" s="77"/>
      <c r="G453" s="77"/>
      <c r="H453" s="77"/>
      <c r="K453" s="77"/>
      <c r="L453" s="111"/>
      <c r="N453" s="77"/>
      <c r="P453" s="77"/>
      <c r="R453" s="77"/>
      <c r="V453" s="77"/>
      <c r="X453" s="77"/>
      <c r="Z453" s="77"/>
    </row>
    <row r="454" spans="3:26" ht="15.75" customHeight="1">
      <c r="C454" s="77"/>
      <c r="F454" s="77"/>
      <c r="G454" s="77"/>
      <c r="H454" s="77"/>
      <c r="K454" s="77"/>
      <c r="L454" s="111"/>
      <c r="N454" s="77"/>
      <c r="P454" s="77"/>
      <c r="R454" s="77"/>
      <c r="V454" s="77"/>
      <c r="X454" s="77"/>
      <c r="Z454" s="77"/>
    </row>
    <row r="455" spans="3:26" ht="15.75" customHeight="1">
      <c r="C455" s="77"/>
      <c r="F455" s="77"/>
      <c r="G455" s="77"/>
      <c r="H455" s="77"/>
      <c r="K455" s="77"/>
      <c r="L455" s="111"/>
      <c r="N455" s="77"/>
      <c r="P455" s="77"/>
      <c r="R455" s="77"/>
      <c r="V455" s="77"/>
      <c r="X455" s="77"/>
      <c r="Z455" s="77"/>
    </row>
    <row r="456" spans="3:26" ht="15.75" customHeight="1">
      <c r="C456" s="77"/>
      <c r="F456" s="77"/>
      <c r="G456" s="77"/>
      <c r="H456" s="77"/>
      <c r="K456" s="77"/>
      <c r="L456" s="111"/>
      <c r="N456" s="77"/>
      <c r="P456" s="77"/>
      <c r="R456" s="77"/>
      <c r="V456" s="77"/>
      <c r="X456" s="77"/>
      <c r="Z456" s="77"/>
    </row>
    <row r="457" spans="3:26" ht="15.75" customHeight="1">
      <c r="C457" s="77"/>
      <c r="F457" s="77"/>
      <c r="G457" s="77"/>
      <c r="H457" s="77"/>
      <c r="K457" s="77"/>
      <c r="L457" s="111"/>
      <c r="N457" s="77"/>
      <c r="P457" s="77"/>
      <c r="R457" s="77"/>
      <c r="V457" s="77"/>
      <c r="X457" s="77"/>
      <c r="Z457" s="77"/>
    </row>
    <row r="458" spans="3:26" ht="15.75" customHeight="1">
      <c r="C458" s="77"/>
      <c r="F458" s="77"/>
      <c r="G458" s="77"/>
      <c r="H458" s="77"/>
      <c r="K458" s="77"/>
      <c r="L458" s="111"/>
      <c r="N458" s="77"/>
      <c r="P458" s="77"/>
      <c r="R458" s="77"/>
      <c r="V458" s="77"/>
      <c r="X458" s="77"/>
      <c r="Z458" s="77"/>
    </row>
    <row r="459" spans="3:26" ht="15.75" customHeight="1">
      <c r="C459" s="77"/>
      <c r="F459" s="77"/>
      <c r="G459" s="77"/>
      <c r="H459" s="77"/>
      <c r="K459" s="77"/>
      <c r="L459" s="111"/>
      <c r="N459" s="77"/>
      <c r="P459" s="77"/>
      <c r="R459" s="77"/>
      <c r="V459" s="77"/>
      <c r="X459" s="77"/>
      <c r="Z459" s="77"/>
    </row>
    <row r="460" spans="3:26" ht="15.75" customHeight="1">
      <c r="C460" s="77"/>
      <c r="F460" s="77"/>
      <c r="G460" s="77"/>
      <c r="H460" s="77"/>
      <c r="K460" s="77"/>
      <c r="L460" s="111"/>
      <c r="N460" s="77"/>
      <c r="P460" s="77"/>
      <c r="R460" s="77"/>
      <c r="V460" s="77"/>
      <c r="X460" s="77"/>
      <c r="Z460" s="77"/>
    </row>
    <row r="461" spans="3:26" ht="15.75" customHeight="1">
      <c r="C461" s="77"/>
      <c r="F461" s="77"/>
      <c r="G461" s="77"/>
      <c r="H461" s="77"/>
      <c r="K461" s="77"/>
      <c r="L461" s="111"/>
      <c r="N461" s="77"/>
      <c r="P461" s="77"/>
      <c r="R461" s="77"/>
      <c r="V461" s="77"/>
      <c r="X461" s="77"/>
      <c r="Z461" s="77"/>
    </row>
    <row r="462" spans="3:26" ht="15.75" customHeight="1">
      <c r="C462" s="77"/>
      <c r="F462" s="77"/>
      <c r="G462" s="77"/>
      <c r="H462" s="77"/>
      <c r="K462" s="77"/>
      <c r="L462" s="111"/>
      <c r="N462" s="77"/>
      <c r="P462" s="77"/>
      <c r="R462" s="77"/>
      <c r="V462" s="77"/>
      <c r="X462" s="77"/>
      <c r="Z462" s="77"/>
    </row>
    <row r="463" spans="3:26" ht="15.75" customHeight="1">
      <c r="C463" s="77"/>
      <c r="F463" s="77"/>
      <c r="G463" s="77"/>
      <c r="H463" s="77"/>
      <c r="K463" s="77"/>
      <c r="L463" s="111"/>
      <c r="N463" s="77"/>
      <c r="P463" s="77"/>
      <c r="R463" s="77"/>
      <c r="V463" s="77"/>
      <c r="X463" s="77"/>
      <c r="Z463" s="77"/>
    </row>
    <row r="464" spans="3:26" ht="15.75" customHeight="1">
      <c r="C464" s="77"/>
      <c r="F464" s="77"/>
      <c r="G464" s="77"/>
      <c r="H464" s="77"/>
      <c r="K464" s="77"/>
      <c r="L464" s="111"/>
      <c r="N464" s="77"/>
      <c r="P464" s="77"/>
      <c r="R464" s="77"/>
      <c r="V464" s="77"/>
      <c r="X464" s="77"/>
      <c r="Z464" s="77"/>
    </row>
    <row r="465" spans="3:26" ht="15.75" customHeight="1">
      <c r="C465" s="77"/>
      <c r="F465" s="77"/>
      <c r="G465" s="77"/>
      <c r="H465" s="77"/>
      <c r="K465" s="77"/>
      <c r="L465" s="111"/>
      <c r="N465" s="77"/>
      <c r="P465" s="77"/>
      <c r="R465" s="77"/>
      <c r="V465" s="77"/>
      <c r="X465" s="77"/>
      <c r="Z465" s="77"/>
    </row>
    <row r="466" spans="3:26" ht="15.75" customHeight="1">
      <c r="C466" s="77"/>
      <c r="F466" s="77"/>
      <c r="G466" s="77"/>
      <c r="H466" s="77"/>
      <c r="K466" s="77"/>
      <c r="L466" s="111"/>
      <c r="N466" s="77"/>
      <c r="P466" s="77"/>
      <c r="R466" s="77"/>
      <c r="V466" s="77"/>
      <c r="X466" s="77"/>
      <c r="Z466" s="77"/>
    </row>
    <row r="467" spans="3:26" ht="15.75" customHeight="1">
      <c r="C467" s="77"/>
      <c r="F467" s="77"/>
      <c r="G467" s="77"/>
      <c r="H467" s="77"/>
      <c r="K467" s="77"/>
      <c r="L467" s="111"/>
      <c r="N467" s="77"/>
      <c r="P467" s="77"/>
      <c r="R467" s="77"/>
      <c r="V467" s="77"/>
      <c r="X467" s="77"/>
      <c r="Z467" s="77"/>
    </row>
    <row r="468" spans="3:26" ht="15.75" customHeight="1">
      <c r="C468" s="77"/>
      <c r="F468" s="77"/>
      <c r="G468" s="77"/>
      <c r="H468" s="77"/>
      <c r="K468" s="77"/>
      <c r="L468" s="111"/>
      <c r="N468" s="77"/>
      <c r="P468" s="77"/>
      <c r="R468" s="77"/>
      <c r="V468" s="77"/>
      <c r="X468" s="77"/>
      <c r="Z468" s="77"/>
    </row>
    <row r="469" spans="3:26" ht="15.75" customHeight="1">
      <c r="C469" s="77"/>
      <c r="F469" s="77"/>
      <c r="G469" s="77"/>
      <c r="H469" s="77"/>
      <c r="K469" s="77"/>
      <c r="L469" s="111"/>
      <c r="N469" s="77"/>
      <c r="P469" s="77"/>
      <c r="R469" s="77"/>
      <c r="V469" s="77"/>
      <c r="X469" s="77"/>
      <c r="Z469" s="77"/>
    </row>
    <row r="470" spans="3:26" ht="15.75" customHeight="1">
      <c r="C470" s="77"/>
      <c r="F470" s="77"/>
      <c r="G470" s="77"/>
      <c r="H470" s="77"/>
      <c r="K470" s="77"/>
      <c r="L470" s="111"/>
      <c r="N470" s="77"/>
      <c r="P470" s="77"/>
      <c r="R470" s="77"/>
      <c r="V470" s="77"/>
      <c r="X470" s="77"/>
      <c r="Z470" s="77"/>
    </row>
    <row r="471" spans="3:26" ht="15.75" customHeight="1">
      <c r="C471" s="77"/>
      <c r="F471" s="77"/>
      <c r="G471" s="77"/>
      <c r="H471" s="77"/>
      <c r="K471" s="77"/>
      <c r="L471" s="111"/>
      <c r="N471" s="77"/>
      <c r="P471" s="77"/>
      <c r="R471" s="77"/>
      <c r="V471" s="77"/>
      <c r="X471" s="77"/>
      <c r="Z471" s="77"/>
    </row>
    <row r="472" spans="3:26" ht="15.75" customHeight="1">
      <c r="C472" s="77"/>
      <c r="F472" s="77"/>
      <c r="G472" s="77"/>
      <c r="H472" s="77"/>
      <c r="K472" s="77"/>
      <c r="L472" s="111"/>
      <c r="N472" s="77"/>
      <c r="P472" s="77"/>
      <c r="R472" s="77"/>
      <c r="V472" s="77"/>
      <c r="X472" s="77"/>
      <c r="Z472" s="77"/>
    </row>
    <row r="473" spans="3:26" ht="15.75" customHeight="1">
      <c r="C473" s="77"/>
      <c r="F473" s="77"/>
      <c r="G473" s="77"/>
      <c r="H473" s="77"/>
      <c r="K473" s="77"/>
      <c r="L473" s="111"/>
      <c r="N473" s="77"/>
      <c r="P473" s="77"/>
      <c r="R473" s="77"/>
      <c r="V473" s="77"/>
      <c r="X473" s="77"/>
      <c r="Z473" s="77"/>
    </row>
    <row r="474" spans="3:26" ht="15.75" customHeight="1">
      <c r="C474" s="77"/>
      <c r="F474" s="77"/>
      <c r="G474" s="77"/>
      <c r="H474" s="77"/>
      <c r="K474" s="77"/>
      <c r="L474" s="111"/>
      <c r="N474" s="77"/>
      <c r="P474" s="77"/>
      <c r="R474" s="77"/>
      <c r="V474" s="77"/>
      <c r="X474" s="77"/>
      <c r="Z474" s="77"/>
    </row>
    <row r="475" spans="3:26" ht="15.75" customHeight="1">
      <c r="C475" s="77"/>
      <c r="F475" s="77"/>
      <c r="G475" s="77"/>
      <c r="H475" s="77"/>
      <c r="K475" s="77"/>
      <c r="L475" s="111"/>
      <c r="N475" s="77"/>
      <c r="P475" s="77"/>
      <c r="R475" s="77"/>
      <c r="V475" s="77"/>
      <c r="X475" s="77"/>
      <c r="Z475" s="77"/>
    </row>
    <row r="476" spans="3:26" ht="15.75" customHeight="1">
      <c r="C476" s="77"/>
      <c r="F476" s="77"/>
      <c r="G476" s="77"/>
      <c r="H476" s="77"/>
      <c r="K476" s="77"/>
      <c r="L476" s="111"/>
      <c r="N476" s="77"/>
      <c r="P476" s="77"/>
      <c r="R476" s="77"/>
      <c r="V476" s="77"/>
      <c r="X476" s="77"/>
      <c r="Z476" s="77"/>
    </row>
    <row r="477" spans="3:26" ht="15.75" customHeight="1">
      <c r="C477" s="77"/>
      <c r="F477" s="77"/>
      <c r="G477" s="77"/>
      <c r="H477" s="77"/>
      <c r="K477" s="77"/>
      <c r="L477" s="111"/>
      <c r="N477" s="77"/>
      <c r="P477" s="77"/>
      <c r="R477" s="77"/>
      <c r="V477" s="77"/>
      <c r="X477" s="77"/>
      <c r="Z477" s="77"/>
    </row>
    <row r="478" spans="3:26" ht="15.75" customHeight="1">
      <c r="C478" s="77"/>
      <c r="F478" s="77"/>
      <c r="G478" s="77"/>
      <c r="H478" s="77"/>
      <c r="K478" s="77"/>
      <c r="L478" s="111"/>
      <c r="N478" s="77"/>
      <c r="P478" s="77"/>
      <c r="R478" s="77"/>
      <c r="V478" s="77"/>
      <c r="X478" s="77"/>
      <c r="Z478" s="77"/>
    </row>
    <row r="479" spans="3:26" ht="15.75" customHeight="1">
      <c r="C479" s="77"/>
      <c r="F479" s="77"/>
      <c r="G479" s="77"/>
      <c r="H479" s="77"/>
      <c r="K479" s="77"/>
      <c r="L479" s="111"/>
      <c r="N479" s="77"/>
      <c r="P479" s="77"/>
      <c r="R479" s="77"/>
      <c r="V479" s="77"/>
      <c r="X479" s="77"/>
      <c r="Z479" s="77"/>
    </row>
    <row r="480" spans="3:26" ht="15.75" customHeight="1">
      <c r="C480" s="77"/>
      <c r="F480" s="77"/>
      <c r="G480" s="77"/>
      <c r="H480" s="77"/>
      <c r="K480" s="77"/>
      <c r="L480" s="111"/>
      <c r="N480" s="77"/>
      <c r="P480" s="77"/>
      <c r="R480" s="77"/>
      <c r="V480" s="77"/>
      <c r="X480" s="77"/>
      <c r="Z480" s="77"/>
    </row>
    <row r="481" spans="3:26" ht="15.75" customHeight="1">
      <c r="C481" s="77"/>
      <c r="F481" s="77"/>
      <c r="G481" s="77"/>
      <c r="H481" s="77"/>
      <c r="K481" s="77"/>
      <c r="L481" s="111"/>
      <c r="N481" s="77"/>
      <c r="P481" s="77"/>
      <c r="R481" s="77"/>
      <c r="V481" s="77"/>
      <c r="X481" s="77"/>
      <c r="Z481" s="77"/>
    </row>
    <row r="482" spans="3:26" ht="15.75" customHeight="1">
      <c r="C482" s="77"/>
      <c r="F482" s="77"/>
      <c r="G482" s="77"/>
      <c r="H482" s="77"/>
      <c r="K482" s="77"/>
      <c r="L482" s="111"/>
      <c r="N482" s="77"/>
      <c r="P482" s="77"/>
      <c r="R482" s="77"/>
      <c r="V482" s="77"/>
      <c r="X482" s="77"/>
      <c r="Z482" s="77"/>
    </row>
    <row r="483" spans="3:26" ht="15.75" customHeight="1">
      <c r="C483" s="77"/>
      <c r="F483" s="77"/>
      <c r="G483" s="77"/>
      <c r="H483" s="77"/>
      <c r="K483" s="77"/>
      <c r="L483" s="111"/>
      <c r="N483" s="77"/>
      <c r="P483" s="77"/>
      <c r="R483" s="77"/>
      <c r="V483" s="77"/>
      <c r="X483" s="77"/>
      <c r="Z483" s="77"/>
    </row>
    <row r="484" spans="3:26" ht="15.75" customHeight="1">
      <c r="C484" s="77"/>
      <c r="F484" s="77"/>
      <c r="G484" s="77"/>
      <c r="H484" s="77"/>
      <c r="K484" s="77"/>
      <c r="L484" s="111"/>
      <c r="N484" s="77"/>
      <c r="P484" s="77"/>
      <c r="R484" s="77"/>
      <c r="V484" s="77"/>
      <c r="X484" s="77"/>
      <c r="Z484" s="77"/>
    </row>
    <row r="485" spans="3:26" ht="15.75" customHeight="1">
      <c r="C485" s="77"/>
      <c r="F485" s="77"/>
      <c r="G485" s="77"/>
      <c r="H485" s="77"/>
      <c r="K485" s="77"/>
      <c r="L485" s="111"/>
      <c r="N485" s="77"/>
      <c r="P485" s="77"/>
      <c r="R485" s="77"/>
      <c r="V485" s="77"/>
      <c r="X485" s="77"/>
      <c r="Z485" s="77"/>
    </row>
    <row r="486" spans="3:26" ht="15.75" customHeight="1">
      <c r="C486" s="77"/>
      <c r="F486" s="77"/>
      <c r="G486" s="77"/>
      <c r="H486" s="77"/>
      <c r="K486" s="77"/>
      <c r="L486" s="111"/>
      <c r="N486" s="77"/>
      <c r="P486" s="77"/>
      <c r="R486" s="77"/>
      <c r="V486" s="77"/>
      <c r="X486" s="77"/>
      <c r="Z486" s="77"/>
    </row>
    <row r="487" spans="3:26" ht="15.75" customHeight="1">
      <c r="C487" s="77"/>
      <c r="F487" s="77"/>
      <c r="G487" s="77"/>
      <c r="H487" s="77"/>
      <c r="K487" s="77"/>
      <c r="L487" s="111"/>
      <c r="N487" s="77"/>
      <c r="P487" s="77"/>
      <c r="R487" s="77"/>
      <c r="V487" s="77"/>
      <c r="X487" s="77"/>
      <c r="Z487" s="77"/>
    </row>
    <row r="488" spans="3:26" ht="15.75" customHeight="1">
      <c r="C488" s="77"/>
      <c r="F488" s="77"/>
      <c r="G488" s="77"/>
      <c r="H488" s="77"/>
      <c r="K488" s="77"/>
      <c r="L488" s="111"/>
      <c r="N488" s="77"/>
      <c r="P488" s="77"/>
      <c r="R488" s="77"/>
      <c r="V488" s="77"/>
      <c r="X488" s="77"/>
      <c r="Z488" s="77"/>
    </row>
    <row r="489" spans="3:26" ht="15.75" customHeight="1">
      <c r="C489" s="77"/>
      <c r="F489" s="77"/>
      <c r="G489" s="77"/>
      <c r="H489" s="77"/>
      <c r="K489" s="77"/>
      <c r="L489" s="111"/>
      <c r="N489" s="77"/>
      <c r="P489" s="77"/>
      <c r="R489" s="77"/>
      <c r="V489" s="77"/>
      <c r="X489" s="77"/>
      <c r="Z489" s="77"/>
    </row>
    <row r="490" spans="3:26" ht="15.75" customHeight="1">
      <c r="C490" s="77"/>
      <c r="F490" s="77"/>
      <c r="G490" s="77"/>
      <c r="H490" s="77"/>
      <c r="K490" s="77"/>
      <c r="L490" s="111"/>
      <c r="N490" s="77"/>
      <c r="P490" s="77"/>
      <c r="R490" s="77"/>
      <c r="V490" s="77"/>
      <c r="X490" s="77"/>
      <c r="Z490" s="77"/>
    </row>
    <row r="491" spans="3:26" ht="15.75" customHeight="1">
      <c r="C491" s="77"/>
      <c r="F491" s="77"/>
      <c r="G491" s="77"/>
      <c r="H491" s="77"/>
      <c r="K491" s="77"/>
      <c r="L491" s="111"/>
      <c r="N491" s="77"/>
      <c r="P491" s="77"/>
      <c r="R491" s="77"/>
      <c r="V491" s="77"/>
      <c r="X491" s="77"/>
      <c r="Z491" s="77"/>
    </row>
    <row r="492" spans="3:26" ht="15.75" customHeight="1">
      <c r="C492" s="77"/>
      <c r="F492" s="77"/>
      <c r="G492" s="77"/>
      <c r="H492" s="77"/>
      <c r="K492" s="77"/>
      <c r="L492" s="111"/>
      <c r="N492" s="77"/>
      <c r="P492" s="77"/>
      <c r="R492" s="77"/>
      <c r="V492" s="77"/>
      <c r="X492" s="77"/>
      <c r="Z492" s="77"/>
    </row>
    <row r="493" spans="3:26" ht="15.75" customHeight="1">
      <c r="C493" s="77"/>
      <c r="F493" s="77"/>
      <c r="G493" s="77"/>
      <c r="H493" s="77"/>
      <c r="K493" s="77"/>
      <c r="L493" s="111"/>
      <c r="N493" s="77"/>
      <c r="P493" s="77"/>
      <c r="R493" s="77"/>
      <c r="V493" s="77"/>
      <c r="X493" s="77"/>
      <c r="Z493" s="77"/>
    </row>
    <row r="494" spans="3:26" ht="15.75" customHeight="1">
      <c r="C494" s="77"/>
      <c r="F494" s="77"/>
      <c r="G494" s="77"/>
      <c r="H494" s="77"/>
      <c r="K494" s="77"/>
      <c r="L494" s="111"/>
      <c r="N494" s="77"/>
      <c r="P494" s="77"/>
      <c r="R494" s="77"/>
      <c r="V494" s="77"/>
      <c r="X494" s="77"/>
      <c r="Z494" s="77"/>
    </row>
    <row r="495" spans="3:26" ht="15.75" customHeight="1">
      <c r="C495" s="77"/>
      <c r="F495" s="77"/>
      <c r="G495" s="77"/>
      <c r="H495" s="77"/>
      <c r="K495" s="77"/>
      <c r="L495" s="111"/>
      <c r="N495" s="77"/>
      <c r="P495" s="77"/>
      <c r="R495" s="77"/>
      <c r="V495" s="77"/>
      <c r="X495" s="77"/>
      <c r="Z495" s="77"/>
    </row>
    <row r="496" spans="3:26" ht="15.75" customHeight="1">
      <c r="C496" s="77"/>
      <c r="F496" s="77"/>
      <c r="G496" s="77"/>
      <c r="H496" s="77"/>
      <c r="K496" s="77"/>
      <c r="L496" s="111"/>
      <c r="N496" s="77"/>
      <c r="P496" s="77"/>
      <c r="R496" s="77"/>
      <c r="V496" s="77"/>
      <c r="X496" s="77"/>
      <c r="Z496" s="77"/>
    </row>
    <row r="497" spans="3:26" ht="15.75" customHeight="1">
      <c r="C497" s="77"/>
      <c r="F497" s="77"/>
      <c r="G497" s="77"/>
      <c r="H497" s="77"/>
      <c r="K497" s="77"/>
      <c r="L497" s="111"/>
      <c r="N497" s="77"/>
      <c r="P497" s="77"/>
      <c r="R497" s="77"/>
      <c r="V497" s="77"/>
      <c r="X497" s="77"/>
      <c r="Z497" s="77"/>
    </row>
    <row r="498" spans="3:26" ht="15.75" customHeight="1">
      <c r="C498" s="77"/>
      <c r="F498" s="77"/>
      <c r="G498" s="77"/>
      <c r="H498" s="77"/>
      <c r="K498" s="77"/>
      <c r="L498" s="111"/>
      <c r="N498" s="77"/>
      <c r="P498" s="77"/>
      <c r="R498" s="77"/>
      <c r="V498" s="77"/>
      <c r="X498" s="77"/>
      <c r="Z498" s="77"/>
    </row>
    <row r="499" spans="3:26" ht="15.75" customHeight="1">
      <c r="C499" s="77"/>
      <c r="F499" s="77"/>
      <c r="G499" s="77"/>
      <c r="H499" s="77"/>
      <c r="K499" s="77"/>
      <c r="L499" s="111"/>
      <c r="N499" s="77"/>
      <c r="P499" s="77"/>
      <c r="R499" s="77"/>
      <c r="V499" s="77"/>
      <c r="X499" s="77"/>
      <c r="Z499" s="77"/>
    </row>
    <row r="500" spans="3:26" ht="15.75" customHeight="1">
      <c r="C500" s="77"/>
      <c r="F500" s="77"/>
      <c r="G500" s="77"/>
      <c r="H500" s="77"/>
      <c r="K500" s="77"/>
      <c r="L500" s="111"/>
      <c r="N500" s="77"/>
      <c r="P500" s="77"/>
      <c r="R500" s="77"/>
      <c r="V500" s="77"/>
      <c r="X500" s="77"/>
      <c r="Z500" s="77"/>
    </row>
    <row r="501" spans="3:26" ht="15.75" customHeight="1">
      <c r="C501" s="77"/>
      <c r="F501" s="77"/>
      <c r="G501" s="77"/>
      <c r="H501" s="77"/>
      <c r="K501" s="77"/>
      <c r="L501" s="111"/>
      <c r="N501" s="77"/>
      <c r="P501" s="77"/>
      <c r="R501" s="77"/>
      <c r="V501" s="77"/>
      <c r="X501" s="77"/>
      <c r="Z501" s="77"/>
    </row>
    <row r="502" spans="3:26" ht="15.75" customHeight="1">
      <c r="C502" s="77"/>
      <c r="F502" s="77"/>
      <c r="G502" s="77"/>
      <c r="H502" s="77"/>
      <c r="K502" s="77"/>
      <c r="L502" s="111"/>
      <c r="N502" s="77"/>
      <c r="P502" s="77"/>
      <c r="R502" s="77"/>
      <c r="V502" s="77"/>
      <c r="X502" s="77"/>
      <c r="Z502" s="77"/>
    </row>
    <row r="503" spans="3:26" ht="15.75" customHeight="1">
      <c r="C503" s="77"/>
      <c r="F503" s="77"/>
      <c r="G503" s="77"/>
      <c r="H503" s="77"/>
      <c r="K503" s="77"/>
      <c r="L503" s="111"/>
      <c r="N503" s="77"/>
      <c r="P503" s="77"/>
      <c r="R503" s="77"/>
      <c r="V503" s="77"/>
      <c r="X503" s="77"/>
      <c r="Z503" s="77"/>
    </row>
    <row r="504" spans="3:26" ht="15.75" customHeight="1">
      <c r="C504" s="77"/>
      <c r="F504" s="77"/>
      <c r="G504" s="77"/>
      <c r="H504" s="77"/>
      <c r="K504" s="77"/>
      <c r="L504" s="111"/>
      <c r="N504" s="77"/>
      <c r="P504" s="77"/>
      <c r="R504" s="77"/>
      <c r="V504" s="77"/>
      <c r="X504" s="77"/>
      <c r="Z504" s="77"/>
    </row>
    <row r="505" spans="3:26" ht="15.75" customHeight="1">
      <c r="C505" s="77"/>
      <c r="F505" s="77"/>
      <c r="G505" s="77"/>
      <c r="H505" s="77"/>
      <c r="K505" s="77"/>
      <c r="L505" s="111"/>
      <c r="N505" s="77"/>
      <c r="P505" s="77"/>
      <c r="R505" s="77"/>
      <c r="V505" s="77"/>
      <c r="X505" s="77"/>
      <c r="Z505" s="77"/>
    </row>
    <row r="506" spans="3:26" ht="15.75" customHeight="1">
      <c r="C506" s="77"/>
      <c r="F506" s="77"/>
      <c r="G506" s="77"/>
      <c r="H506" s="77"/>
      <c r="K506" s="77"/>
      <c r="L506" s="111"/>
      <c r="N506" s="77"/>
      <c r="P506" s="77"/>
      <c r="R506" s="77"/>
      <c r="V506" s="77"/>
      <c r="X506" s="77"/>
      <c r="Z506" s="77"/>
    </row>
    <row r="507" spans="3:26" ht="15.75" customHeight="1">
      <c r="C507" s="77"/>
      <c r="F507" s="77"/>
      <c r="G507" s="77"/>
      <c r="H507" s="77"/>
      <c r="K507" s="77"/>
      <c r="L507" s="111"/>
      <c r="N507" s="77"/>
      <c r="P507" s="77"/>
      <c r="R507" s="77"/>
      <c r="V507" s="77"/>
      <c r="X507" s="77"/>
      <c r="Z507" s="77"/>
    </row>
    <row r="508" spans="3:26" ht="15.75" customHeight="1">
      <c r="C508" s="77"/>
      <c r="F508" s="77"/>
      <c r="G508" s="77"/>
      <c r="H508" s="77"/>
      <c r="K508" s="77"/>
      <c r="L508" s="111"/>
      <c r="N508" s="77"/>
      <c r="P508" s="77"/>
      <c r="R508" s="77"/>
      <c r="V508" s="77"/>
      <c r="X508" s="77"/>
      <c r="Z508" s="77"/>
    </row>
    <row r="509" spans="3:26" ht="15.75" customHeight="1">
      <c r="C509" s="77"/>
      <c r="F509" s="77"/>
      <c r="G509" s="77"/>
      <c r="H509" s="77"/>
      <c r="K509" s="77"/>
      <c r="L509" s="111"/>
      <c r="N509" s="77"/>
      <c r="P509" s="77"/>
      <c r="R509" s="77"/>
      <c r="V509" s="77"/>
      <c r="X509" s="77"/>
      <c r="Z509" s="77"/>
    </row>
    <row r="510" spans="3:26" ht="15.75" customHeight="1">
      <c r="C510" s="77"/>
      <c r="F510" s="77"/>
      <c r="G510" s="77"/>
      <c r="H510" s="77"/>
      <c r="K510" s="77"/>
      <c r="L510" s="111"/>
      <c r="N510" s="77"/>
      <c r="P510" s="77"/>
      <c r="R510" s="77"/>
      <c r="V510" s="77"/>
      <c r="X510" s="77"/>
      <c r="Z510" s="77"/>
    </row>
    <row r="511" spans="3:26" ht="15.75" customHeight="1">
      <c r="C511" s="77"/>
      <c r="F511" s="77"/>
      <c r="G511" s="77"/>
      <c r="H511" s="77"/>
      <c r="K511" s="77"/>
      <c r="L511" s="111"/>
      <c r="N511" s="77"/>
      <c r="P511" s="77"/>
      <c r="R511" s="77"/>
      <c r="V511" s="77"/>
      <c r="X511" s="77"/>
      <c r="Z511" s="77"/>
    </row>
    <row r="512" spans="3:26" ht="15.75" customHeight="1">
      <c r="C512" s="77"/>
      <c r="F512" s="77"/>
      <c r="G512" s="77"/>
      <c r="H512" s="77"/>
      <c r="K512" s="77"/>
      <c r="L512" s="111"/>
      <c r="N512" s="77"/>
      <c r="P512" s="77"/>
      <c r="R512" s="77"/>
      <c r="V512" s="77"/>
      <c r="X512" s="77"/>
      <c r="Z512" s="77"/>
    </row>
    <row r="513" spans="3:26" ht="15.75" customHeight="1">
      <c r="C513" s="77"/>
      <c r="F513" s="77"/>
      <c r="G513" s="77"/>
      <c r="H513" s="77"/>
      <c r="K513" s="77"/>
      <c r="L513" s="111"/>
      <c r="N513" s="77"/>
      <c r="P513" s="77"/>
      <c r="R513" s="77"/>
      <c r="V513" s="77"/>
      <c r="X513" s="77"/>
      <c r="Z513" s="77"/>
    </row>
    <row r="514" spans="3:26" ht="15.75" customHeight="1">
      <c r="C514" s="77"/>
      <c r="F514" s="77"/>
      <c r="G514" s="77"/>
      <c r="H514" s="77"/>
      <c r="K514" s="77"/>
      <c r="L514" s="111"/>
      <c r="N514" s="77"/>
      <c r="P514" s="77"/>
      <c r="R514" s="77"/>
      <c r="V514" s="77"/>
      <c r="X514" s="77"/>
      <c r="Z514" s="77"/>
    </row>
    <row r="515" spans="3:26" ht="15.75" customHeight="1">
      <c r="C515" s="77"/>
      <c r="F515" s="77"/>
      <c r="G515" s="77"/>
      <c r="H515" s="77"/>
      <c r="K515" s="77"/>
      <c r="L515" s="111"/>
      <c r="N515" s="77"/>
      <c r="P515" s="77"/>
      <c r="R515" s="77"/>
      <c r="V515" s="77"/>
      <c r="X515" s="77"/>
      <c r="Z515" s="77"/>
    </row>
    <row r="516" spans="3:26" ht="15.75" customHeight="1">
      <c r="C516" s="77"/>
      <c r="F516" s="77"/>
      <c r="G516" s="77"/>
      <c r="H516" s="77"/>
      <c r="K516" s="77"/>
      <c r="L516" s="111"/>
      <c r="N516" s="77"/>
      <c r="P516" s="77"/>
      <c r="R516" s="77"/>
      <c r="V516" s="77"/>
      <c r="X516" s="77"/>
      <c r="Z516" s="77"/>
    </row>
    <row r="517" spans="3:26" ht="15.75" customHeight="1">
      <c r="C517" s="77"/>
      <c r="F517" s="77"/>
      <c r="G517" s="77"/>
      <c r="H517" s="77"/>
      <c r="K517" s="77"/>
      <c r="L517" s="111"/>
      <c r="N517" s="77"/>
      <c r="P517" s="77"/>
      <c r="R517" s="77"/>
      <c r="V517" s="77"/>
      <c r="X517" s="77"/>
      <c r="Z517" s="77"/>
    </row>
    <row r="518" spans="3:26" ht="15.75" customHeight="1">
      <c r="C518" s="77"/>
      <c r="F518" s="77"/>
      <c r="G518" s="77"/>
      <c r="H518" s="77"/>
      <c r="K518" s="77"/>
      <c r="L518" s="111"/>
      <c r="N518" s="77"/>
      <c r="P518" s="77"/>
      <c r="R518" s="77"/>
      <c r="V518" s="77"/>
      <c r="X518" s="77"/>
      <c r="Z518" s="77"/>
    </row>
    <row r="519" spans="3:26" ht="15.75" customHeight="1">
      <c r="C519" s="77"/>
      <c r="F519" s="77"/>
      <c r="G519" s="77"/>
      <c r="H519" s="77"/>
      <c r="K519" s="77"/>
      <c r="L519" s="111"/>
      <c r="N519" s="77"/>
      <c r="P519" s="77"/>
      <c r="R519" s="77"/>
      <c r="V519" s="77"/>
      <c r="X519" s="77"/>
      <c r="Z519" s="77"/>
    </row>
    <row r="520" spans="3:26" ht="15.75" customHeight="1">
      <c r="C520" s="77"/>
      <c r="F520" s="77"/>
      <c r="G520" s="77"/>
      <c r="H520" s="77"/>
      <c r="K520" s="77"/>
      <c r="L520" s="111"/>
      <c r="N520" s="77"/>
      <c r="P520" s="77"/>
      <c r="R520" s="77"/>
      <c r="V520" s="77"/>
      <c r="X520" s="77"/>
      <c r="Z520" s="77"/>
    </row>
    <row r="521" spans="3:26" ht="15.75" customHeight="1">
      <c r="C521" s="77"/>
      <c r="F521" s="77"/>
      <c r="G521" s="77"/>
      <c r="H521" s="77"/>
      <c r="K521" s="77"/>
      <c r="L521" s="111"/>
      <c r="N521" s="77"/>
      <c r="P521" s="77"/>
      <c r="R521" s="77"/>
      <c r="V521" s="77"/>
      <c r="X521" s="77"/>
      <c r="Z521" s="77"/>
    </row>
    <row r="522" spans="3:26" ht="15.75" customHeight="1">
      <c r="C522" s="77"/>
      <c r="F522" s="77"/>
      <c r="G522" s="77"/>
      <c r="H522" s="77"/>
      <c r="K522" s="77"/>
      <c r="L522" s="111"/>
      <c r="N522" s="77"/>
      <c r="P522" s="77"/>
      <c r="R522" s="77"/>
      <c r="V522" s="77"/>
      <c r="X522" s="77"/>
      <c r="Z522" s="77"/>
    </row>
    <row r="523" spans="3:26" ht="15.75" customHeight="1">
      <c r="C523" s="77"/>
      <c r="F523" s="77"/>
      <c r="G523" s="77"/>
      <c r="H523" s="77"/>
      <c r="K523" s="77"/>
      <c r="L523" s="111"/>
      <c r="N523" s="77"/>
      <c r="P523" s="77"/>
      <c r="R523" s="77"/>
      <c r="V523" s="77"/>
      <c r="X523" s="77"/>
      <c r="Z523" s="77"/>
    </row>
    <row r="524" spans="3:26" ht="15.75" customHeight="1">
      <c r="C524" s="77"/>
      <c r="F524" s="77"/>
      <c r="G524" s="77"/>
      <c r="H524" s="77"/>
      <c r="K524" s="77"/>
      <c r="L524" s="111"/>
      <c r="N524" s="77"/>
      <c r="P524" s="77"/>
      <c r="R524" s="77"/>
      <c r="V524" s="77"/>
      <c r="X524" s="77"/>
      <c r="Z524" s="77"/>
    </row>
    <row r="525" spans="3:26" ht="15.75" customHeight="1">
      <c r="C525" s="77"/>
      <c r="F525" s="77"/>
      <c r="G525" s="77"/>
      <c r="H525" s="77"/>
      <c r="K525" s="77"/>
      <c r="L525" s="111"/>
      <c r="N525" s="77"/>
      <c r="P525" s="77"/>
      <c r="R525" s="77"/>
      <c r="V525" s="77"/>
      <c r="X525" s="77"/>
      <c r="Z525" s="77"/>
    </row>
    <row r="526" spans="3:26" ht="15.75" customHeight="1">
      <c r="C526" s="77"/>
      <c r="F526" s="77"/>
      <c r="G526" s="77"/>
      <c r="H526" s="77"/>
      <c r="K526" s="77"/>
      <c r="L526" s="111"/>
      <c r="N526" s="77"/>
      <c r="P526" s="77"/>
      <c r="R526" s="77"/>
      <c r="V526" s="77"/>
      <c r="X526" s="77"/>
      <c r="Z526" s="77"/>
    </row>
    <row r="527" spans="3:26" ht="15.75" customHeight="1">
      <c r="C527" s="77"/>
      <c r="F527" s="77"/>
      <c r="G527" s="77"/>
      <c r="H527" s="77"/>
      <c r="K527" s="77"/>
      <c r="L527" s="111"/>
      <c r="N527" s="77"/>
      <c r="P527" s="77"/>
      <c r="R527" s="77"/>
      <c r="V527" s="77"/>
      <c r="X527" s="77"/>
      <c r="Z527" s="77"/>
    </row>
    <row r="528" spans="3:26" ht="15.75" customHeight="1">
      <c r="C528" s="77"/>
      <c r="F528" s="77"/>
      <c r="G528" s="77"/>
      <c r="H528" s="77"/>
      <c r="K528" s="77"/>
      <c r="L528" s="111"/>
      <c r="N528" s="77"/>
      <c r="P528" s="77"/>
      <c r="R528" s="77"/>
      <c r="V528" s="77"/>
      <c r="X528" s="77"/>
      <c r="Z528" s="77"/>
    </row>
    <row r="529" spans="3:26" ht="15.75" customHeight="1">
      <c r="C529" s="77"/>
      <c r="F529" s="77"/>
      <c r="G529" s="77"/>
      <c r="H529" s="77"/>
      <c r="K529" s="77"/>
      <c r="L529" s="111"/>
      <c r="N529" s="77"/>
      <c r="P529" s="77"/>
      <c r="R529" s="77"/>
      <c r="V529" s="77"/>
      <c r="X529" s="77"/>
      <c r="Z529" s="77"/>
    </row>
    <row r="530" spans="3:26" ht="15.75" customHeight="1">
      <c r="C530" s="77"/>
      <c r="F530" s="77"/>
      <c r="G530" s="77"/>
      <c r="H530" s="77"/>
      <c r="K530" s="77"/>
      <c r="L530" s="111"/>
      <c r="N530" s="77"/>
      <c r="P530" s="77"/>
      <c r="R530" s="77"/>
      <c r="V530" s="77"/>
      <c r="X530" s="77"/>
      <c r="Z530" s="77"/>
    </row>
    <row r="531" spans="3:26" ht="15.75" customHeight="1">
      <c r="C531" s="77"/>
      <c r="F531" s="77"/>
      <c r="G531" s="77"/>
      <c r="H531" s="77"/>
      <c r="K531" s="77"/>
      <c r="L531" s="111"/>
      <c r="N531" s="77"/>
      <c r="P531" s="77"/>
      <c r="R531" s="77"/>
      <c r="V531" s="77"/>
      <c r="X531" s="77"/>
      <c r="Z531" s="77"/>
    </row>
    <row r="532" spans="3:26" ht="15.75" customHeight="1">
      <c r="C532" s="77"/>
      <c r="F532" s="77"/>
      <c r="G532" s="77"/>
      <c r="H532" s="77"/>
      <c r="K532" s="77"/>
      <c r="L532" s="111"/>
      <c r="N532" s="77"/>
      <c r="P532" s="77"/>
      <c r="R532" s="77"/>
      <c r="V532" s="77"/>
      <c r="X532" s="77"/>
      <c r="Z532" s="77"/>
    </row>
    <row r="533" spans="3:26" ht="15.75" customHeight="1">
      <c r="C533" s="77"/>
      <c r="F533" s="77"/>
      <c r="G533" s="77"/>
      <c r="H533" s="77"/>
      <c r="K533" s="77"/>
      <c r="L533" s="111"/>
      <c r="N533" s="77"/>
      <c r="P533" s="77"/>
      <c r="R533" s="77"/>
      <c r="V533" s="77"/>
      <c r="X533" s="77"/>
      <c r="Z533" s="77"/>
    </row>
    <row r="534" spans="3:26" ht="15.75" customHeight="1">
      <c r="C534" s="77"/>
      <c r="F534" s="77"/>
      <c r="G534" s="77"/>
      <c r="H534" s="77"/>
      <c r="K534" s="77"/>
      <c r="L534" s="111"/>
      <c r="N534" s="77"/>
      <c r="P534" s="77"/>
      <c r="R534" s="77"/>
      <c r="V534" s="77"/>
      <c r="X534" s="77"/>
      <c r="Z534" s="77"/>
    </row>
    <row r="535" spans="3:26" ht="15.75" customHeight="1">
      <c r="C535" s="77"/>
      <c r="F535" s="77"/>
      <c r="G535" s="77"/>
      <c r="H535" s="77"/>
      <c r="K535" s="77"/>
      <c r="L535" s="111"/>
      <c r="N535" s="77"/>
      <c r="P535" s="77"/>
      <c r="R535" s="77"/>
      <c r="V535" s="77"/>
      <c r="X535" s="77"/>
      <c r="Z535" s="77"/>
    </row>
    <row r="536" spans="3:26" ht="15.75" customHeight="1">
      <c r="C536" s="77"/>
      <c r="F536" s="77"/>
      <c r="G536" s="77"/>
      <c r="H536" s="77"/>
      <c r="K536" s="77"/>
      <c r="L536" s="111"/>
      <c r="N536" s="77"/>
      <c r="P536" s="77"/>
      <c r="R536" s="77"/>
      <c r="V536" s="77"/>
      <c r="X536" s="77"/>
      <c r="Z536" s="77"/>
    </row>
    <row r="537" spans="3:26" ht="15.75" customHeight="1">
      <c r="C537" s="77"/>
      <c r="F537" s="77"/>
      <c r="G537" s="77"/>
      <c r="H537" s="77"/>
      <c r="K537" s="77"/>
      <c r="L537" s="111"/>
      <c r="N537" s="77"/>
      <c r="P537" s="77"/>
      <c r="R537" s="77"/>
      <c r="V537" s="77"/>
      <c r="X537" s="77"/>
      <c r="Z537" s="77"/>
    </row>
    <row r="538" spans="3:26" ht="15.75" customHeight="1">
      <c r="C538" s="77"/>
      <c r="F538" s="77"/>
      <c r="G538" s="77"/>
      <c r="H538" s="77"/>
      <c r="K538" s="77"/>
      <c r="L538" s="111"/>
      <c r="N538" s="77"/>
      <c r="P538" s="77"/>
      <c r="R538" s="77"/>
      <c r="V538" s="77"/>
      <c r="X538" s="77"/>
      <c r="Z538" s="77"/>
    </row>
    <row r="539" spans="3:26" ht="15.75" customHeight="1">
      <c r="C539" s="77"/>
      <c r="F539" s="77"/>
      <c r="G539" s="77"/>
      <c r="H539" s="77"/>
      <c r="K539" s="77"/>
      <c r="L539" s="111"/>
      <c r="N539" s="77"/>
      <c r="P539" s="77"/>
      <c r="R539" s="77"/>
      <c r="V539" s="77"/>
      <c r="X539" s="77"/>
      <c r="Z539" s="77"/>
    </row>
    <row r="540" spans="3:26" ht="15.75" customHeight="1">
      <c r="C540" s="77"/>
      <c r="F540" s="77"/>
      <c r="G540" s="77"/>
      <c r="H540" s="77"/>
      <c r="K540" s="77"/>
      <c r="L540" s="111"/>
      <c r="N540" s="77"/>
      <c r="P540" s="77"/>
      <c r="R540" s="77"/>
      <c r="V540" s="77"/>
      <c r="X540" s="77"/>
      <c r="Z540" s="77"/>
    </row>
    <row r="541" spans="3:26" ht="15.75" customHeight="1">
      <c r="C541" s="77"/>
      <c r="F541" s="77"/>
      <c r="G541" s="77"/>
      <c r="H541" s="77"/>
      <c r="K541" s="77"/>
      <c r="L541" s="111"/>
      <c r="N541" s="77"/>
      <c r="P541" s="77"/>
      <c r="R541" s="77"/>
      <c r="V541" s="77"/>
      <c r="X541" s="77"/>
      <c r="Z541" s="77"/>
    </row>
    <row r="542" spans="3:26" ht="15.75" customHeight="1">
      <c r="C542" s="77"/>
      <c r="F542" s="77"/>
      <c r="G542" s="77"/>
      <c r="H542" s="77"/>
      <c r="K542" s="77"/>
      <c r="L542" s="111"/>
      <c r="N542" s="77"/>
      <c r="P542" s="77"/>
      <c r="R542" s="77"/>
      <c r="V542" s="77"/>
      <c r="X542" s="77"/>
      <c r="Z542" s="77"/>
    </row>
    <row r="543" spans="3:26" ht="15.75" customHeight="1">
      <c r="C543" s="77"/>
      <c r="F543" s="77"/>
      <c r="G543" s="77"/>
      <c r="H543" s="77"/>
      <c r="K543" s="77"/>
      <c r="L543" s="111"/>
      <c r="N543" s="77"/>
      <c r="P543" s="77"/>
      <c r="R543" s="77"/>
      <c r="V543" s="77"/>
      <c r="X543" s="77"/>
      <c r="Z543" s="77"/>
    </row>
    <row r="544" spans="3:26" ht="15.75" customHeight="1">
      <c r="C544" s="77"/>
      <c r="F544" s="77"/>
      <c r="G544" s="77"/>
      <c r="H544" s="77"/>
      <c r="K544" s="77"/>
      <c r="L544" s="111"/>
      <c r="N544" s="77"/>
      <c r="P544" s="77"/>
      <c r="R544" s="77"/>
      <c r="V544" s="77"/>
      <c r="X544" s="77"/>
      <c r="Z544" s="77"/>
    </row>
    <row r="545" spans="3:26" ht="15.75" customHeight="1">
      <c r="C545" s="77"/>
      <c r="F545" s="77"/>
      <c r="G545" s="77"/>
      <c r="H545" s="77"/>
      <c r="K545" s="77"/>
      <c r="L545" s="111"/>
      <c r="N545" s="77"/>
      <c r="P545" s="77"/>
      <c r="R545" s="77"/>
      <c r="V545" s="77"/>
      <c r="X545" s="77"/>
      <c r="Z545" s="77"/>
    </row>
    <row r="546" spans="3:26" ht="15.75" customHeight="1">
      <c r="C546" s="77"/>
      <c r="F546" s="77"/>
      <c r="G546" s="77"/>
      <c r="H546" s="77"/>
      <c r="K546" s="77"/>
      <c r="L546" s="111"/>
      <c r="N546" s="77"/>
      <c r="P546" s="77"/>
      <c r="R546" s="77"/>
      <c r="V546" s="77"/>
      <c r="X546" s="77"/>
      <c r="Z546" s="77"/>
    </row>
    <row r="547" spans="3:26" ht="15.75" customHeight="1">
      <c r="C547" s="77"/>
      <c r="F547" s="77"/>
      <c r="G547" s="77"/>
      <c r="H547" s="77"/>
      <c r="K547" s="77"/>
      <c r="L547" s="111"/>
      <c r="N547" s="77"/>
      <c r="P547" s="77"/>
      <c r="R547" s="77"/>
      <c r="V547" s="77"/>
      <c r="X547" s="77"/>
      <c r="Z547" s="77"/>
    </row>
    <row r="548" spans="3:26" ht="15.75" customHeight="1">
      <c r="C548" s="77"/>
      <c r="F548" s="77"/>
      <c r="G548" s="77"/>
      <c r="H548" s="77"/>
      <c r="K548" s="77"/>
      <c r="L548" s="111"/>
      <c r="N548" s="77"/>
      <c r="P548" s="77"/>
      <c r="R548" s="77"/>
      <c r="V548" s="77"/>
      <c r="X548" s="77"/>
      <c r="Z548" s="77"/>
    </row>
    <row r="549" spans="3:26" ht="15.75" customHeight="1">
      <c r="C549" s="77"/>
      <c r="F549" s="77"/>
      <c r="G549" s="77"/>
      <c r="H549" s="77"/>
      <c r="K549" s="77"/>
      <c r="L549" s="111"/>
      <c r="N549" s="77"/>
      <c r="P549" s="77"/>
      <c r="R549" s="77"/>
      <c r="V549" s="77"/>
      <c r="X549" s="77"/>
      <c r="Z549" s="77"/>
    </row>
    <row r="550" spans="3:26" ht="15.75" customHeight="1">
      <c r="C550" s="77"/>
      <c r="F550" s="77"/>
      <c r="G550" s="77"/>
      <c r="H550" s="77"/>
      <c r="K550" s="77"/>
      <c r="L550" s="111"/>
      <c r="N550" s="77"/>
      <c r="P550" s="77"/>
      <c r="R550" s="77"/>
      <c r="V550" s="77"/>
      <c r="X550" s="77"/>
      <c r="Z550" s="77"/>
    </row>
    <row r="551" spans="3:26" ht="15.75" customHeight="1">
      <c r="C551" s="77"/>
      <c r="F551" s="77"/>
      <c r="G551" s="77"/>
      <c r="H551" s="77"/>
      <c r="K551" s="77"/>
      <c r="L551" s="111"/>
      <c r="N551" s="77"/>
      <c r="P551" s="77"/>
      <c r="R551" s="77"/>
      <c r="V551" s="77"/>
      <c r="X551" s="77"/>
      <c r="Z551" s="77"/>
    </row>
    <row r="552" spans="3:26" ht="15.75" customHeight="1">
      <c r="C552" s="77"/>
      <c r="F552" s="77"/>
      <c r="G552" s="77"/>
      <c r="H552" s="77"/>
      <c r="K552" s="77"/>
      <c r="L552" s="111"/>
      <c r="N552" s="77"/>
      <c r="P552" s="77"/>
      <c r="R552" s="77"/>
      <c r="V552" s="77"/>
      <c r="X552" s="77"/>
      <c r="Z552" s="77"/>
    </row>
    <row r="553" spans="3:26" ht="15.75" customHeight="1">
      <c r="C553" s="77"/>
      <c r="F553" s="77"/>
      <c r="G553" s="77"/>
      <c r="H553" s="77"/>
      <c r="K553" s="77"/>
      <c r="L553" s="111"/>
      <c r="N553" s="77"/>
      <c r="P553" s="77"/>
      <c r="R553" s="77"/>
      <c r="V553" s="77"/>
      <c r="X553" s="77"/>
      <c r="Z553" s="77"/>
    </row>
    <row r="554" spans="3:26" ht="15.75" customHeight="1">
      <c r="C554" s="77"/>
      <c r="F554" s="77"/>
      <c r="G554" s="77"/>
      <c r="H554" s="77"/>
      <c r="K554" s="77"/>
      <c r="L554" s="111"/>
      <c r="N554" s="77"/>
      <c r="P554" s="77"/>
      <c r="R554" s="77"/>
      <c r="V554" s="77"/>
      <c r="X554" s="77"/>
      <c r="Z554" s="77"/>
    </row>
    <row r="555" spans="3:26" ht="15.75" customHeight="1">
      <c r="C555" s="77"/>
      <c r="F555" s="77"/>
      <c r="G555" s="77"/>
      <c r="H555" s="77"/>
      <c r="K555" s="77"/>
      <c r="L555" s="111"/>
      <c r="N555" s="77"/>
      <c r="P555" s="77"/>
      <c r="R555" s="77"/>
      <c r="V555" s="77"/>
      <c r="X555" s="77"/>
      <c r="Z555" s="77"/>
    </row>
    <row r="556" spans="3:26" ht="15.75" customHeight="1">
      <c r="C556" s="77"/>
      <c r="F556" s="77"/>
      <c r="G556" s="77"/>
      <c r="H556" s="77"/>
      <c r="K556" s="77"/>
      <c r="L556" s="111"/>
      <c r="N556" s="77"/>
      <c r="P556" s="77"/>
      <c r="R556" s="77"/>
      <c r="V556" s="77"/>
      <c r="X556" s="77"/>
      <c r="Z556" s="77"/>
    </row>
    <row r="557" spans="3:26" ht="15.75" customHeight="1">
      <c r="C557" s="77"/>
      <c r="F557" s="77"/>
      <c r="G557" s="77"/>
      <c r="H557" s="77"/>
      <c r="K557" s="77"/>
      <c r="L557" s="111"/>
      <c r="N557" s="77"/>
      <c r="P557" s="77"/>
      <c r="R557" s="77"/>
      <c r="V557" s="77"/>
      <c r="X557" s="77"/>
      <c r="Z557" s="77"/>
    </row>
    <row r="558" spans="3:26" ht="15.75" customHeight="1">
      <c r="C558" s="77"/>
      <c r="F558" s="77"/>
      <c r="G558" s="77"/>
      <c r="H558" s="77"/>
      <c r="K558" s="77"/>
      <c r="L558" s="111"/>
      <c r="N558" s="77"/>
      <c r="P558" s="77"/>
      <c r="R558" s="77"/>
      <c r="V558" s="77"/>
      <c r="X558" s="77"/>
      <c r="Z558" s="77"/>
    </row>
    <row r="559" spans="3:26" ht="15.75" customHeight="1">
      <c r="C559" s="77"/>
      <c r="F559" s="77"/>
      <c r="G559" s="77"/>
      <c r="H559" s="77"/>
      <c r="K559" s="77"/>
      <c r="L559" s="111"/>
      <c r="N559" s="77"/>
      <c r="P559" s="77"/>
      <c r="R559" s="77"/>
      <c r="V559" s="77"/>
      <c r="X559" s="77"/>
      <c r="Z559" s="77"/>
    </row>
    <row r="560" spans="3:26" ht="15.75" customHeight="1">
      <c r="C560" s="77"/>
      <c r="F560" s="77"/>
      <c r="G560" s="77"/>
      <c r="H560" s="77"/>
      <c r="K560" s="77"/>
      <c r="L560" s="111"/>
      <c r="N560" s="77"/>
      <c r="P560" s="77"/>
      <c r="R560" s="77"/>
      <c r="V560" s="77"/>
      <c r="X560" s="77"/>
      <c r="Z560" s="77"/>
    </row>
    <row r="561" spans="3:26" ht="15.75" customHeight="1">
      <c r="C561" s="77"/>
      <c r="F561" s="77"/>
      <c r="G561" s="77"/>
      <c r="H561" s="77"/>
      <c r="K561" s="77"/>
      <c r="L561" s="111"/>
      <c r="N561" s="77"/>
      <c r="P561" s="77"/>
      <c r="R561" s="77"/>
      <c r="V561" s="77"/>
      <c r="X561" s="77"/>
      <c r="Z561" s="77"/>
    </row>
    <row r="562" spans="3:26" ht="15.75" customHeight="1">
      <c r="C562" s="77"/>
      <c r="F562" s="77"/>
      <c r="G562" s="77"/>
      <c r="H562" s="77"/>
      <c r="K562" s="77"/>
      <c r="L562" s="111"/>
      <c r="N562" s="77"/>
      <c r="P562" s="77"/>
      <c r="R562" s="77"/>
      <c r="V562" s="77"/>
      <c r="X562" s="77"/>
      <c r="Z562" s="77"/>
    </row>
    <row r="563" spans="3:26" ht="15.75" customHeight="1">
      <c r="C563" s="77"/>
      <c r="F563" s="77"/>
      <c r="G563" s="77"/>
      <c r="H563" s="77"/>
      <c r="K563" s="77"/>
      <c r="L563" s="111"/>
      <c r="N563" s="77"/>
      <c r="P563" s="77"/>
      <c r="R563" s="77"/>
      <c r="V563" s="77"/>
      <c r="X563" s="77"/>
      <c r="Z563" s="77"/>
    </row>
    <row r="564" spans="3:26" ht="15.75" customHeight="1">
      <c r="C564" s="77"/>
      <c r="F564" s="77"/>
      <c r="G564" s="77"/>
      <c r="H564" s="77"/>
      <c r="K564" s="77"/>
      <c r="L564" s="111"/>
      <c r="N564" s="77"/>
      <c r="P564" s="77"/>
      <c r="R564" s="77"/>
      <c r="V564" s="77"/>
      <c r="X564" s="77"/>
      <c r="Z564" s="77"/>
    </row>
    <row r="565" spans="3:26" ht="15.75" customHeight="1">
      <c r="C565" s="77"/>
      <c r="F565" s="77"/>
      <c r="G565" s="77"/>
      <c r="H565" s="77"/>
      <c r="K565" s="77"/>
      <c r="L565" s="111"/>
      <c r="N565" s="77"/>
      <c r="P565" s="77"/>
      <c r="R565" s="77"/>
      <c r="V565" s="77"/>
      <c r="X565" s="77"/>
      <c r="Z565" s="77"/>
    </row>
    <row r="566" spans="3:26" ht="15.75" customHeight="1">
      <c r="C566" s="77"/>
      <c r="F566" s="77"/>
      <c r="G566" s="77"/>
      <c r="H566" s="77"/>
      <c r="K566" s="77"/>
      <c r="L566" s="111"/>
      <c r="N566" s="77"/>
      <c r="P566" s="77"/>
      <c r="R566" s="77"/>
      <c r="V566" s="77"/>
      <c r="X566" s="77"/>
      <c r="Z566" s="77"/>
    </row>
    <row r="567" spans="3:26" ht="15.75" customHeight="1">
      <c r="C567" s="77"/>
      <c r="F567" s="77"/>
      <c r="G567" s="77"/>
      <c r="H567" s="77"/>
      <c r="K567" s="77"/>
      <c r="L567" s="111"/>
      <c r="N567" s="77"/>
      <c r="P567" s="77"/>
      <c r="R567" s="77"/>
      <c r="V567" s="77"/>
      <c r="X567" s="77"/>
      <c r="Z567" s="77"/>
    </row>
    <row r="568" spans="3:26" ht="15.75" customHeight="1">
      <c r="C568" s="77"/>
      <c r="F568" s="77"/>
      <c r="G568" s="77"/>
      <c r="H568" s="77"/>
      <c r="K568" s="77"/>
      <c r="L568" s="111"/>
      <c r="N568" s="77"/>
      <c r="P568" s="77"/>
      <c r="R568" s="77"/>
      <c r="V568" s="77"/>
      <c r="X568" s="77"/>
      <c r="Z568" s="77"/>
    </row>
    <row r="569" spans="3:26" ht="15.75" customHeight="1">
      <c r="C569" s="77"/>
      <c r="F569" s="77"/>
      <c r="G569" s="77"/>
      <c r="H569" s="77"/>
      <c r="K569" s="77"/>
      <c r="L569" s="111"/>
      <c r="N569" s="77"/>
      <c r="P569" s="77"/>
      <c r="R569" s="77"/>
      <c r="V569" s="77"/>
      <c r="X569" s="77"/>
      <c r="Z569" s="77"/>
    </row>
    <row r="570" spans="3:26" ht="15.75" customHeight="1">
      <c r="C570" s="77"/>
      <c r="F570" s="77"/>
      <c r="G570" s="77"/>
      <c r="H570" s="77"/>
      <c r="K570" s="77"/>
      <c r="L570" s="111"/>
      <c r="N570" s="77"/>
      <c r="P570" s="77"/>
      <c r="R570" s="77"/>
      <c r="V570" s="77"/>
      <c r="X570" s="77"/>
      <c r="Z570" s="77"/>
    </row>
    <row r="571" spans="3:26" ht="15.75" customHeight="1">
      <c r="C571" s="77"/>
      <c r="F571" s="77"/>
      <c r="G571" s="77"/>
      <c r="H571" s="77"/>
      <c r="K571" s="77"/>
      <c r="L571" s="111"/>
      <c r="N571" s="77"/>
      <c r="P571" s="77"/>
      <c r="R571" s="77"/>
      <c r="V571" s="77"/>
      <c r="X571" s="77"/>
      <c r="Z571" s="77"/>
    </row>
    <row r="572" spans="3:26" ht="15.75" customHeight="1">
      <c r="C572" s="77"/>
      <c r="F572" s="77"/>
      <c r="G572" s="77"/>
      <c r="H572" s="77"/>
      <c r="K572" s="77"/>
      <c r="L572" s="111"/>
      <c r="N572" s="77"/>
      <c r="P572" s="77"/>
      <c r="R572" s="77"/>
      <c r="V572" s="77"/>
      <c r="X572" s="77"/>
      <c r="Z572" s="77"/>
    </row>
    <row r="573" spans="3:26" ht="15.75" customHeight="1">
      <c r="C573" s="77"/>
      <c r="F573" s="77"/>
      <c r="G573" s="77"/>
      <c r="H573" s="77"/>
      <c r="K573" s="77"/>
      <c r="L573" s="111"/>
      <c r="N573" s="77"/>
      <c r="P573" s="77"/>
      <c r="R573" s="77"/>
      <c r="V573" s="77"/>
      <c r="X573" s="77"/>
      <c r="Z573" s="77"/>
    </row>
    <row r="574" spans="3:26" ht="15.75" customHeight="1">
      <c r="C574" s="77"/>
      <c r="F574" s="77"/>
      <c r="G574" s="77"/>
      <c r="H574" s="77"/>
      <c r="K574" s="77"/>
      <c r="L574" s="111"/>
      <c r="N574" s="77"/>
      <c r="P574" s="77"/>
      <c r="R574" s="77"/>
      <c r="V574" s="77"/>
      <c r="X574" s="77"/>
      <c r="Z574" s="77"/>
    </row>
    <row r="575" spans="3:26" ht="15.75" customHeight="1">
      <c r="C575" s="77"/>
      <c r="F575" s="77"/>
      <c r="G575" s="77"/>
      <c r="H575" s="77"/>
      <c r="K575" s="77"/>
      <c r="L575" s="111"/>
      <c r="N575" s="77"/>
      <c r="P575" s="77"/>
      <c r="R575" s="77"/>
      <c r="V575" s="77"/>
      <c r="X575" s="77"/>
      <c r="Z575" s="77"/>
    </row>
    <row r="576" spans="3:26" ht="15.75" customHeight="1">
      <c r="C576" s="77"/>
      <c r="F576" s="77"/>
      <c r="G576" s="77"/>
      <c r="H576" s="77"/>
      <c r="K576" s="77"/>
      <c r="L576" s="111"/>
      <c r="N576" s="77"/>
      <c r="P576" s="77"/>
      <c r="R576" s="77"/>
      <c r="V576" s="77"/>
      <c r="X576" s="77"/>
      <c r="Z576" s="77"/>
    </row>
    <row r="577" spans="3:26" ht="15.75" customHeight="1">
      <c r="C577" s="77"/>
      <c r="F577" s="77"/>
      <c r="G577" s="77"/>
      <c r="H577" s="77"/>
      <c r="K577" s="77"/>
      <c r="L577" s="111"/>
      <c r="N577" s="77"/>
      <c r="P577" s="77"/>
      <c r="R577" s="77"/>
      <c r="V577" s="77"/>
      <c r="X577" s="77"/>
      <c r="Z577" s="77"/>
    </row>
    <row r="578" spans="3:26" ht="15.75" customHeight="1">
      <c r="C578" s="77"/>
      <c r="F578" s="77"/>
      <c r="G578" s="77"/>
      <c r="H578" s="77"/>
      <c r="K578" s="77"/>
      <c r="L578" s="111"/>
      <c r="N578" s="77"/>
      <c r="P578" s="77"/>
      <c r="R578" s="77"/>
      <c r="V578" s="77"/>
      <c r="X578" s="77"/>
      <c r="Z578" s="77"/>
    </row>
    <row r="579" spans="3:26" ht="15.75" customHeight="1">
      <c r="C579" s="77"/>
      <c r="F579" s="77"/>
      <c r="G579" s="77"/>
      <c r="H579" s="77"/>
      <c r="K579" s="77"/>
      <c r="L579" s="111"/>
      <c r="N579" s="77"/>
      <c r="P579" s="77"/>
      <c r="R579" s="77"/>
      <c r="V579" s="77"/>
      <c r="X579" s="77"/>
      <c r="Z579" s="77"/>
    </row>
    <row r="580" spans="3:26" ht="15.75" customHeight="1">
      <c r="C580" s="77"/>
      <c r="F580" s="77"/>
      <c r="G580" s="77"/>
      <c r="H580" s="77"/>
      <c r="K580" s="77"/>
      <c r="L580" s="111"/>
      <c r="N580" s="77"/>
      <c r="P580" s="77"/>
      <c r="R580" s="77"/>
      <c r="V580" s="77"/>
      <c r="X580" s="77"/>
      <c r="Z580" s="77"/>
    </row>
    <row r="581" spans="3:26" ht="15.75" customHeight="1">
      <c r="C581" s="77"/>
      <c r="F581" s="77"/>
      <c r="G581" s="77"/>
      <c r="H581" s="77"/>
      <c r="K581" s="77"/>
      <c r="L581" s="111"/>
      <c r="N581" s="77"/>
      <c r="P581" s="77"/>
      <c r="R581" s="77"/>
      <c r="V581" s="77"/>
      <c r="X581" s="77"/>
      <c r="Z581" s="77"/>
    </row>
    <row r="582" spans="3:26" ht="15.75" customHeight="1">
      <c r="C582" s="77"/>
      <c r="F582" s="77"/>
      <c r="G582" s="77"/>
      <c r="H582" s="77"/>
      <c r="K582" s="77"/>
      <c r="L582" s="111"/>
      <c r="N582" s="77"/>
      <c r="P582" s="77"/>
      <c r="R582" s="77"/>
      <c r="V582" s="77"/>
      <c r="X582" s="77"/>
      <c r="Z582" s="77"/>
    </row>
    <row r="583" spans="3:26" ht="15.75" customHeight="1">
      <c r="C583" s="77"/>
      <c r="F583" s="77"/>
      <c r="G583" s="77"/>
      <c r="H583" s="77"/>
      <c r="K583" s="77"/>
      <c r="L583" s="111"/>
      <c r="N583" s="77"/>
      <c r="P583" s="77"/>
      <c r="R583" s="77"/>
      <c r="V583" s="77"/>
      <c r="X583" s="77"/>
      <c r="Z583" s="77"/>
    </row>
    <row r="584" spans="3:26" ht="15.75" customHeight="1">
      <c r="C584" s="77"/>
      <c r="F584" s="77"/>
      <c r="G584" s="77"/>
      <c r="H584" s="77"/>
      <c r="K584" s="77"/>
      <c r="L584" s="111"/>
      <c r="N584" s="77"/>
      <c r="P584" s="77"/>
      <c r="R584" s="77"/>
      <c r="V584" s="77"/>
      <c r="X584" s="77"/>
      <c r="Z584" s="77"/>
    </row>
    <row r="585" spans="3:26" ht="15.75" customHeight="1">
      <c r="C585" s="77"/>
      <c r="F585" s="77"/>
      <c r="G585" s="77"/>
      <c r="H585" s="77"/>
      <c r="K585" s="77"/>
      <c r="L585" s="111"/>
      <c r="N585" s="77"/>
      <c r="P585" s="77"/>
      <c r="R585" s="77"/>
      <c r="V585" s="77"/>
      <c r="X585" s="77"/>
      <c r="Z585" s="77"/>
    </row>
    <row r="586" spans="3:26" ht="15.75" customHeight="1">
      <c r="C586" s="77"/>
      <c r="F586" s="77"/>
      <c r="G586" s="77"/>
      <c r="H586" s="77"/>
      <c r="K586" s="77"/>
      <c r="L586" s="111"/>
      <c r="N586" s="77"/>
      <c r="P586" s="77"/>
      <c r="R586" s="77"/>
      <c r="V586" s="77"/>
      <c r="X586" s="77"/>
      <c r="Z586" s="77"/>
    </row>
    <row r="587" spans="3:26" ht="15.75" customHeight="1">
      <c r="C587" s="77"/>
      <c r="F587" s="77"/>
      <c r="G587" s="77"/>
      <c r="H587" s="77"/>
      <c r="K587" s="77"/>
      <c r="L587" s="111"/>
      <c r="N587" s="77"/>
      <c r="P587" s="77"/>
      <c r="R587" s="77"/>
      <c r="V587" s="77"/>
      <c r="X587" s="77"/>
      <c r="Z587" s="77"/>
    </row>
    <row r="588" spans="3:26" ht="15.75" customHeight="1">
      <c r="C588" s="77"/>
      <c r="F588" s="77"/>
      <c r="G588" s="77"/>
      <c r="H588" s="77"/>
      <c r="K588" s="77"/>
      <c r="L588" s="111"/>
      <c r="N588" s="77"/>
      <c r="P588" s="77"/>
      <c r="R588" s="77"/>
      <c r="V588" s="77"/>
      <c r="X588" s="77"/>
      <c r="Z588" s="77"/>
    </row>
    <row r="589" spans="3:26" ht="15.75" customHeight="1">
      <c r="C589" s="77"/>
      <c r="F589" s="77"/>
      <c r="G589" s="77"/>
      <c r="H589" s="77"/>
      <c r="K589" s="77"/>
      <c r="L589" s="111"/>
      <c r="N589" s="77"/>
      <c r="P589" s="77"/>
      <c r="R589" s="77"/>
      <c r="V589" s="77"/>
      <c r="X589" s="77"/>
      <c r="Z589" s="77"/>
    </row>
    <row r="590" spans="3:26" ht="15.75" customHeight="1">
      <c r="C590" s="77"/>
      <c r="F590" s="77"/>
      <c r="G590" s="77"/>
      <c r="H590" s="77"/>
      <c r="K590" s="77"/>
      <c r="L590" s="111"/>
      <c r="N590" s="77"/>
      <c r="P590" s="77"/>
      <c r="R590" s="77"/>
      <c r="V590" s="77"/>
      <c r="X590" s="77"/>
      <c r="Z590" s="77"/>
    </row>
    <row r="591" spans="3:26" ht="15.75" customHeight="1">
      <c r="C591" s="77"/>
      <c r="F591" s="77"/>
      <c r="G591" s="77"/>
      <c r="H591" s="77"/>
      <c r="K591" s="77"/>
      <c r="L591" s="111"/>
      <c r="N591" s="77"/>
      <c r="P591" s="77"/>
      <c r="R591" s="77"/>
      <c r="V591" s="77"/>
      <c r="X591" s="77"/>
      <c r="Z591" s="77"/>
    </row>
    <row r="592" spans="3:26" ht="15.75" customHeight="1">
      <c r="C592" s="77"/>
      <c r="F592" s="77"/>
      <c r="G592" s="77"/>
      <c r="H592" s="77"/>
      <c r="K592" s="77"/>
      <c r="L592" s="111"/>
      <c r="N592" s="77"/>
      <c r="P592" s="77"/>
      <c r="R592" s="77"/>
      <c r="V592" s="77"/>
      <c r="X592" s="77"/>
      <c r="Z592" s="77"/>
    </row>
    <row r="593" spans="3:26" ht="15.75" customHeight="1">
      <c r="C593" s="77"/>
      <c r="F593" s="77"/>
      <c r="G593" s="77"/>
      <c r="H593" s="77"/>
      <c r="K593" s="77"/>
      <c r="L593" s="111"/>
      <c r="N593" s="77"/>
      <c r="P593" s="77"/>
      <c r="R593" s="77"/>
      <c r="V593" s="77"/>
      <c r="X593" s="77"/>
      <c r="Z593" s="77"/>
    </row>
    <row r="594" spans="3:26" ht="15.75" customHeight="1">
      <c r="C594" s="77"/>
      <c r="F594" s="77"/>
      <c r="G594" s="77"/>
      <c r="H594" s="77"/>
      <c r="K594" s="77"/>
      <c r="L594" s="111"/>
      <c r="N594" s="77"/>
      <c r="P594" s="77"/>
      <c r="R594" s="77"/>
      <c r="V594" s="77"/>
      <c r="X594" s="77"/>
      <c r="Z594" s="77"/>
    </row>
    <row r="595" spans="3:26" ht="15.75" customHeight="1">
      <c r="C595" s="77"/>
      <c r="F595" s="77"/>
      <c r="G595" s="77"/>
      <c r="H595" s="77"/>
      <c r="K595" s="77"/>
      <c r="L595" s="111"/>
      <c r="N595" s="77"/>
      <c r="P595" s="77"/>
      <c r="R595" s="77"/>
      <c r="V595" s="77"/>
      <c r="X595" s="77"/>
      <c r="Z595" s="77"/>
    </row>
    <row r="596" spans="3:26" ht="15.75" customHeight="1">
      <c r="C596" s="77"/>
      <c r="F596" s="77"/>
      <c r="G596" s="77"/>
      <c r="H596" s="77"/>
      <c r="K596" s="77"/>
      <c r="L596" s="111"/>
      <c r="N596" s="77"/>
      <c r="P596" s="77"/>
      <c r="R596" s="77"/>
      <c r="V596" s="77"/>
      <c r="X596" s="77"/>
      <c r="Z596" s="77"/>
    </row>
    <row r="597" spans="3:26" ht="15.75" customHeight="1">
      <c r="C597" s="77"/>
      <c r="F597" s="77"/>
      <c r="G597" s="77"/>
      <c r="H597" s="77"/>
      <c r="K597" s="77"/>
      <c r="L597" s="111"/>
      <c r="N597" s="77"/>
      <c r="P597" s="77"/>
      <c r="R597" s="77"/>
      <c r="V597" s="77"/>
      <c r="X597" s="77"/>
      <c r="Z597" s="77"/>
    </row>
    <row r="598" spans="3:26" ht="15.75" customHeight="1">
      <c r="C598" s="77"/>
      <c r="F598" s="77"/>
      <c r="G598" s="77"/>
      <c r="H598" s="77"/>
      <c r="K598" s="77"/>
      <c r="L598" s="111"/>
      <c r="N598" s="77"/>
      <c r="P598" s="77"/>
      <c r="R598" s="77"/>
      <c r="V598" s="77"/>
      <c r="X598" s="77"/>
      <c r="Z598" s="77"/>
    </row>
    <row r="599" spans="3:26" ht="15.75" customHeight="1">
      <c r="C599" s="77"/>
      <c r="F599" s="77"/>
      <c r="G599" s="77"/>
      <c r="H599" s="77"/>
      <c r="K599" s="77"/>
      <c r="L599" s="111"/>
      <c r="N599" s="77"/>
      <c r="P599" s="77"/>
      <c r="R599" s="77"/>
      <c r="V599" s="77"/>
      <c r="X599" s="77"/>
      <c r="Z599" s="77"/>
    </row>
    <row r="600" spans="3:26" ht="15.75" customHeight="1">
      <c r="C600" s="77"/>
      <c r="F600" s="77"/>
      <c r="G600" s="77"/>
      <c r="H600" s="77"/>
      <c r="K600" s="77"/>
      <c r="L600" s="111"/>
      <c r="N600" s="77"/>
      <c r="P600" s="77"/>
      <c r="R600" s="77"/>
      <c r="V600" s="77"/>
      <c r="X600" s="77"/>
      <c r="Z600" s="77"/>
    </row>
    <row r="601" spans="3:26" ht="15.75" customHeight="1">
      <c r="C601" s="77"/>
      <c r="F601" s="77"/>
      <c r="G601" s="77"/>
      <c r="H601" s="77"/>
      <c r="K601" s="77"/>
      <c r="L601" s="111"/>
      <c r="N601" s="77"/>
      <c r="P601" s="77"/>
      <c r="R601" s="77"/>
      <c r="V601" s="77"/>
      <c r="X601" s="77"/>
      <c r="Z601" s="77"/>
    </row>
    <row r="602" spans="3:26" ht="15.75" customHeight="1">
      <c r="C602" s="77"/>
      <c r="F602" s="77"/>
      <c r="G602" s="77"/>
      <c r="H602" s="77"/>
      <c r="K602" s="77"/>
      <c r="L602" s="111"/>
      <c r="N602" s="77"/>
      <c r="P602" s="77"/>
      <c r="R602" s="77"/>
      <c r="V602" s="77"/>
      <c r="X602" s="77"/>
      <c r="Z602" s="77"/>
    </row>
    <row r="603" spans="3:26" ht="15.75" customHeight="1">
      <c r="C603" s="77"/>
      <c r="F603" s="77"/>
      <c r="G603" s="77"/>
      <c r="H603" s="77"/>
      <c r="K603" s="77"/>
      <c r="L603" s="111"/>
      <c r="N603" s="77"/>
      <c r="P603" s="77"/>
      <c r="R603" s="77"/>
      <c r="V603" s="77"/>
      <c r="X603" s="77"/>
      <c r="Z603" s="77"/>
    </row>
    <row r="604" spans="3:26" ht="15.75" customHeight="1">
      <c r="C604" s="77"/>
      <c r="F604" s="77"/>
      <c r="G604" s="77"/>
      <c r="H604" s="77"/>
      <c r="K604" s="77"/>
      <c r="L604" s="111"/>
      <c r="N604" s="77"/>
      <c r="P604" s="77"/>
      <c r="R604" s="77"/>
      <c r="V604" s="77"/>
      <c r="X604" s="77"/>
      <c r="Z604" s="77"/>
    </row>
    <row r="605" spans="3:26" ht="15.75" customHeight="1">
      <c r="C605" s="77"/>
      <c r="F605" s="77"/>
      <c r="G605" s="77"/>
      <c r="H605" s="77"/>
      <c r="K605" s="77"/>
      <c r="L605" s="111"/>
      <c r="N605" s="77"/>
      <c r="P605" s="77"/>
      <c r="R605" s="77"/>
      <c r="V605" s="77"/>
      <c r="X605" s="77"/>
      <c r="Z605" s="77"/>
    </row>
    <row r="606" spans="3:26" ht="15.75" customHeight="1">
      <c r="C606" s="77"/>
      <c r="F606" s="77"/>
      <c r="G606" s="77"/>
      <c r="H606" s="77"/>
      <c r="K606" s="77"/>
      <c r="L606" s="111"/>
      <c r="N606" s="77"/>
      <c r="P606" s="77"/>
      <c r="R606" s="77"/>
      <c r="V606" s="77"/>
      <c r="X606" s="77"/>
      <c r="Z606" s="77"/>
    </row>
    <row r="607" spans="3:26" ht="15.75" customHeight="1">
      <c r="C607" s="77"/>
      <c r="F607" s="77"/>
      <c r="G607" s="77"/>
      <c r="H607" s="77"/>
      <c r="K607" s="77"/>
      <c r="L607" s="111"/>
      <c r="N607" s="77"/>
      <c r="P607" s="77"/>
      <c r="R607" s="77"/>
      <c r="V607" s="77"/>
      <c r="X607" s="77"/>
      <c r="Z607" s="77"/>
    </row>
    <row r="608" spans="3:26" ht="15.75" customHeight="1">
      <c r="C608" s="77"/>
      <c r="F608" s="77"/>
      <c r="G608" s="77"/>
      <c r="H608" s="77"/>
      <c r="K608" s="77"/>
      <c r="L608" s="111"/>
      <c r="N608" s="77"/>
      <c r="P608" s="77"/>
      <c r="R608" s="77"/>
      <c r="V608" s="77"/>
      <c r="X608" s="77"/>
      <c r="Z608" s="77"/>
    </row>
    <row r="609" spans="3:26" ht="15.75" customHeight="1">
      <c r="C609" s="77"/>
      <c r="F609" s="77"/>
      <c r="G609" s="77"/>
      <c r="H609" s="77"/>
      <c r="K609" s="77"/>
      <c r="L609" s="111"/>
      <c r="N609" s="77"/>
      <c r="P609" s="77"/>
      <c r="R609" s="77"/>
      <c r="V609" s="77"/>
      <c r="X609" s="77"/>
      <c r="Z609" s="77"/>
    </row>
    <row r="610" spans="3:26" ht="15.75" customHeight="1">
      <c r="C610" s="77"/>
      <c r="F610" s="77"/>
      <c r="G610" s="77"/>
      <c r="H610" s="77"/>
      <c r="K610" s="77"/>
      <c r="L610" s="111"/>
      <c r="N610" s="77"/>
      <c r="P610" s="77"/>
      <c r="R610" s="77"/>
      <c r="V610" s="77"/>
      <c r="X610" s="77"/>
      <c r="Z610" s="77"/>
    </row>
    <row r="611" spans="3:26" ht="15.75" customHeight="1">
      <c r="C611" s="77"/>
      <c r="F611" s="77"/>
      <c r="G611" s="77"/>
      <c r="H611" s="77"/>
      <c r="K611" s="77"/>
      <c r="L611" s="111"/>
      <c r="N611" s="77"/>
      <c r="P611" s="77"/>
      <c r="R611" s="77"/>
      <c r="V611" s="77"/>
      <c r="X611" s="77"/>
      <c r="Z611" s="77"/>
    </row>
    <row r="612" spans="3:26" ht="15.75" customHeight="1">
      <c r="C612" s="77"/>
      <c r="F612" s="77"/>
      <c r="G612" s="77"/>
      <c r="H612" s="77"/>
      <c r="K612" s="77"/>
      <c r="L612" s="111"/>
      <c r="N612" s="77"/>
      <c r="P612" s="77"/>
      <c r="R612" s="77"/>
      <c r="V612" s="77"/>
      <c r="X612" s="77"/>
      <c r="Z612" s="77"/>
    </row>
    <row r="613" spans="3:26" ht="15.75" customHeight="1">
      <c r="C613" s="77"/>
      <c r="F613" s="77"/>
      <c r="G613" s="77"/>
      <c r="H613" s="77"/>
      <c r="K613" s="77"/>
      <c r="L613" s="111"/>
      <c r="N613" s="77"/>
      <c r="P613" s="77"/>
      <c r="R613" s="77"/>
      <c r="V613" s="77"/>
      <c r="X613" s="77"/>
      <c r="Z613" s="77"/>
    </row>
    <row r="614" spans="3:26" ht="15.75" customHeight="1">
      <c r="C614" s="77"/>
      <c r="F614" s="77"/>
      <c r="G614" s="77"/>
      <c r="H614" s="77"/>
      <c r="K614" s="77"/>
      <c r="L614" s="111"/>
      <c r="N614" s="77"/>
      <c r="P614" s="77"/>
      <c r="R614" s="77"/>
      <c r="V614" s="77"/>
      <c r="X614" s="77"/>
      <c r="Z614" s="77"/>
    </row>
    <row r="615" spans="3:26" ht="15.75" customHeight="1">
      <c r="C615" s="77"/>
      <c r="F615" s="77"/>
      <c r="G615" s="77"/>
      <c r="H615" s="77"/>
      <c r="K615" s="77"/>
      <c r="L615" s="111"/>
      <c r="N615" s="77"/>
      <c r="P615" s="77"/>
      <c r="R615" s="77"/>
      <c r="V615" s="77"/>
      <c r="X615" s="77"/>
      <c r="Z615" s="77"/>
    </row>
    <row r="616" spans="3:26" ht="15.75" customHeight="1">
      <c r="C616" s="77"/>
      <c r="F616" s="77"/>
      <c r="G616" s="77"/>
      <c r="H616" s="77"/>
      <c r="K616" s="77"/>
      <c r="L616" s="111"/>
      <c r="N616" s="77"/>
      <c r="P616" s="77"/>
      <c r="R616" s="77"/>
      <c r="V616" s="77"/>
      <c r="X616" s="77"/>
      <c r="Z616" s="77"/>
    </row>
    <row r="617" spans="3:26" ht="15.75" customHeight="1">
      <c r="C617" s="77"/>
      <c r="F617" s="77"/>
      <c r="G617" s="77"/>
      <c r="H617" s="77"/>
      <c r="K617" s="77"/>
      <c r="L617" s="111"/>
      <c r="N617" s="77"/>
      <c r="P617" s="77"/>
      <c r="R617" s="77"/>
      <c r="V617" s="77"/>
      <c r="X617" s="77"/>
      <c r="Z617" s="77"/>
    </row>
    <row r="618" spans="3:26" ht="15.75" customHeight="1">
      <c r="C618" s="77"/>
      <c r="F618" s="77"/>
      <c r="G618" s="77"/>
      <c r="H618" s="77"/>
      <c r="K618" s="77"/>
      <c r="L618" s="111"/>
      <c r="N618" s="77"/>
      <c r="P618" s="77"/>
      <c r="R618" s="77"/>
      <c r="V618" s="77"/>
      <c r="X618" s="77"/>
      <c r="Z618" s="77"/>
    </row>
    <row r="619" spans="3:26" ht="15.75" customHeight="1">
      <c r="C619" s="77"/>
      <c r="F619" s="77"/>
      <c r="G619" s="77"/>
      <c r="H619" s="77"/>
      <c r="K619" s="77"/>
      <c r="L619" s="111"/>
      <c r="N619" s="77"/>
      <c r="P619" s="77"/>
      <c r="R619" s="77"/>
      <c r="V619" s="77"/>
      <c r="X619" s="77"/>
      <c r="Z619" s="77"/>
    </row>
    <row r="620" spans="3:26" ht="15.75" customHeight="1">
      <c r="C620" s="77"/>
      <c r="F620" s="77"/>
      <c r="G620" s="77"/>
      <c r="H620" s="77"/>
      <c r="K620" s="77"/>
      <c r="L620" s="111"/>
      <c r="N620" s="77"/>
      <c r="P620" s="77"/>
      <c r="R620" s="77"/>
      <c r="V620" s="77"/>
      <c r="X620" s="77"/>
      <c r="Z620" s="77"/>
    </row>
    <row r="621" spans="3:26" ht="15.75" customHeight="1">
      <c r="C621" s="77"/>
      <c r="F621" s="77"/>
      <c r="G621" s="77"/>
      <c r="H621" s="77"/>
      <c r="K621" s="77"/>
      <c r="L621" s="111"/>
      <c r="N621" s="77"/>
      <c r="P621" s="77"/>
      <c r="R621" s="77"/>
      <c r="V621" s="77"/>
      <c r="X621" s="77"/>
      <c r="Z621" s="77"/>
    </row>
    <row r="622" spans="3:26" ht="15.75" customHeight="1">
      <c r="C622" s="77"/>
      <c r="F622" s="77"/>
      <c r="G622" s="77"/>
      <c r="H622" s="77"/>
      <c r="K622" s="77"/>
      <c r="L622" s="111"/>
      <c r="N622" s="77"/>
      <c r="P622" s="77"/>
      <c r="R622" s="77"/>
      <c r="V622" s="77"/>
      <c r="X622" s="77"/>
      <c r="Z622" s="77"/>
    </row>
    <row r="623" spans="3:26" ht="15.75" customHeight="1">
      <c r="C623" s="77"/>
      <c r="F623" s="77"/>
      <c r="G623" s="77"/>
      <c r="H623" s="77"/>
      <c r="K623" s="77"/>
      <c r="L623" s="111"/>
      <c r="N623" s="77"/>
      <c r="P623" s="77"/>
      <c r="R623" s="77"/>
      <c r="V623" s="77"/>
      <c r="X623" s="77"/>
      <c r="Z623" s="77"/>
    </row>
    <row r="624" spans="3:26" ht="15.75" customHeight="1">
      <c r="C624" s="77"/>
      <c r="F624" s="77"/>
      <c r="G624" s="77"/>
      <c r="H624" s="77"/>
      <c r="K624" s="77"/>
      <c r="L624" s="111"/>
      <c r="N624" s="77"/>
      <c r="P624" s="77"/>
      <c r="R624" s="77"/>
      <c r="V624" s="77"/>
      <c r="X624" s="77"/>
      <c r="Z624" s="77"/>
    </row>
    <row r="625" spans="3:26" ht="15.75" customHeight="1">
      <c r="C625" s="77"/>
      <c r="F625" s="77"/>
      <c r="G625" s="77"/>
      <c r="H625" s="77"/>
      <c r="K625" s="77"/>
      <c r="L625" s="111"/>
      <c r="N625" s="77"/>
      <c r="P625" s="77"/>
      <c r="R625" s="77"/>
      <c r="V625" s="77"/>
      <c r="X625" s="77"/>
      <c r="Z625" s="77"/>
    </row>
    <row r="626" spans="3:26" ht="15.75" customHeight="1">
      <c r="C626" s="77"/>
      <c r="F626" s="77"/>
      <c r="G626" s="77"/>
      <c r="H626" s="77"/>
      <c r="K626" s="77"/>
      <c r="L626" s="111"/>
      <c r="N626" s="77"/>
      <c r="P626" s="77"/>
      <c r="R626" s="77"/>
      <c r="V626" s="77"/>
      <c r="X626" s="77"/>
      <c r="Z626" s="77"/>
    </row>
    <row r="627" spans="3:26" ht="15.75" customHeight="1">
      <c r="C627" s="77"/>
      <c r="F627" s="77"/>
      <c r="G627" s="77"/>
      <c r="H627" s="77"/>
      <c r="K627" s="77"/>
      <c r="L627" s="111"/>
      <c r="N627" s="77"/>
      <c r="P627" s="77"/>
      <c r="R627" s="77"/>
      <c r="V627" s="77"/>
      <c r="X627" s="77"/>
      <c r="Z627" s="77"/>
    </row>
    <row r="628" spans="3:26" ht="15.75" customHeight="1">
      <c r="C628" s="77"/>
      <c r="F628" s="77"/>
      <c r="G628" s="77"/>
      <c r="H628" s="77"/>
      <c r="K628" s="77"/>
      <c r="L628" s="111"/>
      <c r="N628" s="77"/>
      <c r="P628" s="77"/>
      <c r="R628" s="77"/>
      <c r="V628" s="77"/>
      <c r="X628" s="77"/>
      <c r="Z628" s="77"/>
    </row>
    <row r="629" spans="3:26" ht="15.75" customHeight="1">
      <c r="C629" s="77"/>
      <c r="F629" s="77"/>
      <c r="G629" s="77"/>
      <c r="H629" s="77"/>
      <c r="K629" s="77"/>
      <c r="L629" s="111"/>
      <c r="N629" s="77"/>
      <c r="P629" s="77"/>
      <c r="R629" s="77"/>
      <c r="V629" s="77"/>
      <c r="X629" s="77"/>
      <c r="Z629" s="77"/>
    </row>
    <row r="630" spans="3:26" ht="15.75" customHeight="1">
      <c r="C630" s="77"/>
      <c r="F630" s="77"/>
      <c r="G630" s="77"/>
      <c r="H630" s="77"/>
      <c r="K630" s="77"/>
      <c r="L630" s="111"/>
      <c r="N630" s="77"/>
      <c r="P630" s="77"/>
      <c r="R630" s="77"/>
      <c r="V630" s="77"/>
      <c r="X630" s="77"/>
      <c r="Z630" s="77"/>
    </row>
    <row r="631" spans="3:26" ht="15.75" customHeight="1">
      <c r="C631" s="77"/>
      <c r="F631" s="77"/>
      <c r="G631" s="77"/>
      <c r="H631" s="77"/>
      <c r="K631" s="77"/>
      <c r="L631" s="111"/>
      <c r="N631" s="77"/>
      <c r="P631" s="77"/>
      <c r="R631" s="77"/>
      <c r="V631" s="77"/>
      <c r="X631" s="77"/>
      <c r="Z631" s="77"/>
    </row>
    <row r="632" spans="3:26" ht="15.75" customHeight="1">
      <c r="C632" s="77"/>
      <c r="F632" s="77"/>
      <c r="G632" s="77"/>
      <c r="H632" s="77"/>
      <c r="K632" s="77"/>
      <c r="L632" s="111"/>
      <c r="N632" s="77"/>
      <c r="P632" s="77"/>
      <c r="R632" s="77"/>
      <c r="V632" s="77"/>
      <c r="X632" s="77"/>
      <c r="Z632" s="77"/>
    </row>
    <row r="633" spans="3:26" ht="15.75" customHeight="1">
      <c r="C633" s="77"/>
      <c r="F633" s="77"/>
      <c r="G633" s="77"/>
      <c r="H633" s="77"/>
      <c r="K633" s="77"/>
      <c r="L633" s="111"/>
      <c r="N633" s="77"/>
      <c r="P633" s="77"/>
      <c r="R633" s="77"/>
      <c r="V633" s="77"/>
      <c r="X633" s="77"/>
      <c r="Z633" s="77"/>
    </row>
    <row r="634" spans="3:26" ht="15.75" customHeight="1">
      <c r="C634" s="77"/>
      <c r="F634" s="77"/>
      <c r="G634" s="77"/>
      <c r="H634" s="77"/>
      <c r="K634" s="77"/>
      <c r="L634" s="111"/>
      <c r="N634" s="77"/>
      <c r="P634" s="77"/>
      <c r="R634" s="77"/>
      <c r="V634" s="77"/>
      <c r="X634" s="77"/>
      <c r="Z634" s="77"/>
    </row>
    <row r="635" spans="3:26" ht="15.75" customHeight="1">
      <c r="C635" s="77"/>
      <c r="F635" s="77"/>
      <c r="G635" s="77"/>
      <c r="H635" s="77"/>
      <c r="K635" s="77"/>
      <c r="L635" s="111"/>
      <c r="N635" s="77"/>
      <c r="P635" s="77"/>
      <c r="R635" s="77"/>
      <c r="V635" s="77"/>
      <c r="X635" s="77"/>
      <c r="Z635" s="77"/>
    </row>
    <row r="636" spans="3:26" ht="15.75" customHeight="1">
      <c r="C636" s="77"/>
      <c r="F636" s="77"/>
      <c r="G636" s="77"/>
      <c r="H636" s="77"/>
      <c r="K636" s="77"/>
      <c r="L636" s="111"/>
      <c r="N636" s="77"/>
      <c r="P636" s="77"/>
      <c r="R636" s="77"/>
      <c r="V636" s="77"/>
      <c r="X636" s="77"/>
      <c r="Z636" s="77"/>
    </row>
    <row r="637" spans="3:26" ht="15.75" customHeight="1">
      <c r="C637" s="77"/>
      <c r="F637" s="77"/>
      <c r="G637" s="77"/>
      <c r="H637" s="77"/>
      <c r="K637" s="77"/>
      <c r="L637" s="111"/>
      <c r="N637" s="77"/>
      <c r="P637" s="77"/>
      <c r="R637" s="77"/>
      <c r="V637" s="77"/>
      <c r="X637" s="77"/>
      <c r="Z637" s="77"/>
    </row>
    <row r="638" spans="3:26" ht="15.75" customHeight="1">
      <c r="C638" s="77"/>
      <c r="F638" s="77"/>
      <c r="G638" s="77"/>
      <c r="H638" s="77"/>
      <c r="K638" s="77"/>
      <c r="L638" s="111"/>
      <c r="N638" s="77"/>
      <c r="P638" s="77"/>
      <c r="R638" s="77"/>
      <c r="V638" s="77"/>
      <c r="X638" s="77"/>
      <c r="Z638" s="77"/>
    </row>
    <row r="639" spans="3:26" ht="15.75" customHeight="1">
      <c r="C639" s="77"/>
      <c r="F639" s="77"/>
      <c r="G639" s="77"/>
      <c r="H639" s="77"/>
      <c r="K639" s="77"/>
      <c r="L639" s="111"/>
      <c r="N639" s="77"/>
      <c r="P639" s="77"/>
      <c r="R639" s="77"/>
      <c r="V639" s="77"/>
      <c r="X639" s="77"/>
      <c r="Z639" s="77"/>
    </row>
    <row r="640" spans="3:26" ht="15.75" customHeight="1">
      <c r="C640" s="77"/>
      <c r="F640" s="77"/>
      <c r="G640" s="77"/>
      <c r="H640" s="77"/>
      <c r="K640" s="77"/>
      <c r="L640" s="111"/>
      <c r="N640" s="77"/>
      <c r="P640" s="77"/>
      <c r="R640" s="77"/>
      <c r="V640" s="77"/>
      <c r="X640" s="77"/>
      <c r="Z640" s="77"/>
    </row>
    <row r="641" spans="3:26" ht="15.75" customHeight="1">
      <c r="C641" s="77"/>
      <c r="F641" s="77"/>
      <c r="G641" s="77"/>
      <c r="H641" s="77"/>
      <c r="K641" s="77"/>
      <c r="L641" s="111"/>
      <c r="N641" s="77"/>
      <c r="P641" s="77"/>
      <c r="R641" s="77"/>
      <c r="V641" s="77"/>
      <c r="X641" s="77"/>
      <c r="Z641" s="77"/>
    </row>
    <row r="642" spans="3:26" ht="15.75" customHeight="1">
      <c r="C642" s="77"/>
      <c r="F642" s="77"/>
      <c r="G642" s="77"/>
      <c r="H642" s="77"/>
      <c r="K642" s="77"/>
      <c r="L642" s="111"/>
      <c r="N642" s="77"/>
      <c r="P642" s="77"/>
      <c r="R642" s="77"/>
      <c r="V642" s="77"/>
      <c r="X642" s="77"/>
      <c r="Z642" s="77"/>
    </row>
    <row r="643" spans="3:26" ht="15.75" customHeight="1">
      <c r="C643" s="77"/>
      <c r="F643" s="77"/>
      <c r="G643" s="77"/>
      <c r="H643" s="77"/>
      <c r="K643" s="77"/>
      <c r="L643" s="111"/>
      <c r="N643" s="77"/>
      <c r="P643" s="77"/>
      <c r="R643" s="77"/>
      <c r="V643" s="77"/>
      <c r="X643" s="77"/>
      <c r="Z643" s="77"/>
    </row>
    <row r="644" spans="3:26" ht="15.75" customHeight="1">
      <c r="C644" s="77"/>
      <c r="F644" s="77"/>
      <c r="G644" s="77"/>
      <c r="H644" s="77"/>
      <c r="K644" s="77"/>
      <c r="L644" s="111"/>
      <c r="N644" s="77"/>
      <c r="P644" s="77"/>
      <c r="R644" s="77"/>
      <c r="V644" s="77"/>
      <c r="X644" s="77"/>
      <c r="Z644" s="77"/>
    </row>
    <row r="645" spans="3:26" ht="15.75" customHeight="1">
      <c r="C645" s="77"/>
      <c r="F645" s="77"/>
      <c r="G645" s="77"/>
      <c r="H645" s="77"/>
      <c r="K645" s="77"/>
      <c r="L645" s="111"/>
      <c r="N645" s="77"/>
      <c r="P645" s="77"/>
      <c r="R645" s="77"/>
      <c r="V645" s="77"/>
      <c r="X645" s="77"/>
      <c r="Z645" s="77"/>
    </row>
    <row r="646" spans="3:26" ht="15.75" customHeight="1">
      <c r="C646" s="77"/>
      <c r="F646" s="77"/>
      <c r="G646" s="77"/>
      <c r="H646" s="77"/>
      <c r="K646" s="77"/>
      <c r="L646" s="111"/>
      <c r="N646" s="77"/>
      <c r="P646" s="77"/>
      <c r="R646" s="77"/>
      <c r="V646" s="77"/>
      <c r="X646" s="77"/>
      <c r="Z646" s="77"/>
    </row>
    <row r="647" spans="3:26" ht="15.75" customHeight="1">
      <c r="C647" s="77"/>
      <c r="F647" s="77"/>
      <c r="G647" s="77"/>
      <c r="H647" s="77"/>
      <c r="K647" s="77"/>
      <c r="L647" s="111"/>
      <c r="N647" s="77"/>
      <c r="P647" s="77"/>
      <c r="R647" s="77"/>
      <c r="V647" s="77"/>
      <c r="X647" s="77"/>
      <c r="Z647" s="77"/>
    </row>
    <row r="648" spans="3:26" ht="15.75" customHeight="1">
      <c r="C648" s="77"/>
      <c r="F648" s="77"/>
      <c r="G648" s="77"/>
      <c r="H648" s="77"/>
      <c r="K648" s="77"/>
      <c r="L648" s="111"/>
      <c r="N648" s="77"/>
      <c r="P648" s="77"/>
      <c r="R648" s="77"/>
      <c r="V648" s="77"/>
      <c r="X648" s="77"/>
      <c r="Z648" s="77"/>
    </row>
    <row r="649" spans="3:26" ht="15.75" customHeight="1">
      <c r="C649" s="77"/>
      <c r="F649" s="77"/>
      <c r="G649" s="77"/>
      <c r="H649" s="77"/>
      <c r="K649" s="77"/>
      <c r="L649" s="111"/>
      <c r="N649" s="77"/>
      <c r="P649" s="77"/>
      <c r="R649" s="77"/>
      <c r="V649" s="77"/>
      <c r="X649" s="77"/>
      <c r="Z649" s="77"/>
    </row>
    <row r="650" spans="3:26" ht="15.75" customHeight="1">
      <c r="C650" s="77"/>
      <c r="F650" s="77"/>
      <c r="G650" s="77"/>
      <c r="H650" s="77"/>
      <c r="K650" s="77"/>
      <c r="L650" s="111"/>
      <c r="N650" s="77"/>
      <c r="P650" s="77"/>
      <c r="R650" s="77"/>
      <c r="V650" s="77"/>
      <c r="X650" s="77"/>
      <c r="Z650" s="77"/>
    </row>
    <row r="651" spans="3:26" ht="15.75" customHeight="1">
      <c r="C651" s="77"/>
      <c r="F651" s="77"/>
      <c r="G651" s="77"/>
      <c r="H651" s="77"/>
      <c r="K651" s="77"/>
      <c r="L651" s="111"/>
      <c r="N651" s="77"/>
      <c r="P651" s="77"/>
      <c r="R651" s="77"/>
      <c r="V651" s="77"/>
      <c r="X651" s="77"/>
      <c r="Z651" s="77"/>
    </row>
    <row r="652" spans="3:26" ht="15.75" customHeight="1">
      <c r="C652" s="77"/>
      <c r="F652" s="77"/>
      <c r="G652" s="77"/>
      <c r="H652" s="77"/>
      <c r="K652" s="77"/>
      <c r="L652" s="111"/>
      <c r="N652" s="77"/>
      <c r="P652" s="77"/>
      <c r="R652" s="77"/>
      <c r="V652" s="77"/>
      <c r="X652" s="77"/>
      <c r="Z652" s="77"/>
    </row>
    <row r="653" spans="3:26" ht="15.75" customHeight="1">
      <c r="C653" s="77"/>
      <c r="F653" s="77"/>
      <c r="G653" s="77"/>
      <c r="H653" s="77"/>
      <c r="K653" s="77"/>
      <c r="L653" s="111"/>
      <c r="N653" s="77"/>
      <c r="P653" s="77"/>
      <c r="R653" s="77"/>
      <c r="V653" s="77"/>
      <c r="X653" s="77"/>
      <c r="Z653" s="77"/>
    </row>
    <row r="654" spans="3:26" ht="15.75" customHeight="1">
      <c r="C654" s="77"/>
      <c r="F654" s="77"/>
      <c r="G654" s="77"/>
      <c r="H654" s="77"/>
      <c r="K654" s="77"/>
      <c r="L654" s="111"/>
      <c r="N654" s="77"/>
      <c r="P654" s="77"/>
      <c r="R654" s="77"/>
      <c r="V654" s="77"/>
      <c r="X654" s="77"/>
      <c r="Z654" s="77"/>
    </row>
    <row r="655" spans="3:26" ht="15.75" customHeight="1">
      <c r="C655" s="77"/>
      <c r="F655" s="77"/>
      <c r="G655" s="77"/>
      <c r="H655" s="77"/>
      <c r="K655" s="77"/>
      <c r="L655" s="111"/>
      <c r="N655" s="77"/>
      <c r="P655" s="77"/>
      <c r="R655" s="77"/>
      <c r="V655" s="77"/>
      <c r="X655" s="77"/>
      <c r="Z655" s="77"/>
    </row>
    <row r="656" spans="3:26" ht="15.75" customHeight="1">
      <c r="C656" s="77"/>
      <c r="F656" s="77"/>
      <c r="G656" s="77"/>
      <c r="H656" s="77"/>
      <c r="K656" s="77"/>
      <c r="L656" s="111"/>
      <c r="N656" s="77"/>
      <c r="P656" s="77"/>
      <c r="R656" s="77"/>
      <c r="V656" s="77"/>
      <c r="X656" s="77"/>
      <c r="Z656" s="77"/>
    </row>
    <row r="657" spans="3:26" ht="15.75" customHeight="1">
      <c r="C657" s="77"/>
      <c r="F657" s="77"/>
      <c r="G657" s="77"/>
      <c r="H657" s="77"/>
      <c r="K657" s="77"/>
      <c r="L657" s="111"/>
      <c r="N657" s="77"/>
      <c r="P657" s="77"/>
      <c r="R657" s="77"/>
      <c r="V657" s="77"/>
      <c r="X657" s="77"/>
      <c r="Z657" s="77"/>
    </row>
    <row r="658" spans="3:26" ht="15.75" customHeight="1">
      <c r="C658" s="77"/>
      <c r="F658" s="77"/>
      <c r="G658" s="77"/>
      <c r="H658" s="77"/>
      <c r="K658" s="77"/>
      <c r="L658" s="111"/>
      <c r="N658" s="77"/>
      <c r="P658" s="77"/>
      <c r="R658" s="77"/>
      <c r="V658" s="77"/>
      <c r="X658" s="77"/>
      <c r="Z658" s="77"/>
    </row>
    <row r="659" spans="3:26" ht="15.75" customHeight="1">
      <c r="C659" s="77"/>
      <c r="F659" s="77"/>
      <c r="G659" s="77"/>
      <c r="H659" s="77"/>
      <c r="K659" s="77"/>
      <c r="L659" s="111"/>
      <c r="N659" s="77"/>
      <c r="P659" s="77"/>
      <c r="R659" s="77"/>
      <c r="V659" s="77"/>
      <c r="X659" s="77"/>
      <c r="Z659" s="77"/>
    </row>
    <row r="660" spans="3:26" ht="15.75" customHeight="1">
      <c r="C660" s="77"/>
      <c r="F660" s="77"/>
      <c r="G660" s="77"/>
      <c r="H660" s="77"/>
      <c r="K660" s="77"/>
      <c r="L660" s="111"/>
      <c r="N660" s="77"/>
      <c r="P660" s="77"/>
      <c r="R660" s="77"/>
      <c r="V660" s="77"/>
      <c r="X660" s="77"/>
      <c r="Z660" s="77"/>
    </row>
    <row r="661" spans="3:26" ht="15.75" customHeight="1">
      <c r="C661" s="77"/>
      <c r="F661" s="77"/>
      <c r="G661" s="77"/>
      <c r="H661" s="77"/>
      <c r="K661" s="77"/>
      <c r="L661" s="111"/>
      <c r="N661" s="77"/>
      <c r="P661" s="77"/>
      <c r="R661" s="77"/>
      <c r="V661" s="77"/>
      <c r="X661" s="77"/>
      <c r="Z661" s="77"/>
    </row>
    <row r="662" spans="3:26" ht="15.75" customHeight="1">
      <c r="C662" s="77"/>
      <c r="F662" s="77"/>
      <c r="G662" s="77"/>
      <c r="H662" s="77"/>
      <c r="K662" s="77"/>
      <c r="L662" s="111"/>
      <c r="N662" s="77"/>
      <c r="P662" s="77"/>
      <c r="R662" s="77"/>
      <c r="V662" s="77"/>
      <c r="X662" s="77"/>
      <c r="Z662" s="77"/>
    </row>
    <row r="663" spans="3:26" ht="15.75" customHeight="1">
      <c r="C663" s="77"/>
      <c r="F663" s="77"/>
      <c r="G663" s="77"/>
      <c r="H663" s="77"/>
      <c r="K663" s="77"/>
      <c r="L663" s="111"/>
      <c r="N663" s="77"/>
      <c r="P663" s="77"/>
      <c r="R663" s="77"/>
      <c r="V663" s="77"/>
      <c r="X663" s="77"/>
      <c r="Z663" s="77"/>
    </row>
    <row r="664" spans="3:26" ht="15.75" customHeight="1">
      <c r="C664" s="77"/>
      <c r="F664" s="77"/>
      <c r="G664" s="77"/>
      <c r="H664" s="77"/>
      <c r="K664" s="77"/>
      <c r="L664" s="111"/>
      <c r="N664" s="77"/>
      <c r="P664" s="77"/>
      <c r="R664" s="77"/>
      <c r="V664" s="77"/>
      <c r="X664" s="77"/>
      <c r="Z664" s="77"/>
    </row>
    <row r="665" spans="3:26" ht="15.75" customHeight="1">
      <c r="C665" s="77"/>
      <c r="F665" s="77"/>
      <c r="G665" s="77"/>
      <c r="H665" s="77"/>
      <c r="K665" s="77"/>
      <c r="L665" s="111"/>
      <c r="N665" s="77"/>
      <c r="P665" s="77"/>
      <c r="R665" s="77"/>
      <c r="V665" s="77"/>
      <c r="X665" s="77"/>
      <c r="Z665" s="77"/>
    </row>
    <row r="666" spans="3:26" ht="15.75" customHeight="1">
      <c r="C666" s="77"/>
      <c r="F666" s="77"/>
      <c r="G666" s="77"/>
      <c r="H666" s="77"/>
      <c r="K666" s="77"/>
      <c r="L666" s="111"/>
      <c r="N666" s="77"/>
      <c r="P666" s="77"/>
      <c r="R666" s="77"/>
      <c r="V666" s="77"/>
      <c r="X666" s="77"/>
      <c r="Z666" s="77"/>
    </row>
    <row r="667" spans="3:26" ht="15.75" customHeight="1">
      <c r="C667" s="77"/>
      <c r="F667" s="77"/>
      <c r="G667" s="77"/>
      <c r="H667" s="77"/>
      <c r="K667" s="77"/>
      <c r="L667" s="111"/>
      <c r="N667" s="77"/>
      <c r="P667" s="77"/>
      <c r="R667" s="77"/>
      <c r="V667" s="77"/>
      <c r="X667" s="77"/>
      <c r="Z667" s="77"/>
    </row>
    <row r="668" spans="3:26" ht="15.75" customHeight="1">
      <c r="C668" s="77"/>
      <c r="F668" s="77"/>
      <c r="G668" s="77"/>
      <c r="H668" s="77"/>
      <c r="K668" s="77"/>
      <c r="L668" s="111"/>
      <c r="N668" s="77"/>
      <c r="P668" s="77"/>
      <c r="R668" s="77"/>
      <c r="V668" s="77"/>
      <c r="X668" s="77"/>
      <c r="Z668" s="77"/>
    </row>
    <row r="669" spans="3:26" ht="15.75" customHeight="1">
      <c r="C669" s="77"/>
      <c r="F669" s="77"/>
      <c r="G669" s="77"/>
      <c r="H669" s="77"/>
      <c r="K669" s="77"/>
      <c r="L669" s="111"/>
      <c r="N669" s="77"/>
      <c r="P669" s="77"/>
      <c r="R669" s="77"/>
      <c r="V669" s="77"/>
      <c r="X669" s="77"/>
      <c r="Z669" s="77"/>
    </row>
    <row r="670" spans="3:26" ht="15.75" customHeight="1">
      <c r="C670" s="77"/>
      <c r="F670" s="77"/>
      <c r="G670" s="77"/>
      <c r="H670" s="77"/>
      <c r="K670" s="77"/>
      <c r="L670" s="111"/>
      <c r="N670" s="77"/>
      <c r="P670" s="77"/>
      <c r="R670" s="77"/>
      <c r="V670" s="77"/>
      <c r="X670" s="77"/>
      <c r="Z670" s="77"/>
    </row>
    <row r="671" spans="3:26" ht="15.75" customHeight="1">
      <c r="C671" s="77"/>
      <c r="F671" s="77"/>
      <c r="G671" s="77"/>
      <c r="H671" s="77"/>
      <c r="K671" s="77"/>
      <c r="L671" s="111"/>
      <c r="N671" s="77"/>
      <c r="P671" s="77"/>
      <c r="R671" s="77"/>
      <c r="V671" s="77"/>
      <c r="X671" s="77"/>
      <c r="Z671" s="77"/>
    </row>
    <row r="672" spans="3:26" ht="15.75" customHeight="1">
      <c r="C672" s="77"/>
      <c r="F672" s="77"/>
      <c r="G672" s="77"/>
      <c r="H672" s="77"/>
      <c r="K672" s="77"/>
      <c r="L672" s="111"/>
      <c r="N672" s="77"/>
      <c r="P672" s="77"/>
      <c r="R672" s="77"/>
      <c r="V672" s="77"/>
      <c r="X672" s="77"/>
      <c r="Z672" s="77"/>
    </row>
    <row r="673" spans="3:26" ht="15.75" customHeight="1">
      <c r="C673" s="77"/>
      <c r="F673" s="77"/>
      <c r="G673" s="77"/>
      <c r="H673" s="77"/>
      <c r="K673" s="77"/>
      <c r="L673" s="111"/>
      <c r="N673" s="77"/>
      <c r="P673" s="77"/>
      <c r="R673" s="77"/>
      <c r="V673" s="77"/>
      <c r="X673" s="77"/>
      <c r="Z673" s="77"/>
    </row>
    <row r="674" spans="3:26" ht="15.75" customHeight="1">
      <c r="C674" s="77"/>
      <c r="F674" s="77"/>
      <c r="G674" s="77"/>
      <c r="H674" s="77"/>
      <c r="K674" s="77"/>
      <c r="L674" s="111"/>
      <c r="N674" s="77"/>
      <c r="P674" s="77"/>
      <c r="R674" s="77"/>
      <c r="V674" s="77"/>
      <c r="X674" s="77"/>
      <c r="Z674" s="77"/>
    </row>
    <row r="675" spans="3:26" ht="15.75" customHeight="1">
      <c r="C675" s="77"/>
      <c r="F675" s="77"/>
      <c r="G675" s="77"/>
      <c r="H675" s="77"/>
      <c r="K675" s="77"/>
      <c r="L675" s="111"/>
      <c r="N675" s="77"/>
      <c r="P675" s="77"/>
      <c r="R675" s="77"/>
      <c r="V675" s="77"/>
      <c r="X675" s="77"/>
      <c r="Z675" s="77"/>
    </row>
    <row r="676" spans="3:26" ht="15.75" customHeight="1">
      <c r="C676" s="77"/>
      <c r="F676" s="77"/>
      <c r="G676" s="77"/>
      <c r="H676" s="77"/>
      <c r="K676" s="77"/>
      <c r="L676" s="111"/>
      <c r="N676" s="77"/>
      <c r="P676" s="77"/>
      <c r="R676" s="77"/>
      <c r="V676" s="77"/>
      <c r="X676" s="77"/>
      <c r="Z676" s="77"/>
    </row>
    <row r="677" spans="3:26" ht="15.75" customHeight="1">
      <c r="C677" s="77"/>
      <c r="F677" s="77"/>
      <c r="G677" s="77"/>
      <c r="H677" s="77"/>
      <c r="K677" s="77"/>
      <c r="L677" s="111"/>
      <c r="N677" s="77"/>
      <c r="P677" s="77"/>
      <c r="R677" s="77"/>
      <c r="V677" s="77"/>
      <c r="X677" s="77"/>
      <c r="Z677" s="77"/>
    </row>
    <row r="678" spans="3:26" ht="15.75" customHeight="1">
      <c r="C678" s="77"/>
      <c r="F678" s="77"/>
      <c r="G678" s="77"/>
      <c r="H678" s="77"/>
      <c r="K678" s="77"/>
      <c r="L678" s="111"/>
      <c r="N678" s="77"/>
      <c r="P678" s="77"/>
      <c r="R678" s="77"/>
      <c r="V678" s="77"/>
      <c r="X678" s="77"/>
      <c r="Z678" s="77"/>
    </row>
    <row r="679" spans="3:26" ht="15.75" customHeight="1">
      <c r="C679" s="77"/>
      <c r="F679" s="77"/>
      <c r="G679" s="77"/>
      <c r="H679" s="77"/>
      <c r="K679" s="77"/>
      <c r="L679" s="111"/>
      <c r="N679" s="77"/>
      <c r="P679" s="77"/>
      <c r="R679" s="77"/>
      <c r="V679" s="77"/>
      <c r="X679" s="77"/>
      <c r="Z679" s="77"/>
    </row>
    <row r="680" spans="3:26" ht="15.75" customHeight="1">
      <c r="C680" s="77"/>
      <c r="F680" s="77"/>
      <c r="G680" s="77"/>
      <c r="H680" s="77"/>
      <c r="K680" s="77"/>
      <c r="L680" s="111"/>
      <c r="N680" s="77"/>
      <c r="P680" s="77"/>
      <c r="R680" s="77"/>
      <c r="V680" s="77"/>
      <c r="X680" s="77"/>
      <c r="Z680" s="77"/>
    </row>
    <row r="681" spans="3:26" ht="15.75" customHeight="1">
      <c r="C681" s="77"/>
      <c r="F681" s="77"/>
      <c r="G681" s="77"/>
      <c r="H681" s="77"/>
      <c r="K681" s="77"/>
      <c r="L681" s="111"/>
      <c r="N681" s="77"/>
      <c r="P681" s="77"/>
      <c r="R681" s="77"/>
      <c r="V681" s="77"/>
      <c r="X681" s="77"/>
      <c r="Z681" s="77"/>
    </row>
    <row r="682" spans="3:26" ht="15.75" customHeight="1">
      <c r="C682" s="77"/>
      <c r="F682" s="77"/>
      <c r="G682" s="77"/>
      <c r="H682" s="77"/>
      <c r="K682" s="77"/>
      <c r="L682" s="111"/>
      <c r="N682" s="77"/>
      <c r="P682" s="77"/>
      <c r="R682" s="77"/>
      <c r="V682" s="77"/>
      <c r="X682" s="77"/>
      <c r="Z682" s="77"/>
    </row>
    <row r="683" spans="3:26" ht="15.75" customHeight="1">
      <c r="C683" s="77"/>
      <c r="F683" s="77"/>
      <c r="G683" s="77"/>
      <c r="H683" s="77"/>
      <c r="K683" s="77"/>
      <c r="L683" s="111"/>
      <c r="N683" s="77"/>
      <c r="P683" s="77"/>
      <c r="R683" s="77"/>
      <c r="V683" s="77"/>
      <c r="X683" s="77"/>
      <c r="Z683" s="77"/>
    </row>
    <row r="684" spans="3:26" ht="15.75" customHeight="1">
      <c r="C684" s="77"/>
      <c r="F684" s="77"/>
      <c r="G684" s="77"/>
      <c r="H684" s="77"/>
      <c r="K684" s="77"/>
      <c r="L684" s="111"/>
      <c r="N684" s="77"/>
      <c r="P684" s="77"/>
      <c r="R684" s="77"/>
      <c r="V684" s="77"/>
      <c r="X684" s="77"/>
      <c r="Z684" s="77"/>
    </row>
    <row r="685" spans="3:26" ht="15.75" customHeight="1">
      <c r="C685" s="77"/>
      <c r="F685" s="77"/>
      <c r="G685" s="77"/>
      <c r="H685" s="77"/>
      <c r="K685" s="77"/>
      <c r="L685" s="111"/>
      <c r="N685" s="77"/>
      <c r="P685" s="77"/>
      <c r="R685" s="77"/>
      <c r="V685" s="77"/>
      <c r="X685" s="77"/>
      <c r="Z685" s="77"/>
    </row>
    <row r="686" spans="3:26" ht="15.75" customHeight="1">
      <c r="C686" s="77"/>
      <c r="F686" s="77"/>
      <c r="G686" s="77"/>
      <c r="H686" s="77"/>
      <c r="K686" s="77"/>
      <c r="L686" s="111"/>
      <c r="N686" s="77"/>
      <c r="P686" s="77"/>
      <c r="R686" s="77"/>
      <c r="V686" s="77"/>
      <c r="X686" s="77"/>
      <c r="Z686" s="77"/>
    </row>
    <row r="687" spans="3:26" ht="15.75" customHeight="1">
      <c r="C687" s="77"/>
      <c r="F687" s="77"/>
      <c r="G687" s="77"/>
      <c r="H687" s="77"/>
      <c r="K687" s="77"/>
      <c r="L687" s="111"/>
      <c r="N687" s="77"/>
      <c r="P687" s="77"/>
      <c r="R687" s="77"/>
      <c r="V687" s="77"/>
      <c r="X687" s="77"/>
      <c r="Z687" s="77"/>
    </row>
    <row r="688" spans="3:26" ht="15.75" customHeight="1">
      <c r="C688" s="77"/>
      <c r="F688" s="77"/>
      <c r="G688" s="77"/>
      <c r="H688" s="77"/>
      <c r="K688" s="77"/>
      <c r="L688" s="111"/>
      <c r="N688" s="77"/>
      <c r="P688" s="77"/>
      <c r="R688" s="77"/>
      <c r="V688" s="77"/>
      <c r="X688" s="77"/>
      <c r="Z688" s="77"/>
    </row>
    <row r="689" spans="3:26" ht="15.75" customHeight="1">
      <c r="C689" s="77"/>
      <c r="F689" s="77"/>
      <c r="G689" s="77"/>
      <c r="H689" s="77"/>
      <c r="K689" s="77"/>
      <c r="L689" s="111"/>
      <c r="N689" s="77"/>
      <c r="P689" s="77"/>
      <c r="R689" s="77"/>
      <c r="V689" s="77"/>
      <c r="X689" s="77"/>
      <c r="Z689" s="77"/>
    </row>
    <row r="690" spans="3:26" ht="15.75" customHeight="1">
      <c r="C690" s="77"/>
      <c r="F690" s="77"/>
      <c r="G690" s="77"/>
      <c r="H690" s="77"/>
      <c r="K690" s="77"/>
      <c r="L690" s="111"/>
      <c r="N690" s="77"/>
      <c r="P690" s="77"/>
      <c r="R690" s="77"/>
      <c r="V690" s="77"/>
      <c r="X690" s="77"/>
      <c r="Z690" s="77"/>
    </row>
    <row r="691" spans="3:26" ht="15.75" customHeight="1">
      <c r="C691" s="77"/>
      <c r="F691" s="77"/>
      <c r="G691" s="77"/>
      <c r="H691" s="77"/>
      <c r="K691" s="77"/>
      <c r="L691" s="111"/>
      <c r="N691" s="77"/>
      <c r="P691" s="77"/>
      <c r="R691" s="77"/>
      <c r="V691" s="77"/>
      <c r="X691" s="77"/>
      <c r="Z691" s="77"/>
    </row>
    <row r="692" spans="3:26" ht="15.75" customHeight="1">
      <c r="C692" s="77"/>
      <c r="F692" s="77"/>
      <c r="G692" s="77"/>
      <c r="H692" s="77"/>
      <c r="K692" s="77"/>
      <c r="L692" s="111"/>
      <c r="N692" s="77"/>
      <c r="P692" s="77"/>
      <c r="R692" s="77"/>
      <c r="V692" s="77"/>
      <c r="X692" s="77"/>
      <c r="Z692" s="77"/>
    </row>
    <row r="693" spans="3:26" ht="15.75" customHeight="1">
      <c r="C693" s="77"/>
      <c r="F693" s="77"/>
      <c r="G693" s="77"/>
      <c r="H693" s="77"/>
      <c r="K693" s="77"/>
      <c r="L693" s="111"/>
      <c r="N693" s="77"/>
      <c r="P693" s="77"/>
      <c r="R693" s="77"/>
      <c r="V693" s="77"/>
      <c r="X693" s="77"/>
      <c r="Z693" s="77"/>
    </row>
    <row r="694" spans="3:26" ht="15.75" customHeight="1">
      <c r="C694" s="77"/>
      <c r="F694" s="77"/>
      <c r="G694" s="77"/>
      <c r="H694" s="77"/>
      <c r="K694" s="77"/>
      <c r="L694" s="111"/>
      <c r="N694" s="77"/>
      <c r="P694" s="77"/>
      <c r="R694" s="77"/>
      <c r="V694" s="77"/>
      <c r="X694" s="77"/>
      <c r="Z694" s="77"/>
    </row>
    <row r="695" spans="3:26" ht="15.75" customHeight="1">
      <c r="C695" s="77"/>
      <c r="F695" s="77"/>
      <c r="G695" s="77"/>
      <c r="H695" s="77"/>
      <c r="K695" s="77"/>
      <c r="L695" s="111"/>
      <c r="N695" s="77"/>
      <c r="P695" s="77"/>
      <c r="R695" s="77"/>
      <c r="V695" s="77"/>
      <c r="X695" s="77"/>
      <c r="Z695" s="77"/>
    </row>
    <row r="696" spans="3:26" ht="15.75" customHeight="1">
      <c r="C696" s="77"/>
      <c r="F696" s="77"/>
      <c r="G696" s="77"/>
      <c r="H696" s="77"/>
      <c r="K696" s="77"/>
      <c r="L696" s="111"/>
      <c r="N696" s="77"/>
      <c r="P696" s="77"/>
      <c r="R696" s="77"/>
      <c r="V696" s="77"/>
      <c r="X696" s="77"/>
      <c r="Z696" s="77"/>
    </row>
    <row r="697" spans="3:26" ht="15.75" customHeight="1">
      <c r="C697" s="77"/>
      <c r="F697" s="77"/>
      <c r="G697" s="77"/>
      <c r="H697" s="77"/>
      <c r="K697" s="77"/>
      <c r="L697" s="111"/>
      <c r="N697" s="77"/>
      <c r="P697" s="77"/>
      <c r="R697" s="77"/>
      <c r="V697" s="77"/>
      <c r="X697" s="77"/>
      <c r="Z697" s="77"/>
    </row>
    <row r="698" spans="3:26" ht="15.75" customHeight="1">
      <c r="C698" s="77"/>
      <c r="F698" s="77"/>
      <c r="G698" s="77"/>
      <c r="H698" s="77"/>
      <c r="K698" s="77"/>
      <c r="L698" s="111"/>
      <c r="N698" s="77"/>
      <c r="P698" s="77"/>
      <c r="R698" s="77"/>
      <c r="V698" s="77"/>
      <c r="X698" s="77"/>
      <c r="Z698" s="77"/>
    </row>
    <row r="699" spans="3:26" ht="15.75" customHeight="1">
      <c r="C699" s="77"/>
      <c r="F699" s="77"/>
      <c r="G699" s="77"/>
      <c r="H699" s="77"/>
      <c r="K699" s="77"/>
      <c r="L699" s="111"/>
      <c r="N699" s="77"/>
      <c r="P699" s="77"/>
      <c r="R699" s="77"/>
      <c r="V699" s="77"/>
      <c r="X699" s="77"/>
      <c r="Z699" s="77"/>
    </row>
    <row r="700" spans="3:26" ht="15.75" customHeight="1">
      <c r="C700" s="77"/>
      <c r="F700" s="77"/>
      <c r="G700" s="77"/>
      <c r="H700" s="77"/>
      <c r="K700" s="77"/>
      <c r="L700" s="111"/>
      <c r="N700" s="77"/>
      <c r="P700" s="77"/>
      <c r="R700" s="77"/>
      <c r="V700" s="77"/>
      <c r="X700" s="77"/>
      <c r="Z700" s="77"/>
    </row>
    <row r="701" spans="3:26" ht="15.75" customHeight="1">
      <c r="C701" s="77"/>
      <c r="F701" s="77"/>
      <c r="G701" s="77"/>
      <c r="H701" s="77"/>
      <c r="K701" s="77"/>
      <c r="L701" s="111"/>
      <c r="N701" s="77"/>
      <c r="P701" s="77"/>
      <c r="R701" s="77"/>
      <c r="V701" s="77"/>
      <c r="X701" s="77"/>
      <c r="Z701" s="77"/>
    </row>
    <row r="702" spans="3:26" ht="15.75" customHeight="1">
      <c r="C702" s="77"/>
      <c r="F702" s="77"/>
      <c r="G702" s="77"/>
      <c r="H702" s="77"/>
      <c r="K702" s="77"/>
      <c r="L702" s="111"/>
      <c r="N702" s="77"/>
      <c r="P702" s="77"/>
      <c r="R702" s="77"/>
      <c r="V702" s="77"/>
      <c r="X702" s="77"/>
      <c r="Z702" s="77"/>
    </row>
    <row r="703" spans="3:26" ht="15.75" customHeight="1">
      <c r="C703" s="77"/>
      <c r="F703" s="77"/>
      <c r="G703" s="77"/>
      <c r="H703" s="77"/>
      <c r="K703" s="77"/>
      <c r="L703" s="111"/>
      <c r="N703" s="77"/>
      <c r="P703" s="77"/>
      <c r="R703" s="77"/>
      <c r="V703" s="77"/>
      <c r="X703" s="77"/>
      <c r="Z703" s="77"/>
    </row>
    <row r="704" spans="3:26" ht="15.75" customHeight="1">
      <c r="C704" s="77"/>
      <c r="F704" s="77"/>
      <c r="G704" s="77"/>
      <c r="H704" s="77"/>
      <c r="K704" s="77"/>
      <c r="L704" s="111"/>
      <c r="N704" s="77"/>
      <c r="P704" s="77"/>
      <c r="R704" s="77"/>
      <c r="V704" s="77"/>
      <c r="X704" s="77"/>
      <c r="Z704" s="77"/>
    </row>
    <row r="705" spans="3:26" ht="15.75" customHeight="1">
      <c r="C705" s="77"/>
      <c r="F705" s="77"/>
      <c r="G705" s="77"/>
      <c r="H705" s="77"/>
      <c r="K705" s="77"/>
      <c r="L705" s="111"/>
      <c r="N705" s="77"/>
      <c r="P705" s="77"/>
      <c r="R705" s="77"/>
      <c r="V705" s="77"/>
      <c r="X705" s="77"/>
      <c r="Z705" s="77"/>
    </row>
    <row r="706" spans="3:26" ht="15.75" customHeight="1">
      <c r="C706" s="77"/>
      <c r="F706" s="77"/>
      <c r="G706" s="77"/>
      <c r="H706" s="77"/>
      <c r="K706" s="77"/>
      <c r="L706" s="111"/>
      <c r="N706" s="77"/>
      <c r="P706" s="77"/>
      <c r="R706" s="77"/>
      <c r="V706" s="77"/>
      <c r="X706" s="77"/>
      <c r="Z706" s="77"/>
    </row>
    <row r="707" spans="3:26" ht="15.75" customHeight="1">
      <c r="C707" s="77"/>
      <c r="F707" s="77"/>
      <c r="G707" s="77"/>
      <c r="H707" s="77"/>
      <c r="K707" s="77"/>
      <c r="L707" s="111"/>
      <c r="N707" s="77"/>
      <c r="P707" s="77"/>
      <c r="R707" s="77"/>
      <c r="V707" s="77"/>
      <c r="X707" s="77"/>
      <c r="Z707" s="77"/>
    </row>
    <row r="708" spans="3:26" ht="15.75" customHeight="1">
      <c r="C708" s="77"/>
      <c r="F708" s="77"/>
      <c r="G708" s="77"/>
      <c r="H708" s="77"/>
      <c r="K708" s="77"/>
      <c r="L708" s="111"/>
      <c r="N708" s="77"/>
      <c r="P708" s="77"/>
      <c r="R708" s="77"/>
      <c r="V708" s="77"/>
      <c r="X708" s="77"/>
      <c r="Z708" s="77"/>
    </row>
    <row r="709" spans="3:26" ht="15.75" customHeight="1">
      <c r="C709" s="77"/>
      <c r="F709" s="77"/>
      <c r="G709" s="77"/>
      <c r="H709" s="77"/>
      <c r="K709" s="77"/>
      <c r="L709" s="111"/>
      <c r="N709" s="77"/>
      <c r="P709" s="77"/>
      <c r="R709" s="77"/>
      <c r="V709" s="77"/>
      <c r="X709" s="77"/>
      <c r="Z709" s="77"/>
    </row>
    <row r="710" spans="3:26" ht="15.75" customHeight="1">
      <c r="C710" s="77"/>
      <c r="F710" s="77"/>
      <c r="G710" s="77"/>
      <c r="H710" s="77"/>
      <c r="K710" s="77"/>
      <c r="L710" s="111"/>
      <c r="N710" s="77"/>
      <c r="P710" s="77"/>
      <c r="R710" s="77"/>
      <c r="V710" s="77"/>
      <c r="X710" s="77"/>
      <c r="Z710" s="77"/>
    </row>
    <row r="711" spans="3:26" ht="15.75" customHeight="1">
      <c r="C711" s="77"/>
      <c r="F711" s="77"/>
      <c r="G711" s="77"/>
      <c r="H711" s="77"/>
      <c r="K711" s="77"/>
      <c r="L711" s="111"/>
      <c r="N711" s="77"/>
      <c r="P711" s="77"/>
      <c r="R711" s="77"/>
      <c r="V711" s="77"/>
      <c r="X711" s="77"/>
      <c r="Z711" s="77"/>
    </row>
    <row r="712" spans="3:26" ht="15.75" customHeight="1">
      <c r="C712" s="77"/>
      <c r="F712" s="77"/>
      <c r="G712" s="77"/>
      <c r="H712" s="77"/>
      <c r="K712" s="77"/>
      <c r="L712" s="111"/>
      <c r="N712" s="77"/>
      <c r="P712" s="77"/>
      <c r="R712" s="77"/>
      <c r="V712" s="77"/>
      <c r="X712" s="77"/>
      <c r="Z712" s="77"/>
    </row>
    <row r="713" spans="3:26" ht="15.75" customHeight="1">
      <c r="C713" s="77"/>
      <c r="F713" s="77"/>
      <c r="G713" s="77"/>
      <c r="H713" s="77"/>
      <c r="K713" s="77"/>
      <c r="L713" s="111"/>
      <c r="N713" s="77"/>
      <c r="P713" s="77"/>
      <c r="R713" s="77"/>
      <c r="V713" s="77"/>
      <c r="X713" s="77"/>
      <c r="Z713" s="77"/>
    </row>
    <row r="714" spans="3:26" ht="15.75" customHeight="1">
      <c r="C714" s="77"/>
      <c r="F714" s="77"/>
      <c r="G714" s="77"/>
      <c r="H714" s="77"/>
      <c r="K714" s="77"/>
      <c r="L714" s="111"/>
      <c r="N714" s="77"/>
      <c r="P714" s="77"/>
      <c r="R714" s="77"/>
      <c r="V714" s="77"/>
      <c r="X714" s="77"/>
      <c r="Z714" s="77"/>
    </row>
    <row r="715" spans="3:26" ht="15.75" customHeight="1">
      <c r="C715" s="77"/>
      <c r="F715" s="77"/>
      <c r="G715" s="77"/>
      <c r="H715" s="77"/>
      <c r="K715" s="77"/>
      <c r="L715" s="111"/>
      <c r="N715" s="77"/>
      <c r="P715" s="77"/>
      <c r="R715" s="77"/>
      <c r="V715" s="77"/>
      <c r="X715" s="77"/>
      <c r="Z715" s="77"/>
    </row>
    <row r="716" spans="3:26" ht="15.75" customHeight="1">
      <c r="C716" s="77"/>
      <c r="F716" s="77"/>
      <c r="G716" s="77"/>
      <c r="H716" s="77"/>
      <c r="K716" s="77"/>
      <c r="L716" s="111"/>
      <c r="N716" s="77"/>
      <c r="P716" s="77"/>
      <c r="R716" s="77"/>
      <c r="V716" s="77"/>
      <c r="X716" s="77"/>
      <c r="Z716" s="77"/>
    </row>
    <row r="717" spans="3:26" ht="15.75" customHeight="1">
      <c r="C717" s="77"/>
      <c r="F717" s="77"/>
      <c r="G717" s="77"/>
      <c r="H717" s="77"/>
      <c r="K717" s="77"/>
      <c r="L717" s="111"/>
      <c r="N717" s="77"/>
      <c r="P717" s="77"/>
      <c r="R717" s="77"/>
      <c r="V717" s="77"/>
      <c r="X717" s="77"/>
      <c r="Z717" s="77"/>
    </row>
    <row r="718" spans="3:26" ht="15.75" customHeight="1">
      <c r="C718" s="77"/>
      <c r="F718" s="77"/>
      <c r="G718" s="77"/>
      <c r="H718" s="77"/>
      <c r="K718" s="77"/>
      <c r="L718" s="111"/>
      <c r="N718" s="77"/>
      <c r="P718" s="77"/>
      <c r="R718" s="77"/>
      <c r="V718" s="77"/>
      <c r="X718" s="77"/>
      <c r="Z718" s="77"/>
    </row>
    <row r="719" spans="3:26" ht="15.75" customHeight="1">
      <c r="C719" s="77"/>
      <c r="F719" s="77"/>
      <c r="G719" s="77"/>
      <c r="H719" s="77"/>
      <c r="K719" s="77"/>
      <c r="L719" s="111"/>
      <c r="N719" s="77"/>
      <c r="P719" s="77"/>
      <c r="R719" s="77"/>
      <c r="V719" s="77"/>
      <c r="X719" s="77"/>
      <c r="Z719" s="77"/>
    </row>
    <row r="720" spans="3:26" ht="15.75" customHeight="1">
      <c r="C720" s="77"/>
      <c r="F720" s="77"/>
      <c r="G720" s="77"/>
      <c r="H720" s="77"/>
      <c r="K720" s="77"/>
      <c r="L720" s="111"/>
      <c r="N720" s="77"/>
      <c r="P720" s="77"/>
      <c r="R720" s="77"/>
      <c r="V720" s="77"/>
      <c r="X720" s="77"/>
      <c r="Z720" s="77"/>
    </row>
    <row r="721" spans="3:26" ht="15.75" customHeight="1">
      <c r="C721" s="77"/>
      <c r="F721" s="77"/>
      <c r="G721" s="77"/>
      <c r="H721" s="77"/>
      <c r="K721" s="77"/>
      <c r="L721" s="111"/>
      <c r="N721" s="77"/>
      <c r="P721" s="77"/>
      <c r="R721" s="77"/>
      <c r="V721" s="77"/>
      <c r="X721" s="77"/>
      <c r="Z721" s="77"/>
    </row>
    <row r="722" spans="3:26" ht="15.75" customHeight="1">
      <c r="C722" s="77"/>
      <c r="F722" s="77"/>
      <c r="G722" s="77"/>
      <c r="H722" s="77"/>
      <c r="K722" s="77"/>
      <c r="L722" s="111"/>
      <c r="N722" s="77"/>
      <c r="P722" s="77"/>
      <c r="R722" s="77"/>
      <c r="V722" s="77"/>
      <c r="X722" s="77"/>
      <c r="Z722" s="77"/>
    </row>
    <row r="723" spans="3:26" ht="15.75" customHeight="1">
      <c r="C723" s="77"/>
      <c r="F723" s="77"/>
      <c r="G723" s="77"/>
      <c r="H723" s="77"/>
      <c r="K723" s="77"/>
      <c r="L723" s="111"/>
      <c r="N723" s="77"/>
      <c r="P723" s="77"/>
      <c r="R723" s="77"/>
      <c r="V723" s="77"/>
      <c r="X723" s="77"/>
      <c r="Z723" s="77"/>
    </row>
    <row r="724" spans="3:26" ht="15.75" customHeight="1">
      <c r="C724" s="77"/>
      <c r="F724" s="77"/>
      <c r="G724" s="77"/>
      <c r="H724" s="77"/>
      <c r="K724" s="77"/>
      <c r="L724" s="111"/>
      <c r="N724" s="77"/>
      <c r="P724" s="77"/>
      <c r="R724" s="77"/>
      <c r="V724" s="77"/>
      <c r="X724" s="77"/>
      <c r="Z724" s="77"/>
    </row>
    <row r="725" spans="3:26" ht="15.75" customHeight="1">
      <c r="C725" s="77"/>
      <c r="F725" s="77"/>
      <c r="G725" s="77"/>
      <c r="H725" s="77"/>
      <c r="K725" s="77"/>
      <c r="L725" s="111"/>
      <c r="N725" s="77"/>
      <c r="P725" s="77"/>
      <c r="R725" s="77"/>
      <c r="V725" s="77"/>
      <c r="X725" s="77"/>
      <c r="Z725" s="77"/>
    </row>
    <row r="726" spans="3:26" ht="15.75" customHeight="1">
      <c r="C726" s="77"/>
      <c r="F726" s="77"/>
      <c r="G726" s="77"/>
      <c r="H726" s="77"/>
      <c r="K726" s="77"/>
      <c r="L726" s="111"/>
      <c r="N726" s="77"/>
      <c r="P726" s="77"/>
      <c r="R726" s="77"/>
      <c r="V726" s="77"/>
      <c r="X726" s="77"/>
      <c r="Z726" s="77"/>
    </row>
    <row r="727" spans="3:26" ht="15.75" customHeight="1">
      <c r="C727" s="77"/>
      <c r="F727" s="77"/>
      <c r="G727" s="77"/>
      <c r="H727" s="77"/>
      <c r="K727" s="77"/>
      <c r="L727" s="111"/>
      <c r="N727" s="77"/>
      <c r="P727" s="77"/>
      <c r="R727" s="77"/>
      <c r="V727" s="77"/>
      <c r="X727" s="77"/>
      <c r="Z727" s="77"/>
    </row>
    <row r="728" spans="3:26" ht="15.75" customHeight="1">
      <c r="C728" s="77"/>
      <c r="F728" s="77"/>
      <c r="G728" s="77"/>
      <c r="H728" s="77"/>
      <c r="K728" s="77"/>
      <c r="L728" s="111"/>
      <c r="N728" s="77"/>
      <c r="P728" s="77"/>
      <c r="R728" s="77"/>
      <c r="V728" s="77"/>
      <c r="X728" s="77"/>
      <c r="Z728" s="77"/>
    </row>
    <row r="729" spans="3:26" ht="15.75" customHeight="1">
      <c r="C729" s="77"/>
      <c r="F729" s="77"/>
      <c r="G729" s="77"/>
      <c r="H729" s="77"/>
      <c r="K729" s="77"/>
      <c r="L729" s="111"/>
      <c r="N729" s="77"/>
      <c r="P729" s="77"/>
      <c r="R729" s="77"/>
      <c r="V729" s="77"/>
      <c r="X729" s="77"/>
      <c r="Z729" s="77"/>
    </row>
    <row r="730" spans="3:26" ht="15.75" customHeight="1">
      <c r="C730" s="77"/>
      <c r="F730" s="77"/>
      <c r="G730" s="77"/>
      <c r="H730" s="77"/>
      <c r="K730" s="77"/>
      <c r="L730" s="111"/>
      <c r="N730" s="77"/>
      <c r="P730" s="77"/>
      <c r="R730" s="77"/>
      <c r="V730" s="77"/>
      <c r="X730" s="77"/>
      <c r="Z730" s="77"/>
    </row>
    <row r="731" spans="3:26" ht="15.75" customHeight="1">
      <c r="C731" s="77"/>
      <c r="F731" s="77"/>
      <c r="G731" s="77"/>
      <c r="H731" s="77"/>
      <c r="K731" s="77"/>
      <c r="L731" s="111"/>
      <c r="N731" s="77"/>
      <c r="P731" s="77"/>
      <c r="R731" s="77"/>
      <c r="V731" s="77"/>
      <c r="X731" s="77"/>
      <c r="Z731" s="77"/>
    </row>
    <row r="732" spans="3:26" ht="15.75" customHeight="1">
      <c r="C732" s="77"/>
      <c r="F732" s="77"/>
      <c r="G732" s="77"/>
      <c r="H732" s="77"/>
      <c r="K732" s="77"/>
      <c r="L732" s="111"/>
      <c r="N732" s="77"/>
      <c r="P732" s="77"/>
      <c r="R732" s="77"/>
      <c r="V732" s="77"/>
      <c r="X732" s="77"/>
      <c r="Z732" s="77"/>
    </row>
    <row r="733" spans="3:26" ht="15.75" customHeight="1">
      <c r="C733" s="77"/>
      <c r="F733" s="77"/>
      <c r="G733" s="77"/>
      <c r="H733" s="77"/>
      <c r="K733" s="77"/>
      <c r="L733" s="111"/>
      <c r="N733" s="77"/>
      <c r="P733" s="77"/>
      <c r="R733" s="77"/>
      <c r="V733" s="77"/>
      <c r="X733" s="77"/>
      <c r="Z733" s="77"/>
    </row>
    <row r="734" spans="3:26" ht="15.75" customHeight="1">
      <c r="C734" s="77"/>
      <c r="F734" s="77"/>
      <c r="G734" s="77"/>
      <c r="H734" s="77"/>
      <c r="K734" s="77"/>
      <c r="L734" s="111"/>
      <c r="N734" s="77"/>
      <c r="P734" s="77"/>
      <c r="R734" s="77"/>
      <c r="V734" s="77"/>
      <c r="X734" s="77"/>
      <c r="Z734" s="77"/>
    </row>
    <row r="735" spans="3:26" ht="15.75" customHeight="1">
      <c r="C735" s="77"/>
      <c r="F735" s="77"/>
      <c r="G735" s="77"/>
      <c r="H735" s="77"/>
      <c r="K735" s="77"/>
      <c r="L735" s="111"/>
      <c r="N735" s="77"/>
      <c r="P735" s="77"/>
      <c r="R735" s="77"/>
      <c r="V735" s="77"/>
      <c r="X735" s="77"/>
      <c r="Z735" s="77"/>
    </row>
    <row r="736" spans="3:26" ht="15.75" customHeight="1">
      <c r="C736" s="77"/>
      <c r="F736" s="77"/>
      <c r="G736" s="77"/>
      <c r="H736" s="77"/>
      <c r="K736" s="77"/>
      <c r="L736" s="111"/>
      <c r="N736" s="77"/>
      <c r="P736" s="77"/>
      <c r="R736" s="77"/>
      <c r="V736" s="77"/>
      <c r="X736" s="77"/>
      <c r="Z736" s="77"/>
    </row>
    <row r="737" spans="3:26" ht="15.75" customHeight="1">
      <c r="C737" s="77"/>
      <c r="F737" s="77"/>
      <c r="G737" s="77"/>
      <c r="H737" s="77"/>
      <c r="K737" s="77"/>
      <c r="L737" s="111"/>
      <c r="N737" s="77"/>
      <c r="P737" s="77"/>
      <c r="R737" s="77"/>
      <c r="V737" s="77"/>
      <c r="X737" s="77"/>
      <c r="Z737" s="77"/>
    </row>
    <row r="738" spans="3:26" ht="15.75" customHeight="1">
      <c r="C738" s="77"/>
      <c r="F738" s="77"/>
      <c r="G738" s="77"/>
      <c r="H738" s="77"/>
      <c r="K738" s="77"/>
      <c r="L738" s="111"/>
      <c r="N738" s="77"/>
      <c r="P738" s="77"/>
      <c r="R738" s="77"/>
      <c r="V738" s="77"/>
      <c r="X738" s="77"/>
      <c r="Z738" s="77"/>
    </row>
    <row r="739" spans="3:26" ht="15.75" customHeight="1">
      <c r="C739" s="77"/>
      <c r="F739" s="77"/>
      <c r="G739" s="77"/>
      <c r="H739" s="77"/>
      <c r="K739" s="77"/>
      <c r="L739" s="111"/>
      <c r="N739" s="77"/>
      <c r="P739" s="77"/>
      <c r="R739" s="77"/>
      <c r="V739" s="77"/>
      <c r="X739" s="77"/>
      <c r="Z739" s="77"/>
    </row>
    <row r="740" spans="3:26" ht="15.75" customHeight="1">
      <c r="C740" s="77"/>
      <c r="F740" s="77"/>
      <c r="G740" s="77"/>
      <c r="H740" s="77"/>
      <c r="K740" s="77"/>
      <c r="L740" s="111"/>
      <c r="N740" s="77"/>
      <c r="P740" s="77"/>
      <c r="R740" s="77"/>
      <c r="V740" s="77"/>
      <c r="X740" s="77"/>
      <c r="Z740" s="77"/>
    </row>
    <row r="741" spans="3:26" ht="15.75" customHeight="1">
      <c r="C741" s="77"/>
      <c r="F741" s="77"/>
      <c r="G741" s="77"/>
      <c r="H741" s="77"/>
      <c r="K741" s="77"/>
      <c r="L741" s="111"/>
      <c r="N741" s="77"/>
      <c r="P741" s="77"/>
      <c r="R741" s="77"/>
      <c r="V741" s="77"/>
      <c r="X741" s="77"/>
      <c r="Z741" s="77"/>
    </row>
    <row r="742" spans="3:26" ht="15.75" customHeight="1">
      <c r="C742" s="77"/>
      <c r="F742" s="77"/>
      <c r="G742" s="77"/>
      <c r="H742" s="77"/>
      <c r="K742" s="77"/>
      <c r="L742" s="111"/>
      <c r="N742" s="77"/>
      <c r="P742" s="77"/>
      <c r="R742" s="77"/>
      <c r="V742" s="77"/>
      <c r="X742" s="77"/>
      <c r="Z742" s="77"/>
    </row>
    <row r="743" spans="3:26" ht="15.75" customHeight="1">
      <c r="C743" s="77"/>
      <c r="F743" s="77"/>
      <c r="G743" s="77"/>
      <c r="H743" s="77"/>
      <c r="K743" s="77"/>
      <c r="L743" s="111"/>
      <c r="N743" s="77"/>
      <c r="P743" s="77"/>
      <c r="R743" s="77"/>
      <c r="V743" s="77"/>
      <c r="X743" s="77"/>
      <c r="Z743" s="77"/>
    </row>
    <row r="744" spans="3:26" ht="15.75" customHeight="1">
      <c r="C744" s="77"/>
      <c r="F744" s="77"/>
      <c r="G744" s="77"/>
      <c r="H744" s="77"/>
      <c r="K744" s="77"/>
      <c r="L744" s="111"/>
      <c r="N744" s="77"/>
      <c r="P744" s="77"/>
      <c r="R744" s="77"/>
      <c r="V744" s="77"/>
      <c r="X744" s="77"/>
      <c r="Z744" s="77"/>
    </row>
    <row r="745" spans="3:26" ht="15.75" customHeight="1">
      <c r="C745" s="77"/>
      <c r="F745" s="77"/>
      <c r="G745" s="77"/>
      <c r="H745" s="77"/>
      <c r="K745" s="77"/>
      <c r="L745" s="111"/>
      <c r="N745" s="77"/>
      <c r="P745" s="77"/>
      <c r="R745" s="77"/>
      <c r="V745" s="77"/>
      <c r="X745" s="77"/>
      <c r="Z745" s="77"/>
    </row>
    <row r="746" spans="3:26" ht="15.75" customHeight="1">
      <c r="C746" s="77"/>
      <c r="F746" s="77"/>
      <c r="G746" s="77"/>
      <c r="H746" s="77"/>
      <c r="K746" s="77"/>
      <c r="L746" s="111"/>
      <c r="N746" s="77"/>
      <c r="P746" s="77"/>
      <c r="R746" s="77"/>
      <c r="V746" s="77"/>
      <c r="X746" s="77"/>
      <c r="Z746" s="77"/>
    </row>
    <row r="747" spans="3:26" ht="15.75" customHeight="1">
      <c r="C747" s="77"/>
      <c r="F747" s="77"/>
      <c r="G747" s="77"/>
      <c r="H747" s="77"/>
      <c r="K747" s="77"/>
      <c r="L747" s="111"/>
      <c r="N747" s="77"/>
      <c r="P747" s="77"/>
      <c r="R747" s="77"/>
      <c r="V747" s="77"/>
      <c r="X747" s="77"/>
      <c r="Z747" s="77"/>
    </row>
    <row r="748" spans="3:26" ht="15.75" customHeight="1">
      <c r="C748" s="77"/>
      <c r="F748" s="77"/>
      <c r="G748" s="77"/>
      <c r="H748" s="77"/>
      <c r="K748" s="77"/>
      <c r="L748" s="111"/>
      <c r="N748" s="77"/>
      <c r="P748" s="77"/>
      <c r="R748" s="77"/>
      <c r="V748" s="77"/>
      <c r="X748" s="77"/>
      <c r="Z748" s="77"/>
    </row>
    <row r="749" spans="3:26" ht="15.75" customHeight="1">
      <c r="C749" s="77"/>
      <c r="F749" s="77"/>
      <c r="G749" s="77"/>
      <c r="H749" s="77"/>
      <c r="K749" s="77"/>
      <c r="L749" s="111"/>
      <c r="N749" s="77"/>
      <c r="P749" s="77"/>
      <c r="R749" s="77"/>
      <c r="V749" s="77"/>
      <c r="X749" s="77"/>
      <c r="Z749" s="77"/>
    </row>
    <row r="750" spans="3:26" ht="15.75" customHeight="1">
      <c r="C750" s="77"/>
      <c r="F750" s="77"/>
      <c r="G750" s="77"/>
      <c r="H750" s="77"/>
      <c r="K750" s="77"/>
      <c r="L750" s="111"/>
      <c r="N750" s="77"/>
      <c r="P750" s="77"/>
      <c r="R750" s="77"/>
      <c r="V750" s="77"/>
      <c r="X750" s="77"/>
      <c r="Z750" s="77"/>
    </row>
    <row r="751" spans="3:26" ht="15.75" customHeight="1">
      <c r="C751" s="77"/>
      <c r="F751" s="77"/>
      <c r="G751" s="77"/>
      <c r="H751" s="77"/>
      <c r="K751" s="77"/>
      <c r="L751" s="111"/>
      <c r="N751" s="77"/>
      <c r="P751" s="77"/>
      <c r="R751" s="77"/>
      <c r="V751" s="77"/>
      <c r="X751" s="77"/>
      <c r="Z751" s="77"/>
    </row>
    <row r="752" spans="3:26" ht="15.75" customHeight="1">
      <c r="C752" s="77"/>
      <c r="F752" s="77"/>
      <c r="G752" s="77"/>
      <c r="H752" s="77"/>
      <c r="K752" s="77"/>
      <c r="L752" s="111"/>
      <c r="N752" s="77"/>
      <c r="P752" s="77"/>
      <c r="R752" s="77"/>
      <c r="V752" s="77"/>
      <c r="X752" s="77"/>
      <c r="Z752" s="77"/>
    </row>
    <row r="753" spans="3:26" ht="15.75" customHeight="1">
      <c r="C753" s="77"/>
      <c r="F753" s="77"/>
      <c r="G753" s="77"/>
      <c r="H753" s="77"/>
      <c r="K753" s="77"/>
      <c r="L753" s="111"/>
      <c r="N753" s="77"/>
      <c r="P753" s="77"/>
      <c r="R753" s="77"/>
      <c r="V753" s="77"/>
      <c r="X753" s="77"/>
      <c r="Z753" s="77"/>
    </row>
    <row r="754" spans="3:26" ht="15.75" customHeight="1">
      <c r="C754" s="77"/>
      <c r="F754" s="77"/>
      <c r="G754" s="77"/>
      <c r="H754" s="77"/>
      <c r="K754" s="77"/>
      <c r="L754" s="111"/>
      <c r="N754" s="77"/>
      <c r="P754" s="77"/>
      <c r="R754" s="77"/>
      <c r="V754" s="77"/>
      <c r="X754" s="77"/>
      <c r="Z754" s="77"/>
    </row>
    <row r="755" spans="3:26" ht="15.75" customHeight="1">
      <c r="C755" s="77"/>
      <c r="F755" s="77"/>
      <c r="G755" s="77"/>
      <c r="H755" s="77"/>
      <c r="K755" s="77"/>
      <c r="L755" s="111"/>
      <c r="N755" s="77"/>
      <c r="P755" s="77"/>
      <c r="R755" s="77"/>
      <c r="V755" s="77"/>
      <c r="X755" s="77"/>
      <c r="Z755" s="77"/>
    </row>
    <row r="756" spans="3:26" ht="15.75" customHeight="1">
      <c r="C756" s="77"/>
      <c r="F756" s="77"/>
      <c r="G756" s="77"/>
      <c r="H756" s="77"/>
      <c r="K756" s="77"/>
      <c r="L756" s="111"/>
      <c r="N756" s="77"/>
      <c r="P756" s="77"/>
      <c r="R756" s="77"/>
      <c r="V756" s="77"/>
      <c r="X756" s="77"/>
      <c r="Z756" s="77"/>
    </row>
    <row r="757" spans="3:26" ht="15.75" customHeight="1">
      <c r="C757" s="77"/>
      <c r="F757" s="77"/>
      <c r="G757" s="77"/>
      <c r="H757" s="77"/>
      <c r="K757" s="77"/>
      <c r="L757" s="111"/>
      <c r="N757" s="77"/>
      <c r="P757" s="77"/>
      <c r="R757" s="77"/>
      <c r="V757" s="77"/>
      <c r="X757" s="77"/>
      <c r="Z757" s="77"/>
    </row>
    <row r="758" spans="3:26" ht="15.75" customHeight="1">
      <c r="C758" s="77"/>
      <c r="F758" s="77"/>
      <c r="G758" s="77"/>
      <c r="H758" s="77"/>
      <c r="K758" s="77"/>
      <c r="L758" s="111"/>
      <c r="N758" s="77"/>
      <c r="P758" s="77"/>
      <c r="R758" s="77"/>
      <c r="V758" s="77"/>
      <c r="X758" s="77"/>
      <c r="Z758" s="77"/>
    </row>
    <row r="759" spans="3:26" ht="15.75" customHeight="1">
      <c r="C759" s="77"/>
      <c r="F759" s="77"/>
      <c r="G759" s="77"/>
      <c r="H759" s="77"/>
      <c r="K759" s="77"/>
      <c r="L759" s="111"/>
      <c r="N759" s="77"/>
      <c r="P759" s="77"/>
      <c r="R759" s="77"/>
      <c r="V759" s="77"/>
      <c r="X759" s="77"/>
      <c r="Z759" s="77"/>
    </row>
    <row r="760" spans="3:26" ht="15.75" customHeight="1">
      <c r="C760" s="77"/>
      <c r="F760" s="77"/>
      <c r="G760" s="77"/>
      <c r="H760" s="77"/>
      <c r="K760" s="77"/>
      <c r="L760" s="111"/>
      <c r="N760" s="77"/>
      <c r="P760" s="77"/>
      <c r="R760" s="77"/>
      <c r="V760" s="77"/>
      <c r="X760" s="77"/>
      <c r="Z760" s="77"/>
    </row>
    <row r="761" spans="3:26" ht="15.75" customHeight="1">
      <c r="C761" s="77"/>
      <c r="F761" s="77"/>
      <c r="G761" s="77"/>
      <c r="H761" s="77"/>
      <c r="K761" s="77"/>
      <c r="L761" s="111"/>
      <c r="N761" s="77"/>
      <c r="P761" s="77"/>
      <c r="R761" s="77"/>
      <c r="V761" s="77"/>
      <c r="X761" s="77"/>
      <c r="Z761" s="77"/>
    </row>
    <row r="762" spans="3:26" ht="15.75" customHeight="1">
      <c r="C762" s="77"/>
      <c r="F762" s="77"/>
      <c r="G762" s="77"/>
      <c r="H762" s="77"/>
      <c r="K762" s="77"/>
      <c r="L762" s="111"/>
      <c r="N762" s="77"/>
      <c r="P762" s="77"/>
      <c r="R762" s="77"/>
      <c r="V762" s="77"/>
      <c r="X762" s="77"/>
      <c r="Z762" s="77"/>
    </row>
    <row r="763" spans="3:26" ht="15.75" customHeight="1">
      <c r="C763" s="77"/>
      <c r="F763" s="77"/>
      <c r="G763" s="77"/>
      <c r="H763" s="77"/>
      <c r="K763" s="77"/>
      <c r="L763" s="111"/>
      <c r="N763" s="77"/>
      <c r="P763" s="77"/>
      <c r="R763" s="77"/>
      <c r="V763" s="77"/>
      <c r="X763" s="77"/>
      <c r="Z763" s="77"/>
    </row>
    <row r="764" spans="3:26" ht="15.75" customHeight="1">
      <c r="C764" s="77"/>
      <c r="F764" s="77"/>
      <c r="G764" s="77"/>
      <c r="H764" s="77"/>
      <c r="K764" s="77"/>
      <c r="L764" s="111"/>
      <c r="N764" s="77"/>
      <c r="P764" s="77"/>
      <c r="R764" s="77"/>
      <c r="V764" s="77"/>
      <c r="X764" s="77"/>
      <c r="Z764" s="77"/>
    </row>
    <row r="765" spans="3:26" ht="15.75" customHeight="1">
      <c r="C765" s="77"/>
      <c r="F765" s="77"/>
      <c r="G765" s="77"/>
      <c r="H765" s="77"/>
      <c r="K765" s="77"/>
      <c r="L765" s="111"/>
      <c r="N765" s="77"/>
      <c r="P765" s="77"/>
      <c r="R765" s="77"/>
      <c r="V765" s="77"/>
      <c r="X765" s="77"/>
      <c r="Z765" s="77"/>
    </row>
    <row r="766" spans="3:26" ht="15.75" customHeight="1">
      <c r="C766" s="77"/>
      <c r="F766" s="77"/>
      <c r="G766" s="77"/>
      <c r="H766" s="77"/>
      <c r="K766" s="77"/>
      <c r="L766" s="111"/>
      <c r="N766" s="77"/>
      <c r="P766" s="77"/>
      <c r="R766" s="77"/>
      <c r="V766" s="77"/>
      <c r="X766" s="77"/>
      <c r="Z766" s="77"/>
    </row>
    <row r="767" spans="3:26" ht="15.75" customHeight="1">
      <c r="C767" s="77"/>
      <c r="F767" s="77"/>
      <c r="G767" s="77"/>
      <c r="H767" s="77"/>
      <c r="K767" s="77"/>
      <c r="L767" s="111"/>
      <c r="N767" s="77"/>
      <c r="P767" s="77"/>
      <c r="R767" s="77"/>
      <c r="V767" s="77"/>
      <c r="X767" s="77"/>
      <c r="Z767" s="77"/>
    </row>
    <row r="768" spans="3:26" ht="15.75" customHeight="1">
      <c r="C768" s="77"/>
      <c r="F768" s="77"/>
      <c r="G768" s="77"/>
      <c r="H768" s="77"/>
      <c r="K768" s="77"/>
      <c r="L768" s="111"/>
      <c r="N768" s="77"/>
      <c r="P768" s="77"/>
      <c r="R768" s="77"/>
      <c r="V768" s="77"/>
      <c r="X768" s="77"/>
      <c r="Z768" s="77"/>
    </row>
    <row r="769" spans="3:26" ht="15.75" customHeight="1">
      <c r="C769" s="77"/>
      <c r="F769" s="77"/>
      <c r="G769" s="77"/>
      <c r="H769" s="77"/>
      <c r="K769" s="77"/>
      <c r="L769" s="111"/>
      <c r="N769" s="77"/>
      <c r="P769" s="77"/>
      <c r="R769" s="77"/>
      <c r="V769" s="77"/>
      <c r="X769" s="77"/>
      <c r="Z769" s="77"/>
    </row>
    <row r="770" spans="3:26" ht="15.75" customHeight="1">
      <c r="C770" s="77"/>
      <c r="F770" s="77"/>
      <c r="G770" s="77"/>
      <c r="H770" s="77"/>
      <c r="K770" s="77"/>
      <c r="L770" s="111"/>
      <c r="N770" s="77"/>
      <c r="P770" s="77"/>
      <c r="R770" s="77"/>
      <c r="V770" s="77"/>
      <c r="X770" s="77"/>
      <c r="Z770" s="77"/>
    </row>
    <row r="771" spans="3:26" ht="15.75" customHeight="1">
      <c r="C771" s="77"/>
      <c r="F771" s="77"/>
      <c r="G771" s="77"/>
      <c r="H771" s="77"/>
      <c r="K771" s="77"/>
      <c r="L771" s="111"/>
      <c r="N771" s="77"/>
      <c r="P771" s="77"/>
      <c r="R771" s="77"/>
      <c r="V771" s="77"/>
      <c r="X771" s="77"/>
      <c r="Z771" s="77"/>
    </row>
    <row r="772" spans="3:26" ht="15.75" customHeight="1">
      <c r="C772" s="77"/>
      <c r="F772" s="77"/>
      <c r="G772" s="77"/>
      <c r="H772" s="77"/>
      <c r="K772" s="77"/>
      <c r="L772" s="111"/>
      <c r="N772" s="77"/>
      <c r="P772" s="77"/>
      <c r="R772" s="77"/>
      <c r="V772" s="77"/>
      <c r="X772" s="77"/>
      <c r="Z772" s="77"/>
    </row>
    <row r="773" spans="3:26" ht="15.75" customHeight="1">
      <c r="C773" s="77"/>
      <c r="F773" s="77"/>
      <c r="G773" s="77"/>
      <c r="H773" s="77"/>
      <c r="K773" s="77"/>
      <c r="L773" s="111"/>
      <c r="N773" s="77"/>
      <c r="P773" s="77"/>
      <c r="R773" s="77"/>
      <c r="V773" s="77"/>
      <c r="X773" s="77"/>
      <c r="Z773" s="77"/>
    </row>
    <row r="774" spans="3:26" ht="15.75" customHeight="1">
      <c r="C774" s="77"/>
      <c r="F774" s="77"/>
      <c r="G774" s="77"/>
      <c r="H774" s="77"/>
      <c r="K774" s="77"/>
      <c r="L774" s="111"/>
      <c r="N774" s="77"/>
      <c r="P774" s="77"/>
      <c r="R774" s="77"/>
      <c r="V774" s="77"/>
      <c r="X774" s="77"/>
      <c r="Z774" s="77"/>
    </row>
    <row r="775" spans="3:26" ht="15.75" customHeight="1">
      <c r="C775" s="77"/>
      <c r="F775" s="77"/>
      <c r="G775" s="77"/>
      <c r="H775" s="77"/>
      <c r="K775" s="77"/>
      <c r="L775" s="111"/>
      <c r="N775" s="77"/>
      <c r="P775" s="77"/>
      <c r="R775" s="77"/>
      <c r="V775" s="77"/>
      <c r="X775" s="77"/>
      <c r="Z775" s="77"/>
    </row>
    <row r="776" spans="3:26" ht="15.75" customHeight="1">
      <c r="C776" s="77"/>
      <c r="F776" s="77"/>
      <c r="G776" s="77"/>
      <c r="H776" s="77"/>
      <c r="K776" s="77"/>
      <c r="L776" s="111"/>
      <c r="N776" s="77"/>
      <c r="P776" s="77"/>
      <c r="R776" s="77"/>
      <c r="V776" s="77"/>
      <c r="X776" s="77"/>
      <c r="Z776" s="77"/>
    </row>
    <row r="777" spans="3:26" ht="15.75" customHeight="1">
      <c r="C777" s="77"/>
      <c r="F777" s="77"/>
      <c r="G777" s="77"/>
      <c r="H777" s="77"/>
      <c r="K777" s="77"/>
      <c r="L777" s="111"/>
      <c r="N777" s="77"/>
      <c r="P777" s="77"/>
      <c r="R777" s="77"/>
      <c r="V777" s="77"/>
      <c r="X777" s="77"/>
      <c r="Z777" s="77"/>
    </row>
    <row r="778" spans="3:26" ht="15.75" customHeight="1">
      <c r="C778" s="77"/>
      <c r="F778" s="77"/>
      <c r="G778" s="77"/>
      <c r="H778" s="77"/>
      <c r="K778" s="77"/>
      <c r="L778" s="111"/>
      <c r="N778" s="77"/>
      <c r="P778" s="77"/>
      <c r="R778" s="77"/>
      <c r="V778" s="77"/>
      <c r="X778" s="77"/>
      <c r="Z778" s="77"/>
    </row>
    <row r="779" spans="3:26" ht="15.75" customHeight="1">
      <c r="C779" s="77"/>
      <c r="F779" s="77"/>
      <c r="G779" s="77"/>
      <c r="H779" s="77"/>
      <c r="K779" s="77"/>
      <c r="L779" s="111"/>
      <c r="N779" s="77"/>
      <c r="P779" s="77"/>
      <c r="R779" s="77"/>
      <c r="V779" s="77"/>
      <c r="X779" s="77"/>
      <c r="Z779" s="77"/>
    </row>
    <row r="780" spans="3:26" ht="15.75" customHeight="1">
      <c r="C780" s="77"/>
      <c r="F780" s="77"/>
      <c r="G780" s="77"/>
      <c r="H780" s="77"/>
      <c r="K780" s="77"/>
      <c r="L780" s="111"/>
      <c r="N780" s="77"/>
      <c r="P780" s="77"/>
      <c r="R780" s="77"/>
      <c r="V780" s="77"/>
      <c r="X780" s="77"/>
      <c r="Z780" s="77"/>
    </row>
    <row r="781" spans="3:26" ht="15.75" customHeight="1">
      <c r="C781" s="77"/>
      <c r="F781" s="77"/>
      <c r="G781" s="77"/>
      <c r="H781" s="77"/>
      <c r="K781" s="77"/>
      <c r="L781" s="111"/>
      <c r="N781" s="77"/>
      <c r="P781" s="77"/>
      <c r="R781" s="77"/>
      <c r="V781" s="77"/>
      <c r="X781" s="77"/>
      <c r="Z781" s="77"/>
    </row>
    <row r="782" spans="3:26" ht="15.75" customHeight="1">
      <c r="C782" s="77"/>
      <c r="F782" s="77"/>
      <c r="G782" s="77"/>
      <c r="H782" s="77"/>
      <c r="K782" s="77"/>
      <c r="L782" s="111"/>
      <c r="N782" s="77"/>
      <c r="P782" s="77"/>
      <c r="R782" s="77"/>
      <c r="V782" s="77"/>
      <c r="X782" s="77"/>
      <c r="Z782" s="77"/>
    </row>
    <row r="783" spans="3:26" ht="15.75" customHeight="1">
      <c r="C783" s="77"/>
      <c r="F783" s="77"/>
      <c r="G783" s="77"/>
      <c r="H783" s="77"/>
      <c r="K783" s="77"/>
      <c r="L783" s="111"/>
      <c r="N783" s="77"/>
      <c r="P783" s="77"/>
      <c r="R783" s="77"/>
      <c r="V783" s="77"/>
      <c r="X783" s="77"/>
      <c r="Z783" s="77"/>
    </row>
    <row r="784" spans="3:26" ht="15.75" customHeight="1">
      <c r="C784" s="77"/>
      <c r="F784" s="77"/>
      <c r="G784" s="77"/>
      <c r="H784" s="77"/>
      <c r="K784" s="77"/>
      <c r="L784" s="111"/>
      <c r="N784" s="77"/>
      <c r="P784" s="77"/>
      <c r="R784" s="77"/>
      <c r="V784" s="77"/>
      <c r="X784" s="77"/>
      <c r="Z784" s="77"/>
    </row>
    <row r="785" spans="3:26" ht="15.75" customHeight="1">
      <c r="C785" s="77"/>
      <c r="F785" s="77"/>
      <c r="G785" s="77"/>
      <c r="H785" s="77"/>
      <c r="K785" s="77"/>
      <c r="L785" s="111"/>
      <c r="N785" s="77"/>
      <c r="P785" s="77"/>
      <c r="R785" s="77"/>
      <c r="V785" s="77"/>
      <c r="X785" s="77"/>
      <c r="Z785" s="77"/>
    </row>
    <row r="786" spans="3:26" ht="15.75" customHeight="1">
      <c r="C786" s="77"/>
      <c r="F786" s="77"/>
      <c r="G786" s="77"/>
      <c r="H786" s="77"/>
      <c r="K786" s="77"/>
      <c r="L786" s="111"/>
      <c r="N786" s="77"/>
      <c r="P786" s="77"/>
      <c r="R786" s="77"/>
      <c r="V786" s="77"/>
      <c r="X786" s="77"/>
      <c r="Z786" s="77"/>
    </row>
    <row r="787" spans="3:26" ht="15.75" customHeight="1">
      <c r="C787" s="77"/>
      <c r="F787" s="77"/>
      <c r="G787" s="77"/>
      <c r="H787" s="77"/>
      <c r="K787" s="77"/>
      <c r="L787" s="111"/>
      <c r="N787" s="77"/>
      <c r="P787" s="77"/>
      <c r="R787" s="77"/>
      <c r="V787" s="77"/>
      <c r="X787" s="77"/>
      <c r="Z787" s="77"/>
    </row>
    <row r="788" spans="3:26" ht="15.75" customHeight="1">
      <c r="C788" s="77"/>
      <c r="F788" s="77"/>
      <c r="G788" s="77"/>
      <c r="H788" s="77"/>
      <c r="K788" s="77"/>
      <c r="L788" s="111"/>
      <c r="N788" s="77"/>
      <c r="P788" s="77"/>
      <c r="R788" s="77"/>
      <c r="V788" s="77"/>
      <c r="X788" s="77"/>
      <c r="Z788" s="77"/>
    </row>
    <row r="789" spans="3:26" ht="15.75" customHeight="1">
      <c r="C789" s="77"/>
      <c r="F789" s="77"/>
      <c r="G789" s="77"/>
      <c r="H789" s="77"/>
      <c r="K789" s="77"/>
      <c r="L789" s="111"/>
      <c r="N789" s="77"/>
      <c r="P789" s="77"/>
      <c r="R789" s="77"/>
      <c r="V789" s="77"/>
      <c r="X789" s="77"/>
      <c r="Z789" s="77"/>
    </row>
    <row r="790" spans="3:26" ht="15.75" customHeight="1">
      <c r="C790" s="77"/>
      <c r="F790" s="77"/>
      <c r="G790" s="77"/>
      <c r="H790" s="77"/>
      <c r="K790" s="77"/>
      <c r="L790" s="111"/>
      <c r="N790" s="77"/>
      <c r="P790" s="77"/>
      <c r="R790" s="77"/>
      <c r="V790" s="77"/>
      <c r="X790" s="77"/>
      <c r="Z790" s="77"/>
    </row>
    <row r="791" spans="3:26" ht="15.75" customHeight="1">
      <c r="C791" s="77"/>
      <c r="F791" s="77"/>
      <c r="G791" s="77"/>
      <c r="H791" s="77"/>
      <c r="K791" s="77"/>
      <c r="L791" s="111"/>
      <c r="N791" s="77"/>
      <c r="P791" s="77"/>
      <c r="R791" s="77"/>
      <c r="V791" s="77"/>
      <c r="X791" s="77"/>
      <c r="Z791" s="77"/>
    </row>
    <row r="792" spans="3:26" ht="15.75" customHeight="1">
      <c r="C792" s="77"/>
      <c r="F792" s="77"/>
      <c r="G792" s="77"/>
      <c r="H792" s="77"/>
      <c r="K792" s="77"/>
      <c r="L792" s="111"/>
      <c r="N792" s="77"/>
      <c r="P792" s="77"/>
      <c r="R792" s="77"/>
      <c r="V792" s="77"/>
      <c r="X792" s="77"/>
      <c r="Z792" s="77"/>
    </row>
    <row r="793" spans="3:26" ht="15.75" customHeight="1">
      <c r="C793" s="77"/>
      <c r="F793" s="77"/>
      <c r="G793" s="77"/>
      <c r="H793" s="77"/>
      <c r="K793" s="77"/>
      <c r="L793" s="111"/>
      <c r="N793" s="77"/>
      <c r="P793" s="77"/>
      <c r="R793" s="77"/>
      <c r="V793" s="77"/>
      <c r="X793" s="77"/>
      <c r="Z793" s="77"/>
    </row>
    <row r="794" spans="3:26" ht="15.75" customHeight="1">
      <c r="C794" s="77"/>
      <c r="F794" s="77"/>
      <c r="G794" s="77"/>
      <c r="H794" s="77"/>
      <c r="K794" s="77"/>
      <c r="L794" s="111"/>
      <c r="N794" s="77"/>
      <c r="P794" s="77"/>
      <c r="R794" s="77"/>
      <c r="V794" s="77"/>
      <c r="X794" s="77"/>
      <c r="Z794" s="77"/>
    </row>
    <row r="795" spans="3:26" ht="15.75" customHeight="1">
      <c r="C795" s="77"/>
      <c r="F795" s="77"/>
      <c r="G795" s="77"/>
      <c r="H795" s="77"/>
      <c r="K795" s="77"/>
      <c r="L795" s="111"/>
      <c r="N795" s="77"/>
      <c r="P795" s="77"/>
      <c r="R795" s="77"/>
      <c r="V795" s="77"/>
      <c r="X795" s="77"/>
      <c r="Z795" s="77"/>
    </row>
    <row r="796" spans="3:26" ht="15.75" customHeight="1">
      <c r="C796" s="77"/>
      <c r="F796" s="77"/>
      <c r="G796" s="77"/>
      <c r="H796" s="77"/>
      <c r="K796" s="77"/>
      <c r="L796" s="111"/>
      <c r="N796" s="77"/>
      <c r="P796" s="77"/>
      <c r="R796" s="77"/>
      <c r="V796" s="77"/>
      <c r="X796" s="77"/>
      <c r="Z796" s="77"/>
    </row>
    <row r="797" spans="3:26" ht="15.75" customHeight="1">
      <c r="C797" s="77"/>
      <c r="F797" s="77"/>
      <c r="G797" s="77"/>
      <c r="H797" s="77"/>
      <c r="K797" s="77"/>
      <c r="L797" s="111"/>
      <c r="N797" s="77"/>
      <c r="P797" s="77"/>
      <c r="R797" s="77"/>
      <c r="V797" s="77"/>
      <c r="X797" s="77"/>
      <c r="Z797" s="77"/>
    </row>
    <row r="798" spans="3:26" ht="15.75" customHeight="1">
      <c r="C798" s="77"/>
      <c r="F798" s="77"/>
      <c r="G798" s="77"/>
      <c r="H798" s="77"/>
      <c r="K798" s="77"/>
      <c r="L798" s="111"/>
      <c r="N798" s="77"/>
      <c r="P798" s="77"/>
      <c r="R798" s="77"/>
      <c r="V798" s="77"/>
      <c r="X798" s="77"/>
      <c r="Z798" s="77"/>
    </row>
    <row r="799" spans="3:26" ht="15.75" customHeight="1">
      <c r="C799" s="77"/>
      <c r="F799" s="77"/>
      <c r="G799" s="77"/>
      <c r="H799" s="77"/>
      <c r="K799" s="77"/>
      <c r="L799" s="111"/>
      <c r="N799" s="77"/>
      <c r="P799" s="77"/>
      <c r="R799" s="77"/>
      <c r="V799" s="77"/>
      <c r="X799" s="77"/>
      <c r="Z799" s="77"/>
    </row>
    <row r="800" spans="3:26" ht="15.75" customHeight="1">
      <c r="C800" s="77"/>
      <c r="F800" s="77"/>
      <c r="G800" s="77"/>
      <c r="H800" s="77"/>
      <c r="K800" s="77"/>
      <c r="L800" s="111"/>
      <c r="N800" s="77"/>
      <c r="P800" s="77"/>
      <c r="R800" s="77"/>
      <c r="V800" s="77"/>
      <c r="X800" s="77"/>
      <c r="Z800" s="77"/>
    </row>
    <row r="801" spans="3:26" ht="15.75" customHeight="1">
      <c r="C801" s="77"/>
      <c r="F801" s="77"/>
      <c r="G801" s="77"/>
      <c r="H801" s="77"/>
      <c r="K801" s="77"/>
      <c r="L801" s="111"/>
      <c r="N801" s="77"/>
      <c r="P801" s="77"/>
      <c r="R801" s="77"/>
      <c r="V801" s="77"/>
      <c r="X801" s="77"/>
      <c r="Z801" s="77"/>
    </row>
    <row r="802" spans="3:26" ht="15.75" customHeight="1">
      <c r="C802" s="77"/>
      <c r="F802" s="77"/>
      <c r="G802" s="77"/>
      <c r="H802" s="77"/>
      <c r="K802" s="77"/>
      <c r="L802" s="111"/>
      <c r="N802" s="77"/>
      <c r="P802" s="77"/>
      <c r="R802" s="77"/>
      <c r="V802" s="77"/>
      <c r="X802" s="77"/>
      <c r="Z802" s="77"/>
    </row>
    <row r="803" spans="3:26" ht="15.75" customHeight="1">
      <c r="C803" s="77"/>
      <c r="F803" s="77"/>
      <c r="G803" s="77"/>
      <c r="H803" s="77"/>
      <c r="K803" s="77"/>
      <c r="L803" s="111"/>
      <c r="N803" s="77"/>
      <c r="P803" s="77"/>
      <c r="R803" s="77"/>
      <c r="V803" s="77"/>
      <c r="X803" s="77"/>
      <c r="Z803" s="77"/>
    </row>
    <row r="804" spans="3:26" ht="15.75" customHeight="1">
      <c r="C804" s="77"/>
      <c r="F804" s="77"/>
      <c r="G804" s="77"/>
      <c r="H804" s="77"/>
      <c r="K804" s="77"/>
      <c r="L804" s="111"/>
      <c r="N804" s="77"/>
      <c r="P804" s="77"/>
      <c r="R804" s="77"/>
      <c r="V804" s="77"/>
      <c r="X804" s="77"/>
      <c r="Z804" s="77"/>
    </row>
    <row r="805" spans="3:26" ht="15.75" customHeight="1">
      <c r="C805" s="77"/>
      <c r="F805" s="77"/>
      <c r="G805" s="77"/>
      <c r="H805" s="77"/>
      <c r="K805" s="77"/>
      <c r="L805" s="111"/>
      <c r="N805" s="77"/>
      <c r="P805" s="77"/>
      <c r="R805" s="77"/>
      <c r="V805" s="77"/>
      <c r="X805" s="77"/>
      <c r="Z805" s="77"/>
    </row>
    <row r="806" spans="3:26" ht="15.75" customHeight="1">
      <c r="C806" s="77"/>
      <c r="F806" s="77"/>
      <c r="G806" s="77"/>
      <c r="H806" s="77"/>
      <c r="K806" s="77"/>
      <c r="L806" s="111"/>
      <c r="N806" s="77"/>
      <c r="P806" s="77"/>
      <c r="R806" s="77"/>
      <c r="V806" s="77"/>
      <c r="X806" s="77"/>
      <c r="Z806" s="77"/>
    </row>
    <row r="807" spans="3:26" ht="15.75" customHeight="1">
      <c r="C807" s="77"/>
      <c r="F807" s="77"/>
      <c r="G807" s="77"/>
      <c r="H807" s="77"/>
      <c r="K807" s="77"/>
      <c r="L807" s="111"/>
      <c r="N807" s="77"/>
      <c r="P807" s="77"/>
      <c r="R807" s="77"/>
      <c r="V807" s="77"/>
      <c r="X807" s="77"/>
      <c r="Z807" s="77"/>
    </row>
    <row r="808" spans="3:26" ht="15.75" customHeight="1">
      <c r="C808" s="77"/>
      <c r="F808" s="77"/>
      <c r="G808" s="77"/>
      <c r="H808" s="77"/>
      <c r="K808" s="77"/>
      <c r="L808" s="111"/>
      <c r="N808" s="77"/>
      <c r="P808" s="77"/>
      <c r="R808" s="77"/>
      <c r="V808" s="77"/>
      <c r="X808" s="77"/>
      <c r="Z808" s="77"/>
    </row>
    <row r="809" spans="3:26" ht="15.75" customHeight="1">
      <c r="C809" s="77"/>
      <c r="F809" s="77"/>
      <c r="G809" s="77"/>
      <c r="H809" s="77"/>
      <c r="K809" s="77"/>
      <c r="L809" s="111"/>
      <c r="N809" s="77"/>
      <c r="P809" s="77"/>
      <c r="R809" s="77"/>
      <c r="V809" s="77"/>
      <c r="X809" s="77"/>
      <c r="Z809" s="77"/>
    </row>
    <row r="810" spans="3:26" ht="15.75" customHeight="1">
      <c r="C810" s="77"/>
      <c r="F810" s="77"/>
      <c r="G810" s="77"/>
      <c r="H810" s="77"/>
      <c r="K810" s="77"/>
      <c r="L810" s="111"/>
      <c r="N810" s="77"/>
      <c r="P810" s="77"/>
      <c r="R810" s="77"/>
      <c r="V810" s="77"/>
      <c r="X810" s="77"/>
      <c r="Z810" s="77"/>
    </row>
    <row r="811" spans="3:26" ht="15.75" customHeight="1">
      <c r="C811" s="77"/>
      <c r="F811" s="77"/>
      <c r="G811" s="77"/>
      <c r="H811" s="77"/>
      <c r="K811" s="77"/>
      <c r="L811" s="111"/>
      <c r="N811" s="77"/>
      <c r="P811" s="77"/>
      <c r="R811" s="77"/>
      <c r="V811" s="77"/>
      <c r="X811" s="77"/>
      <c r="Z811" s="77"/>
    </row>
    <row r="812" spans="3:26" ht="15.75" customHeight="1">
      <c r="C812" s="77"/>
      <c r="F812" s="77"/>
      <c r="G812" s="77"/>
      <c r="H812" s="77"/>
      <c r="K812" s="77"/>
      <c r="L812" s="111"/>
      <c r="N812" s="77"/>
      <c r="P812" s="77"/>
      <c r="R812" s="77"/>
      <c r="V812" s="77"/>
      <c r="X812" s="77"/>
      <c r="Z812" s="77"/>
    </row>
    <row r="813" spans="3:26" ht="15.75" customHeight="1">
      <c r="C813" s="77"/>
      <c r="F813" s="77"/>
      <c r="G813" s="77"/>
      <c r="H813" s="77"/>
      <c r="K813" s="77"/>
      <c r="L813" s="111"/>
      <c r="N813" s="77"/>
      <c r="P813" s="77"/>
      <c r="R813" s="77"/>
      <c r="V813" s="77"/>
      <c r="X813" s="77"/>
      <c r="Z813" s="77"/>
    </row>
    <row r="814" spans="3:26" ht="15.75" customHeight="1">
      <c r="C814" s="77"/>
      <c r="F814" s="77"/>
      <c r="G814" s="77"/>
      <c r="H814" s="77"/>
      <c r="K814" s="77"/>
      <c r="L814" s="111"/>
      <c r="N814" s="77"/>
      <c r="P814" s="77"/>
      <c r="R814" s="77"/>
      <c r="V814" s="77"/>
      <c r="X814" s="77"/>
      <c r="Z814" s="77"/>
    </row>
    <row r="815" spans="3:26" ht="15.75" customHeight="1">
      <c r="C815" s="77"/>
      <c r="F815" s="77"/>
      <c r="G815" s="77"/>
      <c r="H815" s="77"/>
      <c r="K815" s="77"/>
      <c r="L815" s="111"/>
      <c r="N815" s="77"/>
      <c r="P815" s="77"/>
      <c r="R815" s="77"/>
      <c r="V815" s="77"/>
      <c r="X815" s="77"/>
      <c r="Z815" s="77"/>
    </row>
    <row r="816" spans="3:26" ht="15.75" customHeight="1">
      <c r="C816" s="77"/>
      <c r="F816" s="77"/>
      <c r="G816" s="77"/>
      <c r="H816" s="77"/>
      <c r="K816" s="77"/>
      <c r="L816" s="111"/>
      <c r="N816" s="77"/>
      <c r="P816" s="77"/>
      <c r="R816" s="77"/>
      <c r="V816" s="77"/>
      <c r="X816" s="77"/>
      <c r="Z816" s="77"/>
    </row>
    <row r="817" spans="3:26" ht="15.75" customHeight="1">
      <c r="C817" s="77"/>
      <c r="F817" s="77"/>
      <c r="G817" s="77"/>
      <c r="H817" s="77"/>
      <c r="K817" s="77"/>
      <c r="L817" s="111"/>
      <c r="N817" s="77"/>
      <c r="P817" s="77"/>
      <c r="R817" s="77"/>
      <c r="V817" s="77"/>
      <c r="X817" s="77"/>
      <c r="Z817" s="77"/>
    </row>
    <row r="818" spans="3:26" ht="15.75" customHeight="1">
      <c r="C818" s="77"/>
      <c r="F818" s="77"/>
      <c r="G818" s="77"/>
      <c r="H818" s="77"/>
      <c r="K818" s="77"/>
      <c r="L818" s="111"/>
      <c r="N818" s="77"/>
      <c r="P818" s="77"/>
      <c r="R818" s="77"/>
      <c r="V818" s="77"/>
      <c r="X818" s="77"/>
      <c r="Z818" s="77"/>
    </row>
    <row r="819" spans="3:26" ht="15.75" customHeight="1">
      <c r="C819" s="77"/>
      <c r="F819" s="77"/>
      <c r="G819" s="77"/>
      <c r="H819" s="77"/>
      <c r="K819" s="77"/>
      <c r="L819" s="111"/>
      <c r="N819" s="77"/>
      <c r="P819" s="77"/>
      <c r="R819" s="77"/>
      <c r="V819" s="77"/>
      <c r="X819" s="77"/>
      <c r="Z819" s="77"/>
    </row>
    <row r="820" spans="3:26" ht="15.75" customHeight="1">
      <c r="C820" s="77"/>
      <c r="F820" s="77"/>
      <c r="G820" s="77"/>
      <c r="H820" s="77"/>
      <c r="K820" s="77"/>
      <c r="L820" s="111"/>
      <c r="N820" s="77"/>
      <c r="P820" s="77"/>
      <c r="R820" s="77"/>
      <c r="V820" s="77"/>
      <c r="X820" s="77"/>
      <c r="Z820" s="77"/>
    </row>
    <row r="821" spans="3:26" ht="15.75" customHeight="1">
      <c r="C821" s="77"/>
      <c r="F821" s="77"/>
      <c r="G821" s="77"/>
      <c r="H821" s="77"/>
      <c r="K821" s="77"/>
      <c r="L821" s="111"/>
      <c r="N821" s="77"/>
      <c r="P821" s="77"/>
      <c r="R821" s="77"/>
      <c r="V821" s="77"/>
      <c r="X821" s="77"/>
      <c r="Z821" s="77"/>
    </row>
    <row r="822" spans="3:26" ht="15.75" customHeight="1">
      <c r="C822" s="77"/>
      <c r="F822" s="77"/>
      <c r="G822" s="77"/>
      <c r="H822" s="77"/>
      <c r="K822" s="77"/>
      <c r="L822" s="111"/>
      <c r="N822" s="77"/>
      <c r="P822" s="77"/>
      <c r="R822" s="77"/>
      <c r="V822" s="77"/>
      <c r="X822" s="77"/>
      <c r="Z822" s="77"/>
    </row>
    <row r="823" spans="3:26" ht="15.75" customHeight="1">
      <c r="C823" s="77"/>
      <c r="F823" s="77"/>
      <c r="G823" s="77"/>
      <c r="H823" s="77"/>
      <c r="K823" s="77"/>
      <c r="L823" s="111"/>
      <c r="N823" s="77"/>
      <c r="P823" s="77"/>
      <c r="R823" s="77"/>
      <c r="V823" s="77"/>
      <c r="X823" s="77"/>
      <c r="Z823" s="77"/>
    </row>
    <row r="824" spans="3:26" ht="15.75" customHeight="1">
      <c r="C824" s="77"/>
      <c r="F824" s="77"/>
      <c r="G824" s="77"/>
      <c r="H824" s="77"/>
      <c r="K824" s="77"/>
      <c r="L824" s="111"/>
      <c r="N824" s="77"/>
      <c r="P824" s="77"/>
      <c r="R824" s="77"/>
      <c r="V824" s="77"/>
      <c r="X824" s="77"/>
      <c r="Z824" s="77"/>
    </row>
    <row r="825" spans="3:26" ht="15.75" customHeight="1">
      <c r="C825" s="77"/>
      <c r="F825" s="77"/>
      <c r="G825" s="77"/>
      <c r="H825" s="77"/>
      <c r="K825" s="77"/>
      <c r="L825" s="111"/>
      <c r="N825" s="77"/>
      <c r="P825" s="77"/>
      <c r="R825" s="77"/>
      <c r="V825" s="77"/>
      <c r="X825" s="77"/>
      <c r="Z825" s="77"/>
    </row>
    <row r="826" spans="3:26" ht="15.75" customHeight="1">
      <c r="C826" s="77"/>
      <c r="F826" s="77"/>
      <c r="G826" s="77"/>
      <c r="H826" s="77"/>
      <c r="K826" s="77"/>
      <c r="L826" s="111"/>
      <c r="N826" s="77"/>
      <c r="P826" s="77"/>
      <c r="R826" s="77"/>
      <c r="V826" s="77"/>
      <c r="X826" s="77"/>
      <c r="Z826" s="77"/>
    </row>
    <row r="827" spans="3:26" ht="15.75" customHeight="1">
      <c r="C827" s="77"/>
      <c r="F827" s="77"/>
      <c r="G827" s="77"/>
      <c r="H827" s="77"/>
      <c r="K827" s="77"/>
      <c r="L827" s="111"/>
      <c r="N827" s="77"/>
      <c r="P827" s="77"/>
      <c r="R827" s="77"/>
      <c r="V827" s="77"/>
      <c r="X827" s="77"/>
      <c r="Z827" s="77"/>
    </row>
    <row r="828" spans="3:26" ht="15.75" customHeight="1">
      <c r="C828" s="77"/>
      <c r="F828" s="77"/>
      <c r="G828" s="77"/>
      <c r="H828" s="77"/>
      <c r="K828" s="77"/>
      <c r="L828" s="111"/>
      <c r="N828" s="77"/>
      <c r="P828" s="77"/>
      <c r="R828" s="77"/>
      <c r="V828" s="77"/>
      <c r="X828" s="77"/>
      <c r="Z828" s="77"/>
    </row>
    <row r="829" spans="3:26" ht="15.75" customHeight="1">
      <c r="C829" s="77"/>
      <c r="F829" s="77"/>
      <c r="G829" s="77"/>
      <c r="H829" s="77"/>
      <c r="K829" s="77"/>
      <c r="L829" s="111"/>
      <c r="N829" s="77"/>
      <c r="P829" s="77"/>
      <c r="R829" s="77"/>
      <c r="V829" s="77"/>
      <c r="X829" s="77"/>
      <c r="Z829" s="77"/>
    </row>
    <row r="830" spans="3:26" ht="15.75" customHeight="1">
      <c r="C830" s="77"/>
      <c r="F830" s="77"/>
      <c r="G830" s="77"/>
      <c r="H830" s="77"/>
      <c r="K830" s="77"/>
      <c r="L830" s="111"/>
      <c r="N830" s="77"/>
      <c r="P830" s="77"/>
      <c r="R830" s="77"/>
      <c r="V830" s="77"/>
      <c r="X830" s="77"/>
      <c r="Z830" s="77"/>
    </row>
    <row r="831" spans="3:26" ht="15.75" customHeight="1">
      <c r="C831" s="77"/>
      <c r="F831" s="77"/>
      <c r="G831" s="77"/>
      <c r="H831" s="77"/>
      <c r="K831" s="77"/>
      <c r="L831" s="111"/>
      <c r="N831" s="77"/>
      <c r="P831" s="77"/>
      <c r="R831" s="77"/>
      <c r="V831" s="77"/>
      <c r="X831" s="77"/>
      <c r="Z831" s="77"/>
    </row>
    <row r="832" spans="3:26" ht="15.75" customHeight="1">
      <c r="C832" s="77"/>
      <c r="F832" s="77"/>
      <c r="G832" s="77"/>
      <c r="H832" s="77"/>
      <c r="K832" s="77"/>
      <c r="L832" s="111"/>
      <c r="N832" s="77"/>
      <c r="P832" s="77"/>
      <c r="R832" s="77"/>
      <c r="V832" s="77"/>
      <c r="X832" s="77"/>
      <c r="Z832" s="77"/>
    </row>
    <row r="833" spans="3:26" ht="15.75" customHeight="1">
      <c r="C833" s="77"/>
      <c r="F833" s="77"/>
      <c r="G833" s="77"/>
      <c r="H833" s="77"/>
      <c r="K833" s="77"/>
      <c r="L833" s="111"/>
      <c r="N833" s="77"/>
      <c r="P833" s="77"/>
      <c r="R833" s="77"/>
      <c r="V833" s="77"/>
      <c r="X833" s="77"/>
      <c r="Z833" s="77"/>
    </row>
    <row r="834" spans="3:26" ht="15.75" customHeight="1">
      <c r="C834" s="77"/>
      <c r="F834" s="77"/>
      <c r="G834" s="77"/>
      <c r="H834" s="77"/>
      <c r="K834" s="77"/>
      <c r="L834" s="111"/>
      <c r="N834" s="77"/>
      <c r="P834" s="77"/>
      <c r="R834" s="77"/>
      <c r="V834" s="77"/>
      <c r="X834" s="77"/>
      <c r="Z834" s="77"/>
    </row>
    <row r="835" spans="3:26" ht="15.75" customHeight="1">
      <c r="C835" s="77"/>
      <c r="F835" s="77"/>
      <c r="G835" s="77"/>
      <c r="H835" s="77"/>
      <c r="K835" s="77"/>
      <c r="L835" s="111"/>
      <c r="N835" s="77"/>
      <c r="P835" s="77"/>
      <c r="R835" s="77"/>
      <c r="V835" s="77"/>
      <c r="X835" s="77"/>
      <c r="Z835" s="77"/>
    </row>
    <row r="836" spans="3:26" ht="15.75" customHeight="1">
      <c r="C836" s="77"/>
      <c r="F836" s="77"/>
      <c r="G836" s="77"/>
      <c r="H836" s="77"/>
      <c r="K836" s="77"/>
      <c r="L836" s="111"/>
      <c r="N836" s="77"/>
      <c r="P836" s="77"/>
      <c r="R836" s="77"/>
      <c r="V836" s="77"/>
      <c r="X836" s="77"/>
      <c r="Z836" s="77"/>
    </row>
    <row r="837" spans="3:26" ht="15.75" customHeight="1">
      <c r="C837" s="77"/>
      <c r="F837" s="77"/>
      <c r="G837" s="77"/>
      <c r="H837" s="77"/>
      <c r="K837" s="77"/>
      <c r="L837" s="111"/>
      <c r="N837" s="77"/>
      <c r="P837" s="77"/>
      <c r="R837" s="77"/>
      <c r="V837" s="77"/>
      <c r="X837" s="77"/>
      <c r="Z837" s="77"/>
    </row>
    <row r="838" spans="3:26" ht="15.75" customHeight="1">
      <c r="C838" s="77"/>
      <c r="F838" s="77"/>
      <c r="G838" s="77"/>
      <c r="H838" s="77"/>
      <c r="K838" s="77"/>
      <c r="L838" s="111"/>
      <c r="N838" s="77"/>
      <c r="P838" s="77"/>
      <c r="R838" s="77"/>
      <c r="V838" s="77"/>
      <c r="X838" s="77"/>
      <c r="Z838" s="77"/>
    </row>
    <row r="839" spans="3:26" ht="15.75" customHeight="1">
      <c r="C839" s="77"/>
      <c r="F839" s="77"/>
      <c r="G839" s="77"/>
      <c r="H839" s="77"/>
      <c r="K839" s="77"/>
      <c r="L839" s="111"/>
      <c r="N839" s="77"/>
      <c r="P839" s="77"/>
      <c r="R839" s="77"/>
      <c r="V839" s="77"/>
      <c r="X839" s="77"/>
      <c r="Z839" s="77"/>
    </row>
    <row r="840" spans="3:26" ht="15.75" customHeight="1">
      <c r="C840" s="77"/>
      <c r="F840" s="77"/>
      <c r="G840" s="77"/>
      <c r="H840" s="77"/>
      <c r="K840" s="77"/>
      <c r="L840" s="111"/>
      <c r="N840" s="77"/>
      <c r="P840" s="77"/>
      <c r="R840" s="77"/>
      <c r="V840" s="77"/>
      <c r="X840" s="77"/>
      <c r="Z840" s="77"/>
    </row>
    <row r="841" spans="3:26" ht="15.75" customHeight="1">
      <c r="C841" s="77"/>
      <c r="F841" s="77"/>
      <c r="G841" s="77"/>
      <c r="H841" s="77"/>
      <c r="K841" s="77"/>
      <c r="L841" s="111"/>
      <c r="N841" s="77"/>
      <c r="P841" s="77"/>
      <c r="R841" s="77"/>
      <c r="V841" s="77"/>
      <c r="X841" s="77"/>
      <c r="Z841" s="77"/>
    </row>
    <row r="842" spans="3:26" ht="15.75" customHeight="1">
      <c r="C842" s="77"/>
      <c r="F842" s="77"/>
      <c r="G842" s="77"/>
      <c r="H842" s="77"/>
      <c r="K842" s="77"/>
      <c r="L842" s="111"/>
      <c r="N842" s="77"/>
      <c r="P842" s="77"/>
      <c r="R842" s="77"/>
      <c r="V842" s="77"/>
      <c r="X842" s="77"/>
      <c r="Z842" s="77"/>
    </row>
    <row r="843" spans="3:26" ht="15.75" customHeight="1">
      <c r="C843" s="77"/>
      <c r="F843" s="77"/>
      <c r="G843" s="77"/>
      <c r="H843" s="77"/>
      <c r="K843" s="77"/>
      <c r="L843" s="111"/>
      <c r="N843" s="77"/>
      <c r="P843" s="77"/>
      <c r="R843" s="77"/>
      <c r="V843" s="77"/>
      <c r="X843" s="77"/>
      <c r="Z843" s="77"/>
    </row>
    <row r="844" spans="3:26" ht="15.75" customHeight="1">
      <c r="C844" s="77"/>
      <c r="F844" s="77"/>
      <c r="G844" s="77"/>
      <c r="H844" s="77"/>
      <c r="K844" s="77"/>
      <c r="L844" s="111"/>
      <c r="N844" s="77"/>
      <c r="P844" s="77"/>
      <c r="R844" s="77"/>
      <c r="V844" s="77"/>
      <c r="X844" s="77"/>
      <c r="Z844" s="77"/>
    </row>
    <row r="845" spans="3:26" ht="15.75" customHeight="1">
      <c r="C845" s="77"/>
      <c r="F845" s="77"/>
      <c r="G845" s="77"/>
      <c r="H845" s="77"/>
      <c r="K845" s="77"/>
      <c r="L845" s="111"/>
      <c r="N845" s="77"/>
      <c r="P845" s="77"/>
      <c r="R845" s="77"/>
      <c r="V845" s="77"/>
      <c r="X845" s="77"/>
      <c r="Z845" s="77"/>
    </row>
    <row r="846" spans="3:26" ht="15.75" customHeight="1">
      <c r="C846" s="77"/>
      <c r="F846" s="77"/>
      <c r="G846" s="77"/>
      <c r="H846" s="77"/>
      <c r="K846" s="77"/>
      <c r="L846" s="111"/>
      <c r="N846" s="77"/>
      <c r="P846" s="77"/>
      <c r="R846" s="77"/>
      <c r="V846" s="77"/>
      <c r="X846" s="77"/>
      <c r="Z846" s="77"/>
    </row>
    <row r="847" spans="3:26" ht="15.75" customHeight="1">
      <c r="C847" s="77"/>
      <c r="F847" s="77"/>
      <c r="G847" s="77"/>
      <c r="H847" s="77"/>
      <c r="K847" s="77"/>
      <c r="L847" s="111"/>
      <c r="N847" s="77"/>
      <c r="P847" s="77"/>
      <c r="R847" s="77"/>
      <c r="V847" s="77"/>
      <c r="X847" s="77"/>
      <c r="Z847" s="77"/>
    </row>
    <row r="848" spans="3:26" ht="15.75" customHeight="1">
      <c r="C848" s="77"/>
      <c r="F848" s="77"/>
      <c r="G848" s="77"/>
      <c r="H848" s="77"/>
      <c r="K848" s="77"/>
      <c r="L848" s="111"/>
      <c r="N848" s="77"/>
      <c r="P848" s="77"/>
      <c r="R848" s="77"/>
      <c r="V848" s="77"/>
      <c r="X848" s="77"/>
      <c r="Z848" s="77"/>
    </row>
    <row r="849" spans="3:26" ht="15.75" customHeight="1">
      <c r="C849" s="77"/>
      <c r="F849" s="77"/>
      <c r="G849" s="77"/>
      <c r="H849" s="77"/>
      <c r="K849" s="77"/>
      <c r="L849" s="111"/>
      <c r="N849" s="77"/>
      <c r="P849" s="77"/>
      <c r="R849" s="77"/>
      <c r="V849" s="77"/>
      <c r="X849" s="77"/>
      <c r="Z849" s="77"/>
    </row>
    <row r="850" spans="3:26" ht="15.75" customHeight="1">
      <c r="C850" s="77"/>
      <c r="F850" s="77"/>
      <c r="G850" s="77"/>
      <c r="H850" s="77"/>
      <c r="K850" s="77"/>
      <c r="L850" s="111"/>
      <c r="N850" s="77"/>
      <c r="P850" s="77"/>
      <c r="R850" s="77"/>
      <c r="V850" s="77"/>
      <c r="X850" s="77"/>
      <c r="Z850" s="77"/>
    </row>
    <row r="851" spans="3:26" ht="15.75" customHeight="1">
      <c r="C851" s="77"/>
      <c r="F851" s="77"/>
      <c r="G851" s="77"/>
      <c r="H851" s="77"/>
      <c r="K851" s="77"/>
      <c r="L851" s="111"/>
      <c r="N851" s="77"/>
      <c r="P851" s="77"/>
      <c r="R851" s="77"/>
      <c r="V851" s="77"/>
      <c r="X851" s="77"/>
      <c r="Z851" s="77"/>
    </row>
    <row r="852" spans="3:26" ht="15.75" customHeight="1">
      <c r="C852" s="77"/>
      <c r="F852" s="77"/>
      <c r="G852" s="77"/>
      <c r="H852" s="77"/>
      <c r="K852" s="77"/>
      <c r="L852" s="111"/>
      <c r="N852" s="77"/>
      <c r="P852" s="77"/>
      <c r="R852" s="77"/>
      <c r="V852" s="77"/>
      <c r="X852" s="77"/>
      <c r="Z852" s="77"/>
    </row>
    <row r="853" spans="3:26" ht="15.75" customHeight="1">
      <c r="C853" s="77"/>
      <c r="F853" s="77"/>
      <c r="G853" s="77"/>
      <c r="H853" s="77"/>
      <c r="K853" s="77"/>
      <c r="L853" s="111"/>
      <c r="N853" s="77"/>
      <c r="P853" s="77"/>
      <c r="R853" s="77"/>
      <c r="V853" s="77"/>
      <c r="X853" s="77"/>
      <c r="Z853" s="77"/>
    </row>
    <row r="854" spans="3:26" ht="15.75" customHeight="1">
      <c r="C854" s="77"/>
      <c r="F854" s="77"/>
      <c r="G854" s="77"/>
      <c r="H854" s="77"/>
      <c r="K854" s="77"/>
      <c r="L854" s="111"/>
      <c r="N854" s="77"/>
      <c r="P854" s="77"/>
      <c r="R854" s="77"/>
      <c r="V854" s="77"/>
      <c r="X854" s="77"/>
      <c r="Z854" s="77"/>
    </row>
    <row r="855" spans="3:26" ht="15.75" customHeight="1">
      <c r="C855" s="77"/>
      <c r="F855" s="77"/>
      <c r="G855" s="77"/>
      <c r="H855" s="77"/>
      <c r="K855" s="77"/>
      <c r="L855" s="111"/>
      <c r="N855" s="77"/>
      <c r="P855" s="77"/>
      <c r="R855" s="77"/>
      <c r="V855" s="77"/>
      <c r="X855" s="77"/>
      <c r="Z855" s="77"/>
    </row>
    <row r="856" spans="3:26" ht="15.75" customHeight="1">
      <c r="C856" s="77"/>
      <c r="F856" s="77"/>
      <c r="G856" s="77"/>
      <c r="H856" s="77"/>
      <c r="K856" s="77"/>
      <c r="L856" s="111"/>
      <c r="N856" s="77"/>
      <c r="P856" s="77"/>
      <c r="R856" s="77"/>
      <c r="V856" s="77"/>
      <c r="X856" s="77"/>
      <c r="Z856" s="77"/>
    </row>
    <row r="857" spans="3:26" ht="15.75" customHeight="1">
      <c r="C857" s="77"/>
      <c r="F857" s="77"/>
      <c r="G857" s="77"/>
      <c r="H857" s="77"/>
      <c r="K857" s="77"/>
      <c r="L857" s="111"/>
      <c r="N857" s="77"/>
      <c r="P857" s="77"/>
      <c r="R857" s="77"/>
      <c r="V857" s="77"/>
      <c r="X857" s="77"/>
      <c r="Z857" s="77"/>
    </row>
    <row r="858" spans="3:26" ht="15.75" customHeight="1">
      <c r="C858" s="77"/>
      <c r="F858" s="77"/>
      <c r="G858" s="77"/>
      <c r="H858" s="77"/>
      <c r="K858" s="77"/>
      <c r="L858" s="111"/>
      <c r="N858" s="77"/>
      <c r="P858" s="77"/>
      <c r="R858" s="77"/>
      <c r="V858" s="77"/>
      <c r="X858" s="77"/>
      <c r="Z858" s="77"/>
    </row>
    <row r="859" spans="3:26" ht="15.75" customHeight="1">
      <c r="C859" s="77"/>
      <c r="F859" s="77"/>
      <c r="G859" s="77"/>
      <c r="H859" s="77"/>
      <c r="K859" s="77"/>
      <c r="L859" s="111"/>
      <c r="N859" s="77"/>
      <c r="P859" s="77"/>
      <c r="R859" s="77"/>
      <c r="V859" s="77"/>
      <c r="X859" s="77"/>
      <c r="Z859" s="77"/>
    </row>
    <row r="860" spans="3:26" ht="15.75" customHeight="1">
      <c r="C860" s="77"/>
      <c r="F860" s="77"/>
      <c r="G860" s="77"/>
      <c r="H860" s="77"/>
      <c r="K860" s="77"/>
      <c r="L860" s="111"/>
      <c r="N860" s="77"/>
      <c r="P860" s="77"/>
      <c r="R860" s="77"/>
      <c r="V860" s="77"/>
      <c r="X860" s="77"/>
      <c r="Z860" s="77"/>
    </row>
    <row r="861" spans="3:26" ht="15.75" customHeight="1">
      <c r="C861" s="77"/>
      <c r="F861" s="77"/>
      <c r="G861" s="77"/>
      <c r="H861" s="77"/>
      <c r="K861" s="77"/>
      <c r="L861" s="111"/>
      <c r="N861" s="77"/>
      <c r="P861" s="77"/>
      <c r="R861" s="77"/>
      <c r="V861" s="77"/>
      <c r="X861" s="77"/>
      <c r="Z861" s="77"/>
    </row>
    <row r="862" spans="3:26" ht="15.75" customHeight="1">
      <c r="C862" s="77"/>
      <c r="F862" s="77"/>
      <c r="G862" s="77"/>
      <c r="H862" s="77"/>
      <c r="K862" s="77"/>
      <c r="L862" s="111"/>
      <c r="N862" s="77"/>
      <c r="P862" s="77"/>
      <c r="R862" s="77"/>
      <c r="V862" s="77"/>
      <c r="X862" s="77"/>
      <c r="Z862" s="77"/>
    </row>
    <row r="863" spans="3:26" ht="15.75" customHeight="1">
      <c r="C863" s="77"/>
      <c r="F863" s="77"/>
      <c r="G863" s="77"/>
      <c r="H863" s="77"/>
      <c r="K863" s="77"/>
      <c r="L863" s="111"/>
      <c r="N863" s="77"/>
      <c r="P863" s="77"/>
      <c r="R863" s="77"/>
      <c r="V863" s="77"/>
      <c r="X863" s="77"/>
      <c r="Z863" s="77"/>
    </row>
    <row r="864" spans="3:26" ht="15.75" customHeight="1">
      <c r="C864" s="77"/>
      <c r="F864" s="77"/>
      <c r="G864" s="77"/>
      <c r="H864" s="77"/>
      <c r="K864" s="77"/>
      <c r="L864" s="111"/>
      <c r="N864" s="77"/>
      <c r="P864" s="77"/>
      <c r="R864" s="77"/>
      <c r="V864" s="77"/>
      <c r="X864" s="77"/>
      <c r="Z864" s="77"/>
    </row>
    <row r="865" spans="3:26" ht="15.75" customHeight="1">
      <c r="C865" s="77"/>
      <c r="F865" s="77"/>
      <c r="G865" s="77"/>
      <c r="H865" s="77"/>
      <c r="K865" s="77"/>
      <c r="L865" s="111"/>
      <c r="N865" s="77"/>
      <c r="P865" s="77"/>
      <c r="R865" s="77"/>
      <c r="V865" s="77"/>
      <c r="X865" s="77"/>
      <c r="Z865" s="77"/>
    </row>
    <row r="866" spans="3:26" ht="15.75" customHeight="1">
      <c r="C866" s="77"/>
      <c r="F866" s="77"/>
      <c r="G866" s="77"/>
      <c r="H866" s="77"/>
      <c r="K866" s="77"/>
      <c r="L866" s="111"/>
      <c r="N866" s="77"/>
      <c r="P866" s="77"/>
      <c r="R866" s="77"/>
      <c r="V866" s="77"/>
      <c r="X866" s="77"/>
      <c r="Z866" s="77"/>
    </row>
    <row r="867" spans="3:26" ht="15.75" customHeight="1">
      <c r="C867" s="77"/>
      <c r="F867" s="77"/>
      <c r="G867" s="77"/>
      <c r="H867" s="77"/>
      <c r="K867" s="77"/>
      <c r="L867" s="111"/>
      <c r="N867" s="77"/>
      <c r="P867" s="77"/>
      <c r="R867" s="77"/>
      <c r="V867" s="77"/>
      <c r="X867" s="77"/>
      <c r="Z867" s="77"/>
    </row>
    <row r="868" spans="3:26" ht="15.75" customHeight="1">
      <c r="C868" s="77"/>
      <c r="F868" s="77"/>
      <c r="G868" s="77"/>
      <c r="H868" s="77"/>
      <c r="K868" s="77"/>
      <c r="L868" s="111"/>
      <c r="N868" s="77"/>
      <c r="P868" s="77"/>
      <c r="R868" s="77"/>
      <c r="V868" s="77"/>
      <c r="X868" s="77"/>
      <c r="Z868" s="77"/>
    </row>
    <row r="869" spans="3:26" ht="15.75" customHeight="1">
      <c r="C869" s="77"/>
      <c r="F869" s="77"/>
      <c r="G869" s="77"/>
      <c r="H869" s="77"/>
      <c r="K869" s="77"/>
      <c r="L869" s="111"/>
      <c r="N869" s="77"/>
      <c r="P869" s="77"/>
      <c r="R869" s="77"/>
      <c r="V869" s="77"/>
      <c r="X869" s="77"/>
      <c r="Z869" s="77"/>
    </row>
    <row r="870" spans="3:26" ht="15.75" customHeight="1">
      <c r="C870" s="77"/>
      <c r="F870" s="77"/>
      <c r="G870" s="77"/>
      <c r="H870" s="77"/>
      <c r="K870" s="77"/>
      <c r="L870" s="111"/>
      <c r="N870" s="77"/>
      <c r="P870" s="77"/>
      <c r="R870" s="77"/>
      <c r="V870" s="77"/>
      <c r="X870" s="77"/>
      <c r="Z870" s="77"/>
    </row>
    <row r="871" spans="3:26" ht="15.75" customHeight="1">
      <c r="C871" s="77"/>
      <c r="F871" s="77"/>
      <c r="G871" s="77"/>
      <c r="H871" s="77"/>
      <c r="K871" s="77"/>
      <c r="L871" s="111"/>
      <c r="N871" s="77"/>
      <c r="P871" s="77"/>
      <c r="R871" s="77"/>
      <c r="V871" s="77"/>
      <c r="X871" s="77"/>
      <c r="Z871" s="77"/>
    </row>
    <row r="872" spans="3:26" ht="15.75" customHeight="1">
      <c r="C872" s="77"/>
      <c r="F872" s="77"/>
      <c r="G872" s="77"/>
      <c r="H872" s="77"/>
      <c r="K872" s="77"/>
      <c r="L872" s="111"/>
      <c r="N872" s="77"/>
      <c r="P872" s="77"/>
      <c r="R872" s="77"/>
      <c r="V872" s="77"/>
      <c r="X872" s="77"/>
      <c r="Z872" s="77"/>
    </row>
    <row r="873" spans="3:26" ht="15.75" customHeight="1">
      <c r="C873" s="77"/>
      <c r="F873" s="77"/>
      <c r="G873" s="77"/>
      <c r="H873" s="77"/>
      <c r="K873" s="77"/>
      <c r="L873" s="111"/>
      <c r="N873" s="77"/>
      <c r="P873" s="77"/>
      <c r="R873" s="77"/>
      <c r="V873" s="77"/>
      <c r="X873" s="77"/>
      <c r="Z873" s="77"/>
    </row>
    <row r="874" spans="3:26" ht="15.75" customHeight="1">
      <c r="C874" s="77"/>
      <c r="F874" s="77"/>
      <c r="G874" s="77"/>
      <c r="H874" s="77"/>
      <c r="K874" s="77"/>
      <c r="L874" s="111"/>
      <c r="N874" s="77"/>
      <c r="P874" s="77"/>
      <c r="R874" s="77"/>
      <c r="V874" s="77"/>
      <c r="X874" s="77"/>
      <c r="Z874" s="77"/>
    </row>
    <row r="875" spans="3:26" ht="15.75" customHeight="1">
      <c r="C875" s="77"/>
      <c r="F875" s="77"/>
      <c r="G875" s="77"/>
      <c r="H875" s="77"/>
      <c r="K875" s="77"/>
      <c r="L875" s="111"/>
      <c r="N875" s="77"/>
      <c r="P875" s="77"/>
      <c r="R875" s="77"/>
      <c r="V875" s="77"/>
      <c r="X875" s="77"/>
      <c r="Z875" s="77"/>
    </row>
    <row r="876" spans="3:26" ht="15.75" customHeight="1">
      <c r="C876" s="77"/>
      <c r="F876" s="77"/>
      <c r="G876" s="77"/>
      <c r="H876" s="77"/>
      <c r="K876" s="77"/>
      <c r="L876" s="111"/>
      <c r="N876" s="77"/>
      <c r="P876" s="77"/>
      <c r="R876" s="77"/>
      <c r="V876" s="77"/>
      <c r="X876" s="77"/>
      <c r="Z876" s="77"/>
    </row>
    <row r="877" spans="3:26" ht="15.75" customHeight="1">
      <c r="C877" s="77"/>
      <c r="F877" s="77"/>
      <c r="G877" s="77"/>
      <c r="H877" s="77"/>
      <c r="K877" s="77"/>
      <c r="L877" s="111"/>
      <c r="N877" s="77"/>
      <c r="P877" s="77"/>
      <c r="R877" s="77"/>
      <c r="V877" s="77"/>
      <c r="X877" s="77"/>
      <c r="Z877" s="77"/>
    </row>
    <row r="878" spans="3:26" ht="15.75" customHeight="1">
      <c r="C878" s="77"/>
      <c r="F878" s="77"/>
      <c r="G878" s="77"/>
      <c r="H878" s="77"/>
      <c r="K878" s="77"/>
      <c r="L878" s="111"/>
      <c r="N878" s="77"/>
      <c r="P878" s="77"/>
      <c r="R878" s="77"/>
      <c r="V878" s="77"/>
      <c r="X878" s="77"/>
      <c r="Z878" s="77"/>
    </row>
    <row r="879" spans="3:26" ht="15.75" customHeight="1">
      <c r="C879" s="77"/>
      <c r="F879" s="77"/>
      <c r="G879" s="77"/>
      <c r="H879" s="77"/>
      <c r="K879" s="77"/>
      <c r="L879" s="111"/>
      <c r="N879" s="77"/>
      <c r="P879" s="77"/>
      <c r="R879" s="77"/>
      <c r="V879" s="77"/>
      <c r="X879" s="77"/>
      <c r="Z879" s="77"/>
    </row>
    <row r="880" spans="3:26" ht="15.75" customHeight="1">
      <c r="C880" s="77"/>
      <c r="F880" s="77"/>
      <c r="G880" s="77"/>
      <c r="H880" s="77"/>
      <c r="K880" s="77"/>
      <c r="L880" s="111"/>
      <c r="N880" s="77"/>
      <c r="P880" s="77"/>
      <c r="R880" s="77"/>
      <c r="V880" s="77"/>
      <c r="X880" s="77"/>
      <c r="Z880" s="77"/>
    </row>
    <row r="881" spans="3:26" ht="15.75" customHeight="1">
      <c r="C881" s="77"/>
      <c r="F881" s="77"/>
      <c r="G881" s="77"/>
      <c r="H881" s="77"/>
      <c r="K881" s="77"/>
      <c r="L881" s="111"/>
      <c r="N881" s="77"/>
      <c r="P881" s="77"/>
      <c r="R881" s="77"/>
      <c r="V881" s="77"/>
      <c r="X881" s="77"/>
      <c r="Z881" s="77"/>
    </row>
    <row r="882" spans="3:26" ht="15.75" customHeight="1">
      <c r="C882" s="77"/>
      <c r="F882" s="77"/>
      <c r="G882" s="77"/>
      <c r="H882" s="77"/>
      <c r="K882" s="77"/>
      <c r="L882" s="111"/>
      <c r="N882" s="77"/>
      <c r="P882" s="77"/>
      <c r="R882" s="77"/>
      <c r="V882" s="77"/>
      <c r="X882" s="77"/>
      <c r="Z882" s="77"/>
    </row>
    <row r="883" spans="3:26" ht="15.75" customHeight="1">
      <c r="C883" s="77"/>
      <c r="F883" s="77"/>
      <c r="G883" s="77"/>
      <c r="H883" s="77"/>
      <c r="K883" s="77"/>
      <c r="L883" s="111"/>
      <c r="N883" s="77"/>
      <c r="P883" s="77"/>
      <c r="R883" s="77"/>
      <c r="V883" s="77"/>
      <c r="X883" s="77"/>
      <c r="Z883" s="77"/>
    </row>
    <row r="884" spans="3:26" ht="15.75" customHeight="1">
      <c r="C884" s="77"/>
      <c r="F884" s="77"/>
      <c r="G884" s="77"/>
      <c r="H884" s="77"/>
      <c r="K884" s="77"/>
      <c r="L884" s="111"/>
      <c r="N884" s="77"/>
      <c r="P884" s="77"/>
      <c r="R884" s="77"/>
      <c r="V884" s="77"/>
      <c r="X884" s="77"/>
      <c r="Z884" s="77"/>
    </row>
    <row r="885" spans="3:26" ht="15.75" customHeight="1">
      <c r="C885" s="77"/>
      <c r="F885" s="77"/>
      <c r="G885" s="77"/>
      <c r="H885" s="77"/>
      <c r="K885" s="77"/>
      <c r="L885" s="111"/>
      <c r="N885" s="77"/>
      <c r="P885" s="77"/>
      <c r="R885" s="77"/>
      <c r="V885" s="77"/>
      <c r="X885" s="77"/>
      <c r="Z885" s="77"/>
    </row>
    <row r="886" spans="3:26" ht="15.75" customHeight="1">
      <c r="C886" s="77"/>
      <c r="F886" s="77"/>
      <c r="G886" s="77"/>
      <c r="H886" s="77"/>
      <c r="K886" s="77"/>
      <c r="L886" s="111"/>
      <c r="N886" s="77"/>
      <c r="P886" s="77"/>
      <c r="R886" s="77"/>
      <c r="V886" s="77"/>
      <c r="X886" s="77"/>
      <c r="Z886" s="77"/>
    </row>
    <row r="887" spans="3:26" ht="15.75" customHeight="1">
      <c r="C887" s="77"/>
      <c r="F887" s="77"/>
      <c r="G887" s="77"/>
      <c r="H887" s="77"/>
      <c r="K887" s="77"/>
      <c r="L887" s="111"/>
      <c r="N887" s="77"/>
      <c r="P887" s="77"/>
      <c r="R887" s="77"/>
      <c r="V887" s="77"/>
      <c r="X887" s="77"/>
      <c r="Z887" s="77"/>
    </row>
    <row r="888" spans="3:26" ht="15.75" customHeight="1">
      <c r="C888" s="77"/>
      <c r="F888" s="77"/>
      <c r="G888" s="77"/>
      <c r="H888" s="77"/>
      <c r="K888" s="77"/>
      <c r="L888" s="111"/>
      <c r="N888" s="77"/>
      <c r="P888" s="77"/>
      <c r="R888" s="77"/>
      <c r="V888" s="77"/>
      <c r="X888" s="77"/>
      <c r="Z888" s="77"/>
    </row>
    <row r="889" spans="3:26" ht="15.75" customHeight="1">
      <c r="C889" s="77"/>
      <c r="F889" s="77"/>
      <c r="G889" s="77"/>
      <c r="H889" s="77"/>
      <c r="K889" s="77"/>
      <c r="L889" s="111"/>
      <c r="N889" s="77"/>
      <c r="P889" s="77"/>
      <c r="R889" s="77"/>
      <c r="V889" s="77"/>
      <c r="X889" s="77"/>
      <c r="Z889" s="77"/>
    </row>
    <row r="890" spans="3:26" ht="15.75" customHeight="1">
      <c r="C890" s="77"/>
      <c r="F890" s="77"/>
      <c r="G890" s="77"/>
      <c r="H890" s="77"/>
      <c r="K890" s="77"/>
      <c r="L890" s="111"/>
      <c r="N890" s="77"/>
      <c r="P890" s="77"/>
      <c r="R890" s="77"/>
      <c r="V890" s="77"/>
      <c r="X890" s="77"/>
      <c r="Z890" s="77"/>
    </row>
    <row r="891" spans="3:26" ht="15.75" customHeight="1">
      <c r="C891" s="77"/>
      <c r="F891" s="77"/>
      <c r="G891" s="77"/>
      <c r="H891" s="77"/>
      <c r="K891" s="77"/>
      <c r="L891" s="111"/>
      <c r="N891" s="77"/>
      <c r="P891" s="77"/>
      <c r="R891" s="77"/>
      <c r="V891" s="77"/>
      <c r="X891" s="77"/>
      <c r="Z891" s="77"/>
    </row>
    <row r="892" spans="3:26" ht="15.75" customHeight="1">
      <c r="C892" s="77"/>
      <c r="F892" s="77"/>
      <c r="G892" s="77"/>
      <c r="H892" s="77"/>
      <c r="K892" s="77"/>
      <c r="L892" s="111"/>
      <c r="N892" s="77"/>
      <c r="P892" s="77"/>
      <c r="R892" s="77"/>
      <c r="V892" s="77"/>
      <c r="X892" s="77"/>
      <c r="Z892" s="77"/>
    </row>
    <row r="893" spans="3:26" ht="15.75" customHeight="1">
      <c r="C893" s="77"/>
      <c r="F893" s="77"/>
      <c r="G893" s="77"/>
      <c r="H893" s="77"/>
      <c r="K893" s="77"/>
      <c r="L893" s="111"/>
      <c r="N893" s="77"/>
      <c r="P893" s="77"/>
      <c r="R893" s="77"/>
      <c r="V893" s="77"/>
      <c r="X893" s="77"/>
      <c r="Z893" s="77"/>
    </row>
    <row r="894" spans="3:26" ht="15.75" customHeight="1">
      <c r="C894" s="77"/>
      <c r="F894" s="77"/>
      <c r="G894" s="77"/>
      <c r="H894" s="77"/>
      <c r="K894" s="77"/>
      <c r="L894" s="111"/>
      <c r="N894" s="77"/>
      <c r="P894" s="77"/>
      <c r="R894" s="77"/>
      <c r="V894" s="77"/>
      <c r="X894" s="77"/>
      <c r="Z894" s="77"/>
    </row>
    <row r="895" spans="3:26" ht="15.75" customHeight="1">
      <c r="C895" s="77"/>
      <c r="F895" s="77"/>
      <c r="G895" s="77"/>
      <c r="H895" s="77"/>
      <c r="K895" s="77"/>
      <c r="L895" s="111"/>
      <c r="N895" s="77"/>
      <c r="P895" s="77"/>
      <c r="R895" s="77"/>
      <c r="V895" s="77"/>
      <c r="X895" s="77"/>
      <c r="Z895" s="77"/>
    </row>
    <row r="896" spans="3:26" ht="15.75" customHeight="1">
      <c r="C896" s="77"/>
      <c r="F896" s="77"/>
      <c r="G896" s="77"/>
      <c r="H896" s="77"/>
      <c r="K896" s="77"/>
      <c r="L896" s="111"/>
      <c r="N896" s="77"/>
      <c r="P896" s="77"/>
      <c r="R896" s="77"/>
      <c r="V896" s="77"/>
      <c r="X896" s="77"/>
      <c r="Z896" s="77"/>
    </row>
    <row r="897" spans="3:26" ht="15.75" customHeight="1">
      <c r="C897" s="77"/>
      <c r="F897" s="77"/>
      <c r="G897" s="77"/>
      <c r="H897" s="77"/>
      <c r="K897" s="77"/>
      <c r="L897" s="111"/>
      <c r="N897" s="77"/>
      <c r="P897" s="77"/>
      <c r="R897" s="77"/>
      <c r="V897" s="77"/>
      <c r="X897" s="77"/>
      <c r="Z897" s="77"/>
    </row>
    <row r="898" spans="3:26" ht="15.75" customHeight="1">
      <c r="C898" s="77"/>
      <c r="F898" s="77"/>
      <c r="G898" s="77"/>
      <c r="H898" s="77"/>
      <c r="K898" s="77"/>
      <c r="L898" s="111"/>
      <c r="N898" s="77"/>
      <c r="P898" s="77"/>
      <c r="R898" s="77"/>
      <c r="V898" s="77"/>
      <c r="X898" s="77"/>
      <c r="Z898" s="77"/>
    </row>
    <row r="899" spans="3:26" ht="15.75" customHeight="1">
      <c r="C899" s="77"/>
      <c r="F899" s="77"/>
      <c r="G899" s="77"/>
      <c r="H899" s="77"/>
      <c r="K899" s="77"/>
      <c r="L899" s="111"/>
      <c r="N899" s="77"/>
      <c r="P899" s="77"/>
      <c r="R899" s="77"/>
      <c r="V899" s="77"/>
      <c r="X899" s="77"/>
      <c r="Z899" s="77"/>
    </row>
    <row r="900" spans="3:26" ht="15.75" customHeight="1">
      <c r="C900" s="77"/>
      <c r="F900" s="77"/>
      <c r="G900" s="77"/>
      <c r="H900" s="77"/>
      <c r="K900" s="77"/>
      <c r="L900" s="111"/>
      <c r="N900" s="77"/>
      <c r="P900" s="77"/>
      <c r="R900" s="77"/>
      <c r="V900" s="77"/>
      <c r="X900" s="77"/>
      <c r="Z900" s="77"/>
    </row>
    <row r="901" spans="3:26" ht="15.75" customHeight="1">
      <c r="C901" s="77"/>
      <c r="F901" s="77"/>
      <c r="G901" s="77"/>
      <c r="H901" s="77"/>
      <c r="K901" s="77"/>
      <c r="L901" s="111"/>
      <c r="N901" s="77"/>
      <c r="P901" s="77"/>
      <c r="R901" s="77"/>
      <c r="V901" s="77"/>
      <c r="X901" s="77"/>
      <c r="Z901" s="77"/>
    </row>
    <row r="902" spans="3:26" ht="15.75" customHeight="1">
      <c r="C902" s="77"/>
      <c r="F902" s="77"/>
      <c r="G902" s="77"/>
      <c r="H902" s="77"/>
      <c r="K902" s="77"/>
      <c r="L902" s="111"/>
      <c r="N902" s="77"/>
      <c r="P902" s="77"/>
      <c r="R902" s="77"/>
      <c r="V902" s="77"/>
      <c r="X902" s="77"/>
      <c r="Z902" s="77"/>
    </row>
    <row r="903" spans="3:26" ht="15.75" customHeight="1">
      <c r="C903" s="77"/>
      <c r="F903" s="77"/>
      <c r="G903" s="77"/>
      <c r="H903" s="77"/>
      <c r="K903" s="77"/>
      <c r="L903" s="111"/>
      <c r="N903" s="77"/>
      <c r="P903" s="77"/>
      <c r="R903" s="77"/>
      <c r="V903" s="77"/>
      <c r="X903" s="77"/>
      <c r="Z903" s="77"/>
    </row>
    <row r="904" spans="3:26" ht="15.75" customHeight="1">
      <c r="C904" s="77"/>
      <c r="F904" s="77"/>
      <c r="G904" s="77"/>
      <c r="H904" s="77"/>
      <c r="K904" s="77"/>
      <c r="L904" s="111"/>
      <c r="N904" s="77"/>
      <c r="P904" s="77"/>
      <c r="R904" s="77"/>
      <c r="V904" s="77"/>
      <c r="X904" s="77"/>
      <c r="Z904" s="77"/>
    </row>
    <row r="905" spans="3:26" ht="15.75" customHeight="1">
      <c r="C905" s="77"/>
      <c r="F905" s="77"/>
      <c r="G905" s="77"/>
      <c r="H905" s="77"/>
      <c r="K905" s="77"/>
      <c r="L905" s="111"/>
      <c r="N905" s="77"/>
      <c r="P905" s="77"/>
      <c r="R905" s="77"/>
      <c r="V905" s="77"/>
      <c r="X905" s="77"/>
      <c r="Z905" s="77"/>
    </row>
    <row r="906" spans="3:26" ht="15.75" customHeight="1">
      <c r="C906" s="77"/>
      <c r="F906" s="77"/>
      <c r="G906" s="77"/>
      <c r="H906" s="77"/>
      <c r="K906" s="77"/>
      <c r="L906" s="111"/>
      <c r="N906" s="77"/>
      <c r="P906" s="77"/>
      <c r="R906" s="77"/>
      <c r="V906" s="77"/>
      <c r="X906" s="77"/>
      <c r="Z906" s="77"/>
    </row>
    <row r="907" spans="3:26" ht="15.75" customHeight="1">
      <c r="C907" s="77"/>
      <c r="F907" s="77"/>
      <c r="G907" s="77"/>
      <c r="H907" s="77"/>
      <c r="K907" s="77"/>
      <c r="L907" s="111"/>
      <c r="N907" s="77"/>
      <c r="P907" s="77"/>
      <c r="R907" s="77"/>
      <c r="V907" s="77"/>
      <c r="X907" s="77"/>
      <c r="Z907" s="77"/>
    </row>
    <row r="908" spans="3:26" ht="15.75" customHeight="1">
      <c r="C908" s="77"/>
      <c r="F908" s="77"/>
      <c r="G908" s="77"/>
      <c r="H908" s="77"/>
      <c r="K908" s="77"/>
      <c r="L908" s="111"/>
      <c r="N908" s="77"/>
      <c r="P908" s="77"/>
      <c r="R908" s="77"/>
      <c r="V908" s="77"/>
      <c r="X908" s="77"/>
      <c r="Z908" s="77"/>
    </row>
    <row r="909" spans="3:26" ht="15.75" customHeight="1">
      <c r="C909" s="77"/>
      <c r="F909" s="77"/>
      <c r="G909" s="77"/>
      <c r="H909" s="77"/>
      <c r="K909" s="77"/>
      <c r="L909" s="111"/>
      <c r="N909" s="77"/>
      <c r="P909" s="77"/>
      <c r="R909" s="77"/>
      <c r="V909" s="77"/>
      <c r="X909" s="77"/>
      <c r="Z909" s="77"/>
    </row>
    <row r="910" spans="3:26" ht="15.75" customHeight="1">
      <c r="C910" s="77"/>
      <c r="F910" s="77"/>
      <c r="G910" s="77"/>
      <c r="H910" s="77"/>
      <c r="K910" s="77"/>
      <c r="L910" s="111"/>
      <c r="N910" s="77"/>
      <c r="P910" s="77"/>
      <c r="R910" s="77"/>
      <c r="V910" s="77"/>
      <c r="X910" s="77"/>
      <c r="Z910" s="77"/>
    </row>
    <row r="911" spans="3:26" ht="15.75" customHeight="1">
      <c r="C911" s="77"/>
      <c r="F911" s="77"/>
      <c r="G911" s="77"/>
      <c r="H911" s="77"/>
      <c r="K911" s="77"/>
      <c r="L911" s="111"/>
      <c r="N911" s="77"/>
      <c r="P911" s="77"/>
      <c r="R911" s="77"/>
      <c r="V911" s="77"/>
      <c r="X911" s="77"/>
      <c r="Z911" s="77"/>
    </row>
    <row r="912" spans="3:26" ht="15.75" customHeight="1">
      <c r="C912" s="77"/>
      <c r="F912" s="77"/>
      <c r="G912" s="77"/>
      <c r="H912" s="77"/>
      <c r="K912" s="77"/>
      <c r="L912" s="111"/>
      <c r="N912" s="77"/>
      <c r="P912" s="77"/>
      <c r="R912" s="77"/>
      <c r="V912" s="77"/>
      <c r="X912" s="77"/>
      <c r="Z912" s="77"/>
    </row>
    <row r="913" spans="3:26" ht="15.75" customHeight="1">
      <c r="C913" s="77"/>
      <c r="F913" s="77"/>
      <c r="G913" s="77"/>
      <c r="H913" s="77"/>
      <c r="K913" s="77"/>
      <c r="L913" s="111"/>
      <c r="N913" s="77"/>
      <c r="P913" s="77"/>
      <c r="R913" s="77"/>
      <c r="V913" s="77"/>
      <c r="X913" s="77"/>
      <c r="Z913" s="77"/>
    </row>
    <row r="914" spans="3:26" ht="15.75" customHeight="1">
      <c r="C914" s="77"/>
      <c r="F914" s="77"/>
      <c r="G914" s="77"/>
      <c r="H914" s="77"/>
      <c r="K914" s="77"/>
      <c r="L914" s="111"/>
      <c r="N914" s="77"/>
      <c r="P914" s="77"/>
      <c r="R914" s="77"/>
      <c r="V914" s="77"/>
      <c r="X914" s="77"/>
      <c r="Z914" s="77"/>
    </row>
    <row r="915" spans="3:26" ht="15.75" customHeight="1">
      <c r="C915" s="77"/>
      <c r="F915" s="77"/>
      <c r="G915" s="77"/>
      <c r="H915" s="77"/>
      <c r="K915" s="77"/>
      <c r="L915" s="111"/>
      <c r="N915" s="77"/>
      <c r="P915" s="77"/>
      <c r="R915" s="77"/>
      <c r="V915" s="77"/>
      <c r="X915" s="77"/>
      <c r="Z915" s="77"/>
    </row>
    <row r="916" spans="3:26" ht="15.75" customHeight="1">
      <c r="C916" s="77"/>
      <c r="F916" s="77"/>
      <c r="G916" s="77"/>
      <c r="H916" s="77"/>
      <c r="K916" s="77"/>
      <c r="L916" s="111"/>
      <c r="N916" s="77"/>
      <c r="P916" s="77"/>
      <c r="R916" s="77"/>
      <c r="V916" s="77"/>
      <c r="X916" s="77"/>
      <c r="Z916" s="77"/>
    </row>
    <row r="917" spans="3:26" ht="15.75" customHeight="1">
      <c r="C917" s="77"/>
      <c r="F917" s="77"/>
      <c r="G917" s="77"/>
      <c r="H917" s="77"/>
      <c r="K917" s="77"/>
      <c r="L917" s="111"/>
      <c r="N917" s="77"/>
      <c r="P917" s="77"/>
      <c r="R917" s="77"/>
      <c r="V917" s="77"/>
      <c r="X917" s="77"/>
      <c r="Z917" s="77"/>
    </row>
    <row r="918" spans="3:26" ht="15.75" customHeight="1">
      <c r="C918" s="77"/>
      <c r="F918" s="77"/>
      <c r="G918" s="77"/>
      <c r="H918" s="77"/>
      <c r="K918" s="77"/>
      <c r="L918" s="111"/>
      <c r="N918" s="77"/>
      <c r="P918" s="77"/>
      <c r="R918" s="77"/>
      <c r="V918" s="77"/>
      <c r="X918" s="77"/>
      <c r="Z918" s="77"/>
    </row>
    <row r="919" spans="3:26" ht="15.75" customHeight="1">
      <c r="C919" s="77"/>
      <c r="F919" s="77"/>
      <c r="G919" s="77"/>
      <c r="H919" s="77"/>
      <c r="K919" s="77"/>
      <c r="L919" s="111"/>
      <c r="N919" s="77"/>
      <c r="P919" s="77"/>
      <c r="R919" s="77"/>
      <c r="V919" s="77"/>
      <c r="X919" s="77"/>
      <c r="Z919" s="77"/>
    </row>
    <row r="920" spans="3:26" ht="15.75" customHeight="1">
      <c r="C920" s="77"/>
      <c r="F920" s="77"/>
      <c r="G920" s="77"/>
      <c r="H920" s="77"/>
      <c r="K920" s="77"/>
      <c r="L920" s="111"/>
      <c r="N920" s="77"/>
      <c r="P920" s="77"/>
      <c r="R920" s="77"/>
      <c r="V920" s="77"/>
      <c r="X920" s="77"/>
      <c r="Z920" s="77"/>
    </row>
    <row r="921" spans="3:26" ht="15.75" customHeight="1">
      <c r="C921" s="77"/>
      <c r="F921" s="77"/>
      <c r="G921" s="77"/>
      <c r="H921" s="77"/>
      <c r="K921" s="77"/>
      <c r="L921" s="111"/>
      <c r="N921" s="77"/>
      <c r="P921" s="77"/>
      <c r="R921" s="77"/>
      <c r="V921" s="77"/>
      <c r="X921" s="77"/>
      <c r="Z921" s="77"/>
    </row>
    <row r="922" spans="3:26" ht="15.75" customHeight="1">
      <c r="C922" s="77"/>
      <c r="F922" s="77"/>
      <c r="G922" s="77"/>
      <c r="H922" s="77"/>
      <c r="K922" s="77"/>
      <c r="L922" s="111"/>
      <c r="N922" s="77"/>
      <c r="P922" s="77"/>
      <c r="R922" s="77"/>
      <c r="V922" s="77"/>
      <c r="X922" s="77"/>
      <c r="Z922" s="77"/>
    </row>
    <row r="923" spans="3:26" ht="15.75" customHeight="1">
      <c r="C923" s="77"/>
      <c r="F923" s="77"/>
      <c r="G923" s="77"/>
      <c r="H923" s="77"/>
      <c r="K923" s="77"/>
      <c r="L923" s="111"/>
      <c r="N923" s="77"/>
      <c r="P923" s="77"/>
      <c r="R923" s="77"/>
      <c r="V923" s="77"/>
      <c r="X923" s="77"/>
      <c r="Z923" s="77"/>
    </row>
    <row r="924" spans="3:26" ht="15.75" customHeight="1">
      <c r="C924" s="77"/>
      <c r="F924" s="77"/>
      <c r="G924" s="77"/>
      <c r="H924" s="77"/>
      <c r="K924" s="77"/>
      <c r="L924" s="111"/>
      <c r="N924" s="77"/>
      <c r="P924" s="77"/>
      <c r="R924" s="77"/>
      <c r="V924" s="77"/>
      <c r="X924" s="77"/>
      <c r="Z924" s="77"/>
    </row>
    <row r="925" spans="3:26" ht="15.75" customHeight="1">
      <c r="C925" s="77"/>
      <c r="F925" s="77"/>
      <c r="G925" s="77"/>
      <c r="H925" s="77"/>
      <c r="K925" s="77"/>
      <c r="L925" s="111"/>
      <c r="N925" s="77"/>
      <c r="P925" s="77"/>
      <c r="R925" s="77"/>
      <c r="V925" s="77"/>
      <c r="X925" s="77"/>
      <c r="Z925" s="77"/>
    </row>
    <row r="926" spans="3:26" ht="15.75" customHeight="1">
      <c r="C926" s="77"/>
      <c r="F926" s="77"/>
      <c r="G926" s="77"/>
      <c r="H926" s="77"/>
      <c r="K926" s="77"/>
      <c r="L926" s="111"/>
      <c r="N926" s="77"/>
      <c r="P926" s="77"/>
      <c r="R926" s="77"/>
      <c r="V926" s="77"/>
      <c r="X926" s="77"/>
      <c r="Z926" s="77"/>
    </row>
    <row r="927" spans="3:26" ht="15.75" customHeight="1">
      <c r="C927" s="77"/>
      <c r="F927" s="77"/>
      <c r="G927" s="77"/>
      <c r="H927" s="77"/>
      <c r="K927" s="77"/>
      <c r="L927" s="111"/>
      <c r="N927" s="77"/>
      <c r="P927" s="77"/>
      <c r="R927" s="77"/>
      <c r="V927" s="77"/>
      <c r="X927" s="77"/>
      <c r="Z927" s="77"/>
    </row>
    <row r="928" spans="3:26" ht="15.75" customHeight="1">
      <c r="C928" s="77"/>
      <c r="F928" s="77"/>
      <c r="G928" s="77"/>
      <c r="H928" s="77"/>
      <c r="K928" s="77"/>
      <c r="L928" s="111"/>
      <c r="N928" s="77"/>
      <c r="P928" s="77"/>
      <c r="R928" s="77"/>
      <c r="V928" s="77"/>
      <c r="X928" s="77"/>
      <c r="Z928" s="77"/>
    </row>
    <row r="929" spans="3:26" ht="15.75" customHeight="1">
      <c r="C929" s="77"/>
      <c r="F929" s="77"/>
      <c r="G929" s="77"/>
      <c r="H929" s="77"/>
      <c r="K929" s="77"/>
      <c r="L929" s="111"/>
      <c r="N929" s="77"/>
      <c r="P929" s="77"/>
      <c r="R929" s="77"/>
      <c r="V929" s="77"/>
      <c r="X929" s="77"/>
      <c r="Z929" s="77"/>
    </row>
    <row r="930" spans="3:26" ht="15.75" customHeight="1">
      <c r="C930" s="77"/>
      <c r="F930" s="77"/>
      <c r="G930" s="77"/>
      <c r="H930" s="77"/>
      <c r="K930" s="77"/>
      <c r="L930" s="111"/>
      <c r="N930" s="77"/>
      <c r="P930" s="77"/>
      <c r="R930" s="77"/>
      <c r="V930" s="77"/>
      <c r="X930" s="77"/>
      <c r="Z930" s="77"/>
    </row>
    <row r="931" spans="3:26" ht="15.75" customHeight="1">
      <c r="C931" s="77"/>
      <c r="F931" s="77"/>
      <c r="G931" s="77"/>
      <c r="H931" s="77"/>
      <c r="K931" s="77"/>
      <c r="L931" s="111"/>
      <c r="N931" s="77"/>
      <c r="P931" s="77"/>
      <c r="R931" s="77"/>
      <c r="V931" s="77"/>
      <c r="X931" s="77"/>
      <c r="Z931" s="77"/>
    </row>
    <row r="932" spans="3:26" ht="15.75" customHeight="1">
      <c r="C932" s="77"/>
      <c r="F932" s="77"/>
      <c r="G932" s="77"/>
      <c r="H932" s="77"/>
      <c r="K932" s="77"/>
      <c r="L932" s="111"/>
      <c r="N932" s="77"/>
      <c r="P932" s="77"/>
      <c r="R932" s="77"/>
      <c r="V932" s="77"/>
      <c r="X932" s="77"/>
      <c r="Z932" s="77"/>
    </row>
    <row r="933" spans="3:26" ht="15.75" customHeight="1">
      <c r="C933" s="77"/>
      <c r="F933" s="77"/>
      <c r="G933" s="77"/>
      <c r="H933" s="77"/>
      <c r="K933" s="77"/>
      <c r="L933" s="111"/>
      <c r="N933" s="77"/>
      <c r="P933" s="77"/>
      <c r="R933" s="77"/>
      <c r="V933" s="77"/>
      <c r="X933" s="77"/>
      <c r="Z933" s="77"/>
    </row>
    <row r="934" spans="3:26" ht="15.75" customHeight="1">
      <c r="C934" s="77"/>
      <c r="F934" s="77"/>
      <c r="G934" s="77"/>
      <c r="H934" s="77"/>
      <c r="K934" s="77"/>
      <c r="L934" s="111"/>
      <c r="N934" s="77"/>
      <c r="P934" s="77"/>
      <c r="R934" s="77"/>
      <c r="V934" s="77"/>
      <c r="X934" s="77"/>
      <c r="Z934" s="77"/>
    </row>
    <row r="935" spans="3:26" ht="15.75" customHeight="1">
      <c r="C935" s="77"/>
      <c r="F935" s="77"/>
      <c r="G935" s="77"/>
      <c r="H935" s="77"/>
      <c r="K935" s="77"/>
      <c r="L935" s="111"/>
      <c r="N935" s="77"/>
      <c r="P935" s="77"/>
      <c r="R935" s="77"/>
      <c r="V935" s="77"/>
      <c r="X935" s="77"/>
      <c r="Z935" s="77"/>
    </row>
    <row r="936" spans="3:26" ht="15.75" customHeight="1">
      <c r="C936" s="77"/>
      <c r="F936" s="77"/>
      <c r="G936" s="77"/>
      <c r="H936" s="77"/>
      <c r="K936" s="77"/>
      <c r="L936" s="111"/>
      <c r="N936" s="77"/>
      <c r="P936" s="77"/>
      <c r="R936" s="77"/>
      <c r="V936" s="77"/>
      <c r="X936" s="77"/>
      <c r="Z936" s="77"/>
    </row>
    <row r="937" spans="3:26" ht="15.75" customHeight="1">
      <c r="C937" s="77"/>
      <c r="F937" s="77"/>
      <c r="G937" s="77"/>
      <c r="H937" s="77"/>
      <c r="K937" s="77"/>
      <c r="L937" s="111"/>
      <c r="N937" s="77"/>
      <c r="P937" s="77"/>
      <c r="R937" s="77"/>
      <c r="V937" s="77"/>
      <c r="X937" s="77"/>
      <c r="Z937" s="77"/>
    </row>
    <row r="938" spans="3:26" ht="15.75" customHeight="1">
      <c r="C938" s="77"/>
      <c r="F938" s="77"/>
      <c r="G938" s="77"/>
      <c r="H938" s="77"/>
      <c r="K938" s="77"/>
      <c r="L938" s="111"/>
      <c r="N938" s="77"/>
      <c r="P938" s="77"/>
      <c r="R938" s="77"/>
      <c r="V938" s="77"/>
      <c r="X938" s="77"/>
      <c r="Z938" s="77"/>
    </row>
    <row r="939" spans="3:26" ht="15.75" customHeight="1">
      <c r="C939" s="77"/>
      <c r="F939" s="77"/>
      <c r="G939" s="77"/>
      <c r="H939" s="77"/>
      <c r="K939" s="77"/>
      <c r="L939" s="111"/>
      <c r="N939" s="77"/>
      <c r="P939" s="77"/>
      <c r="R939" s="77"/>
      <c r="V939" s="77"/>
      <c r="X939" s="77"/>
      <c r="Z939" s="77"/>
    </row>
    <row r="940" spans="3:26" ht="15.75" customHeight="1">
      <c r="C940" s="77"/>
      <c r="F940" s="77"/>
      <c r="G940" s="77"/>
      <c r="H940" s="77"/>
      <c r="K940" s="77"/>
      <c r="L940" s="111"/>
      <c r="N940" s="77"/>
      <c r="P940" s="77"/>
      <c r="R940" s="77"/>
      <c r="V940" s="77"/>
      <c r="X940" s="77"/>
      <c r="Z940" s="77"/>
    </row>
    <row r="941" spans="3:26" ht="15.75" customHeight="1">
      <c r="C941" s="77"/>
      <c r="F941" s="77"/>
      <c r="G941" s="77"/>
      <c r="H941" s="77"/>
      <c r="K941" s="77"/>
      <c r="L941" s="111"/>
      <c r="N941" s="77"/>
      <c r="P941" s="77"/>
      <c r="R941" s="77"/>
      <c r="V941" s="77"/>
      <c r="X941" s="77"/>
      <c r="Z941" s="77"/>
    </row>
    <row r="942" spans="3:26" ht="15.75" customHeight="1">
      <c r="C942" s="77"/>
      <c r="F942" s="77"/>
      <c r="G942" s="77"/>
      <c r="H942" s="77"/>
      <c r="K942" s="77"/>
      <c r="L942" s="111"/>
      <c r="N942" s="77"/>
      <c r="P942" s="77"/>
      <c r="R942" s="77"/>
      <c r="V942" s="77"/>
      <c r="X942" s="77"/>
      <c r="Z942" s="77"/>
    </row>
    <row r="943" spans="3:26" ht="15.75" customHeight="1">
      <c r="C943" s="77"/>
      <c r="F943" s="77"/>
      <c r="G943" s="77"/>
      <c r="H943" s="77"/>
      <c r="K943" s="77"/>
      <c r="L943" s="111"/>
      <c r="N943" s="77"/>
      <c r="P943" s="77"/>
      <c r="R943" s="77"/>
      <c r="V943" s="77"/>
      <c r="X943" s="77"/>
      <c r="Z943" s="77"/>
    </row>
    <row r="944" spans="3:26" ht="15.75" customHeight="1">
      <c r="C944" s="77"/>
      <c r="F944" s="77"/>
      <c r="G944" s="77"/>
      <c r="H944" s="77"/>
      <c r="K944" s="77"/>
      <c r="L944" s="111"/>
      <c r="N944" s="77"/>
      <c r="P944" s="77"/>
      <c r="R944" s="77"/>
      <c r="V944" s="77"/>
      <c r="X944" s="77"/>
      <c r="Z944" s="77"/>
    </row>
    <row r="945" spans="3:26" ht="15.75" customHeight="1">
      <c r="C945" s="77"/>
      <c r="F945" s="77"/>
      <c r="G945" s="77"/>
      <c r="H945" s="77"/>
      <c r="K945" s="77"/>
      <c r="L945" s="111"/>
      <c r="N945" s="77"/>
      <c r="P945" s="77"/>
      <c r="R945" s="77"/>
      <c r="V945" s="77"/>
      <c r="X945" s="77"/>
      <c r="Z945" s="77"/>
    </row>
    <row r="946" spans="3:26" ht="15.75" customHeight="1">
      <c r="C946" s="77"/>
      <c r="F946" s="77"/>
      <c r="G946" s="77"/>
      <c r="H946" s="77"/>
      <c r="K946" s="77"/>
      <c r="L946" s="111"/>
      <c r="N946" s="77"/>
      <c r="P946" s="77"/>
      <c r="R946" s="77"/>
      <c r="V946" s="77"/>
      <c r="X946" s="77"/>
      <c r="Z946" s="77"/>
    </row>
    <row r="947" spans="3:26" ht="15.75" customHeight="1">
      <c r="C947" s="77"/>
      <c r="F947" s="77"/>
      <c r="G947" s="77"/>
      <c r="H947" s="77"/>
      <c r="K947" s="77"/>
      <c r="L947" s="111"/>
      <c r="N947" s="77"/>
      <c r="P947" s="77"/>
      <c r="R947" s="77"/>
      <c r="V947" s="77"/>
      <c r="X947" s="77"/>
      <c r="Z947" s="77"/>
    </row>
    <row r="948" spans="3:26" ht="15.75" customHeight="1">
      <c r="C948" s="77"/>
      <c r="F948" s="77"/>
      <c r="G948" s="77"/>
      <c r="H948" s="77"/>
      <c r="K948" s="77"/>
      <c r="L948" s="111"/>
      <c r="N948" s="77"/>
      <c r="P948" s="77"/>
      <c r="R948" s="77"/>
      <c r="V948" s="77"/>
      <c r="X948" s="77"/>
      <c r="Z948" s="77"/>
    </row>
    <row r="949" spans="3:26" ht="15.75" customHeight="1">
      <c r="C949" s="77"/>
      <c r="F949" s="77"/>
      <c r="G949" s="77"/>
      <c r="H949" s="77"/>
      <c r="K949" s="77"/>
      <c r="L949" s="111"/>
      <c r="N949" s="77"/>
      <c r="P949" s="77"/>
      <c r="R949" s="77"/>
      <c r="V949" s="77"/>
      <c r="X949" s="77"/>
      <c r="Z949" s="77"/>
    </row>
    <row r="950" spans="3:26" ht="15.75" customHeight="1">
      <c r="C950" s="77"/>
      <c r="F950" s="77"/>
      <c r="G950" s="77"/>
      <c r="H950" s="77"/>
      <c r="K950" s="77"/>
      <c r="L950" s="111"/>
      <c r="N950" s="77"/>
      <c r="P950" s="77"/>
      <c r="R950" s="77"/>
      <c r="V950" s="77"/>
      <c r="X950" s="77"/>
      <c r="Z950" s="77"/>
    </row>
    <row r="951" spans="3:26" ht="15.75" customHeight="1">
      <c r="C951" s="77"/>
      <c r="F951" s="77"/>
      <c r="G951" s="77"/>
      <c r="H951" s="77"/>
      <c r="K951" s="77"/>
      <c r="L951" s="111"/>
      <c r="N951" s="77"/>
      <c r="P951" s="77"/>
      <c r="R951" s="77"/>
      <c r="V951" s="77"/>
      <c r="X951" s="77"/>
      <c r="Z951" s="77"/>
    </row>
    <row r="952" spans="3:26" ht="15.75" customHeight="1">
      <c r="C952" s="77"/>
      <c r="F952" s="77"/>
      <c r="G952" s="77"/>
      <c r="H952" s="77"/>
      <c r="K952" s="77"/>
      <c r="L952" s="111"/>
      <c r="N952" s="77"/>
      <c r="P952" s="77"/>
      <c r="R952" s="77"/>
      <c r="V952" s="77"/>
      <c r="X952" s="77"/>
      <c r="Z952" s="77"/>
    </row>
    <row r="953" spans="3:26" ht="15.75" customHeight="1">
      <c r="C953" s="77"/>
      <c r="F953" s="77"/>
      <c r="G953" s="77"/>
      <c r="H953" s="77"/>
      <c r="K953" s="77"/>
      <c r="L953" s="111"/>
      <c r="N953" s="77"/>
      <c r="P953" s="77"/>
      <c r="R953" s="77"/>
      <c r="V953" s="77"/>
      <c r="X953" s="77"/>
      <c r="Z953" s="77"/>
    </row>
    <row r="954" spans="3:26" ht="15.75" customHeight="1">
      <c r="C954" s="77"/>
      <c r="F954" s="77"/>
      <c r="G954" s="77"/>
      <c r="H954" s="77"/>
      <c r="K954" s="77"/>
      <c r="L954" s="111"/>
      <c r="N954" s="77"/>
      <c r="P954" s="77"/>
      <c r="R954" s="77"/>
      <c r="V954" s="77"/>
      <c r="X954" s="77"/>
      <c r="Z954" s="77"/>
    </row>
    <row r="955" spans="3:26" ht="15.75" customHeight="1">
      <c r="C955" s="77"/>
      <c r="F955" s="77"/>
      <c r="G955" s="77"/>
      <c r="H955" s="77"/>
      <c r="K955" s="77"/>
      <c r="L955" s="111"/>
      <c r="N955" s="77"/>
      <c r="P955" s="77"/>
      <c r="R955" s="77"/>
      <c r="V955" s="77"/>
      <c r="X955" s="77"/>
      <c r="Z955" s="77"/>
    </row>
    <row r="956" spans="3:26" ht="15.75" customHeight="1">
      <c r="C956" s="77"/>
      <c r="F956" s="77"/>
      <c r="G956" s="77"/>
      <c r="H956" s="77"/>
      <c r="K956" s="77"/>
      <c r="L956" s="111"/>
      <c r="N956" s="77"/>
      <c r="P956" s="77"/>
      <c r="R956" s="77"/>
      <c r="V956" s="77"/>
      <c r="X956" s="77"/>
      <c r="Z956" s="77"/>
    </row>
    <row r="957" spans="3:26" ht="15.75" customHeight="1">
      <c r="C957" s="77"/>
      <c r="F957" s="77"/>
      <c r="G957" s="77"/>
      <c r="H957" s="77"/>
      <c r="K957" s="77"/>
      <c r="L957" s="111"/>
      <c r="N957" s="77"/>
      <c r="P957" s="77"/>
      <c r="R957" s="77"/>
      <c r="V957" s="77"/>
      <c r="X957" s="77"/>
      <c r="Z957" s="77"/>
    </row>
    <row r="958" spans="3:26" ht="15.75" customHeight="1">
      <c r="C958" s="77"/>
      <c r="F958" s="77"/>
      <c r="G958" s="77"/>
      <c r="H958" s="77"/>
      <c r="K958" s="77"/>
      <c r="L958" s="111"/>
      <c r="N958" s="77"/>
      <c r="P958" s="77"/>
      <c r="R958" s="77"/>
      <c r="V958" s="77"/>
      <c r="X958" s="77"/>
      <c r="Z958" s="77"/>
    </row>
    <row r="959" spans="3:26" ht="15.75" customHeight="1">
      <c r="C959" s="77"/>
      <c r="F959" s="77"/>
      <c r="G959" s="77"/>
      <c r="H959" s="77"/>
      <c r="K959" s="77"/>
      <c r="L959" s="111"/>
      <c r="N959" s="77"/>
      <c r="P959" s="77"/>
      <c r="R959" s="77"/>
      <c r="V959" s="77"/>
      <c r="X959" s="77"/>
      <c r="Z959" s="77"/>
    </row>
    <row r="960" spans="3:26" ht="15.75" customHeight="1">
      <c r="C960" s="77"/>
      <c r="F960" s="77"/>
      <c r="G960" s="77"/>
      <c r="H960" s="77"/>
      <c r="K960" s="77"/>
      <c r="L960" s="111"/>
      <c r="N960" s="77"/>
      <c r="P960" s="77"/>
      <c r="R960" s="77"/>
      <c r="V960" s="77"/>
      <c r="X960" s="77"/>
      <c r="Z960" s="77"/>
    </row>
    <row r="961" spans="3:26" ht="15.75" customHeight="1">
      <c r="C961" s="77"/>
      <c r="F961" s="77"/>
      <c r="G961" s="77"/>
      <c r="H961" s="77"/>
      <c r="K961" s="77"/>
      <c r="L961" s="111"/>
      <c r="N961" s="77"/>
      <c r="P961" s="77"/>
      <c r="R961" s="77"/>
      <c r="V961" s="77"/>
      <c r="X961" s="77"/>
      <c r="Z961" s="77"/>
    </row>
    <row r="962" spans="3:26" ht="15.75" customHeight="1">
      <c r="C962" s="77"/>
      <c r="F962" s="77"/>
      <c r="G962" s="77"/>
      <c r="H962" s="77"/>
      <c r="K962" s="77"/>
      <c r="L962" s="111"/>
      <c r="N962" s="77"/>
      <c r="P962" s="77"/>
      <c r="R962" s="77"/>
      <c r="V962" s="77"/>
      <c r="X962" s="77"/>
      <c r="Z962" s="77"/>
    </row>
    <row r="963" spans="3:26" ht="15.75" customHeight="1">
      <c r="C963" s="77"/>
      <c r="F963" s="77"/>
      <c r="G963" s="77"/>
      <c r="H963" s="77"/>
      <c r="K963" s="77"/>
      <c r="L963" s="111"/>
      <c r="N963" s="77"/>
      <c r="P963" s="77"/>
      <c r="R963" s="77"/>
      <c r="V963" s="77"/>
      <c r="X963" s="77"/>
      <c r="Z963" s="77"/>
    </row>
    <row r="964" spans="3:26" ht="15.75" customHeight="1">
      <c r="C964" s="77"/>
      <c r="F964" s="77"/>
      <c r="G964" s="77"/>
      <c r="H964" s="77"/>
      <c r="K964" s="77"/>
      <c r="L964" s="111"/>
      <c r="N964" s="77"/>
      <c r="P964" s="77"/>
      <c r="R964" s="77"/>
      <c r="V964" s="77"/>
      <c r="X964" s="77"/>
      <c r="Z964" s="77"/>
    </row>
    <row r="965" spans="3:26" ht="15.75" customHeight="1">
      <c r="C965" s="77"/>
      <c r="F965" s="77"/>
      <c r="G965" s="77"/>
      <c r="H965" s="77"/>
      <c r="K965" s="77"/>
      <c r="L965" s="111"/>
      <c r="N965" s="77"/>
      <c r="P965" s="77"/>
      <c r="R965" s="77"/>
      <c r="V965" s="77"/>
      <c r="X965" s="77"/>
      <c r="Z965" s="77"/>
    </row>
    <row r="966" spans="3:26" ht="15.75" customHeight="1">
      <c r="C966" s="77"/>
      <c r="F966" s="77"/>
      <c r="G966" s="77"/>
      <c r="H966" s="77"/>
      <c r="K966" s="77"/>
      <c r="L966" s="111"/>
      <c r="N966" s="77"/>
      <c r="P966" s="77"/>
      <c r="R966" s="77"/>
      <c r="V966" s="77"/>
      <c r="X966" s="77"/>
      <c r="Z966" s="77"/>
    </row>
    <row r="967" spans="3:26" ht="15.75" customHeight="1">
      <c r="C967" s="77"/>
      <c r="F967" s="77"/>
      <c r="G967" s="77"/>
      <c r="H967" s="77"/>
      <c r="K967" s="77"/>
      <c r="L967" s="111"/>
      <c r="N967" s="77"/>
      <c r="P967" s="77"/>
      <c r="R967" s="77"/>
      <c r="V967" s="77"/>
      <c r="X967" s="77"/>
      <c r="Z967" s="77"/>
    </row>
    <row r="968" spans="3:26" ht="15.75" customHeight="1">
      <c r="C968" s="77"/>
      <c r="F968" s="77"/>
      <c r="G968" s="77"/>
      <c r="H968" s="77"/>
      <c r="K968" s="77"/>
      <c r="L968" s="111"/>
      <c r="N968" s="77"/>
      <c r="P968" s="77"/>
      <c r="R968" s="77"/>
      <c r="V968" s="77"/>
      <c r="X968" s="77"/>
      <c r="Z968" s="77"/>
    </row>
    <row r="969" spans="3:26" ht="15.75" customHeight="1">
      <c r="C969" s="77"/>
      <c r="F969" s="77"/>
      <c r="G969" s="77"/>
      <c r="H969" s="77"/>
      <c r="K969" s="77"/>
      <c r="L969" s="111"/>
      <c r="N969" s="77"/>
      <c r="P969" s="77"/>
      <c r="R969" s="77"/>
      <c r="V969" s="77"/>
      <c r="X969" s="77"/>
      <c r="Z969" s="77"/>
    </row>
    <row r="970" spans="3:26" ht="15.75" customHeight="1">
      <c r="C970" s="77"/>
      <c r="F970" s="77"/>
      <c r="G970" s="77"/>
      <c r="H970" s="77"/>
      <c r="K970" s="77"/>
      <c r="L970" s="111"/>
      <c r="N970" s="77"/>
      <c r="P970" s="77"/>
      <c r="R970" s="77"/>
      <c r="V970" s="77"/>
      <c r="X970" s="77"/>
      <c r="Z970" s="77"/>
    </row>
    <row r="971" spans="3:26" ht="15.75" customHeight="1">
      <c r="C971" s="77"/>
      <c r="F971" s="77"/>
      <c r="G971" s="77"/>
      <c r="H971" s="77"/>
      <c r="K971" s="77"/>
      <c r="L971" s="111"/>
      <c r="N971" s="77"/>
      <c r="P971" s="77"/>
      <c r="R971" s="77"/>
      <c r="V971" s="77"/>
      <c r="X971" s="77"/>
      <c r="Z971" s="77"/>
    </row>
    <row r="972" spans="3:26" ht="15.75" customHeight="1">
      <c r="C972" s="77"/>
      <c r="F972" s="77"/>
      <c r="G972" s="77"/>
      <c r="H972" s="77"/>
      <c r="K972" s="77"/>
      <c r="L972" s="111"/>
      <c r="N972" s="77"/>
      <c r="P972" s="77"/>
      <c r="R972" s="77"/>
      <c r="V972" s="77"/>
      <c r="X972" s="77"/>
      <c r="Z972" s="77"/>
    </row>
    <row r="973" spans="3:26" ht="15.75" customHeight="1">
      <c r="C973" s="77"/>
      <c r="F973" s="77"/>
      <c r="G973" s="77"/>
      <c r="H973" s="77"/>
      <c r="K973" s="77"/>
      <c r="L973" s="111"/>
      <c r="N973" s="77"/>
      <c r="P973" s="77"/>
      <c r="R973" s="77"/>
      <c r="V973" s="77"/>
      <c r="X973" s="77"/>
      <c r="Z973" s="77"/>
    </row>
    <row r="974" spans="3:26" ht="15.75" customHeight="1">
      <c r="C974" s="77"/>
      <c r="F974" s="77"/>
      <c r="G974" s="77"/>
      <c r="H974" s="77"/>
      <c r="K974" s="77"/>
      <c r="L974" s="111"/>
      <c r="N974" s="77"/>
      <c r="P974" s="77"/>
      <c r="R974" s="77"/>
      <c r="V974" s="77"/>
      <c r="X974" s="77"/>
      <c r="Z974" s="77"/>
    </row>
    <row r="975" spans="3:26" ht="15.75" customHeight="1">
      <c r="C975" s="77"/>
      <c r="F975" s="77"/>
      <c r="G975" s="77"/>
      <c r="H975" s="77"/>
      <c r="K975" s="77"/>
      <c r="L975" s="111"/>
      <c r="N975" s="77"/>
      <c r="P975" s="77"/>
      <c r="R975" s="77"/>
      <c r="V975" s="77"/>
      <c r="X975" s="77"/>
      <c r="Z975" s="77"/>
    </row>
    <row r="976" spans="3:26" ht="15.75" customHeight="1">
      <c r="C976" s="77"/>
      <c r="F976" s="77"/>
      <c r="G976" s="77"/>
      <c r="H976" s="77"/>
      <c r="K976" s="77"/>
      <c r="L976" s="111"/>
      <c r="N976" s="77"/>
      <c r="P976" s="77"/>
      <c r="R976" s="77"/>
      <c r="V976" s="77"/>
      <c r="X976" s="77"/>
      <c r="Z976" s="77"/>
    </row>
    <row r="977" spans="3:26" ht="15.75" customHeight="1">
      <c r="C977" s="77"/>
      <c r="F977" s="77"/>
      <c r="G977" s="77"/>
      <c r="H977" s="77"/>
      <c r="K977" s="77"/>
      <c r="L977" s="111"/>
      <c r="N977" s="77"/>
      <c r="P977" s="77"/>
      <c r="R977" s="77"/>
      <c r="V977" s="77"/>
      <c r="X977" s="77"/>
      <c r="Z977" s="77"/>
    </row>
    <row r="978" spans="3:26" ht="15.75" customHeight="1">
      <c r="C978" s="77"/>
      <c r="F978" s="77"/>
      <c r="G978" s="77"/>
      <c r="H978" s="77"/>
      <c r="K978" s="77"/>
      <c r="L978" s="111"/>
      <c r="N978" s="77"/>
      <c r="P978" s="77"/>
      <c r="R978" s="77"/>
      <c r="V978" s="77"/>
      <c r="X978" s="77"/>
      <c r="Z978" s="77"/>
    </row>
    <row r="979" spans="3:26" ht="15.75" customHeight="1">
      <c r="C979" s="77"/>
      <c r="F979" s="77"/>
      <c r="G979" s="77"/>
      <c r="H979" s="77"/>
      <c r="K979" s="77"/>
      <c r="L979" s="111"/>
      <c r="N979" s="77"/>
      <c r="P979" s="77"/>
      <c r="R979" s="77"/>
      <c r="V979" s="77"/>
      <c r="X979" s="77"/>
      <c r="Z979" s="77"/>
    </row>
    <row r="980" spans="3:26" ht="15.75" customHeight="1">
      <c r="C980" s="77"/>
      <c r="F980" s="77"/>
      <c r="G980" s="77"/>
      <c r="H980" s="77"/>
      <c r="K980" s="77"/>
      <c r="L980" s="111"/>
      <c r="N980" s="77"/>
      <c r="P980" s="77"/>
      <c r="R980" s="77"/>
      <c r="V980" s="77"/>
      <c r="X980" s="77"/>
      <c r="Z980" s="77"/>
    </row>
    <row r="981" spans="3:26" ht="15.75" customHeight="1">
      <c r="C981" s="77"/>
      <c r="F981" s="77"/>
      <c r="G981" s="77"/>
      <c r="H981" s="77"/>
      <c r="K981" s="77"/>
      <c r="L981" s="111"/>
      <c r="N981" s="77"/>
      <c r="P981" s="77"/>
      <c r="R981" s="77"/>
      <c r="V981" s="77"/>
      <c r="X981" s="77"/>
      <c r="Z981" s="77"/>
    </row>
    <row r="982" spans="3:26" ht="15.75" customHeight="1">
      <c r="C982" s="77"/>
      <c r="F982" s="77"/>
      <c r="G982" s="77"/>
      <c r="H982" s="77"/>
      <c r="K982" s="77"/>
      <c r="L982" s="111"/>
      <c r="N982" s="77"/>
      <c r="P982" s="77"/>
      <c r="R982" s="77"/>
      <c r="V982" s="77"/>
      <c r="X982" s="77"/>
      <c r="Z982" s="77"/>
    </row>
    <row r="983" spans="3:26" ht="15.75" customHeight="1">
      <c r="C983" s="77"/>
      <c r="F983" s="77"/>
      <c r="G983" s="77"/>
      <c r="H983" s="77"/>
      <c r="K983" s="77"/>
      <c r="L983" s="111"/>
      <c r="N983" s="77"/>
      <c r="P983" s="77"/>
      <c r="R983" s="77"/>
      <c r="V983" s="77"/>
      <c r="X983" s="77"/>
      <c r="Z983" s="77"/>
    </row>
    <row r="984" spans="3:26" ht="15.75" customHeight="1">
      <c r="C984" s="77"/>
      <c r="F984" s="77"/>
      <c r="G984" s="77"/>
      <c r="H984" s="77"/>
      <c r="K984" s="77"/>
      <c r="L984" s="111"/>
      <c r="N984" s="77"/>
      <c r="P984" s="77"/>
      <c r="R984" s="77"/>
      <c r="V984" s="77"/>
      <c r="X984" s="77"/>
      <c r="Z984" s="77"/>
    </row>
    <row r="985" spans="3:26" ht="15.75" customHeight="1">
      <c r="C985" s="77"/>
      <c r="F985" s="77"/>
      <c r="G985" s="77"/>
      <c r="H985" s="77"/>
      <c r="K985" s="77"/>
      <c r="L985" s="111"/>
      <c r="N985" s="77"/>
      <c r="P985" s="77"/>
      <c r="R985" s="77"/>
      <c r="V985" s="77"/>
      <c r="X985" s="77"/>
      <c r="Z985" s="77"/>
    </row>
    <row r="986" spans="3:26" ht="15.75" customHeight="1">
      <c r="C986" s="77"/>
      <c r="F986" s="77"/>
      <c r="G986" s="77"/>
      <c r="H986" s="77"/>
      <c r="K986" s="77"/>
      <c r="L986" s="111"/>
      <c r="N986" s="77"/>
      <c r="P986" s="77"/>
      <c r="R986" s="77"/>
      <c r="V986" s="77"/>
      <c r="X986" s="77"/>
      <c r="Z986" s="77"/>
    </row>
    <row r="987" spans="3:26" ht="15.75" customHeight="1">
      <c r="C987" s="77"/>
      <c r="F987" s="77"/>
      <c r="G987" s="77"/>
      <c r="H987" s="77"/>
      <c r="K987" s="77"/>
      <c r="L987" s="111"/>
      <c r="N987" s="77"/>
      <c r="P987" s="77"/>
      <c r="R987" s="77"/>
      <c r="V987" s="77"/>
      <c r="X987" s="77"/>
      <c r="Z987" s="77"/>
    </row>
    <row r="988" spans="3:26" ht="15.75" customHeight="1">
      <c r="C988" s="77"/>
      <c r="F988" s="77"/>
      <c r="G988" s="77"/>
      <c r="H988" s="77"/>
      <c r="K988" s="77"/>
      <c r="L988" s="111"/>
      <c r="N988" s="77"/>
      <c r="P988" s="77"/>
      <c r="R988" s="77"/>
      <c r="V988" s="77"/>
      <c r="X988" s="77"/>
      <c r="Z988" s="77"/>
    </row>
    <row r="989" spans="3:26" ht="15.75" customHeight="1">
      <c r="C989" s="77"/>
      <c r="F989" s="77"/>
      <c r="G989" s="77"/>
      <c r="H989" s="77"/>
      <c r="K989" s="77"/>
      <c r="L989" s="111"/>
      <c r="N989" s="77"/>
      <c r="P989" s="77"/>
      <c r="R989" s="77"/>
      <c r="V989" s="77"/>
      <c r="X989" s="77"/>
      <c r="Z989" s="77"/>
    </row>
    <row r="990" spans="3:26" ht="15.75" customHeight="1">
      <c r="C990" s="77"/>
      <c r="F990" s="77"/>
      <c r="G990" s="77"/>
      <c r="H990" s="77"/>
      <c r="K990" s="77"/>
      <c r="L990" s="111"/>
      <c r="N990" s="77"/>
      <c r="P990" s="77"/>
      <c r="R990" s="77"/>
      <c r="V990" s="77"/>
      <c r="X990" s="77"/>
      <c r="Z990" s="77"/>
    </row>
    <row r="991" spans="3:26" ht="15.75" customHeight="1">
      <c r="C991" s="77"/>
      <c r="F991" s="77"/>
      <c r="G991" s="77"/>
      <c r="H991" s="77"/>
      <c r="K991" s="77"/>
      <c r="L991" s="111"/>
      <c r="N991" s="77"/>
      <c r="P991" s="77"/>
      <c r="R991" s="77"/>
      <c r="V991" s="77"/>
      <c r="X991" s="77"/>
      <c r="Z991" s="77"/>
    </row>
    <row r="992" spans="3:26" ht="15.75" customHeight="1">
      <c r="C992" s="77"/>
      <c r="F992" s="77"/>
      <c r="G992" s="77"/>
      <c r="H992" s="77"/>
      <c r="K992" s="77"/>
      <c r="L992" s="111"/>
      <c r="N992" s="77"/>
      <c r="P992" s="77"/>
      <c r="R992" s="77"/>
      <c r="V992" s="77"/>
      <c r="X992" s="77"/>
      <c r="Z992" s="77"/>
    </row>
    <row r="993" spans="3:26" ht="15.75" customHeight="1">
      <c r="C993" s="77"/>
      <c r="F993" s="77"/>
      <c r="G993" s="77"/>
      <c r="H993" s="77"/>
      <c r="K993" s="77"/>
      <c r="L993" s="111"/>
      <c r="N993" s="77"/>
      <c r="P993" s="77"/>
      <c r="R993" s="77"/>
      <c r="V993" s="77"/>
      <c r="X993" s="77"/>
      <c r="Z993" s="77"/>
    </row>
    <row r="994" spans="3:26" ht="15.75" customHeight="1">
      <c r="C994" s="77"/>
      <c r="F994" s="77"/>
      <c r="G994" s="77"/>
      <c r="H994" s="77"/>
      <c r="K994" s="77"/>
      <c r="L994" s="111"/>
      <c r="N994" s="77"/>
      <c r="P994" s="77"/>
      <c r="R994" s="77"/>
      <c r="V994" s="77"/>
      <c r="X994" s="77"/>
      <c r="Z994" s="77"/>
    </row>
    <row r="995" spans="3:26" ht="15.75" customHeight="1">
      <c r="C995" s="77"/>
      <c r="F995" s="77"/>
      <c r="G995" s="77"/>
      <c r="H995" s="77"/>
      <c r="K995" s="77"/>
      <c r="L995" s="111"/>
      <c r="N995" s="77"/>
      <c r="P995" s="77"/>
      <c r="R995" s="77"/>
      <c r="V995" s="77"/>
      <c r="X995" s="77"/>
      <c r="Z995" s="77"/>
    </row>
    <row r="996" spans="3:26" ht="15.75" customHeight="1">
      <c r="C996" s="77"/>
      <c r="F996" s="77"/>
      <c r="G996" s="77"/>
      <c r="H996" s="77"/>
      <c r="K996" s="77"/>
      <c r="L996" s="111"/>
      <c r="N996" s="77"/>
      <c r="P996" s="77"/>
      <c r="R996" s="77"/>
      <c r="V996" s="77"/>
      <c r="X996" s="77"/>
      <c r="Z996" s="77"/>
    </row>
    <row r="997" spans="3:26" ht="15.75" customHeight="1">
      <c r="C997" s="77"/>
      <c r="F997" s="77"/>
      <c r="G997" s="77"/>
      <c r="H997" s="77"/>
      <c r="K997" s="77"/>
      <c r="L997" s="111"/>
      <c r="N997" s="77"/>
      <c r="P997" s="77"/>
      <c r="R997" s="77"/>
      <c r="V997" s="77"/>
      <c r="X997" s="77"/>
      <c r="Z997" s="77"/>
    </row>
    <row r="998" spans="3:26" ht="15.75" customHeight="1">
      <c r="C998" s="77"/>
      <c r="F998" s="77"/>
      <c r="G998" s="77"/>
      <c r="H998" s="77"/>
      <c r="K998" s="77"/>
      <c r="L998" s="111"/>
      <c r="N998" s="77"/>
      <c r="P998" s="77"/>
      <c r="R998" s="77"/>
      <c r="V998" s="77"/>
      <c r="X998" s="77"/>
      <c r="Z998" s="77"/>
    </row>
    <row r="999" spans="3:26" ht="15.75" customHeight="1">
      <c r="C999" s="77"/>
      <c r="F999" s="77"/>
      <c r="G999" s="77"/>
      <c r="H999" s="77"/>
      <c r="K999" s="77"/>
      <c r="L999" s="111"/>
      <c r="N999" s="77"/>
      <c r="P999" s="77"/>
      <c r="R999" s="77"/>
      <c r="V999" s="77"/>
      <c r="X999" s="77"/>
      <c r="Z999" s="77"/>
    </row>
    <row r="1000" spans="3:26" ht="15.75" customHeight="1">
      <c r="C1000" s="77"/>
      <c r="F1000" s="77"/>
      <c r="G1000" s="77"/>
      <c r="H1000" s="77"/>
      <c r="K1000" s="77"/>
      <c r="L1000" s="111"/>
      <c r="N1000" s="77"/>
      <c r="P1000" s="77"/>
      <c r="R1000" s="77"/>
      <c r="V1000" s="77"/>
      <c r="X1000" s="77"/>
      <c r="Z1000" s="77"/>
    </row>
    <row r="1001" spans="3:26" ht="15.75" customHeight="1">
      <c r="C1001" s="77"/>
      <c r="F1001" s="77"/>
      <c r="G1001" s="77"/>
      <c r="H1001" s="77"/>
      <c r="K1001" s="77"/>
      <c r="L1001" s="111"/>
      <c r="N1001" s="77"/>
      <c r="P1001" s="77"/>
      <c r="R1001" s="77"/>
      <c r="V1001" s="77"/>
      <c r="X1001" s="77"/>
      <c r="Z1001" s="77"/>
    </row>
    <row r="1002" spans="3:26" ht="15.75" customHeight="1">
      <c r="C1002" s="77"/>
      <c r="F1002" s="77"/>
      <c r="G1002" s="77"/>
      <c r="H1002" s="77"/>
      <c r="K1002" s="77"/>
      <c r="L1002" s="111"/>
      <c r="N1002" s="77"/>
      <c r="P1002" s="77"/>
      <c r="R1002" s="77"/>
      <c r="V1002" s="77"/>
      <c r="X1002" s="77"/>
      <c r="Z1002" s="77"/>
    </row>
    <row r="1003" spans="3:26" ht="15.75" customHeight="1">
      <c r="C1003" s="77"/>
      <c r="F1003" s="77"/>
      <c r="G1003" s="77"/>
      <c r="H1003" s="77"/>
      <c r="K1003" s="77"/>
      <c r="L1003" s="111"/>
      <c r="N1003" s="77"/>
      <c r="P1003" s="77"/>
      <c r="R1003" s="77"/>
      <c r="V1003" s="77"/>
      <c r="X1003" s="77"/>
      <c r="Z1003" s="77"/>
    </row>
    <row r="1004" spans="3:26" ht="15.75" customHeight="1">
      <c r="C1004" s="77"/>
      <c r="F1004" s="77"/>
      <c r="G1004" s="77"/>
      <c r="H1004" s="77"/>
      <c r="K1004" s="77"/>
      <c r="L1004" s="111"/>
      <c r="N1004" s="77"/>
      <c r="P1004" s="77"/>
      <c r="R1004" s="77"/>
      <c r="V1004" s="77"/>
      <c r="X1004" s="77"/>
      <c r="Z1004" s="77"/>
    </row>
    <row r="1005" spans="3:26" ht="15.75" customHeight="1">
      <c r="C1005" s="77"/>
      <c r="F1005" s="77"/>
      <c r="G1005" s="77"/>
      <c r="H1005" s="77"/>
      <c r="K1005" s="77"/>
      <c r="L1005" s="111"/>
      <c r="N1005" s="77"/>
      <c r="P1005" s="77"/>
      <c r="R1005" s="77"/>
      <c r="V1005" s="77"/>
      <c r="X1005" s="77"/>
      <c r="Z1005" s="77"/>
    </row>
    <row r="1006" spans="3:26" ht="15.75" customHeight="1">
      <c r="C1006" s="77"/>
      <c r="F1006" s="77"/>
      <c r="G1006" s="77"/>
      <c r="H1006" s="77"/>
      <c r="K1006" s="77"/>
      <c r="L1006" s="111"/>
      <c r="N1006" s="77"/>
      <c r="P1006" s="77"/>
      <c r="R1006" s="77"/>
      <c r="V1006" s="77"/>
      <c r="X1006" s="77"/>
      <c r="Z1006" s="77"/>
    </row>
    <row r="1007" spans="3:26" ht="15.75" customHeight="1">
      <c r="C1007" s="77"/>
      <c r="F1007" s="77"/>
      <c r="G1007" s="77"/>
      <c r="H1007" s="77"/>
      <c r="K1007" s="77"/>
      <c r="L1007" s="111"/>
      <c r="N1007" s="77"/>
      <c r="P1007" s="77"/>
      <c r="R1007" s="77"/>
      <c r="V1007" s="77"/>
      <c r="X1007" s="77"/>
      <c r="Z1007" s="77"/>
    </row>
    <row r="1008" spans="3:26" ht="15.75" customHeight="1">
      <c r="C1008" s="77"/>
      <c r="F1008" s="77"/>
      <c r="G1008" s="77"/>
      <c r="H1008" s="77"/>
      <c r="K1008" s="77"/>
      <c r="L1008" s="111"/>
      <c r="N1008" s="77"/>
      <c r="P1008" s="77"/>
      <c r="R1008" s="77"/>
      <c r="V1008" s="77"/>
      <c r="X1008" s="77"/>
      <c r="Z1008" s="77"/>
    </row>
    <row r="1009" spans="3:26" ht="15.75" customHeight="1">
      <c r="C1009" s="77"/>
      <c r="F1009" s="77"/>
      <c r="G1009" s="77"/>
      <c r="H1009" s="77"/>
      <c r="K1009" s="77"/>
      <c r="L1009" s="111"/>
      <c r="N1009" s="77"/>
      <c r="P1009" s="77"/>
      <c r="R1009" s="77"/>
      <c r="V1009" s="77"/>
      <c r="X1009" s="77"/>
      <c r="Z1009" s="77"/>
    </row>
    <row r="1010" spans="3:26" ht="15.75" customHeight="1">
      <c r="C1010" s="77"/>
      <c r="F1010" s="77"/>
      <c r="G1010" s="77"/>
      <c r="H1010" s="77"/>
      <c r="K1010" s="77"/>
      <c r="L1010" s="111"/>
      <c r="N1010" s="77"/>
      <c r="P1010" s="77"/>
      <c r="R1010" s="77"/>
      <c r="V1010" s="77"/>
      <c r="X1010" s="77"/>
      <c r="Z1010" s="77"/>
    </row>
    <row r="1011" spans="3:26" ht="15.75" customHeight="1">
      <c r="C1011" s="77"/>
      <c r="F1011" s="77"/>
      <c r="G1011" s="77"/>
      <c r="H1011" s="77"/>
      <c r="K1011" s="77"/>
      <c r="L1011" s="111"/>
      <c r="N1011" s="77"/>
      <c r="P1011" s="77"/>
      <c r="R1011" s="77"/>
      <c r="V1011" s="77"/>
      <c r="X1011" s="77"/>
      <c r="Z1011" s="77"/>
    </row>
    <row r="1012" spans="3:26" ht="15.75" customHeight="1">
      <c r="C1012" s="77"/>
      <c r="F1012" s="77"/>
      <c r="G1012" s="77"/>
      <c r="H1012" s="77"/>
      <c r="K1012" s="77"/>
      <c r="L1012" s="111"/>
      <c r="N1012" s="77"/>
      <c r="P1012" s="77"/>
      <c r="R1012" s="77"/>
      <c r="V1012" s="77"/>
      <c r="X1012" s="77"/>
      <c r="Z1012" s="77"/>
    </row>
    <row r="1013" spans="3:26" ht="15.75" customHeight="1">
      <c r="C1013" s="77"/>
      <c r="F1013" s="77"/>
      <c r="G1013" s="77"/>
      <c r="H1013" s="77"/>
      <c r="K1013" s="77"/>
      <c r="L1013" s="111"/>
      <c r="N1013" s="77"/>
      <c r="P1013" s="77"/>
      <c r="R1013" s="77"/>
      <c r="V1013" s="77"/>
      <c r="X1013" s="77"/>
      <c r="Z1013" s="77"/>
    </row>
    <row r="1014" spans="3:26" ht="15.75" customHeight="1">
      <c r="C1014" s="77"/>
      <c r="F1014" s="77"/>
      <c r="G1014" s="77"/>
      <c r="H1014" s="77"/>
      <c r="K1014" s="77"/>
      <c r="L1014" s="111"/>
      <c r="N1014" s="77"/>
      <c r="P1014" s="77"/>
      <c r="R1014" s="77"/>
      <c r="V1014" s="77"/>
      <c r="X1014" s="77"/>
      <c r="Z1014" s="77"/>
    </row>
    <row r="1015" spans="3:26" ht="15.75" customHeight="1">
      <c r="C1015" s="77"/>
      <c r="F1015" s="77"/>
      <c r="G1015" s="77"/>
      <c r="H1015" s="77"/>
      <c r="K1015" s="77"/>
      <c r="L1015" s="111"/>
      <c r="N1015" s="77"/>
      <c r="P1015" s="77"/>
      <c r="R1015" s="77"/>
      <c r="V1015" s="77"/>
      <c r="X1015" s="77"/>
      <c r="Z1015" s="77"/>
    </row>
    <row r="1016" spans="3:26" ht="15.75" customHeight="1">
      <c r="C1016" s="77"/>
      <c r="F1016" s="77"/>
      <c r="G1016" s="77"/>
      <c r="H1016" s="77"/>
      <c r="K1016" s="77"/>
      <c r="L1016" s="111"/>
      <c r="N1016" s="77"/>
      <c r="P1016" s="77"/>
      <c r="R1016" s="77"/>
      <c r="V1016" s="77"/>
      <c r="X1016" s="77"/>
      <c r="Z1016" s="77"/>
    </row>
    <row r="1017" spans="3:26" ht="15.75" customHeight="1">
      <c r="C1017" s="77"/>
      <c r="F1017" s="77"/>
      <c r="G1017" s="77"/>
      <c r="H1017" s="77"/>
      <c r="K1017" s="77"/>
      <c r="L1017" s="111"/>
      <c r="N1017" s="77"/>
      <c r="P1017" s="77"/>
      <c r="R1017" s="77"/>
      <c r="V1017" s="77"/>
      <c r="X1017" s="77"/>
      <c r="Z1017" s="77"/>
    </row>
    <row r="1018" spans="3:26" ht="15.75" customHeight="1">
      <c r="C1018" s="77"/>
      <c r="F1018" s="77"/>
      <c r="G1018" s="77"/>
      <c r="H1018" s="77"/>
      <c r="K1018" s="77"/>
      <c r="L1018" s="111"/>
      <c r="N1018" s="77"/>
      <c r="P1018" s="77"/>
      <c r="R1018" s="77"/>
      <c r="V1018" s="77"/>
      <c r="X1018" s="77"/>
      <c r="Z1018" s="77"/>
    </row>
    <row r="1019" spans="3:26" ht="15.75" customHeight="1">
      <c r="C1019" s="77"/>
      <c r="F1019" s="77"/>
      <c r="G1019" s="77"/>
      <c r="H1019" s="77"/>
      <c r="K1019" s="77"/>
      <c r="L1019" s="111"/>
      <c r="N1019" s="77"/>
      <c r="P1019" s="77"/>
      <c r="R1019" s="77"/>
      <c r="V1019" s="77"/>
      <c r="X1019" s="77"/>
      <c r="Z1019" s="77"/>
    </row>
    <row r="1020" spans="3:26" ht="15.75" customHeight="1">
      <c r="C1020" s="77"/>
      <c r="F1020" s="77"/>
      <c r="G1020" s="77"/>
      <c r="H1020" s="77"/>
      <c r="K1020" s="77"/>
      <c r="L1020" s="111"/>
      <c r="N1020" s="77"/>
      <c r="P1020" s="77"/>
      <c r="R1020" s="77"/>
      <c r="V1020" s="77"/>
      <c r="X1020" s="77"/>
      <c r="Z1020" s="77"/>
    </row>
    <row r="1021" spans="3:26" ht="15.75" customHeight="1">
      <c r="C1021" s="77"/>
      <c r="F1021" s="77"/>
      <c r="G1021" s="77"/>
      <c r="H1021" s="77"/>
      <c r="K1021" s="77"/>
      <c r="L1021" s="111"/>
      <c r="N1021" s="77"/>
      <c r="P1021" s="77"/>
      <c r="R1021" s="77"/>
      <c r="V1021" s="77"/>
      <c r="X1021" s="77"/>
      <c r="Z1021" s="77"/>
    </row>
    <row r="1022" spans="3:26" ht="15.75" customHeight="1">
      <c r="C1022" s="77"/>
      <c r="F1022" s="77"/>
      <c r="G1022" s="77"/>
      <c r="H1022" s="77"/>
      <c r="K1022" s="77"/>
      <c r="L1022" s="111"/>
      <c r="N1022" s="77"/>
      <c r="P1022" s="77"/>
      <c r="R1022" s="77"/>
      <c r="V1022" s="77"/>
      <c r="X1022" s="77"/>
      <c r="Z1022" s="77"/>
    </row>
    <row r="1023" spans="3:26" ht="15.75" customHeight="1">
      <c r="C1023" s="77"/>
      <c r="F1023" s="77"/>
      <c r="G1023" s="77"/>
      <c r="H1023" s="77"/>
      <c r="K1023" s="77"/>
      <c r="L1023" s="111"/>
      <c r="N1023" s="77"/>
      <c r="P1023" s="77"/>
      <c r="R1023" s="77"/>
      <c r="V1023" s="77"/>
      <c r="X1023" s="77"/>
      <c r="Z1023" s="77"/>
    </row>
    <row r="1024" spans="3:26" ht="15.75" customHeight="1">
      <c r="C1024" s="77"/>
      <c r="F1024" s="77"/>
      <c r="G1024" s="77"/>
      <c r="H1024" s="77"/>
      <c r="K1024" s="77"/>
      <c r="L1024" s="111"/>
      <c r="N1024" s="77"/>
      <c r="P1024" s="77"/>
      <c r="R1024" s="77"/>
      <c r="V1024" s="77"/>
      <c r="X1024" s="77"/>
      <c r="Z1024" s="77"/>
    </row>
    <row r="1025" spans="3:26" ht="15.75" customHeight="1">
      <c r="C1025" s="77"/>
      <c r="F1025" s="77"/>
      <c r="G1025" s="77"/>
      <c r="H1025" s="77"/>
      <c r="K1025" s="77"/>
      <c r="L1025" s="111"/>
      <c r="N1025" s="77"/>
      <c r="P1025" s="77"/>
      <c r="R1025" s="77"/>
      <c r="V1025" s="77"/>
      <c r="X1025" s="77"/>
      <c r="Z1025" s="77"/>
    </row>
    <row r="1026" spans="3:26" ht="15.75" customHeight="1">
      <c r="C1026" s="77"/>
      <c r="F1026" s="77"/>
      <c r="G1026" s="77"/>
      <c r="H1026" s="77"/>
      <c r="K1026" s="77"/>
      <c r="L1026" s="111"/>
      <c r="N1026" s="77"/>
      <c r="P1026" s="77"/>
      <c r="R1026" s="77"/>
      <c r="V1026" s="77"/>
      <c r="X1026" s="77"/>
      <c r="Z1026" s="77"/>
    </row>
    <row r="1027" spans="3:26" ht="15.75" customHeight="1">
      <c r="C1027" s="77"/>
      <c r="F1027" s="77"/>
      <c r="G1027" s="77"/>
      <c r="H1027" s="77"/>
      <c r="K1027" s="77"/>
      <c r="L1027" s="111"/>
      <c r="N1027" s="77"/>
      <c r="P1027" s="77"/>
      <c r="R1027" s="77"/>
      <c r="V1027" s="77"/>
      <c r="X1027" s="77"/>
      <c r="Z1027" s="7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2"/>
  <sheetViews>
    <sheetView workbookViewId="0"/>
  </sheetViews>
  <sheetFormatPr defaultColWidth="11.19921875" defaultRowHeight="15" customHeight="1"/>
  <cols>
    <col min="1" max="1" width="8.546875" customWidth="1"/>
    <col min="2" max="2" width="12.44921875" customWidth="1"/>
    <col min="3" max="3" width="17.6484375" customWidth="1"/>
    <col min="4" max="4" width="17.44921875" customWidth="1"/>
    <col min="5" max="5" width="38" customWidth="1"/>
    <col min="6" max="6" width="18.6484375" customWidth="1"/>
    <col min="7" max="26" width="8.546875" customWidth="1"/>
  </cols>
  <sheetData>
    <row r="1" spans="1:26" ht="28.5" customHeight="1">
      <c r="A1" s="1" t="s">
        <v>764</v>
      </c>
      <c r="B1" s="1" t="s">
        <v>1</v>
      </c>
      <c r="C1" s="1" t="s">
        <v>0</v>
      </c>
      <c r="D1" s="1" t="s">
        <v>11</v>
      </c>
      <c r="E1" s="1" t="s">
        <v>765</v>
      </c>
      <c r="F1" s="5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1:26" ht="14.65">
      <c r="A2" s="113"/>
      <c r="B2" s="113" t="s">
        <v>22</v>
      </c>
      <c r="C2" s="113" t="s">
        <v>766</v>
      </c>
      <c r="D2" s="114" t="str">
        <f>HYPERLINK("mailto:lauren.bochanski@gmail.com","lauren.bochanski@gmail.com")</f>
        <v>lauren.bochanski@gmail.com</v>
      </c>
      <c r="E2" s="113" t="s">
        <v>767</v>
      </c>
      <c r="F2" s="113" t="s">
        <v>768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spans="1:26" ht="14.65">
      <c r="A3" s="113"/>
      <c r="B3" s="113" t="s">
        <v>107</v>
      </c>
      <c r="C3" s="113" t="s">
        <v>769</v>
      </c>
      <c r="D3" s="114" t="str">
        <f>HYPERLINK("mailto:schaedler.kate@gmail.com","schaedler.kate@gmail.com")</f>
        <v>schaedler.kate@gmail.com</v>
      </c>
      <c r="E3" s="113" t="s">
        <v>770</v>
      </c>
      <c r="F3" s="113" t="s">
        <v>768</v>
      </c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spans="1:26" ht="14.65">
      <c r="A4" s="113"/>
      <c r="B4" s="113" t="s">
        <v>771</v>
      </c>
      <c r="C4" s="113" t="s">
        <v>772</v>
      </c>
      <c r="D4" s="113"/>
      <c r="E4" s="113" t="s">
        <v>773</v>
      </c>
      <c r="F4" s="113" t="s">
        <v>768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spans="1:26" ht="14.65">
      <c r="A5" s="115">
        <v>42921</v>
      </c>
      <c r="B5" s="113" t="s">
        <v>774</v>
      </c>
      <c r="C5" s="113" t="s">
        <v>775</v>
      </c>
      <c r="D5" s="113" t="s">
        <v>776</v>
      </c>
      <c r="E5" s="113" t="s">
        <v>777</v>
      </c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spans="1:26" ht="14.65">
      <c r="A6" s="116">
        <v>42997</v>
      </c>
      <c r="B6" s="117" t="s">
        <v>778</v>
      </c>
      <c r="C6" s="117" t="s">
        <v>779</v>
      </c>
      <c r="D6" s="113"/>
      <c r="E6" s="117" t="s">
        <v>780</v>
      </c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spans="1:26" ht="14.65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 ht="14.65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spans="1:26" ht="14.65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ht="14.65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spans="1:26" ht="14.65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spans="1:26" ht="14.65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spans="1:26" ht="14.65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spans="1:26" ht="14.65">
      <c r="B14" s="77"/>
      <c r="C14" s="77"/>
      <c r="D14" s="77"/>
      <c r="E14" s="77"/>
      <c r="F14" s="77"/>
    </row>
    <row r="15" spans="1:26" ht="14.65">
      <c r="B15" s="77"/>
      <c r="C15" s="77"/>
      <c r="D15" s="77"/>
      <c r="E15" s="77"/>
      <c r="F15" s="77"/>
    </row>
    <row r="16" spans="1:26" ht="14.65">
      <c r="B16" s="77"/>
      <c r="C16" s="77"/>
      <c r="D16" s="77"/>
      <c r="E16" s="77"/>
      <c r="F16" s="77"/>
    </row>
    <row r="17" spans="2:6" ht="14.65">
      <c r="B17" s="77"/>
      <c r="C17" s="77"/>
      <c r="D17" s="77"/>
      <c r="E17" s="77"/>
      <c r="F17" s="77"/>
    </row>
    <row r="18" spans="2:6" ht="14.65">
      <c r="B18" s="77"/>
      <c r="C18" s="77"/>
      <c r="D18" s="77"/>
      <c r="E18" s="77"/>
      <c r="F18" s="77"/>
    </row>
    <row r="19" spans="2:6" ht="14.65">
      <c r="B19" s="77"/>
      <c r="C19" s="77"/>
      <c r="D19" s="77"/>
      <c r="E19" s="77"/>
      <c r="F19" s="77"/>
    </row>
    <row r="20" spans="2:6" ht="14.65">
      <c r="B20" s="77"/>
      <c r="C20" s="77"/>
      <c r="D20" s="77"/>
      <c r="E20" s="77"/>
      <c r="F20" s="77"/>
    </row>
    <row r="21" spans="2:6" ht="14.65">
      <c r="B21" s="77"/>
      <c r="C21" s="77"/>
      <c r="D21" s="77"/>
      <c r="E21" s="77"/>
      <c r="F21" s="77"/>
    </row>
    <row r="22" spans="2:6" ht="14.65">
      <c r="B22" s="77"/>
      <c r="C22" s="77"/>
      <c r="D22" s="77"/>
      <c r="E22" s="77"/>
      <c r="F22" s="77"/>
    </row>
    <row r="23" spans="2:6" ht="14.65">
      <c r="B23" s="77"/>
      <c r="C23" s="77"/>
      <c r="D23" s="77"/>
      <c r="E23" s="77"/>
      <c r="F23" s="77"/>
    </row>
    <row r="24" spans="2:6" ht="14.65">
      <c r="B24" s="77"/>
      <c r="C24" s="77"/>
      <c r="D24" s="77"/>
      <c r="E24" s="77"/>
      <c r="F24" s="77"/>
    </row>
    <row r="25" spans="2:6" ht="14.65">
      <c r="B25" s="77"/>
      <c r="C25" s="77"/>
      <c r="D25" s="77"/>
      <c r="E25" s="77"/>
      <c r="F25" s="77"/>
    </row>
    <row r="26" spans="2:6" ht="14.65">
      <c r="B26" s="77"/>
      <c r="C26" s="77"/>
      <c r="D26" s="77"/>
      <c r="E26" s="77"/>
      <c r="F26" s="77"/>
    </row>
    <row r="27" spans="2:6" ht="14.65">
      <c r="B27" s="77"/>
      <c r="C27" s="77"/>
      <c r="D27" s="77"/>
      <c r="E27" s="77"/>
      <c r="F27" s="77"/>
    </row>
    <row r="28" spans="2:6" ht="14.65">
      <c r="B28" s="77"/>
      <c r="C28" s="77"/>
      <c r="D28" s="77"/>
      <c r="E28" s="77"/>
      <c r="F28" s="77"/>
    </row>
    <row r="29" spans="2:6" ht="14.65">
      <c r="B29" s="77"/>
      <c r="C29" s="77"/>
      <c r="D29" s="77"/>
      <c r="E29" s="77"/>
      <c r="F29" s="77"/>
    </row>
    <row r="30" spans="2:6" ht="14.65">
      <c r="B30" s="77"/>
      <c r="C30" s="77"/>
      <c r="D30" s="77"/>
      <c r="E30" s="77"/>
      <c r="F30" s="77"/>
    </row>
    <row r="31" spans="2:6" ht="14.65">
      <c r="B31" s="77"/>
      <c r="C31" s="77"/>
      <c r="D31" s="77"/>
      <c r="E31" s="77"/>
      <c r="F31" s="77"/>
    </row>
    <row r="32" spans="2:6" ht="14.65">
      <c r="B32" s="77"/>
      <c r="C32" s="77"/>
      <c r="D32" s="77"/>
      <c r="E32" s="77"/>
      <c r="F32" s="77"/>
    </row>
    <row r="33" spans="2:6" ht="14.65">
      <c r="B33" s="77"/>
      <c r="C33" s="77"/>
      <c r="D33" s="77"/>
      <c r="E33" s="77"/>
      <c r="F33" s="77"/>
    </row>
    <row r="34" spans="2:6" ht="14.65">
      <c r="B34" s="77"/>
      <c r="C34" s="77"/>
      <c r="D34" s="77"/>
      <c r="E34" s="77"/>
      <c r="F34" s="77"/>
    </row>
    <row r="35" spans="2:6" ht="14.65">
      <c r="B35" s="77"/>
      <c r="C35" s="77"/>
      <c r="D35" s="77"/>
      <c r="E35" s="77"/>
      <c r="F35" s="77"/>
    </row>
    <row r="36" spans="2:6" ht="14.65">
      <c r="B36" s="77"/>
      <c r="C36" s="77"/>
      <c r="D36" s="77"/>
      <c r="E36" s="77"/>
      <c r="F36" s="77"/>
    </row>
    <row r="37" spans="2:6" ht="14.65">
      <c r="B37" s="77"/>
      <c r="C37" s="77"/>
      <c r="D37" s="77"/>
      <c r="E37" s="77"/>
      <c r="F37" s="77"/>
    </row>
    <row r="38" spans="2:6" ht="14.65">
      <c r="B38" s="77"/>
      <c r="C38" s="77"/>
      <c r="D38" s="77"/>
      <c r="E38" s="77"/>
      <c r="F38" s="77"/>
    </row>
    <row r="39" spans="2:6" ht="14.65">
      <c r="B39" s="77"/>
      <c r="C39" s="77"/>
      <c r="D39" s="77"/>
      <c r="E39" s="77"/>
      <c r="F39" s="77"/>
    </row>
    <row r="40" spans="2:6" ht="14.65">
      <c r="B40" s="77"/>
      <c r="C40" s="77"/>
      <c r="D40" s="77"/>
      <c r="E40" s="77"/>
      <c r="F40" s="77"/>
    </row>
    <row r="41" spans="2:6" ht="14.65">
      <c r="B41" s="77"/>
      <c r="C41" s="77"/>
      <c r="D41" s="77"/>
      <c r="E41" s="77"/>
      <c r="F41" s="77"/>
    </row>
    <row r="42" spans="2:6" ht="14.65">
      <c r="B42" s="77"/>
      <c r="C42" s="77"/>
      <c r="D42" s="77"/>
      <c r="E42" s="77"/>
      <c r="F42" s="77"/>
    </row>
    <row r="43" spans="2:6" ht="14.65">
      <c r="B43" s="77"/>
      <c r="C43" s="77"/>
      <c r="D43" s="77"/>
      <c r="E43" s="77"/>
      <c r="F43" s="77"/>
    </row>
    <row r="44" spans="2:6" ht="14.65">
      <c r="B44" s="77"/>
      <c r="C44" s="77"/>
      <c r="D44" s="77"/>
      <c r="E44" s="77"/>
      <c r="F44" s="77"/>
    </row>
    <row r="45" spans="2:6" ht="14.65">
      <c r="B45" s="77"/>
      <c r="C45" s="77"/>
      <c r="D45" s="77"/>
      <c r="E45" s="77"/>
      <c r="F45" s="77"/>
    </row>
    <row r="46" spans="2:6" ht="14.65">
      <c r="B46" s="77"/>
      <c r="C46" s="77"/>
      <c r="D46" s="77"/>
      <c r="E46" s="77"/>
      <c r="F46" s="77"/>
    </row>
    <row r="47" spans="2:6" ht="14.65">
      <c r="B47" s="77"/>
      <c r="C47" s="77"/>
      <c r="D47" s="77"/>
      <c r="E47" s="77"/>
      <c r="F47" s="77"/>
    </row>
    <row r="48" spans="2:6" ht="14.65">
      <c r="B48" s="77"/>
      <c r="C48" s="77"/>
      <c r="D48" s="77"/>
      <c r="E48" s="77"/>
      <c r="F48" s="77"/>
    </row>
    <row r="49" spans="2:6" ht="14.65">
      <c r="B49" s="77"/>
      <c r="C49" s="77"/>
      <c r="D49" s="77"/>
      <c r="E49" s="77"/>
      <c r="F49" s="77"/>
    </row>
    <row r="50" spans="2:6" ht="14.65">
      <c r="B50" s="77"/>
      <c r="C50" s="77"/>
      <c r="D50" s="77"/>
      <c r="E50" s="77"/>
      <c r="F50" s="77"/>
    </row>
    <row r="51" spans="2:6" ht="14.65">
      <c r="B51" s="77"/>
      <c r="C51" s="77"/>
      <c r="D51" s="77"/>
      <c r="E51" s="77"/>
      <c r="F51" s="77"/>
    </row>
    <row r="52" spans="2:6" ht="14.65">
      <c r="B52" s="77"/>
      <c r="C52" s="77"/>
      <c r="D52" s="77"/>
      <c r="E52" s="77"/>
      <c r="F52" s="77"/>
    </row>
    <row r="53" spans="2:6" ht="14.65">
      <c r="B53" s="77"/>
      <c r="C53" s="77"/>
      <c r="D53" s="77"/>
      <c r="E53" s="77"/>
      <c r="F53" s="77"/>
    </row>
    <row r="54" spans="2:6" ht="14.65">
      <c r="B54" s="77"/>
      <c r="C54" s="77"/>
      <c r="D54" s="77"/>
      <c r="E54" s="77"/>
      <c r="F54" s="77"/>
    </row>
    <row r="55" spans="2:6" ht="14.65">
      <c r="B55" s="77"/>
      <c r="C55" s="77"/>
      <c r="D55" s="77"/>
      <c r="E55" s="77"/>
      <c r="F55" s="77"/>
    </row>
    <row r="56" spans="2:6" ht="14.65">
      <c r="B56" s="77"/>
      <c r="C56" s="77"/>
      <c r="D56" s="77"/>
      <c r="E56" s="77"/>
      <c r="F56" s="77"/>
    </row>
    <row r="57" spans="2:6" ht="14.65">
      <c r="B57" s="77"/>
      <c r="C57" s="77"/>
      <c r="D57" s="77"/>
      <c r="E57" s="77"/>
      <c r="F57" s="77"/>
    </row>
    <row r="58" spans="2:6" ht="14.65">
      <c r="B58" s="77"/>
      <c r="C58" s="77"/>
      <c r="D58" s="77"/>
      <c r="E58" s="77"/>
      <c r="F58" s="77"/>
    </row>
    <row r="59" spans="2:6" ht="14.65">
      <c r="B59" s="77"/>
      <c r="C59" s="77"/>
      <c r="D59" s="77"/>
      <c r="E59" s="77"/>
      <c r="F59" s="77"/>
    </row>
    <row r="60" spans="2:6" ht="14.65">
      <c r="B60" s="77"/>
      <c r="C60" s="77"/>
      <c r="D60" s="77"/>
      <c r="E60" s="77"/>
      <c r="F60" s="77"/>
    </row>
    <row r="61" spans="2:6" ht="14.65">
      <c r="B61" s="77"/>
      <c r="C61" s="77"/>
      <c r="D61" s="77"/>
      <c r="E61" s="77"/>
      <c r="F61" s="77"/>
    </row>
    <row r="62" spans="2:6" ht="14.65">
      <c r="B62" s="77"/>
      <c r="C62" s="77"/>
      <c r="D62" s="77"/>
      <c r="E62" s="77"/>
      <c r="F62" s="77"/>
    </row>
    <row r="63" spans="2:6" ht="14.65">
      <c r="B63" s="77"/>
      <c r="C63" s="77"/>
      <c r="D63" s="77"/>
      <c r="E63" s="77"/>
      <c r="F63" s="77"/>
    </row>
    <row r="64" spans="2:6" ht="14.65">
      <c r="B64" s="77"/>
      <c r="C64" s="77"/>
      <c r="D64" s="77"/>
      <c r="E64" s="77"/>
      <c r="F64" s="77"/>
    </row>
    <row r="65" spans="2:6" ht="14.65">
      <c r="B65" s="77"/>
      <c r="C65" s="77"/>
      <c r="D65" s="77"/>
      <c r="E65" s="77"/>
      <c r="F65" s="77"/>
    </row>
    <row r="66" spans="2:6" ht="14.65">
      <c r="B66" s="77"/>
      <c r="C66" s="77"/>
      <c r="D66" s="77"/>
      <c r="E66" s="77"/>
      <c r="F66" s="77"/>
    </row>
    <row r="67" spans="2:6" ht="14.65">
      <c r="B67" s="77"/>
      <c r="C67" s="77"/>
      <c r="D67" s="77"/>
      <c r="E67" s="77"/>
      <c r="F67" s="77"/>
    </row>
    <row r="68" spans="2:6" ht="14.65">
      <c r="B68" s="77"/>
      <c r="C68" s="77"/>
      <c r="D68" s="77"/>
      <c r="E68" s="77"/>
      <c r="F68" s="77"/>
    </row>
    <row r="69" spans="2:6" ht="14.65">
      <c r="B69" s="77"/>
      <c r="C69" s="77"/>
      <c r="D69" s="77"/>
      <c r="E69" s="77"/>
      <c r="F69" s="77"/>
    </row>
    <row r="70" spans="2:6" ht="14.65">
      <c r="B70" s="77"/>
      <c r="C70" s="77"/>
      <c r="D70" s="77"/>
      <c r="E70" s="77"/>
      <c r="F70" s="77"/>
    </row>
    <row r="71" spans="2:6" ht="14.65">
      <c r="B71" s="77"/>
      <c r="C71" s="77"/>
      <c r="D71" s="77"/>
      <c r="E71" s="77"/>
      <c r="F71" s="77"/>
    </row>
    <row r="72" spans="2:6" ht="14.65">
      <c r="B72" s="77"/>
      <c r="C72" s="77"/>
      <c r="D72" s="77"/>
      <c r="E72" s="77"/>
      <c r="F72" s="77"/>
    </row>
    <row r="73" spans="2:6" ht="14.65">
      <c r="B73" s="77"/>
      <c r="C73" s="77"/>
      <c r="D73" s="77"/>
      <c r="E73" s="77"/>
      <c r="F73" s="77"/>
    </row>
    <row r="74" spans="2:6" ht="14.65">
      <c r="B74" s="77"/>
      <c r="C74" s="77"/>
      <c r="D74" s="77"/>
      <c r="E74" s="77"/>
      <c r="F74" s="77"/>
    </row>
    <row r="75" spans="2:6" ht="14.65">
      <c r="B75" s="77"/>
      <c r="C75" s="77"/>
      <c r="D75" s="77"/>
      <c r="E75" s="77"/>
      <c r="F75" s="77"/>
    </row>
    <row r="76" spans="2:6" ht="14.65">
      <c r="B76" s="77"/>
      <c r="C76" s="77"/>
      <c r="D76" s="77"/>
      <c r="E76" s="77"/>
      <c r="F76" s="77"/>
    </row>
    <row r="77" spans="2:6" ht="14.65">
      <c r="B77" s="77"/>
      <c r="C77" s="77"/>
      <c r="D77" s="77"/>
      <c r="E77" s="77"/>
      <c r="F77" s="77"/>
    </row>
    <row r="78" spans="2:6" ht="14.65">
      <c r="B78" s="77"/>
      <c r="C78" s="77"/>
      <c r="D78" s="77"/>
      <c r="E78" s="77"/>
      <c r="F78" s="77"/>
    </row>
    <row r="79" spans="2:6" ht="14.65">
      <c r="B79" s="77"/>
      <c r="C79" s="77"/>
      <c r="D79" s="77"/>
      <c r="E79" s="77"/>
      <c r="F79" s="77"/>
    </row>
    <row r="80" spans="2:6" ht="14.65">
      <c r="B80" s="77"/>
      <c r="C80" s="77"/>
      <c r="D80" s="77"/>
      <c r="E80" s="77"/>
      <c r="F80" s="77"/>
    </row>
    <row r="81" spans="2:6" ht="14.65">
      <c r="B81" s="77"/>
      <c r="C81" s="77"/>
      <c r="D81" s="77"/>
      <c r="E81" s="77"/>
      <c r="F81" s="77"/>
    </row>
    <row r="82" spans="2:6" ht="14.65">
      <c r="B82" s="77"/>
      <c r="C82" s="77"/>
      <c r="D82" s="77"/>
      <c r="E82" s="77"/>
      <c r="F82" s="77"/>
    </row>
    <row r="83" spans="2:6" ht="14.65">
      <c r="B83" s="77"/>
      <c r="C83" s="77"/>
      <c r="D83" s="77"/>
      <c r="E83" s="77"/>
      <c r="F83" s="77"/>
    </row>
    <row r="84" spans="2:6" ht="14.65">
      <c r="B84" s="77"/>
      <c r="C84" s="77"/>
      <c r="D84" s="77"/>
      <c r="E84" s="77"/>
      <c r="F84" s="77"/>
    </row>
    <row r="85" spans="2:6" ht="14.65">
      <c r="B85" s="77"/>
      <c r="C85" s="77"/>
      <c r="D85" s="77"/>
      <c r="E85" s="77"/>
      <c r="F85" s="77"/>
    </row>
    <row r="86" spans="2:6" ht="14.65">
      <c r="B86" s="77"/>
      <c r="C86" s="77"/>
      <c r="D86" s="77"/>
      <c r="E86" s="77"/>
      <c r="F86" s="77"/>
    </row>
    <row r="87" spans="2:6" ht="14.65">
      <c r="B87" s="77"/>
      <c r="C87" s="77"/>
      <c r="D87" s="77"/>
      <c r="E87" s="77"/>
      <c r="F87" s="77"/>
    </row>
    <row r="88" spans="2:6" ht="14.65">
      <c r="B88" s="77"/>
      <c r="C88" s="77"/>
      <c r="D88" s="77"/>
      <c r="E88" s="77"/>
      <c r="F88" s="77"/>
    </row>
    <row r="89" spans="2:6" ht="14.65">
      <c r="B89" s="77"/>
      <c r="C89" s="77"/>
      <c r="D89" s="77"/>
      <c r="E89" s="77"/>
      <c r="F89" s="77"/>
    </row>
    <row r="90" spans="2:6" ht="14.65">
      <c r="B90" s="77"/>
      <c r="C90" s="77"/>
      <c r="D90" s="77"/>
      <c r="E90" s="77"/>
      <c r="F90" s="77"/>
    </row>
    <row r="91" spans="2:6" ht="14.65">
      <c r="B91" s="77"/>
      <c r="C91" s="77"/>
      <c r="D91" s="77"/>
      <c r="E91" s="77"/>
      <c r="F91" s="77"/>
    </row>
    <row r="92" spans="2:6" ht="14.65">
      <c r="B92" s="77"/>
      <c r="C92" s="77"/>
      <c r="D92" s="77"/>
      <c r="E92" s="77"/>
      <c r="F92" s="77"/>
    </row>
    <row r="93" spans="2:6" ht="14.65">
      <c r="B93" s="77"/>
      <c r="C93" s="77"/>
      <c r="D93" s="77"/>
      <c r="E93" s="77"/>
      <c r="F93" s="77"/>
    </row>
    <row r="94" spans="2:6" ht="14.65">
      <c r="B94" s="77"/>
      <c r="C94" s="77"/>
      <c r="D94" s="77"/>
      <c r="E94" s="77"/>
      <c r="F94" s="77"/>
    </row>
    <row r="95" spans="2:6" ht="14.65">
      <c r="B95" s="77"/>
      <c r="C95" s="77"/>
      <c r="D95" s="77"/>
      <c r="E95" s="77"/>
      <c r="F95" s="77"/>
    </row>
    <row r="96" spans="2:6" ht="14.65">
      <c r="B96" s="77"/>
      <c r="C96" s="77"/>
      <c r="D96" s="77"/>
      <c r="E96" s="77"/>
      <c r="F96" s="77"/>
    </row>
    <row r="97" spans="2:6" ht="14.65">
      <c r="B97" s="77"/>
      <c r="C97" s="77"/>
      <c r="D97" s="77"/>
      <c r="E97" s="77"/>
      <c r="F97" s="77"/>
    </row>
    <row r="98" spans="2:6" ht="14.65">
      <c r="B98" s="77"/>
      <c r="C98" s="77"/>
      <c r="D98" s="77"/>
      <c r="E98" s="77"/>
      <c r="F98" s="77"/>
    </row>
    <row r="99" spans="2:6" ht="14.65">
      <c r="B99" s="77"/>
      <c r="C99" s="77"/>
      <c r="D99" s="77"/>
      <c r="E99" s="77"/>
      <c r="F99" s="77"/>
    </row>
    <row r="100" spans="2:6" ht="14.65">
      <c r="B100" s="77"/>
      <c r="C100" s="77"/>
      <c r="D100" s="77"/>
      <c r="E100" s="77"/>
      <c r="F100" s="77"/>
    </row>
    <row r="101" spans="2:6" ht="14.65">
      <c r="B101" s="77"/>
      <c r="C101" s="77"/>
      <c r="D101" s="77"/>
      <c r="E101" s="77"/>
      <c r="F101" s="77"/>
    </row>
    <row r="102" spans="2:6" ht="14.65">
      <c r="B102" s="77"/>
      <c r="C102" s="77"/>
      <c r="D102" s="77"/>
      <c r="E102" s="77"/>
      <c r="F102" s="77"/>
    </row>
    <row r="103" spans="2:6" ht="14.65">
      <c r="B103" s="77"/>
      <c r="C103" s="77"/>
      <c r="D103" s="77"/>
      <c r="E103" s="77"/>
      <c r="F103" s="77"/>
    </row>
    <row r="104" spans="2:6" ht="14.65">
      <c r="B104" s="77"/>
      <c r="C104" s="77"/>
      <c r="D104" s="77"/>
      <c r="E104" s="77"/>
      <c r="F104" s="77"/>
    </row>
    <row r="105" spans="2:6" ht="14.65">
      <c r="B105" s="77"/>
      <c r="C105" s="77"/>
      <c r="D105" s="77"/>
      <c r="E105" s="77"/>
      <c r="F105" s="77"/>
    </row>
    <row r="106" spans="2:6" ht="14.65">
      <c r="B106" s="77"/>
      <c r="C106" s="77"/>
      <c r="D106" s="77"/>
      <c r="E106" s="77"/>
      <c r="F106" s="77"/>
    </row>
    <row r="107" spans="2:6" ht="14.65">
      <c r="B107" s="77"/>
      <c r="C107" s="77"/>
      <c r="D107" s="77"/>
      <c r="E107" s="77"/>
      <c r="F107" s="77"/>
    </row>
    <row r="108" spans="2:6" ht="14.65">
      <c r="B108" s="77"/>
      <c r="C108" s="77"/>
      <c r="D108" s="77"/>
      <c r="E108" s="77"/>
      <c r="F108" s="77"/>
    </row>
    <row r="109" spans="2:6" ht="14.65">
      <c r="B109" s="77"/>
      <c r="C109" s="77"/>
      <c r="D109" s="77"/>
      <c r="E109" s="77"/>
      <c r="F109" s="77"/>
    </row>
    <row r="110" spans="2:6" ht="14.65">
      <c r="B110" s="77"/>
      <c r="C110" s="77"/>
      <c r="D110" s="77"/>
      <c r="E110" s="77"/>
      <c r="F110" s="77"/>
    </row>
    <row r="111" spans="2:6" ht="14.65">
      <c r="B111" s="77"/>
      <c r="C111" s="77"/>
      <c r="D111" s="77"/>
      <c r="E111" s="77"/>
      <c r="F111" s="77"/>
    </row>
    <row r="112" spans="2:6" ht="14.65">
      <c r="B112" s="77"/>
      <c r="C112" s="77"/>
      <c r="D112" s="77"/>
      <c r="E112" s="77"/>
      <c r="F112" s="77"/>
    </row>
    <row r="113" spans="2:6" ht="14.65">
      <c r="B113" s="77"/>
      <c r="C113" s="77"/>
      <c r="D113" s="77"/>
      <c r="E113" s="77"/>
      <c r="F113" s="77"/>
    </row>
    <row r="114" spans="2:6" ht="14.65">
      <c r="B114" s="77"/>
      <c r="C114" s="77"/>
      <c r="D114" s="77"/>
      <c r="E114" s="77"/>
      <c r="F114" s="77"/>
    </row>
    <row r="115" spans="2:6" ht="14.65">
      <c r="B115" s="77"/>
      <c r="C115" s="77"/>
      <c r="D115" s="77"/>
      <c r="E115" s="77"/>
      <c r="F115" s="77"/>
    </row>
    <row r="116" spans="2:6" ht="14.65">
      <c r="B116" s="77"/>
      <c r="C116" s="77"/>
      <c r="D116" s="77"/>
      <c r="E116" s="77"/>
      <c r="F116" s="77"/>
    </row>
    <row r="117" spans="2:6" ht="14.65">
      <c r="B117" s="77"/>
      <c r="C117" s="77"/>
      <c r="D117" s="77"/>
      <c r="E117" s="77"/>
      <c r="F117" s="77"/>
    </row>
    <row r="118" spans="2:6" ht="14.65">
      <c r="B118" s="77"/>
      <c r="C118" s="77"/>
      <c r="D118" s="77"/>
      <c r="E118" s="77"/>
      <c r="F118" s="77"/>
    </row>
    <row r="119" spans="2:6" ht="14.65">
      <c r="B119" s="77"/>
      <c r="C119" s="77"/>
      <c r="D119" s="77"/>
      <c r="E119" s="77"/>
      <c r="F119" s="77"/>
    </row>
    <row r="120" spans="2:6" ht="14.65">
      <c r="B120" s="77"/>
      <c r="C120" s="77"/>
      <c r="D120" s="77"/>
      <c r="E120" s="77"/>
      <c r="F120" s="77"/>
    </row>
    <row r="121" spans="2:6" ht="14.65">
      <c r="B121" s="77"/>
      <c r="C121" s="77"/>
      <c r="D121" s="77"/>
      <c r="E121" s="77"/>
      <c r="F121" s="77"/>
    </row>
    <row r="122" spans="2:6" ht="14.65">
      <c r="B122" s="77"/>
      <c r="C122" s="77"/>
      <c r="D122" s="77"/>
      <c r="E122" s="77"/>
      <c r="F122" s="77"/>
    </row>
    <row r="123" spans="2:6" ht="14.65">
      <c r="B123" s="77"/>
      <c r="C123" s="77"/>
      <c r="D123" s="77"/>
      <c r="E123" s="77"/>
      <c r="F123" s="77"/>
    </row>
    <row r="124" spans="2:6" ht="14.65">
      <c r="B124" s="77"/>
      <c r="C124" s="77"/>
      <c r="D124" s="77"/>
      <c r="E124" s="77"/>
      <c r="F124" s="77"/>
    </row>
    <row r="125" spans="2:6" ht="14.65">
      <c r="B125" s="77"/>
      <c r="C125" s="77"/>
      <c r="D125" s="77"/>
      <c r="E125" s="77"/>
      <c r="F125" s="77"/>
    </row>
    <row r="126" spans="2:6" ht="14.65">
      <c r="B126" s="77"/>
      <c r="C126" s="77"/>
      <c r="D126" s="77"/>
      <c r="E126" s="77"/>
      <c r="F126" s="77"/>
    </row>
    <row r="127" spans="2:6" ht="14.65">
      <c r="B127" s="77"/>
      <c r="C127" s="77"/>
      <c r="D127" s="77"/>
      <c r="E127" s="77"/>
      <c r="F127" s="77"/>
    </row>
    <row r="128" spans="2:6" ht="14.65">
      <c r="B128" s="77"/>
      <c r="C128" s="77"/>
      <c r="D128" s="77"/>
      <c r="E128" s="77"/>
      <c r="F128" s="77"/>
    </row>
    <row r="129" spans="2:6" ht="14.65">
      <c r="B129" s="77"/>
      <c r="C129" s="77"/>
      <c r="D129" s="77"/>
      <c r="E129" s="77"/>
      <c r="F129" s="77"/>
    </row>
    <row r="130" spans="2:6" ht="14.65">
      <c r="B130" s="77"/>
      <c r="C130" s="77"/>
      <c r="D130" s="77"/>
      <c r="E130" s="77"/>
      <c r="F130" s="77"/>
    </row>
    <row r="131" spans="2:6" ht="14.65">
      <c r="B131" s="77"/>
      <c r="C131" s="77"/>
      <c r="D131" s="77"/>
      <c r="E131" s="77"/>
      <c r="F131" s="77"/>
    </row>
    <row r="132" spans="2:6" ht="14.65">
      <c r="B132" s="77"/>
      <c r="C132" s="77"/>
      <c r="D132" s="77"/>
      <c r="E132" s="77"/>
      <c r="F132" s="77"/>
    </row>
    <row r="133" spans="2:6" ht="14.65">
      <c r="B133" s="77"/>
      <c r="C133" s="77"/>
      <c r="D133" s="77"/>
      <c r="E133" s="77"/>
      <c r="F133" s="77"/>
    </row>
    <row r="134" spans="2:6" ht="14.65">
      <c r="B134" s="77"/>
      <c r="C134" s="77"/>
      <c r="D134" s="77"/>
      <c r="E134" s="77"/>
      <c r="F134" s="77"/>
    </row>
    <row r="135" spans="2:6" ht="14.65">
      <c r="B135" s="77"/>
      <c r="C135" s="77"/>
      <c r="D135" s="77"/>
      <c r="E135" s="77"/>
      <c r="F135" s="77"/>
    </row>
    <row r="136" spans="2:6" ht="14.65">
      <c r="B136" s="77"/>
      <c r="C136" s="77"/>
      <c r="D136" s="77"/>
      <c r="E136" s="77"/>
      <c r="F136" s="77"/>
    </row>
    <row r="137" spans="2:6" ht="14.65">
      <c r="B137" s="77"/>
      <c r="C137" s="77"/>
      <c r="D137" s="77"/>
      <c r="E137" s="77"/>
      <c r="F137" s="77"/>
    </row>
    <row r="138" spans="2:6" ht="14.65">
      <c r="B138" s="77"/>
      <c r="C138" s="77"/>
      <c r="D138" s="77"/>
      <c r="E138" s="77"/>
      <c r="F138" s="77"/>
    </row>
    <row r="139" spans="2:6" ht="14.65">
      <c r="B139" s="77"/>
      <c r="C139" s="77"/>
      <c r="D139" s="77"/>
      <c r="E139" s="77"/>
      <c r="F139" s="77"/>
    </row>
    <row r="140" spans="2:6" ht="14.65">
      <c r="B140" s="77"/>
      <c r="C140" s="77"/>
      <c r="D140" s="77"/>
      <c r="E140" s="77"/>
      <c r="F140" s="77"/>
    </row>
    <row r="141" spans="2:6" ht="14.65">
      <c r="B141" s="77"/>
      <c r="C141" s="77"/>
      <c r="D141" s="77"/>
      <c r="E141" s="77"/>
      <c r="F141" s="77"/>
    </row>
    <row r="142" spans="2:6" ht="14.65">
      <c r="B142" s="77"/>
      <c r="C142" s="77"/>
      <c r="D142" s="77"/>
      <c r="E142" s="77"/>
      <c r="F142" s="77"/>
    </row>
    <row r="143" spans="2:6" ht="14.65">
      <c r="B143" s="77"/>
      <c r="C143" s="77"/>
      <c r="D143" s="77"/>
      <c r="E143" s="77"/>
      <c r="F143" s="77"/>
    </row>
    <row r="144" spans="2:6" ht="14.65">
      <c r="B144" s="77"/>
      <c r="C144" s="77"/>
      <c r="D144" s="77"/>
      <c r="E144" s="77"/>
      <c r="F144" s="77"/>
    </row>
    <row r="145" spans="2:6" ht="14.65">
      <c r="B145" s="77"/>
      <c r="C145" s="77"/>
      <c r="D145" s="77"/>
      <c r="E145" s="77"/>
      <c r="F145" s="77"/>
    </row>
    <row r="146" spans="2:6" ht="14.65">
      <c r="B146" s="77"/>
      <c r="C146" s="77"/>
      <c r="D146" s="77"/>
      <c r="E146" s="77"/>
      <c r="F146" s="77"/>
    </row>
    <row r="147" spans="2:6" ht="14.65">
      <c r="B147" s="77"/>
      <c r="C147" s="77"/>
      <c r="D147" s="77"/>
      <c r="E147" s="77"/>
      <c r="F147" s="77"/>
    </row>
    <row r="148" spans="2:6" ht="14.65">
      <c r="B148" s="77"/>
      <c r="C148" s="77"/>
      <c r="D148" s="77"/>
      <c r="E148" s="77"/>
      <c r="F148" s="77"/>
    </row>
    <row r="149" spans="2:6" ht="14.65">
      <c r="B149" s="77"/>
      <c r="C149" s="77"/>
      <c r="D149" s="77"/>
      <c r="E149" s="77"/>
      <c r="F149" s="77"/>
    </row>
    <row r="150" spans="2:6" ht="14.65">
      <c r="B150" s="77"/>
      <c r="C150" s="77"/>
      <c r="D150" s="77"/>
      <c r="E150" s="77"/>
      <c r="F150" s="77"/>
    </row>
    <row r="151" spans="2:6" ht="14.65">
      <c r="B151" s="77"/>
      <c r="C151" s="77"/>
      <c r="D151" s="77"/>
      <c r="E151" s="77"/>
      <c r="F151" s="77"/>
    </row>
    <row r="152" spans="2:6" ht="14.65">
      <c r="B152" s="77"/>
      <c r="C152" s="77"/>
      <c r="D152" s="77"/>
      <c r="E152" s="77"/>
      <c r="F152" s="77"/>
    </row>
    <row r="153" spans="2:6" ht="14.65">
      <c r="B153" s="77"/>
      <c r="C153" s="77"/>
      <c r="D153" s="77"/>
      <c r="E153" s="77"/>
      <c r="F153" s="77"/>
    </row>
    <row r="154" spans="2:6" ht="14.65">
      <c r="B154" s="77"/>
      <c r="C154" s="77"/>
      <c r="D154" s="77"/>
      <c r="E154" s="77"/>
      <c r="F154" s="77"/>
    </row>
    <row r="155" spans="2:6" ht="14.65">
      <c r="B155" s="77"/>
      <c r="C155" s="77"/>
      <c r="D155" s="77"/>
      <c r="E155" s="77"/>
      <c r="F155" s="77"/>
    </row>
    <row r="156" spans="2:6" ht="14.65">
      <c r="B156" s="77"/>
      <c r="C156" s="77"/>
      <c r="D156" s="77"/>
      <c r="E156" s="77"/>
      <c r="F156" s="77"/>
    </row>
    <row r="157" spans="2:6" ht="14.65">
      <c r="B157" s="77"/>
      <c r="C157" s="77"/>
      <c r="D157" s="77"/>
      <c r="E157" s="77"/>
      <c r="F157" s="77"/>
    </row>
    <row r="158" spans="2:6" ht="14.65">
      <c r="B158" s="77"/>
      <c r="C158" s="77"/>
      <c r="D158" s="77"/>
      <c r="E158" s="77"/>
      <c r="F158" s="77"/>
    </row>
    <row r="159" spans="2:6" ht="14.65">
      <c r="B159" s="77"/>
      <c r="C159" s="77"/>
      <c r="D159" s="77"/>
      <c r="E159" s="77"/>
      <c r="F159" s="77"/>
    </row>
    <row r="160" spans="2:6" ht="14.65">
      <c r="B160" s="77"/>
      <c r="C160" s="77"/>
      <c r="D160" s="77"/>
      <c r="E160" s="77"/>
      <c r="F160" s="77"/>
    </row>
    <row r="161" spans="2:6" ht="14.65">
      <c r="B161" s="77"/>
      <c r="C161" s="77"/>
      <c r="D161" s="77"/>
      <c r="E161" s="77"/>
      <c r="F161" s="77"/>
    </row>
    <row r="162" spans="2:6" ht="14.65">
      <c r="B162" s="77"/>
      <c r="C162" s="77"/>
      <c r="D162" s="77"/>
      <c r="E162" s="77"/>
      <c r="F162" s="77"/>
    </row>
    <row r="163" spans="2:6" ht="14.65">
      <c r="B163" s="77"/>
      <c r="C163" s="77"/>
      <c r="D163" s="77"/>
      <c r="E163" s="77"/>
      <c r="F163" s="77"/>
    </row>
    <row r="164" spans="2:6" ht="14.65">
      <c r="B164" s="77"/>
      <c r="C164" s="77"/>
      <c r="D164" s="77"/>
      <c r="E164" s="77"/>
      <c r="F164" s="77"/>
    </row>
    <row r="165" spans="2:6" ht="14.65">
      <c r="B165" s="77"/>
      <c r="C165" s="77"/>
      <c r="D165" s="77"/>
      <c r="E165" s="77"/>
      <c r="F165" s="77"/>
    </row>
    <row r="166" spans="2:6" ht="14.65">
      <c r="B166" s="77"/>
      <c r="C166" s="77"/>
      <c r="D166" s="77"/>
      <c r="E166" s="77"/>
      <c r="F166" s="77"/>
    </row>
    <row r="167" spans="2:6" ht="14.65">
      <c r="B167" s="77"/>
      <c r="C167" s="77"/>
      <c r="D167" s="77"/>
      <c r="E167" s="77"/>
      <c r="F167" s="77"/>
    </row>
    <row r="168" spans="2:6" ht="14.65">
      <c r="B168" s="77"/>
      <c r="C168" s="77"/>
      <c r="D168" s="77"/>
      <c r="E168" s="77"/>
      <c r="F168" s="77"/>
    </row>
    <row r="169" spans="2:6" ht="14.65">
      <c r="B169" s="77"/>
      <c r="C169" s="77"/>
      <c r="D169" s="77"/>
      <c r="E169" s="77"/>
      <c r="F169" s="77"/>
    </row>
    <row r="170" spans="2:6" ht="14.65">
      <c r="B170" s="77"/>
      <c r="C170" s="77"/>
      <c r="D170" s="77"/>
      <c r="E170" s="77"/>
      <c r="F170" s="77"/>
    </row>
    <row r="171" spans="2:6" ht="14.65">
      <c r="B171" s="77"/>
      <c r="C171" s="77"/>
      <c r="D171" s="77"/>
      <c r="E171" s="77"/>
      <c r="F171" s="77"/>
    </row>
    <row r="172" spans="2:6" ht="14.65">
      <c r="B172" s="77"/>
      <c r="C172" s="77"/>
      <c r="D172" s="77"/>
      <c r="E172" s="77"/>
      <c r="F172" s="77"/>
    </row>
    <row r="173" spans="2:6" ht="14.65">
      <c r="B173" s="77"/>
      <c r="C173" s="77"/>
      <c r="D173" s="77"/>
      <c r="E173" s="77"/>
      <c r="F173" s="77"/>
    </row>
    <row r="174" spans="2:6" ht="14.65">
      <c r="B174" s="77"/>
      <c r="C174" s="77"/>
      <c r="D174" s="77"/>
      <c r="E174" s="77"/>
      <c r="F174" s="77"/>
    </row>
    <row r="175" spans="2:6" ht="14.65">
      <c r="B175" s="77"/>
      <c r="C175" s="77"/>
      <c r="D175" s="77"/>
      <c r="E175" s="77"/>
      <c r="F175" s="77"/>
    </row>
    <row r="176" spans="2:6" ht="14.65">
      <c r="B176" s="77"/>
      <c r="C176" s="77"/>
      <c r="D176" s="77"/>
      <c r="E176" s="77"/>
      <c r="F176" s="77"/>
    </row>
    <row r="177" spans="2:6" ht="14.65">
      <c r="B177" s="77"/>
      <c r="C177" s="77"/>
      <c r="D177" s="77"/>
      <c r="E177" s="77"/>
      <c r="F177" s="77"/>
    </row>
    <row r="178" spans="2:6" ht="14.65">
      <c r="B178" s="77"/>
      <c r="C178" s="77"/>
      <c r="D178" s="77"/>
      <c r="E178" s="77"/>
      <c r="F178" s="77"/>
    </row>
    <row r="179" spans="2:6" ht="14.65">
      <c r="B179" s="77"/>
      <c r="C179" s="77"/>
      <c r="D179" s="77"/>
      <c r="E179" s="77"/>
      <c r="F179" s="77"/>
    </row>
    <row r="180" spans="2:6" ht="14.65">
      <c r="B180" s="77"/>
      <c r="C180" s="77"/>
      <c r="D180" s="77"/>
      <c r="E180" s="77"/>
      <c r="F180" s="77"/>
    </row>
    <row r="181" spans="2:6" ht="14.65">
      <c r="B181" s="77"/>
      <c r="C181" s="77"/>
      <c r="D181" s="77"/>
      <c r="E181" s="77"/>
      <c r="F181" s="77"/>
    </row>
    <row r="182" spans="2:6" ht="14.65">
      <c r="B182" s="77"/>
      <c r="C182" s="77"/>
      <c r="D182" s="77"/>
      <c r="E182" s="77"/>
      <c r="F182" s="77"/>
    </row>
    <row r="183" spans="2:6" ht="14.65">
      <c r="B183" s="77"/>
      <c r="C183" s="77"/>
      <c r="D183" s="77"/>
      <c r="E183" s="77"/>
      <c r="F183" s="77"/>
    </row>
    <row r="184" spans="2:6" ht="14.65">
      <c r="B184" s="77"/>
      <c r="C184" s="77"/>
      <c r="D184" s="77"/>
      <c r="E184" s="77"/>
      <c r="F184" s="77"/>
    </row>
    <row r="185" spans="2:6" ht="14.65">
      <c r="B185" s="77"/>
      <c r="C185" s="77"/>
      <c r="D185" s="77"/>
      <c r="E185" s="77"/>
      <c r="F185" s="77"/>
    </row>
    <row r="186" spans="2:6" ht="14.65">
      <c r="B186" s="77"/>
      <c r="C186" s="77"/>
      <c r="D186" s="77"/>
      <c r="E186" s="77"/>
      <c r="F186" s="77"/>
    </row>
    <row r="187" spans="2:6" ht="14.65">
      <c r="B187" s="77"/>
      <c r="C187" s="77"/>
      <c r="D187" s="77"/>
      <c r="E187" s="77"/>
      <c r="F187" s="77"/>
    </row>
    <row r="188" spans="2:6" ht="14.65">
      <c r="B188" s="77"/>
      <c r="C188" s="77"/>
      <c r="D188" s="77"/>
      <c r="E188" s="77"/>
      <c r="F188" s="77"/>
    </row>
    <row r="189" spans="2:6" ht="14.65">
      <c r="B189" s="77"/>
      <c r="C189" s="77"/>
      <c r="D189" s="77"/>
      <c r="E189" s="77"/>
      <c r="F189" s="77"/>
    </row>
    <row r="190" spans="2:6" ht="14.65">
      <c r="B190" s="77"/>
      <c r="C190" s="77"/>
      <c r="D190" s="77"/>
      <c r="E190" s="77"/>
      <c r="F190" s="77"/>
    </row>
    <row r="191" spans="2:6" ht="14.65">
      <c r="B191" s="77"/>
      <c r="C191" s="77"/>
      <c r="D191" s="77"/>
      <c r="E191" s="77"/>
      <c r="F191" s="77"/>
    </row>
    <row r="192" spans="2:6" ht="14.65">
      <c r="B192" s="77"/>
      <c r="C192" s="77"/>
      <c r="D192" s="77"/>
      <c r="E192" s="77"/>
      <c r="F192" s="77"/>
    </row>
    <row r="193" spans="2:6" ht="14.65">
      <c r="B193" s="77"/>
      <c r="C193" s="77"/>
      <c r="D193" s="77"/>
      <c r="E193" s="77"/>
      <c r="F193" s="77"/>
    </row>
    <row r="194" spans="2:6" ht="14.65">
      <c r="B194" s="77"/>
      <c r="C194" s="77"/>
      <c r="D194" s="77"/>
      <c r="E194" s="77"/>
      <c r="F194" s="77"/>
    </row>
    <row r="195" spans="2:6" ht="14.65">
      <c r="B195" s="77"/>
      <c r="C195" s="77"/>
      <c r="D195" s="77"/>
      <c r="E195" s="77"/>
      <c r="F195" s="77"/>
    </row>
    <row r="196" spans="2:6" ht="14.65">
      <c r="B196" s="77"/>
      <c r="C196" s="77"/>
      <c r="D196" s="77"/>
      <c r="E196" s="77"/>
      <c r="F196" s="77"/>
    </row>
    <row r="197" spans="2:6" ht="14.65">
      <c r="B197" s="77"/>
      <c r="C197" s="77"/>
      <c r="D197" s="77"/>
      <c r="E197" s="77"/>
      <c r="F197" s="77"/>
    </row>
    <row r="198" spans="2:6" ht="14.65">
      <c r="B198" s="77"/>
      <c r="C198" s="77"/>
      <c r="D198" s="77"/>
      <c r="E198" s="77"/>
      <c r="F198" s="77"/>
    </row>
    <row r="199" spans="2:6" ht="14.65">
      <c r="B199" s="77"/>
      <c r="C199" s="77"/>
      <c r="D199" s="77"/>
      <c r="E199" s="77"/>
      <c r="F199" s="77"/>
    </row>
    <row r="200" spans="2:6" ht="14.65">
      <c r="B200" s="77"/>
      <c r="C200" s="77"/>
      <c r="D200" s="77"/>
      <c r="E200" s="77"/>
      <c r="F200" s="77"/>
    </row>
    <row r="201" spans="2:6" ht="14.65">
      <c r="B201" s="77"/>
      <c r="C201" s="77"/>
      <c r="D201" s="77"/>
      <c r="E201" s="77"/>
      <c r="F201" s="77"/>
    </row>
    <row r="202" spans="2:6" ht="14.65">
      <c r="B202" s="77"/>
      <c r="C202" s="77"/>
      <c r="D202" s="77"/>
      <c r="E202" s="77"/>
      <c r="F202" s="77"/>
    </row>
    <row r="203" spans="2:6" ht="14.65">
      <c r="B203" s="77"/>
      <c r="C203" s="77"/>
      <c r="D203" s="77"/>
      <c r="E203" s="77"/>
      <c r="F203" s="77"/>
    </row>
    <row r="204" spans="2:6" ht="14.65">
      <c r="B204" s="77"/>
      <c r="C204" s="77"/>
      <c r="D204" s="77"/>
      <c r="E204" s="77"/>
      <c r="F204" s="77"/>
    </row>
    <row r="205" spans="2:6" ht="14.65">
      <c r="B205" s="77"/>
      <c r="C205" s="77"/>
      <c r="D205" s="77"/>
      <c r="E205" s="77"/>
      <c r="F205" s="77"/>
    </row>
    <row r="206" spans="2:6" ht="14.65">
      <c r="B206" s="77"/>
      <c r="C206" s="77"/>
      <c r="D206" s="77"/>
      <c r="E206" s="77"/>
      <c r="F206" s="77"/>
    </row>
    <row r="207" spans="2:6" ht="14.65">
      <c r="B207" s="77"/>
      <c r="C207" s="77"/>
      <c r="D207" s="77"/>
      <c r="E207" s="77"/>
      <c r="F207" s="77"/>
    </row>
    <row r="208" spans="2:6" ht="14.65">
      <c r="B208" s="77"/>
      <c r="C208" s="77"/>
      <c r="D208" s="77"/>
      <c r="E208" s="77"/>
      <c r="F208" s="77"/>
    </row>
    <row r="209" spans="2:6" ht="14.65">
      <c r="B209" s="77"/>
      <c r="C209" s="77"/>
      <c r="D209" s="77"/>
      <c r="E209" s="77"/>
      <c r="F209" s="77"/>
    </row>
    <row r="210" spans="2:6" ht="14.65">
      <c r="B210" s="77"/>
      <c r="C210" s="77"/>
      <c r="D210" s="77"/>
      <c r="E210" s="77"/>
      <c r="F210" s="77"/>
    </row>
    <row r="211" spans="2:6" ht="14.65">
      <c r="B211" s="77"/>
      <c r="C211" s="77"/>
      <c r="D211" s="77"/>
      <c r="E211" s="77"/>
      <c r="F211" s="77"/>
    </row>
    <row r="212" spans="2:6" ht="14.65">
      <c r="B212" s="77"/>
      <c r="C212" s="77"/>
      <c r="D212" s="77"/>
      <c r="E212" s="77"/>
      <c r="F212" s="77"/>
    </row>
    <row r="213" spans="2:6" ht="14.65">
      <c r="B213" s="77"/>
      <c r="C213" s="77"/>
      <c r="D213" s="77"/>
      <c r="E213" s="77"/>
      <c r="F213" s="77"/>
    </row>
    <row r="214" spans="2:6" ht="14.65">
      <c r="B214" s="77"/>
      <c r="C214" s="77"/>
      <c r="D214" s="77"/>
      <c r="E214" s="77"/>
      <c r="F214" s="77"/>
    </row>
    <row r="215" spans="2:6" ht="14.65">
      <c r="B215" s="77"/>
      <c r="C215" s="77"/>
      <c r="D215" s="77"/>
      <c r="E215" s="77"/>
      <c r="F215" s="77"/>
    </row>
    <row r="216" spans="2:6" ht="14.65">
      <c r="B216" s="77"/>
      <c r="C216" s="77"/>
      <c r="D216" s="77"/>
      <c r="E216" s="77"/>
      <c r="F216" s="77"/>
    </row>
    <row r="217" spans="2:6" ht="14.65">
      <c r="B217" s="77"/>
      <c r="C217" s="77"/>
      <c r="D217" s="77"/>
      <c r="E217" s="77"/>
      <c r="F217" s="77"/>
    </row>
    <row r="218" spans="2:6" ht="14.65">
      <c r="B218" s="77"/>
      <c r="C218" s="77"/>
      <c r="D218" s="77"/>
      <c r="E218" s="77"/>
      <c r="F218" s="77"/>
    </row>
    <row r="219" spans="2:6" ht="14.65">
      <c r="B219" s="77"/>
      <c r="C219" s="77"/>
      <c r="D219" s="77"/>
      <c r="E219" s="77"/>
      <c r="F219" s="77"/>
    </row>
    <row r="220" spans="2:6" ht="14.65">
      <c r="B220" s="77"/>
      <c r="C220" s="77"/>
      <c r="D220" s="77"/>
      <c r="E220" s="77"/>
      <c r="F220" s="77"/>
    </row>
    <row r="221" spans="2:6" ht="14.65">
      <c r="B221" s="77"/>
      <c r="C221" s="77"/>
      <c r="D221" s="77"/>
      <c r="E221" s="77"/>
      <c r="F221" s="77"/>
    </row>
    <row r="222" spans="2:6" ht="14.65">
      <c r="B222" s="77"/>
      <c r="C222" s="77"/>
      <c r="D222" s="77"/>
      <c r="E222" s="77"/>
      <c r="F222" s="77"/>
    </row>
    <row r="223" spans="2:6" ht="14.65">
      <c r="B223" s="77"/>
      <c r="C223" s="77"/>
      <c r="D223" s="77"/>
      <c r="E223" s="77"/>
      <c r="F223" s="77"/>
    </row>
    <row r="224" spans="2:6" ht="14.65">
      <c r="B224" s="77"/>
      <c r="C224" s="77"/>
      <c r="D224" s="77"/>
      <c r="E224" s="77"/>
      <c r="F224" s="77"/>
    </row>
    <row r="225" spans="2:6" ht="14.65">
      <c r="B225" s="77"/>
      <c r="C225" s="77"/>
      <c r="D225" s="77"/>
      <c r="E225" s="77"/>
      <c r="F225" s="77"/>
    </row>
    <row r="226" spans="2:6" ht="14.65">
      <c r="B226" s="77"/>
      <c r="C226" s="77"/>
      <c r="D226" s="77"/>
      <c r="E226" s="77"/>
      <c r="F226" s="77"/>
    </row>
    <row r="227" spans="2:6" ht="14.65">
      <c r="B227" s="77"/>
      <c r="C227" s="77"/>
      <c r="D227" s="77"/>
      <c r="E227" s="77"/>
      <c r="F227" s="77"/>
    </row>
    <row r="228" spans="2:6" ht="14.65">
      <c r="B228" s="77"/>
      <c r="C228" s="77"/>
      <c r="D228" s="77"/>
      <c r="E228" s="77"/>
      <c r="F228" s="77"/>
    </row>
    <row r="229" spans="2:6" ht="14.65">
      <c r="B229" s="77"/>
      <c r="C229" s="77"/>
      <c r="D229" s="77"/>
      <c r="E229" s="77"/>
      <c r="F229" s="77"/>
    </row>
    <row r="230" spans="2:6" ht="14.65">
      <c r="B230" s="77"/>
      <c r="C230" s="77"/>
      <c r="D230" s="77"/>
      <c r="E230" s="77"/>
      <c r="F230" s="77"/>
    </row>
    <row r="231" spans="2:6" ht="14.65">
      <c r="B231" s="77"/>
      <c r="C231" s="77"/>
      <c r="D231" s="77"/>
      <c r="E231" s="77"/>
      <c r="F231" s="77"/>
    </row>
    <row r="232" spans="2:6" ht="14.65">
      <c r="B232" s="77"/>
      <c r="C232" s="77"/>
      <c r="D232" s="77"/>
      <c r="E232" s="77"/>
      <c r="F232" s="77"/>
    </row>
    <row r="233" spans="2:6" ht="14.65">
      <c r="B233" s="77"/>
      <c r="C233" s="77"/>
      <c r="D233" s="77"/>
      <c r="E233" s="77"/>
      <c r="F233" s="77"/>
    </row>
    <row r="234" spans="2:6" ht="14.65">
      <c r="B234" s="77"/>
      <c r="C234" s="77"/>
      <c r="D234" s="77"/>
      <c r="E234" s="77"/>
      <c r="F234" s="77"/>
    </row>
    <row r="235" spans="2:6" ht="14.65">
      <c r="B235" s="77"/>
      <c r="C235" s="77"/>
      <c r="D235" s="77"/>
      <c r="E235" s="77"/>
      <c r="F235" s="77"/>
    </row>
    <row r="236" spans="2:6" ht="14.65">
      <c r="B236" s="77"/>
      <c r="C236" s="77"/>
      <c r="D236" s="77"/>
      <c r="E236" s="77"/>
      <c r="F236" s="77"/>
    </row>
    <row r="237" spans="2:6" ht="14.65">
      <c r="B237" s="77"/>
      <c r="C237" s="77"/>
      <c r="D237" s="77"/>
      <c r="E237" s="77"/>
      <c r="F237" s="77"/>
    </row>
    <row r="238" spans="2:6" ht="14.65">
      <c r="B238" s="77"/>
      <c r="C238" s="77"/>
      <c r="D238" s="77"/>
      <c r="E238" s="77"/>
      <c r="F238" s="77"/>
    </row>
    <row r="239" spans="2:6" ht="14.65">
      <c r="B239" s="77"/>
      <c r="C239" s="77"/>
      <c r="D239" s="77"/>
      <c r="E239" s="77"/>
      <c r="F239" s="77"/>
    </row>
    <row r="240" spans="2:6" ht="14.65">
      <c r="B240" s="77"/>
      <c r="C240" s="77"/>
      <c r="D240" s="77"/>
      <c r="E240" s="77"/>
      <c r="F240" s="77"/>
    </row>
    <row r="241" spans="2:6" ht="14.65">
      <c r="B241" s="77"/>
      <c r="C241" s="77"/>
      <c r="D241" s="77"/>
      <c r="E241" s="77"/>
      <c r="F241" s="77"/>
    </row>
    <row r="242" spans="2:6" ht="14.65">
      <c r="B242" s="77"/>
      <c r="C242" s="77"/>
      <c r="D242" s="77"/>
      <c r="E242" s="77"/>
      <c r="F242" s="77"/>
    </row>
    <row r="243" spans="2:6" ht="14.65">
      <c r="B243" s="77"/>
      <c r="C243" s="77"/>
      <c r="D243" s="77"/>
      <c r="E243" s="77"/>
      <c r="F243" s="77"/>
    </row>
    <row r="244" spans="2:6" ht="14.65">
      <c r="B244" s="77"/>
      <c r="C244" s="77"/>
      <c r="D244" s="77"/>
      <c r="E244" s="77"/>
      <c r="F244" s="77"/>
    </row>
    <row r="245" spans="2:6" ht="14.65">
      <c r="B245" s="77"/>
      <c r="C245" s="77"/>
      <c r="D245" s="77"/>
      <c r="E245" s="77"/>
      <c r="F245" s="77"/>
    </row>
    <row r="246" spans="2:6" ht="14.65">
      <c r="B246" s="77"/>
      <c r="C246" s="77"/>
      <c r="D246" s="77"/>
      <c r="E246" s="77"/>
      <c r="F246" s="77"/>
    </row>
    <row r="247" spans="2:6" ht="14.65">
      <c r="B247" s="77"/>
      <c r="C247" s="77"/>
      <c r="D247" s="77"/>
      <c r="E247" s="77"/>
      <c r="F247" s="77"/>
    </row>
    <row r="248" spans="2:6" ht="14.65">
      <c r="B248" s="77"/>
      <c r="C248" s="77"/>
      <c r="D248" s="77"/>
      <c r="E248" s="77"/>
      <c r="F248" s="77"/>
    </row>
    <row r="249" spans="2:6" ht="14.65">
      <c r="B249" s="77"/>
      <c r="C249" s="77"/>
      <c r="D249" s="77"/>
      <c r="E249" s="77"/>
      <c r="F249" s="77"/>
    </row>
    <row r="250" spans="2:6" ht="14.65">
      <c r="B250" s="77"/>
      <c r="C250" s="77"/>
      <c r="D250" s="77"/>
      <c r="E250" s="77"/>
      <c r="F250" s="77"/>
    </row>
    <row r="251" spans="2:6" ht="14.65">
      <c r="B251" s="77"/>
      <c r="C251" s="77"/>
      <c r="D251" s="77"/>
      <c r="E251" s="77"/>
      <c r="F251" s="77"/>
    </row>
    <row r="252" spans="2:6" ht="14.65">
      <c r="B252" s="77"/>
      <c r="C252" s="77"/>
      <c r="D252" s="77"/>
      <c r="E252" s="77"/>
      <c r="F252" s="77"/>
    </row>
    <row r="253" spans="2:6" ht="14.65">
      <c r="B253" s="77"/>
      <c r="C253" s="77"/>
      <c r="D253" s="77"/>
      <c r="E253" s="77"/>
      <c r="F253" s="77"/>
    </row>
    <row r="254" spans="2:6" ht="14.65">
      <c r="B254" s="77"/>
      <c r="C254" s="77"/>
      <c r="D254" s="77"/>
      <c r="E254" s="77"/>
      <c r="F254" s="77"/>
    </row>
    <row r="255" spans="2:6" ht="14.65">
      <c r="B255" s="77"/>
      <c r="C255" s="77"/>
      <c r="D255" s="77"/>
      <c r="E255" s="77"/>
      <c r="F255" s="77"/>
    </row>
    <row r="256" spans="2:6" ht="14.65">
      <c r="B256" s="77"/>
      <c r="C256" s="77"/>
      <c r="D256" s="77"/>
      <c r="E256" s="77"/>
      <c r="F256" s="77"/>
    </row>
    <row r="257" spans="2:6" ht="14.65">
      <c r="B257" s="77"/>
      <c r="C257" s="77"/>
      <c r="D257" s="77"/>
      <c r="E257" s="77"/>
      <c r="F257" s="77"/>
    </row>
    <row r="258" spans="2:6" ht="14.65">
      <c r="B258" s="77"/>
      <c r="C258" s="77"/>
      <c r="D258" s="77"/>
      <c r="E258" s="77"/>
      <c r="F258" s="77"/>
    </row>
    <row r="259" spans="2:6" ht="14.65">
      <c r="B259" s="77"/>
      <c r="C259" s="77"/>
      <c r="D259" s="77"/>
      <c r="E259" s="77"/>
      <c r="F259" s="77"/>
    </row>
    <row r="260" spans="2:6" ht="14.65">
      <c r="B260" s="77"/>
      <c r="C260" s="77"/>
      <c r="D260" s="77"/>
      <c r="E260" s="77"/>
      <c r="F260" s="77"/>
    </row>
    <row r="261" spans="2:6" ht="14.65">
      <c r="B261" s="77"/>
      <c r="C261" s="77"/>
      <c r="D261" s="77"/>
      <c r="E261" s="77"/>
      <c r="F261" s="77"/>
    </row>
    <row r="262" spans="2:6" ht="14.65">
      <c r="B262" s="77"/>
      <c r="C262" s="77"/>
      <c r="D262" s="77"/>
      <c r="E262" s="77"/>
      <c r="F262" s="77"/>
    </row>
    <row r="263" spans="2:6" ht="14.65">
      <c r="B263" s="77"/>
      <c r="C263" s="77"/>
      <c r="D263" s="77"/>
      <c r="E263" s="77"/>
      <c r="F263" s="77"/>
    </row>
    <row r="264" spans="2:6" ht="14.65">
      <c r="B264" s="77"/>
      <c r="C264" s="77"/>
      <c r="D264" s="77"/>
      <c r="E264" s="77"/>
      <c r="F264" s="77"/>
    </row>
    <row r="265" spans="2:6" ht="14.65">
      <c r="B265" s="77"/>
      <c r="C265" s="77"/>
      <c r="D265" s="77"/>
      <c r="E265" s="77"/>
      <c r="F265" s="77"/>
    </row>
    <row r="266" spans="2:6" ht="14.65">
      <c r="B266" s="77"/>
      <c r="C266" s="77"/>
      <c r="D266" s="77"/>
      <c r="E266" s="77"/>
      <c r="F266" s="77"/>
    </row>
    <row r="267" spans="2:6" ht="14.65">
      <c r="B267" s="77"/>
      <c r="C267" s="77"/>
      <c r="D267" s="77"/>
      <c r="E267" s="77"/>
      <c r="F267" s="77"/>
    </row>
    <row r="268" spans="2:6" ht="14.65">
      <c r="B268" s="77"/>
      <c r="C268" s="77"/>
      <c r="D268" s="77"/>
      <c r="E268" s="77"/>
      <c r="F268" s="77"/>
    </row>
    <row r="269" spans="2:6" ht="14.65">
      <c r="B269" s="77"/>
      <c r="C269" s="77"/>
      <c r="D269" s="77"/>
      <c r="E269" s="77"/>
      <c r="F269" s="77"/>
    </row>
    <row r="270" spans="2:6" ht="14.65">
      <c r="B270" s="77"/>
      <c r="C270" s="77"/>
      <c r="D270" s="77"/>
      <c r="E270" s="77"/>
      <c r="F270" s="77"/>
    </row>
    <row r="271" spans="2:6" ht="14.65">
      <c r="B271" s="77"/>
      <c r="C271" s="77"/>
      <c r="D271" s="77"/>
      <c r="E271" s="77"/>
      <c r="F271" s="77"/>
    </row>
    <row r="272" spans="2:6" ht="14.65">
      <c r="B272" s="77"/>
      <c r="C272" s="77"/>
      <c r="D272" s="77"/>
      <c r="E272" s="77"/>
      <c r="F272" s="77"/>
    </row>
    <row r="273" spans="2:6" ht="14.65">
      <c r="B273" s="77"/>
      <c r="C273" s="77"/>
      <c r="D273" s="77"/>
      <c r="E273" s="77"/>
      <c r="F273" s="77"/>
    </row>
    <row r="274" spans="2:6" ht="14.65">
      <c r="B274" s="77"/>
      <c r="C274" s="77"/>
      <c r="D274" s="77"/>
      <c r="E274" s="77"/>
      <c r="F274" s="77"/>
    </row>
    <row r="275" spans="2:6" ht="14.65">
      <c r="B275" s="77"/>
      <c r="C275" s="77"/>
      <c r="D275" s="77"/>
      <c r="E275" s="77"/>
      <c r="F275" s="77"/>
    </row>
    <row r="276" spans="2:6" ht="14.65">
      <c r="B276" s="77"/>
      <c r="C276" s="77"/>
      <c r="D276" s="77"/>
      <c r="E276" s="77"/>
      <c r="F276" s="77"/>
    </row>
    <row r="277" spans="2:6" ht="14.65">
      <c r="B277" s="77"/>
      <c r="C277" s="77"/>
      <c r="D277" s="77"/>
      <c r="E277" s="77"/>
      <c r="F277" s="77"/>
    </row>
    <row r="278" spans="2:6" ht="14.65">
      <c r="B278" s="77"/>
      <c r="C278" s="77"/>
      <c r="D278" s="77"/>
      <c r="E278" s="77"/>
      <c r="F278" s="77"/>
    </row>
    <row r="279" spans="2:6" ht="14.65">
      <c r="B279" s="77"/>
      <c r="C279" s="77"/>
      <c r="D279" s="77"/>
      <c r="E279" s="77"/>
      <c r="F279" s="77"/>
    </row>
    <row r="280" spans="2:6" ht="14.65">
      <c r="B280" s="77"/>
      <c r="C280" s="77"/>
      <c r="D280" s="77"/>
      <c r="E280" s="77"/>
      <c r="F280" s="77"/>
    </row>
    <row r="281" spans="2:6" ht="14.65">
      <c r="B281" s="77"/>
      <c r="C281" s="77"/>
      <c r="D281" s="77"/>
      <c r="E281" s="77"/>
      <c r="F281" s="77"/>
    </row>
    <row r="282" spans="2:6" ht="14.65">
      <c r="B282" s="77"/>
      <c r="C282" s="77"/>
      <c r="D282" s="77"/>
      <c r="E282" s="77"/>
      <c r="F282" s="77"/>
    </row>
    <row r="283" spans="2:6" ht="14.65">
      <c r="B283" s="77"/>
      <c r="C283" s="77"/>
      <c r="D283" s="77"/>
      <c r="E283" s="77"/>
      <c r="F283" s="77"/>
    </row>
    <row r="284" spans="2:6" ht="14.65">
      <c r="B284" s="77"/>
      <c r="C284" s="77"/>
      <c r="D284" s="77"/>
      <c r="E284" s="77"/>
      <c r="F284" s="77"/>
    </row>
    <row r="285" spans="2:6" ht="14.65">
      <c r="B285" s="77"/>
      <c r="C285" s="77"/>
      <c r="D285" s="77"/>
      <c r="E285" s="77"/>
      <c r="F285" s="77"/>
    </row>
    <row r="286" spans="2:6" ht="14.65">
      <c r="B286" s="77"/>
      <c r="C286" s="77"/>
      <c r="D286" s="77"/>
      <c r="E286" s="77"/>
      <c r="F286" s="77"/>
    </row>
    <row r="287" spans="2:6" ht="14.65">
      <c r="B287" s="77"/>
      <c r="C287" s="77"/>
      <c r="D287" s="77"/>
      <c r="E287" s="77"/>
      <c r="F287" s="77"/>
    </row>
    <row r="288" spans="2:6" ht="14.65">
      <c r="B288" s="77"/>
      <c r="C288" s="77"/>
      <c r="D288" s="77"/>
      <c r="E288" s="77"/>
      <c r="F288" s="77"/>
    </row>
    <row r="289" spans="2:6" ht="14.65">
      <c r="B289" s="77"/>
      <c r="C289" s="77"/>
      <c r="D289" s="77"/>
      <c r="E289" s="77"/>
      <c r="F289" s="77"/>
    </row>
    <row r="290" spans="2:6" ht="14.65">
      <c r="B290" s="77"/>
      <c r="C290" s="77"/>
      <c r="D290" s="77"/>
      <c r="E290" s="77"/>
      <c r="F290" s="77"/>
    </row>
    <row r="291" spans="2:6" ht="14.65">
      <c r="B291" s="77"/>
      <c r="C291" s="77"/>
      <c r="D291" s="77"/>
      <c r="E291" s="77"/>
      <c r="F291" s="77"/>
    </row>
    <row r="292" spans="2:6" ht="14.65">
      <c r="B292" s="77"/>
      <c r="C292" s="77"/>
      <c r="D292" s="77"/>
      <c r="E292" s="77"/>
      <c r="F292" s="77"/>
    </row>
    <row r="293" spans="2:6" ht="14.65">
      <c r="B293" s="77"/>
      <c r="C293" s="77"/>
      <c r="D293" s="77"/>
      <c r="E293" s="77"/>
      <c r="F293" s="77"/>
    </row>
    <row r="294" spans="2:6" ht="14.65">
      <c r="B294" s="77"/>
      <c r="C294" s="77"/>
      <c r="D294" s="77"/>
      <c r="E294" s="77"/>
      <c r="F294" s="77"/>
    </row>
    <row r="295" spans="2:6" ht="14.65">
      <c r="B295" s="77"/>
      <c r="C295" s="77"/>
      <c r="D295" s="77"/>
      <c r="E295" s="77"/>
      <c r="F295" s="77"/>
    </row>
    <row r="296" spans="2:6" ht="14.65">
      <c r="B296" s="77"/>
      <c r="C296" s="77"/>
      <c r="D296" s="77"/>
      <c r="E296" s="77"/>
      <c r="F296" s="77"/>
    </row>
    <row r="297" spans="2:6" ht="14.65">
      <c r="B297" s="77"/>
      <c r="C297" s="77"/>
      <c r="D297" s="77"/>
      <c r="E297" s="77"/>
      <c r="F297" s="77"/>
    </row>
    <row r="298" spans="2:6" ht="14.65">
      <c r="B298" s="77"/>
      <c r="C298" s="77"/>
      <c r="D298" s="77"/>
      <c r="E298" s="77"/>
      <c r="F298" s="77"/>
    </row>
    <row r="299" spans="2:6" ht="14.65">
      <c r="B299" s="77"/>
      <c r="C299" s="77"/>
      <c r="D299" s="77"/>
      <c r="E299" s="77"/>
      <c r="F299" s="77"/>
    </row>
    <row r="300" spans="2:6" ht="14.65">
      <c r="B300" s="77"/>
      <c r="C300" s="77"/>
      <c r="D300" s="77"/>
      <c r="E300" s="77"/>
      <c r="F300" s="77"/>
    </row>
    <row r="301" spans="2:6" ht="14.65">
      <c r="B301" s="77"/>
      <c r="C301" s="77"/>
      <c r="D301" s="77"/>
      <c r="E301" s="77"/>
      <c r="F301" s="77"/>
    </row>
    <row r="302" spans="2:6" ht="14.65">
      <c r="B302" s="77"/>
      <c r="C302" s="77"/>
      <c r="D302" s="77"/>
      <c r="E302" s="77"/>
      <c r="F302" s="77"/>
    </row>
    <row r="303" spans="2:6" ht="14.65">
      <c r="B303" s="77"/>
      <c r="C303" s="77"/>
      <c r="D303" s="77"/>
      <c r="E303" s="77"/>
      <c r="F303" s="77"/>
    </row>
    <row r="304" spans="2:6" ht="14.65">
      <c r="B304" s="77"/>
      <c r="C304" s="77"/>
      <c r="D304" s="77"/>
      <c r="E304" s="77"/>
      <c r="F304" s="77"/>
    </row>
    <row r="305" spans="2:6" ht="14.65">
      <c r="B305" s="77"/>
      <c r="C305" s="77"/>
      <c r="D305" s="77"/>
      <c r="E305" s="77"/>
      <c r="F305" s="77"/>
    </row>
    <row r="306" spans="2:6" ht="14.65">
      <c r="B306" s="77"/>
      <c r="C306" s="77"/>
      <c r="D306" s="77"/>
      <c r="E306" s="77"/>
      <c r="F306" s="77"/>
    </row>
    <row r="307" spans="2:6" ht="14.65">
      <c r="B307" s="77"/>
      <c r="C307" s="77"/>
      <c r="D307" s="77"/>
      <c r="E307" s="77"/>
      <c r="F307" s="77"/>
    </row>
    <row r="308" spans="2:6" ht="14.65">
      <c r="B308" s="77"/>
      <c r="C308" s="77"/>
      <c r="D308" s="77"/>
      <c r="E308" s="77"/>
      <c r="F308" s="77"/>
    </row>
    <row r="309" spans="2:6" ht="14.65">
      <c r="B309" s="77"/>
      <c r="C309" s="77"/>
      <c r="D309" s="77"/>
      <c r="E309" s="77"/>
      <c r="F309" s="77"/>
    </row>
    <row r="310" spans="2:6" ht="14.65">
      <c r="B310" s="77"/>
      <c r="C310" s="77"/>
      <c r="D310" s="77"/>
      <c r="E310" s="77"/>
      <c r="F310" s="77"/>
    </row>
    <row r="311" spans="2:6" ht="14.65">
      <c r="B311" s="77"/>
      <c r="C311" s="77"/>
      <c r="D311" s="77"/>
      <c r="E311" s="77"/>
      <c r="F311" s="77"/>
    </row>
    <row r="312" spans="2:6" ht="14.65">
      <c r="B312" s="77"/>
      <c r="C312" s="77"/>
      <c r="D312" s="77"/>
      <c r="E312" s="77"/>
      <c r="F312" s="77"/>
    </row>
    <row r="313" spans="2:6" ht="14.65">
      <c r="B313" s="77"/>
      <c r="C313" s="77"/>
      <c r="D313" s="77"/>
      <c r="E313" s="77"/>
      <c r="F313" s="77"/>
    </row>
    <row r="314" spans="2:6" ht="14.65">
      <c r="B314" s="77"/>
      <c r="C314" s="77"/>
      <c r="D314" s="77"/>
      <c r="E314" s="77"/>
      <c r="F314" s="77"/>
    </row>
    <row r="315" spans="2:6" ht="14.65">
      <c r="B315" s="77"/>
      <c r="C315" s="77"/>
      <c r="D315" s="77"/>
      <c r="E315" s="77"/>
      <c r="F315" s="77"/>
    </row>
    <row r="316" spans="2:6" ht="14.65">
      <c r="B316" s="77"/>
      <c r="C316" s="77"/>
      <c r="D316" s="77"/>
      <c r="E316" s="77"/>
      <c r="F316" s="77"/>
    </row>
    <row r="317" spans="2:6" ht="14.65">
      <c r="B317" s="77"/>
      <c r="C317" s="77"/>
      <c r="D317" s="77"/>
      <c r="E317" s="77"/>
      <c r="F317" s="77"/>
    </row>
    <row r="318" spans="2:6" ht="14.65">
      <c r="B318" s="77"/>
      <c r="C318" s="77"/>
      <c r="D318" s="77"/>
      <c r="E318" s="77"/>
      <c r="F318" s="77"/>
    </row>
    <row r="319" spans="2:6" ht="14.65">
      <c r="B319" s="77"/>
      <c r="C319" s="77"/>
      <c r="D319" s="77"/>
      <c r="E319" s="77"/>
      <c r="F319" s="77"/>
    </row>
    <row r="320" spans="2:6" ht="14.65">
      <c r="B320" s="77"/>
      <c r="C320" s="77"/>
      <c r="D320" s="77"/>
      <c r="E320" s="77"/>
      <c r="F320" s="77"/>
    </row>
    <row r="321" spans="2:6" ht="14.65">
      <c r="B321" s="77"/>
      <c r="C321" s="77"/>
      <c r="D321" s="77"/>
      <c r="E321" s="77"/>
      <c r="F321" s="77"/>
    </row>
    <row r="322" spans="2:6" ht="14.65">
      <c r="B322" s="77"/>
      <c r="C322" s="77"/>
      <c r="D322" s="77"/>
      <c r="E322" s="77"/>
      <c r="F322" s="77"/>
    </row>
    <row r="323" spans="2:6" ht="14.65">
      <c r="B323" s="77"/>
      <c r="C323" s="77"/>
      <c r="D323" s="77"/>
      <c r="E323" s="77"/>
      <c r="F323" s="77"/>
    </row>
    <row r="324" spans="2:6" ht="14.65">
      <c r="B324" s="77"/>
      <c r="C324" s="77"/>
      <c r="D324" s="77"/>
      <c r="E324" s="77"/>
      <c r="F324" s="77"/>
    </row>
    <row r="325" spans="2:6" ht="14.65">
      <c r="B325" s="77"/>
      <c r="C325" s="77"/>
      <c r="D325" s="77"/>
      <c r="E325" s="77"/>
      <c r="F325" s="77"/>
    </row>
    <row r="326" spans="2:6" ht="14.65">
      <c r="B326" s="77"/>
      <c r="C326" s="77"/>
      <c r="D326" s="77"/>
      <c r="E326" s="77"/>
      <c r="F326" s="77"/>
    </row>
    <row r="327" spans="2:6" ht="14.65">
      <c r="B327" s="77"/>
      <c r="C327" s="77"/>
      <c r="D327" s="77"/>
      <c r="E327" s="77"/>
      <c r="F327" s="77"/>
    </row>
    <row r="328" spans="2:6" ht="14.65">
      <c r="B328" s="77"/>
      <c r="C328" s="77"/>
      <c r="D328" s="77"/>
      <c r="E328" s="77"/>
      <c r="F328" s="77"/>
    </row>
    <row r="329" spans="2:6" ht="14.65">
      <c r="B329" s="77"/>
      <c r="C329" s="77"/>
      <c r="D329" s="77"/>
      <c r="E329" s="77"/>
      <c r="F329" s="77"/>
    </row>
    <row r="330" spans="2:6" ht="14.65">
      <c r="B330" s="77"/>
      <c r="C330" s="77"/>
      <c r="D330" s="77"/>
      <c r="E330" s="77"/>
      <c r="F330" s="77"/>
    </row>
    <row r="331" spans="2:6" ht="14.65">
      <c r="B331" s="77"/>
      <c r="C331" s="77"/>
      <c r="D331" s="77"/>
      <c r="E331" s="77"/>
      <c r="F331" s="77"/>
    </row>
    <row r="332" spans="2:6" ht="14.65">
      <c r="B332" s="77"/>
      <c r="C332" s="77"/>
      <c r="D332" s="77"/>
      <c r="E332" s="77"/>
      <c r="F332" s="77"/>
    </row>
    <row r="333" spans="2:6" ht="14.65">
      <c r="B333" s="77"/>
      <c r="C333" s="77"/>
      <c r="D333" s="77"/>
      <c r="E333" s="77"/>
      <c r="F333" s="77"/>
    </row>
    <row r="334" spans="2:6" ht="14.65">
      <c r="B334" s="77"/>
      <c r="C334" s="77"/>
      <c r="D334" s="77"/>
      <c r="E334" s="77"/>
      <c r="F334" s="77"/>
    </row>
    <row r="335" spans="2:6" ht="14.65">
      <c r="B335" s="77"/>
      <c r="C335" s="77"/>
      <c r="D335" s="77"/>
      <c r="E335" s="77"/>
      <c r="F335" s="77"/>
    </row>
    <row r="336" spans="2:6" ht="14.65">
      <c r="B336" s="77"/>
      <c r="C336" s="77"/>
      <c r="D336" s="77"/>
      <c r="E336" s="77"/>
      <c r="F336" s="77"/>
    </row>
    <row r="337" spans="2:6" ht="14.65">
      <c r="B337" s="77"/>
      <c r="C337" s="77"/>
      <c r="D337" s="77"/>
      <c r="E337" s="77"/>
      <c r="F337" s="77"/>
    </row>
    <row r="338" spans="2:6" ht="14.65">
      <c r="B338" s="77"/>
      <c r="C338" s="77"/>
      <c r="D338" s="77"/>
      <c r="E338" s="77"/>
      <c r="F338" s="77"/>
    </row>
    <row r="339" spans="2:6" ht="14.65">
      <c r="B339" s="77"/>
      <c r="C339" s="77"/>
      <c r="D339" s="77"/>
      <c r="E339" s="77"/>
      <c r="F339" s="77"/>
    </row>
    <row r="340" spans="2:6" ht="14.65">
      <c r="B340" s="77"/>
      <c r="C340" s="77"/>
      <c r="D340" s="77"/>
      <c r="E340" s="77"/>
      <c r="F340" s="77"/>
    </row>
    <row r="341" spans="2:6" ht="14.65">
      <c r="B341" s="77"/>
      <c r="C341" s="77"/>
      <c r="D341" s="77"/>
      <c r="E341" s="77"/>
      <c r="F341" s="77"/>
    </row>
    <row r="342" spans="2:6" ht="14.65">
      <c r="B342" s="77"/>
      <c r="C342" s="77"/>
      <c r="D342" s="77"/>
      <c r="E342" s="77"/>
      <c r="F342" s="77"/>
    </row>
    <row r="343" spans="2:6" ht="14.65">
      <c r="B343" s="77"/>
      <c r="C343" s="77"/>
      <c r="D343" s="77"/>
      <c r="E343" s="77"/>
      <c r="F343" s="77"/>
    </row>
    <row r="344" spans="2:6" ht="14.65">
      <c r="B344" s="77"/>
      <c r="C344" s="77"/>
      <c r="D344" s="77"/>
      <c r="E344" s="77"/>
      <c r="F344" s="77"/>
    </row>
    <row r="345" spans="2:6" ht="14.65">
      <c r="B345" s="77"/>
      <c r="C345" s="77"/>
      <c r="D345" s="77"/>
      <c r="E345" s="77"/>
      <c r="F345" s="77"/>
    </row>
    <row r="346" spans="2:6" ht="14.65">
      <c r="B346" s="77"/>
      <c r="C346" s="77"/>
      <c r="D346" s="77"/>
      <c r="E346" s="77"/>
      <c r="F346" s="77"/>
    </row>
    <row r="347" spans="2:6" ht="14.65">
      <c r="B347" s="77"/>
      <c r="C347" s="77"/>
      <c r="D347" s="77"/>
      <c r="E347" s="77"/>
      <c r="F347" s="77"/>
    </row>
    <row r="348" spans="2:6" ht="14.65">
      <c r="B348" s="77"/>
      <c r="C348" s="77"/>
      <c r="D348" s="77"/>
      <c r="E348" s="77"/>
      <c r="F348" s="77"/>
    </row>
    <row r="349" spans="2:6" ht="14.65">
      <c r="B349" s="77"/>
      <c r="C349" s="77"/>
      <c r="D349" s="77"/>
      <c r="E349" s="77"/>
      <c r="F349" s="77"/>
    </row>
    <row r="350" spans="2:6" ht="14.65">
      <c r="B350" s="77"/>
      <c r="C350" s="77"/>
      <c r="D350" s="77"/>
      <c r="E350" s="77"/>
      <c r="F350" s="77"/>
    </row>
    <row r="351" spans="2:6" ht="14.65">
      <c r="B351" s="77"/>
      <c r="C351" s="77"/>
      <c r="D351" s="77"/>
      <c r="E351" s="77"/>
      <c r="F351" s="77"/>
    </row>
    <row r="352" spans="2:6" ht="14.65">
      <c r="B352" s="77"/>
      <c r="C352" s="77"/>
      <c r="D352" s="77"/>
      <c r="E352" s="77"/>
      <c r="F352" s="77"/>
    </row>
    <row r="353" spans="2:6" ht="14.65">
      <c r="B353" s="77"/>
      <c r="C353" s="77"/>
      <c r="D353" s="77"/>
      <c r="E353" s="77"/>
      <c r="F353" s="77"/>
    </row>
    <row r="354" spans="2:6" ht="14.65">
      <c r="B354" s="77"/>
      <c r="C354" s="77"/>
      <c r="D354" s="77"/>
      <c r="E354" s="77"/>
      <c r="F354" s="77"/>
    </row>
    <row r="355" spans="2:6" ht="14.65">
      <c r="B355" s="77"/>
      <c r="C355" s="77"/>
      <c r="D355" s="77"/>
      <c r="E355" s="77"/>
      <c r="F355" s="77"/>
    </row>
    <row r="356" spans="2:6" ht="14.65">
      <c r="B356" s="77"/>
      <c r="C356" s="77"/>
      <c r="D356" s="77"/>
      <c r="E356" s="77"/>
      <c r="F356" s="77"/>
    </row>
    <row r="357" spans="2:6" ht="14.65">
      <c r="B357" s="77"/>
      <c r="C357" s="77"/>
      <c r="D357" s="77"/>
      <c r="E357" s="77"/>
      <c r="F357" s="77"/>
    </row>
    <row r="358" spans="2:6" ht="14.65">
      <c r="B358" s="77"/>
      <c r="C358" s="77"/>
      <c r="D358" s="77"/>
      <c r="E358" s="77"/>
      <c r="F358" s="77"/>
    </row>
    <row r="359" spans="2:6" ht="14.65">
      <c r="B359" s="77"/>
      <c r="C359" s="77"/>
      <c r="D359" s="77"/>
      <c r="E359" s="77"/>
      <c r="F359" s="77"/>
    </row>
    <row r="360" spans="2:6" ht="14.65">
      <c r="B360" s="77"/>
      <c r="C360" s="77"/>
      <c r="D360" s="77"/>
      <c r="E360" s="77"/>
      <c r="F360" s="77"/>
    </row>
    <row r="361" spans="2:6" ht="14.65">
      <c r="B361" s="77"/>
      <c r="C361" s="77"/>
      <c r="D361" s="77"/>
      <c r="E361" s="77"/>
      <c r="F361" s="77"/>
    </row>
    <row r="362" spans="2:6" ht="14.65">
      <c r="B362" s="77"/>
      <c r="C362" s="77"/>
      <c r="D362" s="77"/>
      <c r="E362" s="77"/>
      <c r="F362" s="77"/>
    </row>
    <row r="363" spans="2:6" ht="14.65">
      <c r="B363" s="77"/>
      <c r="C363" s="77"/>
      <c r="D363" s="77"/>
      <c r="E363" s="77"/>
      <c r="F363" s="77"/>
    </row>
    <row r="364" spans="2:6" ht="14.65">
      <c r="B364" s="77"/>
      <c r="C364" s="77"/>
      <c r="D364" s="77"/>
      <c r="E364" s="77"/>
      <c r="F364" s="77"/>
    </row>
    <row r="365" spans="2:6" ht="14.65">
      <c r="B365" s="77"/>
      <c r="C365" s="77"/>
      <c r="D365" s="77"/>
      <c r="E365" s="77"/>
      <c r="F365" s="77"/>
    </row>
    <row r="366" spans="2:6" ht="14.65">
      <c r="B366" s="77"/>
      <c r="C366" s="77"/>
      <c r="D366" s="77"/>
      <c r="E366" s="77"/>
      <c r="F366" s="77"/>
    </row>
    <row r="367" spans="2:6" ht="14.65">
      <c r="B367" s="77"/>
      <c r="C367" s="77"/>
      <c r="D367" s="77"/>
      <c r="E367" s="77"/>
      <c r="F367" s="77"/>
    </row>
    <row r="368" spans="2:6" ht="14.65">
      <c r="B368" s="77"/>
      <c r="C368" s="77"/>
      <c r="D368" s="77"/>
      <c r="E368" s="77"/>
      <c r="F368" s="77"/>
    </row>
    <row r="369" spans="2:6" ht="14.65">
      <c r="B369" s="77"/>
      <c r="C369" s="77"/>
      <c r="D369" s="77"/>
      <c r="E369" s="77"/>
      <c r="F369" s="77"/>
    </row>
    <row r="370" spans="2:6" ht="14.65">
      <c r="B370" s="77"/>
      <c r="C370" s="77"/>
      <c r="D370" s="77"/>
      <c r="E370" s="77"/>
      <c r="F370" s="77"/>
    </row>
    <row r="371" spans="2:6" ht="14.65">
      <c r="B371" s="77"/>
      <c r="C371" s="77"/>
      <c r="D371" s="77"/>
      <c r="E371" s="77"/>
      <c r="F371" s="77"/>
    </row>
    <row r="372" spans="2:6" ht="14.65">
      <c r="B372" s="77"/>
      <c r="C372" s="77"/>
      <c r="D372" s="77"/>
      <c r="E372" s="77"/>
      <c r="F372" s="77"/>
    </row>
    <row r="373" spans="2:6" ht="14.65">
      <c r="B373" s="77"/>
      <c r="C373" s="77"/>
      <c r="D373" s="77"/>
      <c r="E373" s="77"/>
      <c r="F373" s="77"/>
    </row>
    <row r="374" spans="2:6" ht="14.65">
      <c r="B374" s="77"/>
      <c r="C374" s="77"/>
      <c r="D374" s="77"/>
      <c r="E374" s="77"/>
      <c r="F374" s="77"/>
    </row>
    <row r="375" spans="2:6" ht="14.65">
      <c r="B375" s="77"/>
      <c r="C375" s="77"/>
      <c r="D375" s="77"/>
      <c r="E375" s="77"/>
      <c r="F375" s="77"/>
    </row>
    <row r="376" spans="2:6" ht="14.65">
      <c r="B376" s="77"/>
      <c r="C376" s="77"/>
      <c r="D376" s="77"/>
      <c r="E376" s="77"/>
      <c r="F376" s="77"/>
    </row>
    <row r="377" spans="2:6" ht="14.65">
      <c r="B377" s="77"/>
      <c r="C377" s="77"/>
      <c r="D377" s="77"/>
      <c r="E377" s="77"/>
      <c r="F377" s="77"/>
    </row>
    <row r="378" spans="2:6" ht="14.65">
      <c r="B378" s="77"/>
      <c r="C378" s="77"/>
      <c r="D378" s="77"/>
      <c r="E378" s="77"/>
      <c r="F378" s="77"/>
    </row>
    <row r="379" spans="2:6" ht="14.65">
      <c r="B379" s="77"/>
      <c r="C379" s="77"/>
      <c r="D379" s="77"/>
      <c r="E379" s="77"/>
      <c r="F379" s="77"/>
    </row>
    <row r="380" spans="2:6" ht="14.65">
      <c r="B380" s="77"/>
      <c r="C380" s="77"/>
      <c r="D380" s="77"/>
      <c r="E380" s="77"/>
      <c r="F380" s="77"/>
    </row>
    <row r="381" spans="2:6" ht="14.65">
      <c r="B381" s="77"/>
      <c r="C381" s="77"/>
      <c r="D381" s="77"/>
      <c r="E381" s="77"/>
      <c r="F381" s="77"/>
    </row>
    <row r="382" spans="2:6" ht="14.65">
      <c r="B382" s="77"/>
      <c r="C382" s="77"/>
      <c r="D382" s="77"/>
      <c r="E382" s="77"/>
      <c r="F382" s="77"/>
    </row>
    <row r="383" spans="2:6" ht="14.65">
      <c r="B383" s="77"/>
      <c r="C383" s="77"/>
      <c r="D383" s="77"/>
      <c r="E383" s="77"/>
      <c r="F383" s="77"/>
    </row>
    <row r="384" spans="2:6" ht="14.65">
      <c r="B384" s="77"/>
      <c r="C384" s="77"/>
      <c r="D384" s="77"/>
      <c r="E384" s="77"/>
      <c r="F384" s="77"/>
    </row>
    <row r="385" spans="2:6" ht="14.65">
      <c r="B385" s="77"/>
      <c r="C385" s="77"/>
      <c r="D385" s="77"/>
      <c r="E385" s="77"/>
      <c r="F385" s="77"/>
    </row>
    <row r="386" spans="2:6" ht="14.65">
      <c r="B386" s="77"/>
      <c r="C386" s="77"/>
      <c r="D386" s="77"/>
      <c r="E386" s="77"/>
      <c r="F386" s="77"/>
    </row>
    <row r="387" spans="2:6" ht="14.65">
      <c r="B387" s="77"/>
      <c r="C387" s="77"/>
      <c r="D387" s="77"/>
      <c r="E387" s="77"/>
      <c r="F387" s="77"/>
    </row>
    <row r="388" spans="2:6" ht="14.65">
      <c r="B388" s="77"/>
      <c r="C388" s="77"/>
      <c r="D388" s="77"/>
      <c r="E388" s="77"/>
      <c r="F388" s="77"/>
    </row>
    <row r="389" spans="2:6" ht="14.65">
      <c r="B389" s="77"/>
      <c r="C389" s="77"/>
      <c r="D389" s="77"/>
      <c r="E389" s="77"/>
      <c r="F389" s="77"/>
    </row>
    <row r="390" spans="2:6" ht="14.65">
      <c r="B390" s="77"/>
      <c r="C390" s="77"/>
      <c r="D390" s="77"/>
      <c r="E390" s="77"/>
      <c r="F390" s="77"/>
    </row>
    <row r="391" spans="2:6" ht="14.65">
      <c r="B391" s="77"/>
      <c r="C391" s="77"/>
      <c r="D391" s="77"/>
      <c r="E391" s="77"/>
      <c r="F391" s="77"/>
    </row>
    <row r="392" spans="2:6" ht="14.65">
      <c r="B392" s="77"/>
      <c r="C392" s="77"/>
      <c r="D392" s="77"/>
      <c r="E392" s="77"/>
      <c r="F392" s="77"/>
    </row>
    <row r="393" spans="2:6" ht="14.65">
      <c r="B393" s="77"/>
      <c r="C393" s="77"/>
      <c r="D393" s="77"/>
      <c r="E393" s="77"/>
      <c r="F393" s="77"/>
    </row>
    <row r="394" spans="2:6" ht="14.65">
      <c r="B394" s="77"/>
      <c r="C394" s="77"/>
      <c r="D394" s="77"/>
      <c r="E394" s="77"/>
      <c r="F394" s="77"/>
    </row>
    <row r="395" spans="2:6" ht="14.65">
      <c r="B395" s="77"/>
      <c r="C395" s="77"/>
      <c r="D395" s="77"/>
      <c r="E395" s="77"/>
      <c r="F395" s="77"/>
    </row>
    <row r="396" spans="2:6" ht="14.65">
      <c r="B396" s="77"/>
      <c r="C396" s="77"/>
      <c r="D396" s="77"/>
      <c r="E396" s="77"/>
      <c r="F396" s="77"/>
    </row>
    <row r="397" spans="2:6" ht="14.65">
      <c r="B397" s="77"/>
      <c r="C397" s="77"/>
      <c r="D397" s="77"/>
      <c r="E397" s="77"/>
      <c r="F397" s="77"/>
    </row>
    <row r="398" spans="2:6" ht="14.65">
      <c r="B398" s="77"/>
      <c r="C398" s="77"/>
      <c r="D398" s="77"/>
      <c r="E398" s="77"/>
      <c r="F398" s="77"/>
    </row>
    <row r="399" spans="2:6" ht="14.65">
      <c r="B399" s="77"/>
      <c r="C399" s="77"/>
      <c r="D399" s="77"/>
      <c r="E399" s="77"/>
      <c r="F399" s="77"/>
    </row>
    <row r="400" spans="2:6" ht="14.65">
      <c r="B400" s="77"/>
      <c r="C400" s="77"/>
      <c r="D400" s="77"/>
      <c r="E400" s="77"/>
      <c r="F400" s="77"/>
    </row>
    <row r="401" spans="2:6" ht="14.65">
      <c r="B401" s="77"/>
      <c r="C401" s="77"/>
      <c r="D401" s="77"/>
      <c r="E401" s="77"/>
      <c r="F401" s="77"/>
    </row>
    <row r="402" spans="2:6" ht="14.65">
      <c r="B402" s="77"/>
      <c r="C402" s="77"/>
      <c r="D402" s="77"/>
      <c r="E402" s="77"/>
      <c r="F402" s="77"/>
    </row>
    <row r="403" spans="2:6" ht="14.65">
      <c r="B403" s="77"/>
      <c r="C403" s="77"/>
      <c r="D403" s="77"/>
      <c r="E403" s="77"/>
      <c r="F403" s="77"/>
    </row>
    <row r="404" spans="2:6" ht="14.65">
      <c r="B404" s="77"/>
      <c r="C404" s="77"/>
      <c r="D404" s="77"/>
      <c r="E404" s="77"/>
      <c r="F404" s="77"/>
    </row>
    <row r="405" spans="2:6" ht="14.65">
      <c r="B405" s="77"/>
      <c r="C405" s="77"/>
      <c r="D405" s="77"/>
      <c r="E405" s="77"/>
      <c r="F405" s="77"/>
    </row>
    <row r="406" spans="2:6" ht="14.65">
      <c r="B406" s="77"/>
      <c r="C406" s="77"/>
      <c r="D406" s="77"/>
      <c r="E406" s="77"/>
      <c r="F406" s="77"/>
    </row>
    <row r="407" spans="2:6" ht="14.65">
      <c r="B407" s="77"/>
      <c r="C407" s="77"/>
      <c r="D407" s="77"/>
      <c r="E407" s="77"/>
      <c r="F407" s="77"/>
    </row>
    <row r="408" spans="2:6" ht="14.65">
      <c r="B408" s="77"/>
      <c r="C408" s="77"/>
      <c r="D408" s="77"/>
      <c r="E408" s="77"/>
      <c r="F408" s="77"/>
    </row>
    <row r="409" spans="2:6" ht="14.65">
      <c r="B409" s="77"/>
      <c r="C409" s="77"/>
      <c r="D409" s="77"/>
      <c r="E409" s="77"/>
      <c r="F409" s="77"/>
    </row>
    <row r="410" spans="2:6" ht="14.65">
      <c r="B410" s="77"/>
      <c r="C410" s="77"/>
      <c r="D410" s="77"/>
      <c r="E410" s="77"/>
      <c r="F410" s="77"/>
    </row>
    <row r="411" spans="2:6" ht="14.65">
      <c r="B411" s="77"/>
      <c r="C411" s="77"/>
      <c r="D411" s="77"/>
      <c r="E411" s="77"/>
      <c r="F411" s="77"/>
    </row>
    <row r="412" spans="2:6" ht="14.65">
      <c r="B412" s="77"/>
      <c r="C412" s="77"/>
      <c r="D412" s="77"/>
      <c r="E412" s="77"/>
      <c r="F412" s="77"/>
    </row>
    <row r="413" spans="2:6" ht="14.65">
      <c r="B413" s="77"/>
      <c r="C413" s="77"/>
      <c r="D413" s="77"/>
      <c r="E413" s="77"/>
      <c r="F413" s="77"/>
    </row>
    <row r="414" spans="2:6" ht="14.65">
      <c r="B414" s="77"/>
      <c r="C414" s="77"/>
      <c r="D414" s="77"/>
      <c r="E414" s="77"/>
      <c r="F414" s="77"/>
    </row>
    <row r="415" spans="2:6" ht="14.65">
      <c r="B415" s="77"/>
      <c r="C415" s="77"/>
      <c r="D415" s="77"/>
      <c r="E415" s="77"/>
      <c r="F415" s="77"/>
    </row>
    <row r="416" spans="2:6" ht="14.65">
      <c r="B416" s="77"/>
      <c r="C416" s="77"/>
      <c r="D416" s="77"/>
      <c r="E416" s="77"/>
      <c r="F416" s="77"/>
    </row>
    <row r="417" spans="2:6" ht="14.65">
      <c r="B417" s="77"/>
      <c r="C417" s="77"/>
      <c r="D417" s="77"/>
      <c r="E417" s="77"/>
      <c r="F417" s="77"/>
    </row>
    <row r="418" spans="2:6" ht="14.65">
      <c r="B418" s="77"/>
      <c r="C418" s="77"/>
      <c r="D418" s="77"/>
      <c r="E418" s="77"/>
      <c r="F418" s="77"/>
    </row>
    <row r="419" spans="2:6" ht="14.65">
      <c r="B419" s="77"/>
      <c r="C419" s="77"/>
      <c r="D419" s="77"/>
      <c r="E419" s="77"/>
      <c r="F419" s="77"/>
    </row>
    <row r="420" spans="2:6" ht="14.65">
      <c r="B420" s="77"/>
      <c r="C420" s="77"/>
      <c r="D420" s="77"/>
      <c r="E420" s="77"/>
      <c r="F420" s="77"/>
    </row>
    <row r="421" spans="2:6" ht="14.65">
      <c r="B421" s="77"/>
      <c r="C421" s="77"/>
      <c r="D421" s="77"/>
      <c r="E421" s="77"/>
      <c r="F421" s="77"/>
    </row>
    <row r="422" spans="2:6" ht="14.65">
      <c r="B422" s="77"/>
      <c r="C422" s="77"/>
      <c r="D422" s="77"/>
      <c r="E422" s="77"/>
      <c r="F422" s="77"/>
    </row>
    <row r="423" spans="2:6" ht="14.65">
      <c r="B423" s="77"/>
      <c r="C423" s="77"/>
      <c r="D423" s="77"/>
      <c r="E423" s="77"/>
      <c r="F423" s="77"/>
    </row>
    <row r="424" spans="2:6" ht="14.65">
      <c r="B424" s="77"/>
      <c r="C424" s="77"/>
      <c r="D424" s="77"/>
      <c r="E424" s="77"/>
      <c r="F424" s="77"/>
    </row>
    <row r="425" spans="2:6" ht="14.65">
      <c r="B425" s="77"/>
      <c r="C425" s="77"/>
      <c r="D425" s="77"/>
      <c r="E425" s="77"/>
      <c r="F425" s="77"/>
    </row>
    <row r="426" spans="2:6" ht="14.65">
      <c r="B426" s="77"/>
      <c r="C426" s="77"/>
      <c r="D426" s="77"/>
      <c r="E426" s="77"/>
      <c r="F426" s="77"/>
    </row>
    <row r="427" spans="2:6" ht="14.65">
      <c r="B427" s="77"/>
      <c r="C427" s="77"/>
      <c r="D427" s="77"/>
      <c r="E427" s="77"/>
      <c r="F427" s="77"/>
    </row>
    <row r="428" spans="2:6" ht="14.65">
      <c r="B428" s="77"/>
      <c r="C428" s="77"/>
      <c r="D428" s="77"/>
      <c r="E428" s="77"/>
      <c r="F428" s="77"/>
    </row>
    <row r="429" spans="2:6" ht="14.65">
      <c r="B429" s="77"/>
      <c r="C429" s="77"/>
      <c r="D429" s="77"/>
      <c r="E429" s="77"/>
      <c r="F429" s="77"/>
    </row>
    <row r="430" spans="2:6" ht="14.65">
      <c r="B430" s="77"/>
      <c r="C430" s="77"/>
      <c r="D430" s="77"/>
      <c r="E430" s="77"/>
      <c r="F430" s="77"/>
    </row>
    <row r="431" spans="2:6" ht="14.65">
      <c r="B431" s="77"/>
      <c r="C431" s="77"/>
      <c r="D431" s="77"/>
      <c r="E431" s="77"/>
      <c r="F431" s="77"/>
    </row>
    <row r="432" spans="2:6" ht="14.65">
      <c r="B432" s="77"/>
      <c r="C432" s="77"/>
      <c r="D432" s="77"/>
      <c r="E432" s="77"/>
      <c r="F432" s="77"/>
    </row>
    <row r="433" spans="2:6" ht="14.65">
      <c r="B433" s="77"/>
      <c r="C433" s="77"/>
      <c r="D433" s="77"/>
      <c r="E433" s="77"/>
      <c r="F433" s="77"/>
    </row>
    <row r="434" spans="2:6" ht="14.65">
      <c r="B434" s="77"/>
      <c r="C434" s="77"/>
      <c r="D434" s="77"/>
      <c r="E434" s="77"/>
      <c r="F434" s="77"/>
    </row>
    <row r="435" spans="2:6" ht="14.65">
      <c r="B435" s="77"/>
      <c r="C435" s="77"/>
      <c r="D435" s="77"/>
      <c r="E435" s="77"/>
      <c r="F435" s="77"/>
    </row>
    <row r="436" spans="2:6" ht="14.65">
      <c r="B436" s="77"/>
      <c r="C436" s="77"/>
      <c r="D436" s="77"/>
      <c r="E436" s="77"/>
      <c r="F436" s="77"/>
    </row>
    <row r="437" spans="2:6" ht="14.65">
      <c r="B437" s="77"/>
      <c r="C437" s="77"/>
      <c r="D437" s="77"/>
      <c r="E437" s="77"/>
      <c r="F437" s="77"/>
    </row>
    <row r="438" spans="2:6" ht="14.65">
      <c r="B438" s="77"/>
      <c r="C438" s="77"/>
      <c r="D438" s="77"/>
      <c r="E438" s="77"/>
      <c r="F438" s="77"/>
    </row>
    <row r="439" spans="2:6" ht="14.65">
      <c r="B439" s="77"/>
      <c r="C439" s="77"/>
      <c r="D439" s="77"/>
      <c r="E439" s="77"/>
      <c r="F439" s="77"/>
    </row>
    <row r="440" spans="2:6" ht="14.65">
      <c r="B440" s="77"/>
      <c r="C440" s="77"/>
      <c r="D440" s="77"/>
      <c r="E440" s="77"/>
      <c r="F440" s="77"/>
    </row>
    <row r="441" spans="2:6" ht="14.65">
      <c r="B441" s="77"/>
      <c r="C441" s="77"/>
      <c r="D441" s="77"/>
      <c r="E441" s="77"/>
      <c r="F441" s="77"/>
    </row>
    <row r="442" spans="2:6" ht="14.65">
      <c r="B442" s="77"/>
      <c r="C442" s="77"/>
      <c r="D442" s="77"/>
      <c r="E442" s="77"/>
      <c r="F442" s="77"/>
    </row>
    <row r="443" spans="2:6" ht="14.65">
      <c r="B443" s="77"/>
      <c r="C443" s="77"/>
      <c r="D443" s="77"/>
      <c r="E443" s="77"/>
      <c r="F443" s="77"/>
    </row>
    <row r="444" spans="2:6" ht="14.65">
      <c r="B444" s="77"/>
      <c r="C444" s="77"/>
      <c r="D444" s="77"/>
      <c r="E444" s="77"/>
      <c r="F444" s="77"/>
    </row>
    <row r="445" spans="2:6" ht="14.65">
      <c r="B445" s="77"/>
      <c r="C445" s="77"/>
      <c r="D445" s="77"/>
      <c r="E445" s="77"/>
      <c r="F445" s="77"/>
    </row>
    <row r="446" spans="2:6" ht="14.65">
      <c r="B446" s="77"/>
      <c r="C446" s="77"/>
      <c r="D446" s="77"/>
      <c r="E446" s="77"/>
      <c r="F446" s="77"/>
    </row>
    <row r="447" spans="2:6" ht="14.65">
      <c r="B447" s="77"/>
      <c r="C447" s="77"/>
      <c r="D447" s="77"/>
      <c r="E447" s="77"/>
      <c r="F447" s="77"/>
    </row>
    <row r="448" spans="2:6" ht="14.65">
      <c r="B448" s="77"/>
      <c r="C448" s="77"/>
      <c r="D448" s="77"/>
      <c r="E448" s="77"/>
      <c r="F448" s="77"/>
    </row>
    <row r="449" spans="2:6" ht="14.65">
      <c r="B449" s="77"/>
      <c r="C449" s="77"/>
      <c r="D449" s="77"/>
      <c r="E449" s="77"/>
      <c r="F449" s="77"/>
    </row>
    <row r="450" spans="2:6" ht="14.65">
      <c r="B450" s="77"/>
      <c r="C450" s="77"/>
      <c r="D450" s="77"/>
      <c r="E450" s="77"/>
      <c r="F450" s="77"/>
    </row>
    <row r="451" spans="2:6" ht="14.65">
      <c r="B451" s="77"/>
      <c r="C451" s="77"/>
      <c r="D451" s="77"/>
      <c r="E451" s="77"/>
      <c r="F451" s="77"/>
    </row>
    <row r="452" spans="2:6" ht="14.65">
      <c r="B452" s="77"/>
      <c r="C452" s="77"/>
      <c r="D452" s="77"/>
      <c r="E452" s="77"/>
      <c r="F452" s="77"/>
    </row>
    <row r="453" spans="2:6" ht="14.65">
      <c r="B453" s="77"/>
      <c r="C453" s="77"/>
      <c r="D453" s="77"/>
      <c r="E453" s="77"/>
      <c r="F453" s="77"/>
    </row>
    <row r="454" spans="2:6" ht="14.65">
      <c r="B454" s="77"/>
      <c r="C454" s="77"/>
      <c r="D454" s="77"/>
      <c r="E454" s="77"/>
      <c r="F454" s="77"/>
    </row>
    <row r="455" spans="2:6" ht="14.65">
      <c r="B455" s="77"/>
      <c r="C455" s="77"/>
      <c r="D455" s="77"/>
      <c r="E455" s="77"/>
      <c r="F455" s="77"/>
    </row>
    <row r="456" spans="2:6" ht="14.65">
      <c r="B456" s="77"/>
      <c r="C456" s="77"/>
      <c r="D456" s="77"/>
      <c r="E456" s="77"/>
      <c r="F456" s="77"/>
    </row>
    <row r="457" spans="2:6" ht="14.65">
      <c r="B457" s="77"/>
      <c r="C457" s="77"/>
      <c r="D457" s="77"/>
      <c r="E457" s="77"/>
      <c r="F457" s="77"/>
    </row>
    <row r="458" spans="2:6" ht="14.65">
      <c r="B458" s="77"/>
      <c r="C458" s="77"/>
      <c r="D458" s="77"/>
      <c r="E458" s="77"/>
      <c r="F458" s="77"/>
    </row>
    <row r="459" spans="2:6" ht="14.65">
      <c r="B459" s="77"/>
      <c r="C459" s="77"/>
      <c r="D459" s="77"/>
      <c r="E459" s="77"/>
      <c r="F459" s="77"/>
    </row>
    <row r="460" spans="2:6" ht="14.65">
      <c r="B460" s="77"/>
      <c r="C460" s="77"/>
      <c r="D460" s="77"/>
      <c r="E460" s="77"/>
      <c r="F460" s="77"/>
    </row>
    <row r="461" spans="2:6" ht="14.65">
      <c r="B461" s="77"/>
      <c r="C461" s="77"/>
      <c r="D461" s="77"/>
      <c r="E461" s="77"/>
      <c r="F461" s="77"/>
    </row>
    <row r="462" spans="2:6" ht="14.65">
      <c r="B462" s="77"/>
      <c r="C462" s="77"/>
      <c r="D462" s="77"/>
      <c r="E462" s="77"/>
      <c r="F462" s="77"/>
    </row>
    <row r="463" spans="2:6" ht="14.65">
      <c r="B463" s="77"/>
      <c r="C463" s="77"/>
      <c r="D463" s="77"/>
      <c r="E463" s="77"/>
      <c r="F463" s="77"/>
    </row>
    <row r="464" spans="2:6" ht="14.65">
      <c r="B464" s="77"/>
      <c r="C464" s="77"/>
      <c r="D464" s="77"/>
      <c r="E464" s="77"/>
      <c r="F464" s="77"/>
    </row>
    <row r="465" spans="2:6" ht="14.65">
      <c r="B465" s="77"/>
      <c r="C465" s="77"/>
      <c r="D465" s="77"/>
      <c r="E465" s="77"/>
      <c r="F465" s="77"/>
    </row>
    <row r="466" spans="2:6" ht="14.65">
      <c r="B466" s="77"/>
      <c r="C466" s="77"/>
      <c r="D466" s="77"/>
      <c r="E466" s="77"/>
      <c r="F466" s="77"/>
    </row>
    <row r="467" spans="2:6" ht="14.65">
      <c r="B467" s="77"/>
      <c r="C467" s="77"/>
      <c r="D467" s="77"/>
      <c r="E467" s="77"/>
      <c r="F467" s="77"/>
    </row>
    <row r="468" spans="2:6" ht="14.65">
      <c r="B468" s="77"/>
      <c r="C468" s="77"/>
      <c r="D468" s="77"/>
      <c r="E468" s="77"/>
      <c r="F468" s="77"/>
    </row>
    <row r="469" spans="2:6" ht="14.65">
      <c r="B469" s="77"/>
      <c r="C469" s="77"/>
      <c r="D469" s="77"/>
      <c r="E469" s="77"/>
      <c r="F469" s="77"/>
    </row>
    <row r="470" spans="2:6" ht="14.65">
      <c r="B470" s="77"/>
      <c r="C470" s="77"/>
      <c r="D470" s="77"/>
      <c r="E470" s="77"/>
      <c r="F470" s="77"/>
    </row>
    <row r="471" spans="2:6" ht="14.65">
      <c r="B471" s="77"/>
      <c r="C471" s="77"/>
      <c r="D471" s="77"/>
      <c r="E471" s="77"/>
      <c r="F471" s="77"/>
    </row>
    <row r="472" spans="2:6" ht="14.65">
      <c r="B472" s="77"/>
      <c r="C472" s="77"/>
      <c r="D472" s="77"/>
      <c r="E472" s="77"/>
      <c r="F472" s="77"/>
    </row>
    <row r="473" spans="2:6" ht="14.65">
      <c r="B473" s="77"/>
      <c r="C473" s="77"/>
      <c r="D473" s="77"/>
      <c r="E473" s="77"/>
      <c r="F473" s="77"/>
    </row>
    <row r="474" spans="2:6" ht="14.65">
      <c r="B474" s="77"/>
      <c r="C474" s="77"/>
      <c r="D474" s="77"/>
      <c r="E474" s="77"/>
      <c r="F474" s="77"/>
    </row>
    <row r="475" spans="2:6" ht="14.65">
      <c r="B475" s="77"/>
      <c r="C475" s="77"/>
      <c r="D475" s="77"/>
      <c r="E475" s="77"/>
      <c r="F475" s="77"/>
    </row>
    <row r="476" spans="2:6" ht="14.65">
      <c r="B476" s="77"/>
      <c r="C476" s="77"/>
      <c r="D476" s="77"/>
      <c r="E476" s="77"/>
      <c r="F476" s="77"/>
    </row>
    <row r="477" spans="2:6" ht="14.65">
      <c r="B477" s="77"/>
      <c r="C477" s="77"/>
      <c r="D477" s="77"/>
      <c r="E477" s="77"/>
      <c r="F477" s="77"/>
    </row>
    <row r="478" spans="2:6" ht="14.65">
      <c r="B478" s="77"/>
      <c r="C478" s="77"/>
      <c r="D478" s="77"/>
      <c r="E478" s="77"/>
      <c r="F478" s="77"/>
    </row>
    <row r="479" spans="2:6" ht="14.65">
      <c r="B479" s="77"/>
      <c r="C479" s="77"/>
      <c r="D479" s="77"/>
      <c r="E479" s="77"/>
      <c r="F479" s="77"/>
    </row>
    <row r="480" spans="2:6" ht="14.65">
      <c r="B480" s="77"/>
      <c r="C480" s="77"/>
      <c r="D480" s="77"/>
      <c r="E480" s="77"/>
      <c r="F480" s="77"/>
    </row>
    <row r="481" spans="2:6" ht="14.65">
      <c r="B481" s="77"/>
      <c r="C481" s="77"/>
      <c r="D481" s="77"/>
      <c r="E481" s="77"/>
      <c r="F481" s="77"/>
    </row>
    <row r="482" spans="2:6" ht="14.65">
      <c r="B482" s="77"/>
      <c r="C482" s="77"/>
      <c r="D482" s="77"/>
      <c r="E482" s="77"/>
      <c r="F482" s="77"/>
    </row>
    <row r="483" spans="2:6" ht="14.65">
      <c r="B483" s="77"/>
      <c r="C483" s="77"/>
      <c r="D483" s="77"/>
      <c r="E483" s="77"/>
      <c r="F483" s="77"/>
    </row>
    <row r="484" spans="2:6" ht="14.65">
      <c r="B484" s="77"/>
      <c r="C484" s="77"/>
      <c r="D484" s="77"/>
      <c r="E484" s="77"/>
      <c r="F484" s="77"/>
    </row>
    <row r="485" spans="2:6" ht="14.65">
      <c r="B485" s="77"/>
      <c r="C485" s="77"/>
      <c r="D485" s="77"/>
      <c r="E485" s="77"/>
      <c r="F485" s="77"/>
    </row>
    <row r="486" spans="2:6" ht="14.65">
      <c r="B486" s="77"/>
      <c r="C486" s="77"/>
      <c r="D486" s="77"/>
      <c r="E486" s="77"/>
      <c r="F486" s="77"/>
    </row>
    <row r="487" spans="2:6" ht="14.65">
      <c r="B487" s="77"/>
      <c r="C487" s="77"/>
      <c r="D487" s="77"/>
      <c r="E487" s="77"/>
      <c r="F487" s="77"/>
    </row>
    <row r="488" spans="2:6" ht="14.65">
      <c r="B488" s="77"/>
      <c r="C488" s="77"/>
      <c r="D488" s="77"/>
      <c r="E488" s="77"/>
      <c r="F488" s="77"/>
    </row>
    <row r="489" spans="2:6" ht="14.65">
      <c r="B489" s="77"/>
      <c r="C489" s="77"/>
      <c r="D489" s="77"/>
      <c r="E489" s="77"/>
      <c r="F489" s="77"/>
    </row>
    <row r="490" spans="2:6" ht="14.65">
      <c r="B490" s="77"/>
      <c r="C490" s="77"/>
      <c r="D490" s="77"/>
      <c r="E490" s="77"/>
      <c r="F490" s="77"/>
    </row>
    <row r="491" spans="2:6" ht="14.65">
      <c r="B491" s="77"/>
      <c r="C491" s="77"/>
      <c r="D491" s="77"/>
      <c r="E491" s="77"/>
      <c r="F491" s="77"/>
    </row>
    <row r="492" spans="2:6" ht="14.65">
      <c r="B492" s="77"/>
      <c r="C492" s="77"/>
      <c r="D492" s="77"/>
      <c r="E492" s="77"/>
      <c r="F492" s="77"/>
    </row>
    <row r="493" spans="2:6" ht="14.65">
      <c r="B493" s="77"/>
      <c r="C493" s="77"/>
      <c r="D493" s="77"/>
      <c r="E493" s="77"/>
      <c r="F493" s="77"/>
    </row>
    <row r="494" spans="2:6" ht="14.65">
      <c r="B494" s="77"/>
      <c r="C494" s="77"/>
      <c r="D494" s="77"/>
      <c r="E494" s="77"/>
      <c r="F494" s="77"/>
    </row>
    <row r="495" spans="2:6" ht="14.65">
      <c r="B495" s="77"/>
      <c r="C495" s="77"/>
      <c r="D495" s="77"/>
      <c r="E495" s="77"/>
      <c r="F495" s="77"/>
    </row>
    <row r="496" spans="2:6" ht="14.65">
      <c r="B496" s="77"/>
      <c r="C496" s="77"/>
      <c r="D496" s="77"/>
      <c r="E496" s="77"/>
      <c r="F496" s="77"/>
    </row>
    <row r="497" spans="2:6" ht="14.65">
      <c r="B497" s="77"/>
      <c r="C497" s="77"/>
      <c r="D497" s="77"/>
      <c r="E497" s="77"/>
      <c r="F497" s="77"/>
    </row>
    <row r="498" spans="2:6" ht="14.65">
      <c r="B498" s="77"/>
      <c r="C498" s="77"/>
      <c r="D498" s="77"/>
      <c r="E498" s="77"/>
      <c r="F498" s="77"/>
    </row>
    <row r="499" spans="2:6" ht="14.65">
      <c r="B499" s="77"/>
      <c r="C499" s="77"/>
      <c r="D499" s="77"/>
      <c r="E499" s="77"/>
      <c r="F499" s="77"/>
    </row>
    <row r="500" spans="2:6" ht="14.65">
      <c r="B500" s="77"/>
      <c r="C500" s="77"/>
      <c r="D500" s="77"/>
      <c r="E500" s="77"/>
      <c r="F500" s="77"/>
    </row>
    <row r="501" spans="2:6" ht="14.65">
      <c r="B501" s="77"/>
      <c r="C501" s="77"/>
      <c r="D501" s="77"/>
      <c r="E501" s="77"/>
      <c r="F501" s="77"/>
    </row>
    <row r="502" spans="2:6" ht="14.65">
      <c r="B502" s="77"/>
      <c r="C502" s="77"/>
      <c r="D502" s="77"/>
      <c r="E502" s="77"/>
      <c r="F502" s="77"/>
    </row>
    <row r="503" spans="2:6" ht="14.65">
      <c r="B503" s="77"/>
      <c r="C503" s="77"/>
      <c r="D503" s="77"/>
      <c r="E503" s="77"/>
      <c r="F503" s="77"/>
    </row>
    <row r="504" spans="2:6" ht="14.65">
      <c r="B504" s="77"/>
      <c r="C504" s="77"/>
      <c r="D504" s="77"/>
      <c r="E504" s="77"/>
      <c r="F504" s="77"/>
    </row>
    <row r="505" spans="2:6" ht="14.65">
      <c r="B505" s="77"/>
      <c r="C505" s="77"/>
      <c r="D505" s="77"/>
      <c r="E505" s="77"/>
      <c r="F505" s="77"/>
    </row>
    <row r="506" spans="2:6" ht="14.65">
      <c r="B506" s="77"/>
      <c r="C506" s="77"/>
      <c r="D506" s="77"/>
      <c r="E506" s="77"/>
      <c r="F506" s="77"/>
    </row>
    <row r="507" spans="2:6" ht="14.65">
      <c r="B507" s="77"/>
      <c r="C507" s="77"/>
      <c r="D507" s="77"/>
      <c r="E507" s="77"/>
      <c r="F507" s="77"/>
    </row>
    <row r="508" spans="2:6" ht="14.65">
      <c r="B508" s="77"/>
      <c r="C508" s="77"/>
      <c r="D508" s="77"/>
      <c r="E508" s="77"/>
      <c r="F508" s="77"/>
    </row>
    <row r="509" spans="2:6" ht="14.65">
      <c r="B509" s="77"/>
      <c r="C509" s="77"/>
      <c r="D509" s="77"/>
      <c r="E509" s="77"/>
      <c r="F509" s="77"/>
    </row>
    <row r="510" spans="2:6" ht="14.65">
      <c r="B510" s="77"/>
      <c r="C510" s="77"/>
      <c r="D510" s="77"/>
      <c r="E510" s="77"/>
      <c r="F510" s="77"/>
    </row>
    <row r="511" spans="2:6" ht="14.65">
      <c r="B511" s="77"/>
      <c r="C511" s="77"/>
      <c r="D511" s="77"/>
      <c r="E511" s="77"/>
      <c r="F511" s="77"/>
    </row>
    <row r="512" spans="2:6" ht="14.65">
      <c r="B512" s="77"/>
      <c r="C512" s="77"/>
      <c r="D512" s="77"/>
      <c r="E512" s="77"/>
      <c r="F512" s="77"/>
    </row>
    <row r="513" spans="2:6" ht="14.65">
      <c r="B513" s="77"/>
      <c r="C513" s="77"/>
      <c r="D513" s="77"/>
      <c r="E513" s="77"/>
      <c r="F513" s="77"/>
    </row>
    <row r="514" spans="2:6" ht="14.65">
      <c r="B514" s="77"/>
      <c r="C514" s="77"/>
      <c r="D514" s="77"/>
      <c r="E514" s="77"/>
      <c r="F514" s="77"/>
    </row>
    <row r="515" spans="2:6" ht="14.65">
      <c r="B515" s="77"/>
      <c r="C515" s="77"/>
      <c r="D515" s="77"/>
      <c r="E515" s="77"/>
      <c r="F515" s="77"/>
    </row>
    <row r="516" spans="2:6" ht="14.65">
      <c r="B516" s="77"/>
      <c r="C516" s="77"/>
      <c r="D516" s="77"/>
      <c r="E516" s="77"/>
      <c r="F516" s="77"/>
    </row>
    <row r="517" spans="2:6" ht="14.65">
      <c r="B517" s="77"/>
      <c r="C517" s="77"/>
      <c r="D517" s="77"/>
      <c r="E517" s="77"/>
      <c r="F517" s="77"/>
    </row>
    <row r="518" spans="2:6" ht="14.65">
      <c r="B518" s="77"/>
      <c r="C518" s="77"/>
      <c r="D518" s="77"/>
      <c r="E518" s="77"/>
      <c r="F518" s="77"/>
    </row>
    <row r="519" spans="2:6" ht="14.65">
      <c r="B519" s="77"/>
      <c r="C519" s="77"/>
      <c r="D519" s="77"/>
      <c r="E519" s="77"/>
      <c r="F519" s="77"/>
    </row>
    <row r="520" spans="2:6" ht="14.65">
      <c r="B520" s="77"/>
      <c r="C520" s="77"/>
      <c r="D520" s="77"/>
      <c r="E520" s="77"/>
      <c r="F520" s="77"/>
    </row>
    <row r="521" spans="2:6" ht="14.65">
      <c r="B521" s="77"/>
      <c r="C521" s="77"/>
      <c r="D521" s="77"/>
      <c r="E521" s="77"/>
      <c r="F521" s="77"/>
    </row>
    <row r="522" spans="2:6" ht="14.65">
      <c r="B522" s="77"/>
      <c r="C522" s="77"/>
      <c r="D522" s="77"/>
      <c r="E522" s="77"/>
      <c r="F522" s="77"/>
    </row>
    <row r="523" spans="2:6" ht="14.65">
      <c r="B523" s="77"/>
      <c r="C523" s="77"/>
      <c r="D523" s="77"/>
      <c r="E523" s="77"/>
      <c r="F523" s="77"/>
    </row>
    <row r="524" spans="2:6" ht="14.65">
      <c r="B524" s="77"/>
      <c r="C524" s="77"/>
      <c r="D524" s="77"/>
      <c r="E524" s="77"/>
      <c r="F524" s="77"/>
    </row>
    <row r="525" spans="2:6" ht="14.65">
      <c r="B525" s="77"/>
      <c r="C525" s="77"/>
      <c r="D525" s="77"/>
      <c r="E525" s="77"/>
      <c r="F525" s="77"/>
    </row>
    <row r="526" spans="2:6" ht="14.65">
      <c r="B526" s="77"/>
      <c r="C526" s="77"/>
      <c r="D526" s="77"/>
      <c r="E526" s="77"/>
      <c r="F526" s="77"/>
    </row>
    <row r="527" spans="2:6" ht="14.65">
      <c r="B527" s="77"/>
      <c r="C527" s="77"/>
      <c r="D527" s="77"/>
      <c r="E527" s="77"/>
      <c r="F527" s="77"/>
    </row>
    <row r="528" spans="2:6" ht="14.65">
      <c r="B528" s="77"/>
      <c r="C528" s="77"/>
      <c r="D528" s="77"/>
      <c r="E528" s="77"/>
      <c r="F528" s="77"/>
    </row>
    <row r="529" spans="2:6" ht="14.65">
      <c r="B529" s="77"/>
      <c r="C529" s="77"/>
      <c r="D529" s="77"/>
      <c r="E529" s="77"/>
      <c r="F529" s="77"/>
    </row>
    <row r="530" spans="2:6" ht="14.65">
      <c r="B530" s="77"/>
      <c r="C530" s="77"/>
      <c r="D530" s="77"/>
      <c r="E530" s="77"/>
      <c r="F530" s="77"/>
    </row>
    <row r="531" spans="2:6" ht="14.65">
      <c r="B531" s="77"/>
      <c r="C531" s="77"/>
      <c r="D531" s="77"/>
      <c r="E531" s="77"/>
      <c r="F531" s="77"/>
    </row>
    <row r="532" spans="2:6" ht="14.65">
      <c r="B532" s="77"/>
      <c r="C532" s="77"/>
      <c r="D532" s="77"/>
      <c r="E532" s="77"/>
      <c r="F532" s="77"/>
    </row>
    <row r="533" spans="2:6" ht="14.65">
      <c r="B533" s="77"/>
      <c r="C533" s="77"/>
      <c r="D533" s="77"/>
      <c r="E533" s="77"/>
      <c r="F533" s="77"/>
    </row>
    <row r="534" spans="2:6" ht="14.65">
      <c r="B534" s="77"/>
      <c r="C534" s="77"/>
      <c r="D534" s="77"/>
      <c r="E534" s="77"/>
      <c r="F534" s="77"/>
    </row>
    <row r="535" spans="2:6" ht="14.65">
      <c r="B535" s="77"/>
      <c r="C535" s="77"/>
      <c r="D535" s="77"/>
      <c r="E535" s="77"/>
      <c r="F535" s="77"/>
    </row>
    <row r="536" spans="2:6" ht="14.65">
      <c r="B536" s="77"/>
      <c r="C536" s="77"/>
      <c r="D536" s="77"/>
      <c r="E536" s="77"/>
      <c r="F536" s="77"/>
    </row>
    <row r="537" spans="2:6" ht="14.65">
      <c r="B537" s="77"/>
      <c r="C537" s="77"/>
      <c r="D537" s="77"/>
      <c r="E537" s="77"/>
      <c r="F537" s="77"/>
    </row>
    <row r="538" spans="2:6" ht="14.65">
      <c r="B538" s="77"/>
      <c r="C538" s="77"/>
      <c r="D538" s="77"/>
      <c r="E538" s="77"/>
      <c r="F538" s="77"/>
    </row>
    <row r="539" spans="2:6" ht="14.65">
      <c r="B539" s="77"/>
      <c r="C539" s="77"/>
      <c r="D539" s="77"/>
      <c r="E539" s="77"/>
      <c r="F539" s="77"/>
    </row>
    <row r="540" spans="2:6" ht="14.65">
      <c r="B540" s="77"/>
      <c r="C540" s="77"/>
      <c r="D540" s="77"/>
      <c r="E540" s="77"/>
      <c r="F540" s="77"/>
    </row>
    <row r="541" spans="2:6" ht="14.65">
      <c r="B541" s="77"/>
      <c r="C541" s="77"/>
      <c r="D541" s="77"/>
      <c r="E541" s="77"/>
      <c r="F541" s="77"/>
    </row>
    <row r="542" spans="2:6" ht="14.65">
      <c r="B542" s="77"/>
      <c r="C542" s="77"/>
      <c r="D542" s="77"/>
      <c r="E542" s="77"/>
      <c r="F542" s="77"/>
    </row>
    <row r="543" spans="2:6" ht="14.65">
      <c r="B543" s="77"/>
      <c r="C543" s="77"/>
      <c r="D543" s="77"/>
      <c r="E543" s="77"/>
      <c r="F543" s="77"/>
    </row>
    <row r="544" spans="2:6" ht="14.65">
      <c r="B544" s="77"/>
      <c r="C544" s="77"/>
      <c r="D544" s="77"/>
      <c r="E544" s="77"/>
      <c r="F544" s="77"/>
    </row>
    <row r="545" spans="2:6" ht="14.65">
      <c r="B545" s="77"/>
      <c r="C545" s="77"/>
      <c r="D545" s="77"/>
      <c r="E545" s="77"/>
      <c r="F545" s="77"/>
    </row>
    <row r="546" spans="2:6" ht="14.65">
      <c r="B546" s="77"/>
      <c r="C546" s="77"/>
      <c r="D546" s="77"/>
      <c r="E546" s="77"/>
      <c r="F546" s="77"/>
    </row>
    <row r="547" spans="2:6" ht="14.65">
      <c r="B547" s="77"/>
      <c r="C547" s="77"/>
      <c r="D547" s="77"/>
      <c r="E547" s="77"/>
      <c r="F547" s="77"/>
    </row>
    <row r="548" spans="2:6" ht="14.65">
      <c r="B548" s="77"/>
      <c r="C548" s="77"/>
      <c r="D548" s="77"/>
      <c r="E548" s="77"/>
      <c r="F548" s="77"/>
    </row>
    <row r="549" spans="2:6" ht="14.65">
      <c r="B549" s="77"/>
      <c r="C549" s="77"/>
      <c r="D549" s="77"/>
      <c r="E549" s="77"/>
      <c r="F549" s="77"/>
    </row>
    <row r="550" spans="2:6" ht="14.65">
      <c r="B550" s="77"/>
      <c r="C550" s="77"/>
      <c r="D550" s="77"/>
      <c r="E550" s="77"/>
      <c r="F550" s="77"/>
    </row>
    <row r="551" spans="2:6" ht="14.65">
      <c r="B551" s="77"/>
      <c r="C551" s="77"/>
      <c r="D551" s="77"/>
      <c r="E551" s="77"/>
      <c r="F551" s="77"/>
    </row>
    <row r="552" spans="2:6" ht="14.65">
      <c r="B552" s="77"/>
      <c r="C552" s="77"/>
      <c r="D552" s="77"/>
      <c r="E552" s="77"/>
      <c r="F552" s="77"/>
    </row>
    <row r="553" spans="2:6" ht="14.65">
      <c r="B553" s="77"/>
      <c r="C553" s="77"/>
      <c r="D553" s="77"/>
      <c r="E553" s="77"/>
      <c r="F553" s="77"/>
    </row>
    <row r="554" spans="2:6" ht="14.65">
      <c r="B554" s="77"/>
      <c r="C554" s="77"/>
      <c r="D554" s="77"/>
      <c r="E554" s="77"/>
      <c r="F554" s="77"/>
    </row>
    <row r="555" spans="2:6" ht="14.65">
      <c r="B555" s="77"/>
      <c r="C555" s="77"/>
      <c r="D555" s="77"/>
      <c r="E555" s="77"/>
      <c r="F555" s="77"/>
    </row>
    <row r="556" spans="2:6" ht="14.65">
      <c r="B556" s="77"/>
      <c r="C556" s="77"/>
      <c r="D556" s="77"/>
      <c r="E556" s="77"/>
      <c r="F556" s="77"/>
    </row>
    <row r="557" spans="2:6" ht="14.65">
      <c r="B557" s="77"/>
      <c r="C557" s="77"/>
      <c r="D557" s="77"/>
      <c r="E557" s="77"/>
      <c r="F557" s="77"/>
    </row>
    <row r="558" spans="2:6" ht="14.65">
      <c r="B558" s="77"/>
      <c r="C558" s="77"/>
      <c r="D558" s="77"/>
      <c r="E558" s="77"/>
      <c r="F558" s="77"/>
    </row>
    <row r="559" spans="2:6" ht="14.65">
      <c r="B559" s="77"/>
      <c r="C559" s="77"/>
      <c r="D559" s="77"/>
      <c r="E559" s="77"/>
      <c r="F559" s="77"/>
    </row>
    <row r="560" spans="2:6" ht="14.65">
      <c r="B560" s="77"/>
      <c r="C560" s="77"/>
      <c r="D560" s="77"/>
      <c r="E560" s="77"/>
      <c r="F560" s="77"/>
    </row>
    <row r="561" spans="2:6" ht="14.65">
      <c r="B561" s="77"/>
      <c r="C561" s="77"/>
      <c r="D561" s="77"/>
      <c r="E561" s="77"/>
      <c r="F561" s="77"/>
    </row>
    <row r="562" spans="2:6" ht="14.65">
      <c r="B562" s="77"/>
      <c r="C562" s="77"/>
      <c r="D562" s="77"/>
      <c r="E562" s="77"/>
      <c r="F562" s="77"/>
    </row>
    <row r="563" spans="2:6" ht="14.65">
      <c r="B563" s="77"/>
      <c r="C563" s="77"/>
      <c r="D563" s="77"/>
      <c r="E563" s="77"/>
      <c r="F563" s="77"/>
    </row>
    <row r="564" spans="2:6" ht="14.65">
      <c r="B564" s="77"/>
      <c r="C564" s="77"/>
      <c r="D564" s="77"/>
      <c r="E564" s="77"/>
      <c r="F564" s="77"/>
    </row>
    <row r="565" spans="2:6" ht="14.65">
      <c r="B565" s="77"/>
      <c r="C565" s="77"/>
      <c r="D565" s="77"/>
      <c r="E565" s="77"/>
      <c r="F565" s="77"/>
    </row>
    <row r="566" spans="2:6" ht="14.65">
      <c r="B566" s="77"/>
      <c r="C566" s="77"/>
      <c r="D566" s="77"/>
      <c r="E566" s="77"/>
      <c r="F566" s="77"/>
    </row>
    <row r="567" spans="2:6" ht="14.65">
      <c r="B567" s="77"/>
      <c r="C567" s="77"/>
      <c r="D567" s="77"/>
      <c r="E567" s="77"/>
      <c r="F567" s="77"/>
    </row>
    <row r="568" spans="2:6" ht="14.65">
      <c r="B568" s="77"/>
      <c r="C568" s="77"/>
      <c r="D568" s="77"/>
      <c r="E568" s="77"/>
      <c r="F568" s="77"/>
    </row>
    <row r="569" spans="2:6" ht="14.65">
      <c r="B569" s="77"/>
      <c r="C569" s="77"/>
      <c r="D569" s="77"/>
      <c r="E569" s="77"/>
      <c r="F569" s="77"/>
    </row>
    <row r="570" spans="2:6" ht="14.65">
      <c r="B570" s="77"/>
      <c r="C570" s="77"/>
      <c r="D570" s="77"/>
      <c r="E570" s="77"/>
      <c r="F570" s="77"/>
    </row>
    <row r="571" spans="2:6" ht="14.65">
      <c r="B571" s="77"/>
      <c r="C571" s="77"/>
      <c r="D571" s="77"/>
      <c r="E571" s="77"/>
      <c r="F571" s="77"/>
    </row>
    <row r="572" spans="2:6" ht="14.65">
      <c r="B572" s="77"/>
      <c r="C572" s="77"/>
      <c r="D572" s="77"/>
      <c r="E572" s="77"/>
      <c r="F572" s="77"/>
    </row>
    <row r="573" spans="2:6" ht="14.65">
      <c r="B573" s="77"/>
      <c r="C573" s="77"/>
      <c r="D573" s="77"/>
      <c r="E573" s="77"/>
      <c r="F573" s="77"/>
    </row>
    <row r="574" spans="2:6" ht="14.65">
      <c r="B574" s="77"/>
      <c r="C574" s="77"/>
      <c r="D574" s="77"/>
      <c r="E574" s="77"/>
      <c r="F574" s="77"/>
    </row>
    <row r="575" spans="2:6" ht="14.65">
      <c r="B575" s="77"/>
      <c r="C575" s="77"/>
      <c r="D575" s="77"/>
      <c r="E575" s="77"/>
      <c r="F575" s="77"/>
    </row>
    <row r="576" spans="2:6" ht="14.65">
      <c r="B576" s="77"/>
      <c r="C576" s="77"/>
      <c r="D576" s="77"/>
      <c r="E576" s="77"/>
      <c r="F576" s="77"/>
    </row>
    <row r="577" spans="2:6" ht="14.65">
      <c r="B577" s="77"/>
      <c r="C577" s="77"/>
      <c r="D577" s="77"/>
      <c r="E577" s="77"/>
      <c r="F577" s="77"/>
    </row>
    <row r="578" spans="2:6" ht="14.65">
      <c r="B578" s="77"/>
      <c r="C578" s="77"/>
      <c r="D578" s="77"/>
      <c r="E578" s="77"/>
      <c r="F578" s="77"/>
    </row>
    <row r="579" spans="2:6" ht="14.65">
      <c r="B579" s="77"/>
      <c r="C579" s="77"/>
      <c r="D579" s="77"/>
      <c r="E579" s="77"/>
      <c r="F579" s="77"/>
    </row>
    <row r="580" spans="2:6" ht="14.65">
      <c r="B580" s="77"/>
      <c r="C580" s="77"/>
      <c r="D580" s="77"/>
      <c r="E580" s="77"/>
      <c r="F580" s="77"/>
    </row>
    <row r="581" spans="2:6" ht="14.65">
      <c r="B581" s="77"/>
      <c r="C581" s="77"/>
      <c r="D581" s="77"/>
      <c r="E581" s="77"/>
      <c r="F581" s="77"/>
    </row>
    <row r="582" spans="2:6" ht="14.65">
      <c r="B582" s="77"/>
      <c r="C582" s="77"/>
      <c r="D582" s="77"/>
      <c r="E582" s="77"/>
      <c r="F582" s="77"/>
    </row>
    <row r="583" spans="2:6" ht="14.65">
      <c r="B583" s="77"/>
      <c r="C583" s="77"/>
      <c r="D583" s="77"/>
      <c r="E583" s="77"/>
      <c r="F583" s="77"/>
    </row>
    <row r="584" spans="2:6" ht="14.65">
      <c r="B584" s="77"/>
      <c r="C584" s="77"/>
      <c r="D584" s="77"/>
      <c r="E584" s="77"/>
      <c r="F584" s="77"/>
    </row>
    <row r="585" spans="2:6" ht="14.65">
      <c r="B585" s="77"/>
      <c r="C585" s="77"/>
      <c r="D585" s="77"/>
      <c r="E585" s="77"/>
      <c r="F585" s="77"/>
    </row>
    <row r="586" spans="2:6" ht="14.65">
      <c r="B586" s="77"/>
      <c r="C586" s="77"/>
      <c r="D586" s="77"/>
      <c r="E586" s="77"/>
      <c r="F586" s="77"/>
    </row>
    <row r="587" spans="2:6" ht="14.65">
      <c r="B587" s="77"/>
      <c r="C587" s="77"/>
      <c r="D587" s="77"/>
      <c r="E587" s="77"/>
      <c r="F587" s="77"/>
    </row>
    <row r="588" spans="2:6" ht="14.65">
      <c r="B588" s="77"/>
      <c r="C588" s="77"/>
      <c r="D588" s="77"/>
      <c r="E588" s="77"/>
      <c r="F588" s="77"/>
    </row>
    <row r="589" spans="2:6" ht="14.65">
      <c r="B589" s="77"/>
      <c r="C589" s="77"/>
      <c r="D589" s="77"/>
      <c r="E589" s="77"/>
      <c r="F589" s="77"/>
    </row>
    <row r="590" spans="2:6" ht="14.65">
      <c r="B590" s="77"/>
      <c r="C590" s="77"/>
      <c r="D590" s="77"/>
      <c r="E590" s="77"/>
      <c r="F590" s="77"/>
    </row>
    <row r="591" spans="2:6" ht="14.65">
      <c r="B591" s="77"/>
      <c r="C591" s="77"/>
      <c r="D591" s="77"/>
      <c r="E591" s="77"/>
      <c r="F591" s="77"/>
    </row>
    <row r="592" spans="2:6" ht="14.65">
      <c r="B592" s="77"/>
      <c r="C592" s="77"/>
      <c r="D592" s="77"/>
      <c r="E592" s="77"/>
      <c r="F592" s="77"/>
    </row>
    <row r="593" spans="2:6" ht="14.65">
      <c r="B593" s="77"/>
      <c r="C593" s="77"/>
      <c r="D593" s="77"/>
      <c r="E593" s="77"/>
      <c r="F593" s="77"/>
    </row>
    <row r="594" spans="2:6" ht="14.65">
      <c r="B594" s="77"/>
      <c r="C594" s="77"/>
      <c r="D594" s="77"/>
      <c r="E594" s="77"/>
      <c r="F594" s="77"/>
    </row>
    <row r="595" spans="2:6" ht="14.65">
      <c r="B595" s="77"/>
      <c r="C595" s="77"/>
      <c r="D595" s="77"/>
      <c r="E595" s="77"/>
      <c r="F595" s="77"/>
    </row>
    <row r="596" spans="2:6" ht="14.65">
      <c r="B596" s="77"/>
      <c r="C596" s="77"/>
      <c r="D596" s="77"/>
      <c r="E596" s="77"/>
      <c r="F596" s="77"/>
    </row>
    <row r="597" spans="2:6" ht="14.65">
      <c r="B597" s="77"/>
      <c r="C597" s="77"/>
      <c r="D597" s="77"/>
      <c r="E597" s="77"/>
      <c r="F597" s="77"/>
    </row>
    <row r="598" spans="2:6" ht="14.65">
      <c r="B598" s="77"/>
      <c r="C598" s="77"/>
      <c r="D598" s="77"/>
      <c r="E598" s="77"/>
      <c r="F598" s="77"/>
    </row>
    <row r="599" spans="2:6" ht="14.65">
      <c r="B599" s="77"/>
      <c r="C599" s="77"/>
      <c r="D599" s="77"/>
      <c r="E599" s="77"/>
      <c r="F599" s="77"/>
    </row>
    <row r="600" spans="2:6" ht="14.65">
      <c r="B600" s="77"/>
      <c r="C600" s="77"/>
      <c r="D600" s="77"/>
      <c r="E600" s="77"/>
      <c r="F600" s="77"/>
    </row>
    <row r="601" spans="2:6" ht="14.65">
      <c r="B601" s="77"/>
      <c r="C601" s="77"/>
      <c r="D601" s="77"/>
      <c r="E601" s="77"/>
      <c r="F601" s="77"/>
    </row>
    <row r="602" spans="2:6" ht="14.65">
      <c r="B602" s="77"/>
      <c r="C602" s="77"/>
      <c r="D602" s="77"/>
      <c r="E602" s="77"/>
      <c r="F602" s="77"/>
    </row>
    <row r="603" spans="2:6" ht="14.65">
      <c r="B603" s="77"/>
      <c r="C603" s="77"/>
      <c r="D603" s="77"/>
      <c r="E603" s="77"/>
      <c r="F603" s="77"/>
    </row>
    <row r="604" spans="2:6" ht="14.65">
      <c r="B604" s="77"/>
      <c r="C604" s="77"/>
      <c r="D604" s="77"/>
      <c r="E604" s="77"/>
      <c r="F604" s="77"/>
    </row>
    <row r="605" spans="2:6" ht="14.65">
      <c r="B605" s="77"/>
      <c r="C605" s="77"/>
      <c r="D605" s="77"/>
      <c r="E605" s="77"/>
      <c r="F605" s="77"/>
    </row>
    <row r="606" spans="2:6" ht="14.65">
      <c r="B606" s="77"/>
      <c r="C606" s="77"/>
      <c r="D606" s="77"/>
      <c r="E606" s="77"/>
      <c r="F606" s="77"/>
    </row>
    <row r="607" spans="2:6" ht="14.65">
      <c r="B607" s="77"/>
      <c r="C607" s="77"/>
      <c r="D607" s="77"/>
      <c r="E607" s="77"/>
      <c r="F607" s="77"/>
    </row>
    <row r="608" spans="2:6" ht="14.65">
      <c r="B608" s="77"/>
      <c r="C608" s="77"/>
      <c r="D608" s="77"/>
      <c r="E608" s="77"/>
      <c r="F608" s="77"/>
    </row>
    <row r="609" spans="2:6" ht="14.65">
      <c r="B609" s="77"/>
      <c r="C609" s="77"/>
      <c r="D609" s="77"/>
      <c r="E609" s="77"/>
      <c r="F609" s="77"/>
    </row>
    <row r="610" spans="2:6" ht="14.65">
      <c r="B610" s="77"/>
      <c r="C610" s="77"/>
      <c r="D610" s="77"/>
      <c r="E610" s="77"/>
      <c r="F610" s="77"/>
    </row>
    <row r="611" spans="2:6" ht="14.65">
      <c r="B611" s="77"/>
      <c r="C611" s="77"/>
      <c r="D611" s="77"/>
      <c r="E611" s="77"/>
      <c r="F611" s="77"/>
    </row>
    <row r="612" spans="2:6" ht="14.65">
      <c r="B612" s="77"/>
      <c r="C612" s="77"/>
      <c r="D612" s="77"/>
      <c r="E612" s="77"/>
      <c r="F612" s="77"/>
    </row>
    <row r="613" spans="2:6" ht="14.65">
      <c r="B613" s="77"/>
      <c r="C613" s="77"/>
      <c r="D613" s="77"/>
      <c r="E613" s="77"/>
      <c r="F613" s="77"/>
    </row>
    <row r="614" spans="2:6" ht="14.65">
      <c r="B614" s="77"/>
      <c r="C614" s="77"/>
      <c r="D614" s="77"/>
      <c r="E614" s="77"/>
      <c r="F614" s="77"/>
    </row>
    <row r="615" spans="2:6" ht="14.65">
      <c r="B615" s="77"/>
      <c r="C615" s="77"/>
      <c r="D615" s="77"/>
      <c r="E615" s="77"/>
      <c r="F615" s="77"/>
    </row>
    <row r="616" spans="2:6" ht="14.65">
      <c r="B616" s="77"/>
      <c r="C616" s="77"/>
      <c r="D616" s="77"/>
      <c r="E616" s="77"/>
      <c r="F616" s="77"/>
    </row>
    <row r="617" spans="2:6" ht="14.65">
      <c r="B617" s="77"/>
      <c r="C617" s="77"/>
      <c r="D617" s="77"/>
      <c r="E617" s="77"/>
      <c r="F617" s="77"/>
    </row>
    <row r="618" spans="2:6" ht="14.65">
      <c r="B618" s="77"/>
      <c r="C618" s="77"/>
      <c r="D618" s="77"/>
      <c r="E618" s="77"/>
      <c r="F618" s="77"/>
    </row>
    <row r="619" spans="2:6" ht="14.65">
      <c r="B619" s="77"/>
      <c r="C619" s="77"/>
      <c r="D619" s="77"/>
      <c r="E619" s="77"/>
      <c r="F619" s="77"/>
    </row>
    <row r="620" spans="2:6" ht="14.65">
      <c r="B620" s="77"/>
      <c r="C620" s="77"/>
      <c r="D620" s="77"/>
      <c r="E620" s="77"/>
      <c r="F620" s="77"/>
    </row>
    <row r="621" spans="2:6" ht="14.65">
      <c r="B621" s="77"/>
      <c r="C621" s="77"/>
      <c r="D621" s="77"/>
      <c r="E621" s="77"/>
      <c r="F621" s="77"/>
    </row>
    <row r="622" spans="2:6" ht="14.65">
      <c r="B622" s="77"/>
      <c r="C622" s="77"/>
      <c r="D622" s="77"/>
      <c r="E622" s="77"/>
      <c r="F622" s="77"/>
    </row>
    <row r="623" spans="2:6" ht="14.65">
      <c r="B623" s="77"/>
      <c r="C623" s="77"/>
      <c r="D623" s="77"/>
      <c r="E623" s="77"/>
      <c r="F623" s="77"/>
    </row>
    <row r="624" spans="2:6" ht="14.65">
      <c r="B624" s="77"/>
      <c r="C624" s="77"/>
      <c r="D624" s="77"/>
      <c r="E624" s="77"/>
      <c r="F624" s="77"/>
    </row>
    <row r="625" spans="2:6" ht="14.65">
      <c r="B625" s="77"/>
      <c r="C625" s="77"/>
      <c r="D625" s="77"/>
      <c r="E625" s="77"/>
      <c r="F625" s="77"/>
    </row>
    <row r="626" spans="2:6" ht="14.65">
      <c r="B626" s="77"/>
      <c r="C626" s="77"/>
      <c r="D626" s="77"/>
      <c r="E626" s="77"/>
      <c r="F626" s="77"/>
    </row>
    <row r="627" spans="2:6" ht="14.65">
      <c r="B627" s="77"/>
      <c r="C627" s="77"/>
      <c r="D627" s="77"/>
      <c r="E627" s="77"/>
      <c r="F627" s="77"/>
    </row>
    <row r="628" spans="2:6" ht="14.65">
      <c r="B628" s="77"/>
      <c r="C628" s="77"/>
      <c r="D628" s="77"/>
      <c r="E628" s="77"/>
      <c r="F628" s="77"/>
    </row>
    <row r="629" spans="2:6" ht="14.65">
      <c r="B629" s="77"/>
      <c r="C629" s="77"/>
      <c r="D629" s="77"/>
      <c r="E629" s="77"/>
      <c r="F629" s="77"/>
    </row>
    <row r="630" spans="2:6" ht="14.65">
      <c r="B630" s="77"/>
      <c r="C630" s="77"/>
      <c r="D630" s="77"/>
      <c r="E630" s="77"/>
      <c r="F630" s="77"/>
    </row>
    <row r="631" spans="2:6" ht="14.65">
      <c r="B631" s="77"/>
      <c r="C631" s="77"/>
      <c r="D631" s="77"/>
      <c r="E631" s="77"/>
      <c r="F631" s="77"/>
    </row>
    <row r="632" spans="2:6" ht="14.65">
      <c r="B632" s="77"/>
      <c r="C632" s="77"/>
      <c r="D632" s="77"/>
      <c r="E632" s="77"/>
      <c r="F632" s="77"/>
    </row>
    <row r="633" spans="2:6" ht="14.65">
      <c r="B633" s="77"/>
      <c r="C633" s="77"/>
      <c r="D633" s="77"/>
      <c r="E633" s="77"/>
      <c r="F633" s="77"/>
    </row>
    <row r="634" spans="2:6" ht="14.65">
      <c r="B634" s="77"/>
      <c r="C634" s="77"/>
      <c r="D634" s="77"/>
      <c r="E634" s="77"/>
      <c r="F634" s="77"/>
    </row>
    <row r="635" spans="2:6" ht="14.65">
      <c r="B635" s="77"/>
      <c r="C635" s="77"/>
      <c r="D635" s="77"/>
      <c r="E635" s="77"/>
      <c r="F635" s="77"/>
    </row>
    <row r="636" spans="2:6" ht="14.65">
      <c r="B636" s="77"/>
      <c r="C636" s="77"/>
      <c r="D636" s="77"/>
      <c r="E636" s="77"/>
      <c r="F636" s="77"/>
    </row>
    <row r="637" spans="2:6" ht="14.65">
      <c r="B637" s="77"/>
      <c r="C637" s="77"/>
      <c r="D637" s="77"/>
      <c r="E637" s="77"/>
      <c r="F637" s="77"/>
    </row>
    <row r="638" spans="2:6" ht="14.65">
      <c r="B638" s="77"/>
      <c r="C638" s="77"/>
      <c r="D638" s="77"/>
      <c r="E638" s="77"/>
      <c r="F638" s="77"/>
    </row>
    <row r="639" spans="2:6" ht="14.65">
      <c r="B639" s="77"/>
      <c r="C639" s="77"/>
      <c r="D639" s="77"/>
      <c r="E639" s="77"/>
      <c r="F639" s="77"/>
    </row>
    <row r="640" spans="2:6" ht="14.65">
      <c r="B640" s="77"/>
      <c r="C640" s="77"/>
      <c r="D640" s="77"/>
      <c r="E640" s="77"/>
      <c r="F640" s="77"/>
    </row>
    <row r="641" spans="2:6" ht="14.65">
      <c r="B641" s="77"/>
      <c r="C641" s="77"/>
      <c r="D641" s="77"/>
      <c r="E641" s="77"/>
      <c r="F641" s="77"/>
    </row>
    <row r="642" spans="2:6" ht="14.65">
      <c r="B642" s="77"/>
      <c r="C642" s="77"/>
      <c r="D642" s="77"/>
      <c r="E642" s="77"/>
      <c r="F642" s="77"/>
    </row>
    <row r="643" spans="2:6" ht="14.65">
      <c r="B643" s="77"/>
      <c r="C643" s="77"/>
      <c r="D643" s="77"/>
      <c r="E643" s="77"/>
      <c r="F643" s="77"/>
    </row>
    <row r="644" spans="2:6" ht="14.65">
      <c r="B644" s="77"/>
      <c r="C644" s="77"/>
      <c r="D644" s="77"/>
      <c r="E644" s="77"/>
      <c r="F644" s="77"/>
    </row>
    <row r="645" spans="2:6" ht="14.65">
      <c r="B645" s="77"/>
      <c r="C645" s="77"/>
      <c r="D645" s="77"/>
      <c r="E645" s="77"/>
      <c r="F645" s="77"/>
    </row>
    <row r="646" spans="2:6" ht="14.65">
      <c r="B646" s="77"/>
      <c r="C646" s="77"/>
      <c r="D646" s="77"/>
      <c r="E646" s="77"/>
      <c r="F646" s="77"/>
    </row>
    <row r="647" spans="2:6" ht="14.65">
      <c r="B647" s="77"/>
      <c r="C647" s="77"/>
      <c r="D647" s="77"/>
      <c r="E647" s="77"/>
      <c r="F647" s="77"/>
    </row>
    <row r="648" spans="2:6" ht="14.65">
      <c r="B648" s="77"/>
      <c r="C648" s="77"/>
      <c r="D648" s="77"/>
      <c r="E648" s="77"/>
      <c r="F648" s="77"/>
    </row>
    <row r="649" spans="2:6" ht="14.65">
      <c r="B649" s="77"/>
      <c r="C649" s="77"/>
      <c r="D649" s="77"/>
      <c r="E649" s="77"/>
      <c r="F649" s="77"/>
    </row>
    <row r="650" spans="2:6" ht="14.65">
      <c r="B650" s="77"/>
      <c r="C650" s="77"/>
      <c r="D650" s="77"/>
      <c r="E650" s="77"/>
      <c r="F650" s="77"/>
    </row>
    <row r="651" spans="2:6" ht="14.65">
      <c r="B651" s="77"/>
      <c r="C651" s="77"/>
      <c r="D651" s="77"/>
      <c r="E651" s="77"/>
      <c r="F651" s="77"/>
    </row>
    <row r="652" spans="2:6" ht="14.65">
      <c r="B652" s="77"/>
      <c r="C652" s="77"/>
      <c r="D652" s="77"/>
      <c r="E652" s="77"/>
      <c r="F652" s="77"/>
    </row>
    <row r="653" spans="2:6" ht="14.65">
      <c r="B653" s="77"/>
      <c r="C653" s="77"/>
      <c r="D653" s="77"/>
      <c r="E653" s="77"/>
      <c r="F653" s="77"/>
    </row>
    <row r="654" spans="2:6" ht="14.65">
      <c r="B654" s="77"/>
      <c r="C654" s="77"/>
      <c r="D654" s="77"/>
      <c r="E654" s="77"/>
      <c r="F654" s="77"/>
    </row>
    <row r="655" spans="2:6" ht="14.65">
      <c r="B655" s="77"/>
      <c r="C655" s="77"/>
      <c r="D655" s="77"/>
      <c r="E655" s="77"/>
      <c r="F655" s="77"/>
    </row>
    <row r="656" spans="2:6" ht="14.65">
      <c r="B656" s="77"/>
      <c r="C656" s="77"/>
      <c r="D656" s="77"/>
      <c r="E656" s="77"/>
      <c r="F656" s="77"/>
    </row>
    <row r="657" spans="2:6" ht="14.65">
      <c r="B657" s="77"/>
      <c r="C657" s="77"/>
      <c r="D657" s="77"/>
      <c r="E657" s="77"/>
      <c r="F657" s="77"/>
    </row>
    <row r="658" spans="2:6" ht="14.65">
      <c r="B658" s="77"/>
      <c r="C658" s="77"/>
      <c r="D658" s="77"/>
      <c r="E658" s="77"/>
      <c r="F658" s="77"/>
    </row>
    <row r="659" spans="2:6" ht="14.65">
      <c r="B659" s="77"/>
      <c r="C659" s="77"/>
      <c r="D659" s="77"/>
      <c r="E659" s="77"/>
      <c r="F659" s="77"/>
    </row>
    <row r="660" spans="2:6" ht="14.65">
      <c r="B660" s="77"/>
      <c r="C660" s="77"/>
      <c r="D660" s="77"/>
      <c r="E660" s="77"/>
      <c r="F660" s="77"/>
    </row>
    <row r="661" spans="2:6" ht="14.65">
      <c r="B661" s="77"/>
      <c r="C661" s="77"/>
      <c r="D661" s="77"/>
      <c r="E661" s="77"/>
      <c r="F661" s="77"/>
    </row>
    <row r="662" spans="2:6" ht="14.65">
      <c r="B662" s="77"/>
      <c r="C662" s="77"/>
      <c r="D662" s="77"/>
      <c r="E662" s="77"/>
      <c r="F662" s="77"/>
    </row>
    <row r="663" spans="2:6" ht="14.65">
      <c r="B663" s="77"/>
      <c r="C663" s="77"/>
      <c r="D663" s="77"/>
      <c r="E663" s="77"/>
      <c r="F663" s="77"/>
    </row>
    <row r="664" spans="2:6" ht="14.65">
      <c r="B664" s="77"/>
      <c r="C664" s="77"/>
      <c r="D664" s="77"/>
      <c r="E664" s="77"/>
      <c r="F664" s="77"/>
    </row>
    <row r="665" spans="2:6" ht="14.65">
      <c r="B665" s="77"/>
      <c r="C665" s="77"/>
      <c r="D665" s="77"/>
      <c r="E665" s="77"/>
      <c r="F665" s="77"/>
    </row>
    <row r="666" spans="2:6" ht="14.65">
      <c r="B666" s="77"/>
      <c r="C666" s="77"/>
      <c r="D666" s="77"/>
      <c r="E666" s="77"/>
      <c r="F666" s="77"/>
    </row>
    <row r="667" spans="2:6" ht="14.65">
      <c r="B667" s="77"/>
      <c r="C667" s="77"/>
      <c r="D667" s="77"/>
      <c r="E667" s="77"/>
      <c r="F667" s="77"/>
    </row>
    <row r="668" spans="2:6" ht="14.65">
      <c r="B668" s="77"/>
      <c r="C668" s="77"/>
      <c r="D668" s="77"/>
      <c r="E668" s="77"/>
      <c r="F668" s="77"/>
    </row>
    <row r="669" spans="2:6" ht="14.65">
      <c r="B669" s="77"/>
      <c r="C669" s="77"/>
      <c r="D669" s="77"/>
      <c r="E669" s="77"/>
      <c r="F669" s="77"/>
    </row>
    <row r="670" spans="2:6" ht="14.65">
      <c r="B670" s="77"/>
      <c r="C670" s="77"/>
      <c r="D670" s="77"/>
      <c r="E670" s="77"/>
      <c r="F670" s="77"/>
    </row>
    <row r="671" spans="2:6" ht="14.65">
      <c r="B671" s="77"/>
      <c r="C671" s="77"/>
      <c r="D671" s="77"/>
      <c r="E671" s="77"/>
      <c r="F671" s="77"/>
    </row>
    <row r="672" spans="2:6" ht="14.65">
      <c r="B672" s="77"/>
      <c r="C672" s="77"/>
      <c r="D672" s="77"/>
      <c r="E672" s="77"/>
      <c r="F672" s="77"/>
    </row>
    <row r="673" spans="2:6" ht="14.65">
      <c r="B673" s="77"/>
      <c r="C673" s="77"/>
      <c r="D673" s="77"/>
      <c r="E673" s="77"/>
      <c r="F673" s="77"/>
    </row>
    <row r="674" spans="2:6" ht="14.65">
      <c r="B674" s="77"/>
      <c r="C674" s="77"/>
      <c r="D674" s="77"/>
      <c r="E674" s="77"/>
      <c r="F674" s="77"/>
    </row>
    <row r="675" spans="2:6" ht="14.65">
      <c r="B675" s="77"/>
      <c r="C675" s="77"/>
      <c r="D675" s="77"/>
      <c r="E675" s="77"/>
      <c r="F675" s="77"/>
    </row>
    <row r="676" spans="2:6" ht="14.65">
      <c r="B676" s="77"/>
      <c r="C676" s="77"/>
      <c r="D676" s="77"/>
      <c r="E676" s="77"/>
      <c r="F676" s="77"/>
    </row>
    <row r="677" spans="2:6" ht="14.65">
      <c r="B677" s="77"/>
      <c r="C677" s="77"/>
      <c r="D677" s="77"/>
      <c r="E677" s="77"/>
      <c r="F677" s="77"/>
    </row>
    <row r="678" spans="2:6" ht="14.65">
      <c r="B678" s="77"/>
      <c r="C678" s="77"/>
      <c r="D678" s="77"/>
      <c r="E678" s="77"/>
      <c r="F678" s="77"/>
    </row>
    <row r="679" spans="2:6" ht="14.65">
      <c r="B679" s="77"/>
      <c r="C679" s="77"/>
      <c r="D679" s="77"/>
      <c r="E679" s="77"/>
      <c r="F679" s="77"/>
    </row>
    <row r="680" spans="2:6" ht="14.65">
      <c r="B680" s="77"/>
      <c r="C680" s="77"/>
      <c r="D680" s="77"/>
      <c r="E680" s="77"/>
      <c r="F680" s="77"/>
    </row>
    <row r="681" spans="2:6" ht="14.65">
      <c r="B681" s="77"/>
      <c r="C681" s="77"/>
      <c r="D681" s="77"/>
      <c r="E681" s="77"/>
      <c r="F681" s="77"/>
    </row>
    <row r="682" spans="2:6" ht="14.65">
      <c r="B682" s="77"/>
      <c r="C682" s="77"/>
      <c r="D682" s="77"/>
      <c r="E682" s="77"/>
      <c r="F682" s="77"/>
    </row>
    <row r="683" spans="2:6" ht="14.65">
      <c r="B683" s="77"/>
      <c r="C683" s="77"/>
      <c r="D683" s="77"/>
      <c r="E683" s="77"/>
      <c r="F683" s="77"/>
    </row>
    <row r="684" spans="2:6" ht="14.65">
      <c r="B684" s="77"/>
      <c r="C684" s="77"/>
      <c r="D684" s="77"/>
      <c r="E684" s="77"/>
      <c r="F684" s="77"/>
    </row>
    <row r="685" spans="2:6" ht="14.65">
      <c r="B685" s="77"/>
      <c r="C685" s="77"/>
      <c r="D685" s="77"/>
      <c r="E685" s="77"/>
      <c r="F685" s="77"/>
    </row>
    <row r="686" spans="2:6" ht="14.65">
      <c r="B686" s="77"/>
      <c r="C686" s="77"/>
      <c r="D686" s="77"/>
      <c r="E686" s="77"/>
      <c r="F686" s="77"/>
    </row>
    <row r="687" spans="2:6" ht="14.65">
      <c r="B687" s="77"/>
      <c r="C687" s="77"/>
      <c r="D687" s="77"/>
      <c r="E687" s="77"/>
      <c r="F687" s="77"/>
    </row>
    <row r="688" spans="2:6" ht="14.65">
      <c r="B688" s="77"/>
      <c r="C688" s="77"/>
      <c r="D688" s="77"/>
      <c r="E688" s="77"/>
      <c r="F688" s="77"/>
    </row>
    <row r="689" spans="2:6" ht="14.65">
      <c r="B689" s="77"/>
      <c r="C689" s="77"/>
      <c r="D689" s="77"/>
      <c r="E689" s="77"/>
      <c r="F689" s="77"/>
    </row>
    <row r="690" spans="2:6" ht="14.65">
      <c r="B690" s="77"/>
      <c r="C690" s="77"/>
      <c r="D690" s="77"/>
      <c r="E690" s="77"/>
      <c r="F690" s="77"/>
    </row>
    <row r="691" spans="2:6" ht="14.65">
      <c r="B691" s="77"/>
      <c r="C691" s="77"/>
      <c r="D691" s="77"/>
      <c r="E691" s="77"/>
      <c r="F691" s="77"/>
    </row>
    <row r="692" spans="2:6" ht="14.65">
      <c r="B692" s="77"/>
      <c r="C692" s="77"/>
      <c r="D692" s="77"/>
      <c r="E692" s="77"/>
      <c r="F692" s="77"/>
    </row>
    <row r="693" spans="2:6" ht="14.65">
      <c r="B693" s="77"/>
      <c r="C693" s="77"/>
      <c r="D693" s="77"/>
      <c r="E693" s="77"/>
      <c r="F693" s="77"/>
    </row>
    <row r="694" spans="2:6" ht="14.65">
      <c r="B694" s="77"/>
      <c r="C694" s="77"/>
      <c r="D694" s="77"/>
      <c r="E694" s="77"/>
      <c r="F694" s="77"/>
    </row>
    <row r="695" spans="2:6" ht="14.65">
      <c r="B695" s="77"/>
      <c r="C695" s="77"/>
      <c r="D695" s="77"/>
      <c r="E695" s="77"/>
      <c r="F695" s="77"/>
    </row>
    <row r="696" spans="2:6" ht="14.65">
      <c r="B696" s="77"/>
      <c r="C696" s="77"/>
      <c r="D696" s="77"/>
      <c r="E696" s="77"/>
      <c r="F696" s="77"/>
    </row>
    <row r="697" spans="2:6" ht="14.65">
      <c r="B697" s="77"/>
      <c r="C697" s="77"/>
      <c r="D697" s="77"/>
      <c r="E697" s="77"/>
      <c r="F697" s="77"/>
    </row>
    <row r="698" spans="2:6" ht="14.65">
      <c r="B698" s="77"/>
      <c r="C698" s="77"/>
      <c r="D698" s="77"/>
      <c r="E698" s="77"/>
      <c r="F698" s="77"/>
    </row>
    <row r="699" spans="2:6" ht="14.65">
      <c r="B699" s="77"/>
      <c r="C699" s="77"/>
      <c r="D699" s="77"/>
      <c r="E699" s="77"/>
      <c r="F699" s="77"/>
    </row>
    <row r="700" spans="2:6" ht="14.65">
      <c r="B700" s="77"/>
      <c r="C700" s="77"/>
      <c r="D700" s="77"/>
      <c r="E700" s="77"/>
      <c r="F700" s="77"/>
    </row>
    <row r="701" spans="2:6" ht="14.65">
      <c r="B701" s="77"/>
      <c r="C701" s="77"/>
      <c r="D701" s="77"/>
      <c r="E701" s="77"/>
      <c r="F701" s="77"/>
    </row>
    <row r="702" spans="2:6" ht="14.65">
      <c r="B702" s="77"/>
      <c r="C702" s="77"/>
      <c r="D702" s="77"/>
      <c r="E702" s="77"/>
      <c r="F702" s="77"/>
    </row>
    <row r="703" spans="2:6" ht="14.65">
      <c r="B703" s="77"/>
      <c r="C703" s="77"/>
      <c r="D703" s="77"/>
      <c r="E703" s="77"/>
      <c r="F703" s="77"/>
    </row>
    <row r="704" spans="2:6" ht="14.65">
      <c r="B704" s="77"/>
      <c r="C704" s="77"/>
      <c r="D704" s="77"/>
      <c r="E704" s="77"/>
      <c r="F704" s="77"/>
    </row>
    <row r="705" spans="2:6" ht="14.65">
      <c r="B705" s="77"/>
      <c r="C705" s="77"/>
      <c r="D705" s="77"/>
      <c r="E705" s="77"/>
      <c r="F705" s="77"/>
    </row>
    <row r="706" spans="2:6" ht="14.65">
      <c r="B706" s="77"/>
      <c r="C706" s="77"/>
      <c r="D706" s="77"/>
      <c r="E706" s="77"/>
      <c r="F706" s="77"/>
    </row>
    <row r="707" spans="2:6" ht="14.65">
      <c r="B707" s="77"/>
      <c r="C707" s="77"/>
      <c r="D707" s="77"/>
      <c r="E707" s="77"/>
      <c r="F707" s="77"/>
    </row>
    <row r="708" spans="2:6" ht="14.65">
      <c r="B708" s="77"/>
      <c r="C708" s="77"/>
      <c r="D708" s="77"/>
      <c r="E708" s="77"/>
      <c r="F708" s="77"/>
    </row>
    <row r="709" spans="2:6" ht="14.65">
      <c r="B709" s="77"/>
      <c r="C709" s="77"/>
      <c r="D709" s="77"/>
      <c r="E709" s="77"/>
      <c r="F709" s="77"/>
    </row>
    <row r="710" spans="2:6" ht="14.65">
      <c r="B710" s="77"/>
      <c r="C710" s="77"/>
      <c r="D710" s="77"/>
      <c r="E710" s="77"/>
      <c r="F710" s="77"/>
    </row>
    <row r="711" spans="2:6" ht="14.65">
      <c r="B711" s="77"/>
      <c r="C711" s="77"/>
      <c r="D711" s="77"/>
      <c r="E711" s="77"/>
      <c r="F711" s="77"/>
    </row>
    <row r="712" spans="2:6" ht="14.65">
      <c r="B712" s="77"/>
      <c r="C712" s="77"/>
      <c r="D712" s="77"/>
      <c r="E712" s="77"/>
      <c r="F712" s="77"/>
    </row>
    <row r="713" spans="2:6" ht="14.65">
      <c r="B713" s="77"/>
      <c r="C713" s="77"/>
      <c r="D713" s="77"/>
      <c r="E713" s="77"/>
      <c r="F713" s="77"/>
    </row>
    <row r="714" spans="2:6" ht="14.65">
      <c r="B714" s="77"/>
      <c r="C714" s="77"/>
      <c r="D714" s="77"/>
      <c r="E714" s="77"/>
      <c r="F714" s="77"/>
    </row>
    <row r="715" spans="2:6" ht="14.65">
      <c r="B715" s="77"/>
      <c r="C715" s="77"/>
      <c r="D715" s="77"/>
      <c r="E715" s="77"/>
      <c r="F715" s="77"/>
    </row>
    <row r="716" spans="2:6" ht="14.65">
      <c r="B716" s="77"/>
      <c r="C716" s="77"/>
      <c r="D716" s="77"/>
      <c r="E716" s="77"/>
      <c r="F716" s="77"/>
    </row>
    <row r="717" spans="2:6" ht="14.65">
      <c r="B717" s="77"/>
      <c r="C717" s="77"/>
      <c r="D717" s="77"/>
      <c r="E717" s="77"/>
      <c r="F717" s="77"/>
    </row>
    <row r="718" spans="2:6" ht="14.65">
      <c r="B718" s="77"/>
      <c r="C718" s="77"/>
      <c r="D718" s="77"/>
      <c r="E718" s="77"/>
      <c r="F718" s="77"/>
    </row>
    <row r="719" spans="2:6" ht="14.65">
      <c r="B719" s="77"/>
      <c r="C719" s="77"/>
      <c r="D719" s="77"/>
      <c r="E719" s="77"/>
      <c r="F719" s="77"/>
    </row>
    <row r="720" spans="2:6" ht="14.65">
      <c r="B720" s="77"/>
      <c r="C720" s="77"/>
      <c r="D720" s="77"/>
      <c r="E720" s="77"/>
      <c r="F720" s="77"/>
    </row>
    <row r="721" spans="2:6" ht="14.65">
      <c r="B721" s="77"/>
      <c r="C721" s="77"/>
      <c r="D721" s="77"/>
      <c r="E721" s="77"/>
      <c r="F721" s="77"/>
    </row>
    <row r="722" spans="2:6" ht="14.65">
      <c r="B722" s="77"/>
      <c r="C722" s="77"/>
      <c r="D722" s="77"/>
      <c r="E722" s="77"/>
      <c r="F722" s="77"/>
    </row>
    <row r="723" spans="2:6" ht="14.65">
      <c r="B723" s="77"/>
      <c r="C723" s="77"/>
      <c r="D723" s="77"/>
      <c r="E723" s="77"/>
      <c r="F723" s="77"/>
    </row>
    <row r="724" spans="2:6" ht="14.65">
      <c r="B724" s="77"/>
      <c r="C724" s="77"/>
      <c r="D724" s="77"/>
      <c r="E724" s="77"/>
      <c r="F724" s="77"/>
    </row>
    <row r="725" spans="2:6" ht="14.65">
      <c r="B725" s="77"/>
      <c r="C725" s="77"/>
      <c r="D725" s="77"/>
      <c r="E725" s="77"/>
      <c r="F725" s="77"/>
    </row>
    <row r="726" spans="2:6" ht="14.65">
      <c r="B726" s="77"/>
      <c r="C726" s="77"/>
      <c r="D726" s="77"/>
      <c r="E726" s="77"/>
      <c r="F726" s="77"/>
    </row>
    <row r="727" spans="2:6" ht="14.65">
      <c r="B727" s="77"/>
      <c r="C727" s="77"/>
      <c r="D727" s="77"/>
      <c r="E727" s="77"/>
      <c r="F727" s="77"/>
    </row>
    <row r="728" spans="2:6" ht="14.65">
      <c r="B728" s="77"/>
      <c r="C728" s="77"/>
      <c r="D728" s="77"/>
      <c r="E728" s="77"/>
      <c r="F728" s="77"/>
    </row>
    <row r="729" spans="2:6" ht="14.65">
      <c r="B729" s="77"/>
      <c r="C729" s="77"/>
      <c r="D729" s="77"/>
      <c r="E729" s="77"/>
      <c r="F729" s="77"/>
    </row>
    <row r="730" spans="2:6" ht="14.65">
      <c r="B730" s="77"/>
      <c r="C730" s="77"/>
      <c r="D730" s="77"/>
      <c r="E730" s="77"/>
      <c r="F730" s="77"/>
    </row>
    <row r="731" spans="2:6" ht="14.65">
      <c r="B731" s="77"/>
      <c r="C731" s="77"/>
      <c r="D731" s="77"/>
      <c r="E731" s="77"/>
      <c r="F731" s="77"/>
    </row>
    <row r="732" spans="2:6" ht="14.65">
      <c r="B732" s="77"/>
      <c r="C732" s="77"/>
      <c r="D732" s="77"/>
      <c r="E732" s="77"/>
      <c r="F732" s="77"/>
    </row>
    <row r="733" spans="2:6" ht="14.65">
      <c r="B733" s="77"/>
      <c r="C733" s="77"/>
      <c r="D733" s="77"/>
      <c r="E733" s="77"/>
      <c r="F733" s="77"/>
    </row>
    <row r="734" spans="2:6" ht="14.65">
      <c r="B734" s="77"/>
      <c r="C734" s="77"/>
      <c r="D734" s="77"/>
      <c r="E734" s="77"/>
      <c r="F734" s="77"/>
    </row>
    <row r="735" spans="2:6" ht="14.65">
      <c r="B735" s="77"/>
      <c r="C735" s="77"/>
      <c r="D735" s="77"/>
      <c r="E735" s="77"/>
      <c r="F735" s="77"/>
    </row>
    <row r="736" spans="2:6" ht="14.65">
      <c r="B736" s="77"/>
      <c r="C736" s="77"/>
      <c r="D736" s="77"/>
      <c r="E736" s="77"/>
      <c r="F736" s="77"/>
    </row>
    <row r="737" spans="2:6" ht="14.65">
      <c r="B737" s="77"/>
      <c r="C737" s="77"/>
      <c r="D737" s="77"/>
      <c r="E737" s="77"/>
      <c r="F737" s="77"/>
    </row>
    <row r="738" spans="2:6" ht="14.65">
      <c r="B738" s="77"/>
      <c r="C738" s="77"/>
      <c r="D738" s="77"/>
      <c r="E738" s="77"/>
      <c r="F738" s="77"/>
    </row>
    <row r="739" spans="2:6" ht="14.65">
      <c r="B739" s="77"/>
      <c r="C739" s="77"/>
      <c r="D739" s="77"/>
      <c r="E739" s="77"/>
      <c r="F739" s="77"/>
    </row>
    <row r="740" spans="2:6" ht="14.65">
      <c r="B740" s="77"/>
      <c r="C740" s="77"/>
      <c r="D740" s="77"/>
      <c r="E740" s="77"/>
      <c r="F740" s="77"/>
    </row>
    <row r="741" spans="2:6" ht="14.65">
      <c r="B741" s="77"/>
      <c r="C741" s="77"/>
      <c r="D741" s="77"/>
      <c r="E741" s="77"/>
      <c r="F741" s="77"/>
    </row>
    <row r="742" spans="2:6" ht="14.65">
      <c r="B742" s="77"/>
      <c r="C742" s="77"/>
      <c r="D742" s="77"/>
      <c r="E742" s="77"/>
      <c r="F742" s="77"/>
    </row>
    <row r="743" spans="2:6" ht="14.65">
      <c r="B743" s="77"/>
      <c r="C743" s="77"/>
      <c r="D743" s="77"/>
      <c r="E743" s="77"/>
      <c r="F743" s="77"/>
    </row>
    <row r="744" spans="2:6" ht="14.65">
      <c r="B744" s="77"/>
      <c r="C744" s="77"/>
      <c r="D744" s="77"/>
      <c r="E744" s="77"/>
      <c r="F744" s="77"/>
    </row>
    <row r="745" spans="2:6" ht="14.65">
      <c r="B745" s="77"/>
      <c r="C745" s="77"/>
      <c r="D745" s="77"/>
      <c r="E745" s="77"/>
      <c r="F745" s="77"/>
    </row>
    <row r="746" spans="2:6" ht="14.65">
      <c r="B746" s="77"/>
      <c r="C746" s="77"/>
      <c r="D746" s="77"/>
      <c r="E746" s="77"/>
      <c r="F746" s="77"/>
    </row>
    <row r="747" spans="2:6" ht="14.65">
      <c r="B747" s="77"/>
      <c r="C747" s="77"/>
      <c r="D747" s="77"/>
      <c r="E747" s="77"/>
      <c r="F747" s="77"/>
    </row>
    <row r="748" spans="2:6" ht="14.65">
      <c r="B748" s="77"/>
      <c r="C748" s="77"/>
      <c r="D748" s="77"/>
      <c r="E748" s="77"/>
      <c r="F748" s="77"/>
    </row>
    <row r="749" spans="2:6" ht="14.65">
      <c r="B749" s="77"/>
      <c r="C749" s="77"/>
      <c r="D749" s="77"/>
      <c r="E749" s="77"/>
      <c r="F749" s="77"/>
    </row>
    <row r="750" spans="2:6" ht="14.65">
      <c r="B750" s="77"/>
      <c r="C750" s="77"/>
      <c r="D750" s="77"/>
      <c r="E750" s="77"/>
      <c r="F750" s="77"/>
    </row>
    <row r="751" spans="2:6" ht="14.65">
      <c r="B751" s="77"/>
      <c r="C751" s="77"/>
      <c r="D751" s="77"/>
      <c r="E751" s="77"/>
      <c r="F751" s="77"/>
    </row>
    <row r="752" spans="2:6" ht="14.65">
      <c r="B752" s="77"/>
      <c r="C752" s="77"/>
      <c r="D752" s="77"/>
      <c r="E752" s="77"/>
      <c r="F752" s="77"/>
    </row>
    <row r="753" spans="2:6" ht="14.65">
      <c r="B753" s="77"/>
      <c r="C753" s="77"/>
      <c r="D753" s="77"/>
      <c r="E753" s="77"/>
      <c r="F753" s="77"/>
    </row>
    <row r="754" spans="2:6" ht="14.65">
      <c r="B754" s="77"/>
      <c r="C754" s="77"/>
      <c r="D754" s="77"/>
      <c r="E754" s="77"/>
      <c r="F754" s="77"/>
    </row>
    <row r="755" spans="2:6" ht="14.65">
      <c r="B755" s="77"/>
      <c r="C755" s="77"/>
      <c r="D755" s="77"/>
      <c r="E755" s="77"/>
      <c r="F755" s="77"/>
    </row>
    <row r="756" spans="2:6" ht="14.65">
      <c r="B756" s="77"/>
      <c r="C756" s="77"/>
      <c r="D756" s="77"/>
      <c r="E756" s="77"/>
      <c r="F756" s="77"/>
    </row>
    <row r="757" spans="2:6" ht="14.65">
      <c r="B757" s="77"/>
      <c r="C757" s="77"/>
      <c r="D757" s="77"/>
      <c r="E757" s="77"/>
      <c r="F757" s="77"/>
    </row>
    <row r="758" spans="2:6" ht="14.65">
      <c r="B758" s="77"/>
      <c r="C758" s="77"/>
      <c r="D758" s="77"/>
      <c r="E758" s="77"/>
      <c r="F758" s="77"/>
    </row>
    <row r="759" spans="2:6" ht="14.65">
      <c r="B759" s="77"/>
      <c r="C759" s="77"/>
      <c r="D759" s="77"/>
      <c r="E759" s="77"/>
      <c r="F759" s="77"/>
    </row>
    <row r="760" spans="2:6" ht="14.65">
      <c r="B760" s="77"/>
      <c r="C760" s="77"/>
      <c r="D760" s="77"/>
      <c r="E760" s="77"/>
      <c r="F760" s="77"/>
    </row>
    <row r="761" spans="2:6" ht="14.65">
      <c r="B761" s="77"/>
      <c r="C761" s="77"/>
      <c r="D761" s="77"/>
      <c r="E761" s="77"/>
      <c r="F761" s="77"/>
    </row>
    <row r="762" spans="2:6" ht="14.65">
      <c r="B762" s="77"/>
      <c r="C762" s="77"/>
      <c r="D762" s="77"/>
      <c r="E762" s="77"/>
      <c r="F762" s="77"/>
    </row>
    <row r="763" spans="2:6" ht="14.65">
      <c r="B763" s="77"/>
      <c r="C763" s="77"/>
      <c r="D763" s="77"/>
      <c r="E763" s="77"/>
      <c r="F763" s="77"/>
    </row>
    <row r="764" spans="2:6" ht="14.65">
      <c r="B764" s="77"/>
      <c r="C764" s="77"/>
      <c r="D764" s="77"/>
      <c r="E764" s="77"/>
      <c r="F764" s="77"/>
    </row>
    <row r="765" spans="2:6" ht="14.65">
      <c r="B765" s="77"/>
      <c r="C765" s="77"/>
      <c r="D765" s="77"/>
      <c r="E765" s="77"/>
      <c r="F765" s="77"/>
    </row>
    <row r="766" spans="2:6" ht="14.65">
      <c r="B766" s="77"/>
      <c r="C766" s="77"/>
      <c r="D766" s="77"/>
      <c r="E766" s="77"/>
      <c r="F766" s="77"/>
    </row>
    <row r="767" spans="2:6" ht="14.65">
      <c r="B767" s="77"/>
      <c r="C767" s="77"/>
      <c r="D767" s="77"/>
      <c r="E767" s="77"/>
      <c r="F767" s="77"/>
    </row>
    <row r="768" spans="2:6" ht="14.65">
      <c r="B768" s="77"/>
      <c r="C768" s="77"/>
      <c r="D768" s="77"/>
      <c r="E768" s="77"/>
      <c r="F768" s="77"/>
    </row>
    <row r="769" spans="2:6" ht="14.65">
      <c r="B769" s="77"/>
      <c r="C769" s="77"/>
      <c r="D769" s="77"/>
      <c r="E769" s="77"/>
      <c r="F769" s="77"/>
    </row>
    <row r="770" spans="2:6" ht="14.65">
      <c r="B770" s="77"/>
      <c r="C770" s="77"/>
      <c r="D770" s="77"/>
      <c r="E770" s="77"/>
      <c r="F770" s="77"/>
    </row>
    <row r="771" spans="2:6" ht="14.65">
      <c r="B771" s="77"/>
      <c r="C771" s="77"/>
      <c r="D771" s="77"/>
      <c r="E771" s="77"/>
      <c r="F771" s="77"/>
    </row>
    <row r="772" spans="2:6" ht="14.65">
      <c r="B772" s="77"/>
      <c r="C772" s="77"/>
      <c r="D772" s="77"/>
      <c r="E772" s="77"/>
      <c r="F772" s="77"/>
    </row>
    <row r="773" spans="2:6" ht="14.65">
      <c r="B773" s="77"/>
      <c r="C773" s="77"/>
      <c r="D773" s="77"/>
      <c r="E773" s="77"/>
      <c r="F773" s="77"/>
    </row>
    <row r="774" spans="2:6" ht="14.65">
      <c r="B774" s="77"/>
      <c r="C774" s="77"/>
      <c r="D774" s="77"/>
      <c r="E774" s="77"/>
      <c r="F774" s="77"/>
    </row>
    <row r="775" spans="2:6" ht="14.65">
      <c r="B775" s="77"/>
      <c r="C775" s="77"/>
      <c r="D775" s="77"/>
      <c r="E775" s="77"/>
      <c r="F775" s="77"/>
    </row>
    <row r="776" spans="2:6" ht="14.65">
      <c r="B776" s="77"/>
      <c r="C776" s="77"/>
      <c r="D776" s="77"/>
      <c r="E776" s="77"/>
      <c r="F776" s="77"/>
    </row>
    <row r="777" spans="2:6" ht="14.65">
      <c r="B777" s="77"/>
      <c r="C777" s="77"/>
      <c r="D777" s="77"/>
      <c r="E777" s="77"/>
      <c r="F777" s="77"/>
    </row>
    <row r="778" spans="2:6" ht="14.65">
      <c r="B778" s="77"/>
      <c r="C778" s="77"/>
      <c r="D778" s="77"/>
      <c r="E778" s="77"/>
      <c r="F778" s="77"/>
    </row>
    <row r="779" spans="2:6" ht="14.65">
      <c r="B779" s="77"/>
      <c r="C779" s="77"/>
      <c r="D779" s="77"/>
      <c r="E779" s="77"/>
      <c r="F779" s="77"/>
    </row>
    <row r="780" spans="2:6" ht="14.65">
      <c r="B780" s="77"/>
      <c r="C780" s="77"/>
      <c r="D780" s="77"/>
      <c r="E780" s="77"/>
      <c r="F780" s="77"/>
    </row>
    <row r="781" spans="2:6" ht="14.65">
      <c r="B781" s="77"/>
      <c r="C781" s="77"/>
      <c r="D781" s="77"/>
      <c r="E781" s="77"/>
      <c r="F781" s="77"/>
    </row>
    <row r="782" spans="2:6" ht="14.65">
      <c r="B782" s="77"/>
      <c r="C782" s="77"/>
      <c r="D782" s="77"/>
      <c r="E782" s="77"/>
      <c r="F782" s="77"/>
    </row>
    <row r="783" spans="2:6" ht="14.65">
      <c r="B783" s="77"/>
      <c r="C783" s="77"/>
      <c r="D783" s="77"/>
      <c r="E783" s="77"/>
      <c r="F783" s="77"/>
    </row>
    <row r="784" spans="2:6" ht="14.65">
      <c r="B784" s="77"/>
      <c r="C784" s="77"/>
      <c r="D784" s="77"/>
      <c r="E784" s="77"/>
      <c r="F784" s="77"/>
    </row>
    <row r="785" spans="2:6" ht="14.65">
      <c r="B785" s="77"/>
      <c r="C785" s="77"/>
      <c r="D785" s="77"/>
      <c r="E785" s="77"/>
      <c r="F785" s="77"/>
    </row>
    <row r="786" spans="2:6" ht="14.65">
      <c r="B786" s="77"/>
      <c r="C786" s="77"/>
      <c r="D786" s="77"/>
      <c r="E786" s="77"/>
      <c r="F786" s="77"/>
    </row>
    <row r="787" spans="2:6" ht="14.65">
      <c r="B787" s="77"/>
      <c r="C787" s="77"/>
      <c r="D787" s="77"/>
      <c r="E787" s="77"/>
      <c r="F787" s="77"/>
    </row>
    <row r="788" spans="2:6" ht="14.65">
      <c r="B788" s="77"/>
      <c r="C788" s="77"/>
      <c r="D788" s="77"/>
      <c r="E788" s="77"/>
      <c r="F788" s="77"/>
    </row>
    <row r="789" spans="2:6" ht="14.65">
      <c r="B789" s="77"/>
      <c r="C789" s="77"/>
      <c r="D789" s="77"/>
      <c r="E789" s="77"/>
      <c r="F789" s="77"/>
    </row>
    <row r="790" spans="2:6" ht="14.65">
      <c r="B790" s="77"/>
      <c r="C790" s="77"/>
      <c r="D790" s="77"/>
      <c r="E790" s="77"/>
      <c r="F790" s="77"/>
    </row>
    <row r="791" spans="2:6" ht="14.65">
      <c r="B791" s="77"/>
      <c r="C791" s="77"/>
      <c r="D791" s="77"/>
      <c r="E791" s="77"/>
      <c r="F791" s="77"/>
    </row>
    <row r="792" spans="2:6" ht="14.65">
      <c r="B792" s="77"/>
      <c r="C792" s="77"/>
      <c r="D792" s="77"/>
      <c r="E792" s="77"/>
      <c r="F792" s="77"/>
    </row>
    <row r="793" spans="2:6" ht="14.65">
      <c r="B793" s="77"/>
      <c r="C793" s="77"/>
      <c r="D793" s="77"/>
      <c r="E793" s="77"/>
      <c r="F793" s="77"/>
    </row>
    <row r="794" spans="2:6" ht="14.65">
      <c r="B794" s="77"/>
      <c r="C794" s="77"/>
      <c r="D794" s="77"/>
      <c r="E794" s="77"/>
      <c r="F794" s="77"/>
    </row>
    <row r="795" spans="2:6" ht="14.65">
      <c r="B795" s="77"/>
      <c r="C795" s="77"/>
      <c r="D795" s="77"/>
      <c r="E795" s="77"/>
      <c r="F795" s="77"/>
    </row>
    <row r="796" spans="2:6" ht="14.65">
      <c r="B796" s="77"/>
      <c r="C796" s="77"/>
      <c r="D796" s="77"/>
      <c r="E796" s="77"/>
      <c r="F796" s="77"/>
    </row>
    <row r="797" spans="2:6" ht="14.65">
      <c r="B797" s="77"/>
      <c r="C797" s="77"/>
      <c r="D797" s="77"/>
      <c r="E797" s="77"/>
      <c r="F797" s="77"/>
    </row>
    <row r="798" spans="2:6" ht="14.65">
      <c r="B798" s="77"/>
      <c r="C798" s="77"/>
      <c r="D798" s="77"/>
      <c r="E798" s="77"/>
      <c r="F798" s="77"/>
    </row>
    <row r="799" spans="2:6" ht="14.65">
      <c r="B799" s="77"/>
      <c r="C799" s="77"/>
      <c r="D799" s="77"/>
      <c r="E799" s="77"/>
      <c r="F799" s="77"/>
    </row>
    <row r="800" spans="2:6" ht="14.65">
      <c r="B800" s="77"/>
      <c r="C800" s="77"/>
      <c r="D800" s="77"/>
      <c r="E800" s="77"/>
      <c r="F800" s="77"/>
    </row>
    <row r="801" spans="2:6" ht="14.65">
      <c r="B801" s="77"/>
      <c r="C801" s="77"/>
      <c r="D801" s="77"/>
      <c r="E801" s="77"/>
      <c r="F801" s="77"/>
    </row>
    <row r="802" spans="2:6" ht="14.65">
      <c r="B802" s="77"/>
      <c r="C802" s="77"/>
      <c r="D802" s="77"/>
      <c r="E802" s="77"/>
      <c r="F802" s="77"/>
    </row>
    <row r="803" spans="2:6" ht="14.65">
      <c r="B803" s="77"/>
      <c r="C803" s="77"/>
      <c r="D803" s="77"/>
      <c r="E803" s="77"/>
      <c r="F803" s="77"/>
    </row>
    <row r="804" spans="2:6" ht="14.65">
      <c r="B804" s="77"/>
      <c r="C804" s="77"/>
      <c r="D804" s="77"/>
      <c r="E804" s="77"/>
      <c r="F804" s="77"/>
    </row>
    <row r="805" spans="2:6" ht="14.65">
      <c r="B805" s="77"/>
      <c r="C805" s="77"/>
      <c r="D805" s="77"/>
      <c r="E805" s="77"/>
      <c r="F805" s="77"/>
    </row>
    <row r="806" spans="2:6" ht="14.65">
      <c r="B806" s="77"/>
      <c r="C806" s="77"/>
      <c r="D806" s="77"/>
      <c r="E806" s="77"/>
      <c r="F806" s="77"/>
    </row>
    <row r="807" spans="2:6" ht="14.65">
      <c r="B807" s="77"/>
      <c r="C807" s="77"/>
      <c r="D807" s="77"/>
      <c r="E807" s="77"/>
      <c r="F807" s="77"/>
    </row>
    <row r="808" spans="2:6" ht="14.65">
      <c r="B808" s="77"/>
      <c r="C808" s="77"/>
      <c r="D808" s="77"/>
      <c r="E808" s="77"/>
      <c r="F808" s="77"/>
    </row>
    <row r="809" spans="2:6" ht="14.65">
      <c r="B809" s="77"/>
      <c r="C809" s="77"/>
      <c r="D809" s="77"/>
      <c r="E809" s="77"/>
      <c r="F809" s="77"/>
    </row>
    <row r="810" spans="2:6" ht="14.65">
      <c r="B810" s="77"/>
      <c r="C810" s="77"/>
      <c r="D810" s="77"/>
      <c r="E810" s="77"/>
      <c r="F810" s="77"/>
    </row>
    <row r="811" spans="2:6" ht="14.65">
      <c r="B811" s="77"/>
      <c r="C811" s="77"/>
      <c r="D811" s="77"/>
      <c r="E811" s="77"/>
      <c r="F811" s="77"/>
    </row>
    <row r="812" spans="2:6" ht="14.65">
      <c r="B812" s="77"/>
      <c r="C812" s="77"/>
      <c r="D812" s="77"/>
      <c r="E812" s="77"/>
      <c r="F812" s="77"/>
    </row>
    <row r="813" spans="2:6" ht="14.65">
      <c r="B813" s="77"/>
      <c r="C813" s="77"/>
      <c r="D813" s="77"/>
      <c r="E813" s="77"/>
      <c r="F813" s="77"/>
    </row>
    <row r="814" spans="2:6" ht="14.65">
      <c r="B814" s="77"/>
      <c r="C814" s="77"/>
      <c r="D814" s="77"/>
      <c r="E814" s="77"/>
      <c r="F814" s="77"/>
    </row>
    <row r="815" spans="2:6" ht="14.65">
      <c r="B815" s="77"/>
      <c r="C815" s="77"/>
      <c r="D815" s="77"/>
      <c r="E815" s="77"/>
      <c r="F815" s="77"/>
    </row>
    <row r="816" spans="2:6" ht="14.65">
      <c r="B816" s="77"/>
      <c r="C816" s="77"/>
      <c r="D816" s="77"/>
      <c r="E816" s="77"/>
      <c r="F816" s="77"/>
    </row>
    <row r="817" spans="2:6" ht="14.65">
      <c r="B817" s="77"/>
      <c r="C817" s="77"/>
      <c r="D817" s="77"/>
      <c r="E817" s="77"/>
      <c r="F817" s="77"/>
    </row>
    <row r="818" spans="2:6" ht="14.65">
      <c r="B818" s="77"/>
      <c r="C818" s="77"/>
      <c r="D818" s="77"/>
      <c r="E818" s="77"/>
      <c r="F818" s="77"/>
    </row>
    <row r="819" spans="2:6" ht="14.65">
      <c r="B819" s="77"/>
      <c r="C819" s="77"/>
      <c r="D819" s="77"/>
      <c r="E819" s="77"/>
      <c r="F819" s="77"/>
    </row>
    <row r="820" spans="2:6" ht="14.65">
      <c r="B820" s="77"/>
      <c r="C820" s="77"/>
      <c r="D820" s="77"/>
      <c r="E820" s="77"/>
      <c r="F820" s="77"/>
    </row>
    <row r="821" spans="2:6" ht="14.65">
      <c r="B821" s="77"/>
      <c r="C821" s="77"/>
      <c r="D821" s="77"/>
      <c r="E821" s="77"/>
      <c r="F821" s="77"/>
    </row>
    <row r="822" spans="2:6" ht="14.65">
      <c r="B822" s="77"/>
      <c r="C822" s="77"/>
      <c r="D822" s="77"/>
      <c r="E822" s="77"/>
      <c r="F822" s="77"/>
    </row>
    <row r="823" spans="2:6" ht="14.65">
      <c r="B823" s="77"/>
      <c r="C823" s="77"/>
      <c r="D823" s="77"/>
      <c r="E823" s="77"/>
      <c r="F823" s="77"/>
    </row>
    <row r="824" spans="2:6" ht="14.65">
      <c r="B824" s="77"/>
      <c r="C824" s="77"/>
      <c r="D824" s="77"/>
      <c r="E824" s="77"/>
      <c r="F824" s="77"/>
    </row>
    <row r="825" spans="2:6" ht="14.65">
      <c r="B825" s="77"/>
      <c r="C825" s="77"/>
      <c r="D825" s="77"/>
      <c r="E825" s="77"/>
      <c r="F825" s="77"/>
    </row>
    <row r="826" spans="2:6" ht="14.65">
      <c r="B826" s="77"/>
      <c r="C826" s="77"/>
      <c r="D826" s="77"/>
      <c r="E826" s="77"/>
      <c r="F826" s="77"/>
    </row>
    <row r="827" spans="2:6" ht="14.65">
      <c r="B827" s="77"/>
      <c r="C827" s="77"/>
      <c r="D827" s="77"/>
      <c r="E827" s="77"/>
      <c r="F827" s="77"/>
    </row>
    <row r="828" spans="2:6" ht="14.65">
      <c r="B828" s="77"/>
      <c r="C828" s="77"/>
      <c r="D828" s="77"/>
      <c r="E828" s="77"/>
      <c r="F828" s="77"/>
    </row>
    <row r="829" spans="2:6" ht="14.65">
      <c r="B829" s="77"/>
      <c r="C829" s="77"/>
      <c r="D829" s="77"/>
      <c r="E829" s="77"/>
      <c r="F829" s="77"/>
    </row>
    <row r="830" spans="2:6" ht="14.65">
      <c r="B830" s="77"/>
      <c r="C830" s="77"/>
      <c r="D830" s="77"/>
      <c r="E830" s="77"/>
      <c r="F830" s="77"/>
    </row>
    <row r="831" spans="2:6" ht="14.65">
      <c r="B831" s="77"/>
      <c r="C831" s="77"/>
      <c r="D831" s="77"/>
      <c r="E831" s="77"/>
      <c r="F831" s="77"/>
    </row>
    <row r="832" spans="2:6" ht="14.65">
      <c r="B832" s="77"/>
      <c r="C832" s="77"/>
      <c r="D832" s="77"/>
      <c r="E832" s="77"/>
      <c r="F832" s="77"/>
    </row>
    <row r="833" spans="2:6" ht="14.65">
      <c r="B833" s="77"/>
      <c r="C833" s="77"/>
      <c r="D833" s="77"/>
      <c r="E833" s="77"/>
      <c r="F833" s="77"/>
    </row>
    <row r="834" spans="2:6" ht="14.65">
      <c r="B834" s="77"/>
      <c r="C834" s="77"/>
      <c r="D834" s="77"/>
      <c r="E834" s="77"/>
      <c r="F834" s="77"/>
    </row>
    <row r="835" spans="2:6" ht="14.65">
      <c r="B835" s="77"/>
      <c r="C835" s="77"/>
      <c r="D835" s="77"/>
      <c r="E835" s="77"/>
      <c r="F835" s="77"/>
    </row>
    <row r="836" spans="2:6" ht="14.65">
      <c r="B836" s="77"/>
      <c r="C836" s="77"/>
      <c r="D836" s="77"/>
      <c r="E836" s="77"/>
      <c r="F836" s="77"/>
    </row>
    <row r="837" spans="2:6" ht="14.65">
      <c r="B837" s="77"/>
      <c r="C837" s="77"/>
      <c r="D837" s="77"/>
      <c r="E837" s="77"/>
      <c r="F837" s="77"/>
    </row>
    <row r="838" spans="2:6" ht="14.65">
      <c r="B838" s="77"/>
      <c r="C838" s="77"/>
      <c r="D838" s="77"/>
      <c r="E838" s="77"/>
      <c r="F838" s="77"/>
    </row>
    <row r="839" spans="2:6" ht="14.65">
      <c r="B839" s="77"/>
      <c r="C839" s="77"/>
      <c r="D839" s="77"/>
      <c r="E839" s="77"/>
      <c r="F839" s="77"/>
    </row>
    <row r="840" spans="2:6" ht="14.65">
      <c r="B840" s="77"/>
      <c r="C840" s="77"/>
      <c r="D840" s="77"/>
      <c r="E840" s="77"/>
      <c r="F840" s="77"/>
    </row>
    <row r="841" spans="2:6" ht="14.65">
      <c r="B841" s="77"/>
      <c r="C841" s="77"/>
      <c r="D841" s="77"/>
      <c r="E841" s="77"/>
      <c r="F841" s="77"/>
    </row>
    <row r="842" spans="2:6" ht="14.65">
      <c r="B842" s="77"/>
      <c r="C842" s="77"/>
      <c r="D842" s="77"/>
      <c r="E842" s="77"/>
      <c r="F842" s="77"/>
    </row>
    <row r="843" spans="2:6" ht="14.65">
      <c r="B843" s="77"/>
      <c r="C843" s="77"/>
      <c r="D843" s="77"/>
      <c r="E843" s="77"/>
      <c r="F843" s="77"/>
    </row>
    <row r="844" spans="2:6" ht="14.65">
      <c r="B844" s="77"/>
      <c r="C844" s="77"/>
      <c r="D844" s="77"/>
      <c r="E844" s="77"/>
      <c r="F844" s="77"/>
    </row>
    <row r="845" spans="2:6" ht="14.65">
      <c r="B845" s="77"/>
      <c r="C845" s="77"/>
      <c r="D845" s="77"/>
      <c r="E845" s="77"/>
      <c r="F845" s="77"/>
    </row>
    <row r="846" spans="2:6" ht="14.65">
      <c r="B846" s="77"/>
      <c r="C846" s="77"/>
      <c r="D846" s="77"/>
      <c r="E846" s="77"/>
      <c r="F846" s="77"/>
    </row>
    <row r="847" spans="2:6" ht="14.65">
      <c r="B847" s="77"/>
      <c r="C847" s="77"/>
      <c r="D847" s="77"/>
      <c r="E847" s="77"/>
      <c r="F847" s="77"/>
    </row>
    <row r="848" spans="2:6" ht="14.65">
      <c r="B848" s="77"/>
      <c r="C848" s="77"/>
      <c r="D848" s="77"/>
      <c r="E848" s="77"/>
      <c r="F848" s="77"/>
    </row>
    <row r="849" spans="2:6" ht="14.65">
      <c r="B849" s="77"/>
      <c r="C849" s="77"/>
      <c r="D849" s="77"/>
      <c r="E849" s="77"/>
      <c r="F849" s="77"/>
    </row>
    <row r="850" spans="2:6" ht="14.65">
      <c r="B850" s="77"/>
      <c r="C850" s="77"/>
      <c r="D850" s="77"/>
      <c r="E850" s="77"/>
      <c r="F850" s="77"/>
    </row>
    <row r="851" spans="2:6" ht="14.65">
      <c r="B851" s="77"/>
      <c r="C851" s="77"/>
      <c r="D851" s="77"/>
      <c r="E851" s="77"/>
      <c r="F851" s="77"/>
    </row>
    <row r="852" spans="2:6" ht="14.65">
      <c r="B852" s="77"/>
      <c r="C852" s="77"/>
      <c r="D852" s="77"/>
      <c r="E852" s="77"/>
      <c r="F852" s="77"/>
    </row>
    <row r="853" spans="2:6" ht="14.65">
      <c r="B853" s="77"/>
      <c r="C853" s="77"/>
      <c r="D853" s="77"/>
      <c r="E853" s="77"/>
      <c r="F853" s="77"/>
    </row>
    <row r="854" spans="2:6" ht="14.65">
      <c r="B854" s="77"/>
      <c r="C854" s="77"/>
      <c r="D854" s="77"/>
      <c r="E854" s="77"/>
      <c r="F854" s="77"/>
    </row>
    <row r="855" spans="2:6" ht="14.65">
      <c r="B855" s="77"/>
      <c r="C855" s="77"/>
      <c r="D855" s="77"/>
      <c r="E855" s="77"/>
      <c r="F855" s="77"/>
    </row>
    <row r="856" spans="2:6" ht="14.65">
      <c r="B856" s="77"/>
      <c r="C856" s="77"/>
      <c r="D856" s="77"/>
      <c r="E856" s="77"/>
      <c r="F856" s="77"/>
    </row>
    <row r="857" spans="2:6" ht="14.65">
      <c r="B857" s="77"/>
      <c r="C857" s="77"/>
      <c r="D857" s="77"/>
      <c r="E857" s="77"/>
      <c r="F857" s="77"/>
    </row>
    <row r="858" spans="2:6" ht="14.65">
      <c r="B858" s="77"/>
      <c r="C858" s="77"/>
      <c r="D858" s="77"/>
      <c r="E858" s="77"/>
      <c r="F858" s="77"/>
    </row>
    <row r="859" spans="2:6" ht="14.65">
      <c r="B859" s="77"/>
      <c r="C859" s="77"/>
      <c r="D859" s="77"/>
      <c r="E859" s="77"/>
      <c r="F859" s="77"/>
    </row>
    <row r="860" spans="2:6" ht="14.65">
      <c r="B860" s="77"/>
      <c r="C860" s="77"/>
      <c r="D860" s="77"/>
      <c r="E860" s="77"/>
      <c r="F860" s="77"/>
    </row>
    <row r="861" spans="2:6" ht="14.65">
      <c r="B861" s="77"/>
      <c r="C861" s="77"/>
      <c r="D861" s="77"/>
      <c r="E861" s="77"/>
      <c r="F861" s="77"/>
    </row>
    <row r="862" spans="2:6" ht="14.65">
      <c r="B862" s="77"/>
      <c r="C862" s="77"/>
      <c r="D862" s="77"/>
      <c r="E862" s="77"/>
      <c r="F862" s="77"/>
    </row>
    <row r="863" spans="2:6" ht="14.65">
      <c r="B863" s="77"/>
      <c r="C863" s="77"/>
      <c r="D863" s="77"/>
      <c r="E863" s="77"/>
      <c r="F863" s="77"/>
    </row>
    <row r="864" spans="2:6" ht="14.65">
      <c r="B864" s="77"/>
      <c r="C864" s="77"/>
      <c r="D864" s="77"/>
      <c r="E864" s="77"/>
      <c r="F864" s="77"/>
    </row>
    <row r="865" spans="2:6" ht="14.65">
      <c r="B865" s="77"/>
      <c r="C865" s="77"/>
      <c r="D865" s="77"/>
      <c r="E865" s="77"/>
      <c r="F865" s="77"/>
    </row>
    <row r="866" spans="2:6" ht="14.65">
      <c r="B866" s="77"/>
      <c r="C866" s="77"/>
      <c r="D866" s="77"/>
      <c r="E866" s="77"/>
      <c r="F866" s="77"/>
    </row>
    <row r="867" spans="2:6" ht="14.65">
      <c r="B867" s="77"/>
      <c r="C867" s="77"/>
      <c r="D867" s="77"/>
      <c r="E867" s="77"/>
      <c r="F867" s="77"/>
    </row>
    <row r="868" spans="2:6" ht="14.65">
      <c r="B868" s="77"/>
      <c r="C868" s="77"/>
      <c r="D868" s="77"/>
      <c r="E868" s="77"/>
      <c r="F868" s="77"/>
    </row>
    <row r="869" spans="2:6" ht="14.65">
      <c r="B869" s="77"/>
      <c r="C869" s="77"/>
      <c r="D869" s="77"/>
      <c r="E869" s="77"/>
      <c r="F869" s="77"/>
    </row>
    <row r="870" spans="2:6" ht="14.65">
      <c r="B870" s="77"/>
      <c r="C870" s="77"/>
      <c r="D870" s="77"/>
      <c r="E870" s="77"/>
      <c r="F870" s="77"/>
    </row>
    <row r="871" spans="2:6" ht="14.65">
      <c r="B871" s="77"/>
      <c r="C871" s="77"/>
      <c r="D871" s="77"/>
      <c r="E871" s="77"/>
      <c r="F871" s="77"/>
    </row>
    <row r="872" spans="2:6" ht="14.65">
      <c r="B872" s="77"/>
      <c r="C872" s="77"/>
      <c r="D872" s="77"/>
      <c r="E872" s="77"/>
      <c r="F872" s="77"/>
    </row>
    <row r="873" spans="2:6" ht="14.65">
      <c r="B873" s="77"/>
      <c r="C873" s="77"/>
      <c r="D873" s="77"/>
      <c r="E873" s="77"/>
      <c r="F873" s="77"/>
    </row>
    <row r="874" spans="2:6" ht="14.65">
      <c r="B874" s="77"/>
      <c r="C874" s="77"/>
      <c r="D874" s="77"/>
      <c r="E874" s="77"/>
      <c r="F874" s="77"/>
    </row>
    <row r="875" spans="2:6" ht="14.65">
      <c r="B875" s="77"/>
      <c r="C875" s="77"/>
      <c r="D875" s="77"/>
      <c r="E875" s="77"/>
      <c r="F875" s="77"/>
    </row>
    <row r="876" spans="2:6" ht="14.65">
      <c r="B876" s="77"/>
      <c r="C876" s="77"/>
      <c r="D876" s="77"/>
      <c r="E876" s="77"/>
      <c r="F876" s="77"/>
    </row>
    <row r="877" spans="2:6" ht="14.65">
      <c r="B877" s="77"/>
      <c r="C877" s="77"/>
      <c r="D877" s="77"/>
      <c r="E877" s="77"/>
      <c r="F877" s="77"/>
    </row>
    <row r="878" spans="2:6" ht="14.65">
      <c r="B878" s="77"/>
      <c r="C878" s="77"/>
      <c r="D878" s="77"/>
      <c r="E878" s="77"/>
      <c r="F878" s="77"/>
    </row>
    <row r="879" spans="2:6" ht="14.65">
      <c r="B879" s="77"/>
      <c r="C879" s="77"/>
      <c r="D879" s="77"/>
      <c r="E879" s="77"/>
      <c r="F879" s="77"/>
    </row>
    <row r="880" spans="2:6" ht="14.65">
      <c r="B880" s="77"/>
      <c r="C880" s="77"/>
      <c r="D880" s="77"/>
      <c r="E880" s="77"/>
      <c r="F880" s="77"/>
    </row>
    <row r="881" spans="2:6" ht="14.65">
      <c r="B881" s="77"/>
      <c r="C881" s="77"/>
      <c r="D881" s="77"/>
      <c r="E881" s="77"/>
      <c r="F881" s="77"/>
    </row>
    <row r="882" spans="2:6" ht="14.65">
      <c r="B882" s="77"/>
      <c r="C882" s="77"/>
      <c r="D882" s="77"/>
      <c r="E882" s="77"/>
      <c r="F882" s="77"/>
    </row>
    <row r="883" spans="2:6" ht="14.65">
      <c r="B883" s="77"/>
      <c r="C883" s="77"/>
      <c r="D883" s="77"/>
      <c r="E883" s="77"/>
      <c r="F883" s="77"/>
    </row>
    <row r="884" spans="2:6" ht="14.65">
      <c r="B884" s="77"/>
      <c r="C884" s="77"/>
      <c r="D884" s="77"/>
      <c r="E884" s="77"/>
      <c r="F884" s="77"/>
    </row>
    <row r="885" spans="2:6" ht="14.65">
      <c r="B885" s="77"/>
      <c r="C885" s="77"/>
      <c r="D885" s="77"/>
      <c r="E885" s="77"/>
      <c r="F885" s="77"/>
    </row>
    <row r="886" spans="2:6" ht="14.65">
      <c r="B886" s="77"/>
      <c r="C886" s="77"/>
      <c r="D886" s="77"/>
      <c r="E886" s="77"/>
      <c r="F886" s="77"/>
    </row>
    <row r="887" spans="2:6" ht="14.65">
      <c r="B887" s="77"/>
      <c r="C887" s="77"/>
      <c r="D887" s="77"/>
      <c r="E887" s="77"/>
      <c r="F887" s="77"/>
    </row>
    <row r="888" spans="2:6" ht="14.65">
      <c r="B888" s="77"/>
      <c r="C888" s="77"/>
      <c r="D888" s="77"/>
      <c r="E888" s="77"/>
      <c r="F888" s="77"/>
    </row>
    <row r="889" spans="2:6" ht="14.65">
      <c r="B889" s="77"/>
      <c r="C889" s="77"/>
      <c r="D889" s="77"/>
      <c r="E889" s="77"/>
      <c r="F889" s="77"/>
    </row>
    <row r="890" spans="2:6" ht="14.65">
      <c r="B890" s="77"/>
      <c r="C890" s="77"/>
      <c r="D890" s="77"/>
      <c r="E890" s="77"/>
      <c r="F890" s="77"/>
    </row>
    <row r="891" spans="2:6" ht="14.65">
      <c r="B891" s="77"/>
      <c r="C891" s="77"/>
      <c r="D891" s="77"/>
      <c r="E891" s="77"/>
      <c r="F891" s="77"/>
    </row>
    <row r="892" spans="2:6" ht="14.65">
      <c r="B892" s="77"/>
      <c r="C892" s="77"/>
      <c r="D892" s="77"/>
      <c r="E892" s="77"/>
      <c r="F892" s="77"/>
    </row>
    <row r="893" spans="2:6" ht="14.65">
      <c r="B893" s="77"/>
      <c r="C893" s="77"/>
      <c r="D893" s="77"/>
      <c r="E893" s="77"/>
      <c r="F893" s="77"/>
    </row>
    <row r="894" spans="2:6" ht="14.65">
      <c r="B894" s="77"/>
      <c r="C894" s="77"/>
      <c r="D894" s="77"/>
      <c r="E894" s="77"/>
      <c r="F894" s="77"/>
    </row>
    <row r="895" spans="2:6" ht="14.65">
      <c r="B895" s="77"/>
      <c r="C895" s="77"/>
      <c r="D895" s="77"/>
      <c r="E895" s="77"/>
      <c r="F895" s="77"/>
    </row>
    <row r="896" spans="2:6" ht="14.65">
      <c r="B896" s="77"/>
      <c r="C896" s="77"/>
      <c r="D896" s="77"/>
      <c r="E896" s="77"/>
      <c r="F896" s="77"/>
    </row>
    <row r="897" spans="2:6" ht="14.65">
      <c r="B897" s="77"/>
      <c r="C897" s="77"/>
      <c r="D897" s="77"/>
      <c r="E897" s="77"/>
      <c r="F897" s="77"/>
    </row>
    <row r="898" spans="2:6" ht="14.65">
      <c r="B898" s="77"/>
      <c r="C898" s="77"/>
      <c r="D898" s="77"/>
      <c r="E898" s="77"/>
      <c r="F898" s="77"/>
    </row>
    <row r="899" spans="2:6" ht="14.65">
      <c r="B899" s="77"/>
      <c r="C899" s="77"/>
      <c r="D899" s="77"/>
      <c r="E899" s="77"/>
      <c r="F899" s="77"/>
    </row>
    <row r="900" spans="2:6" ht="14.65">
      <c r="B900" s="77"/>
      <c r="C900" s="77"/>
      <c r="D900" s="77"/>
      <c r="E900" s="77"/>
      <c r="F900" s="77"/>
    </row>
    <row r="901" spans="2:6" ht="14.65">
      <c r="B901" s="77"/>
      <c r="C901" s="77"/>
      <c r="D901" s="77"/>
      <c r="E901" s="77"/>
      <c r="F901" s="77"/>
    </row>
    <row r="902" spans="2:6" ht="14.65">
      <c r="B902" s="77"/>
      <c r="C902" s="77"/>
      <c r="D902" s="77"/>
      <c r="E902" s="77"/>
      <c r="F902" s="77"/>
    </row>
    <row r="903" spans="2:6" ht="14.65">
      <c r="B903" s="77"/>
      <c r="C903" s="77"/>
      <c r="D903" s="77"/>
      <c r="E903" s="77"/>
      <c r="F903" s="77"/>
    </row>
    <row r="904" spans="2:6" ht="14.65">
      <c r="B904" s="77"/>
      <c r="C904" s="77"/>
      <c r="D904" s="77"/>
      <c r="E904" s="77"/>
      <c r="F904" s="77"/>
    </row>
    <row r="905" spans="2:6" ht="14.65">
      <c r="B905" s="77"/>
      <c r="C905" s="77"/>
      <c r="D905" s="77"/>
      <c r="E905" s="77"/>
      <c r="F905" s="77"/>
    </row>
    <row r="906" spans="2:6" ht="14.65">
      <c r="B906" s="77"/>
      <c r="C906" s="77"/>
      <c r="D906" s="77"/>
      <c r="E906" s="77"/>
      <c r="F906" s="77"/>
    </row>
    <row r="907" spans="2:6" ht="14.65">
      <c r="B907" s="77"/>
      <c r="C907" s="77"/>
      <c r="D907" s="77"/>
      <c r="E907" s="77"/>
      <c r="F907" s="77"/>
    </row>
    <row r="908" spans="2:6" ht="14.65">
      <c r="B908" s="77"/>
      <c r="C908" s="77"/>
      <c r="D908" s="77"/>
      <c r="E908" s="77"/>
      <c r="F908" s="77"/>
    </row>
    <row r="909" spans="2:6" ht="14.65">
      <c r="B909" s="77"/>
      <c r="C909" s="77"/>
      <c r="D909" s="77"/>
      <c r="E909" s="77"/>
      <c r="F909" s="77"/>
    </row>
    <row r="910" spans="2:6" ht="14.65">
      <c r="B910" s="77"/>
      <c r="C910" s="77"/>
      <c r="D910" s="77"/>
      <c r="E910" s="77"/>
      <c r="F910" s="77"/>
    </row>
    <row r="911" spans="2:6" ht="14.65">
      <c r="B911" s="77"/>
      <c r="C911" s="77"/>
      <c r="D911" s="77"/>
      <c r="E911" s="77"/>
      <c r="F911" s="77"/>
    </row>
    <row r="912" spans="2:6" ht="14.65">
      <c r="B912" s="77"/>
      <c r="C912" s="77"/>
      <c r="D912" s="77"/>
      <c r="E912" s="77"/>
      <c r="F912" s="77"/>
    </row>
    <row r="913" spans="2:6" ht="14.65">
      <c r="B913" s="77"/>
      <c r="C913" s="77"/>
      <c r="D913" s="77"/>
      <c r="E913" s="77"/>
      <c r="F913" s="77"/>
    </row>
    <row r="914" spans="2:6" ht="14.65">
      <c r="B914" s="77"/>
      <c r="C914" s="77"/>
      <c r="D914" s="77"/>
      <c r="E914" s="77"/>
      <c r="F914" s="77"/>
    </row>
    <row r="915" spans="2:6" ht="14.65">
      <c r="B915" s="77"/>
      <c r="C915" s="77"/>
      <c r="D915" s="77"/>
      <c r="E915" s="77"/>
      <c r="F915" s="77"/>
    </row>
    <row r="916" spans="2:6" ht="14.65">
      <c r="B916" s="77"/>
      <c r="C916" s="77"/>
      <c r="D916" s="77"/>
      <c r="E916" s="77"/>
      <c r="F916" s="77"/>
    </row>
    <row r="917" spans="2:6" ht="14.65">
      <c r="B917" s="77"/>
      <c r="C917" s="77"/>
      <c r="D917" s="77"/>
      <c r="E917" s="77"/>
      <c r="F917" s="77"/>
    </row>
    <row r="918" spans="2:6" ht="14.65">
      <c r="B918" s="77"/>
      <c r="C918" s="77"/>
      <c r="D918" s="77"/>
      <c r="E918" s="77"/>
      <c r="F918" s="77"/>
    </row>
    <row r="919" spans="2:6" ht="14.65">
      <c r="B919" s="77"/>
      <c r="C919" s="77"/>
      <c r="D919" s="77"/>
      <c r="E919" s="77"/>
      <c r="F919" s="77"/>
    </row>
    <row r="920" spans="2:6" ht="14.65">
      <c r="B920" s="77"/>
      <c r="C920" s="77"/>
      <c r="D920" s="77"/>
      <c r="E920" s="77"/>
      <c r="F920" s="77"/>
    </row>
    <row r="921" spans="2:6" ht="14.65">
      <c r="B921" s="77"/>
      <c r="C921" s="77"/>
      <c r="D921" s="77"/>
      <c r="E921" s="77"/>
      <c r="F921" s="77"/>
    </row>
    <row r="922" spans="2:6" ht="14.65">
      <c r="B922" s="77"/>
      <c r="C922" s="77"/>
      <c r="D922" s="77"/>
      <c r="E922" s="77"/>
      <c r="F922" s="77"/>
    </row>
    <row r="923" spans="2:6" ht="14.65">
      <c r="B923" s="77"/>
      <c r="C923" s="77"/>
      <c r="D923" s="77"/>
      <c r="E923" s="77"/>
      <c r="F923" s="77"/>
    </row>
    <row r="924" spans="2:6" ht="14.65">
      <c r="B924" s="77"/>
      <c r="C924" s="77"/>
      <c r="D924" s="77"/>
      <c r="E924" s="77"/>
      <c r="F924" s="77"/>
    </row>
    <row r="925" spans="2:6" ht="14.65">
      <c r="B925" s="77"/>
      <c r="C925" s="77"/>
      <c r="D925" s="77"/>
      <c r="E925" s="77"/>
      <c r="F925" s="77"/>
    </row>
    <row r="926" spans="2:6" ht="14.65">
      <c r="B926" s="77"/>
      <c r="C926" s="77"/>
      <c r="D926" s="77"/>
      <c r="E926" s="77"/>
      <c r="F926" s="77"/>
    </row>
    <row r="927" spans="2:6" ht="14.65">
      <c r="B927" s="77"/>
      <c r="C927" s="77"/>
      <c r="D927" s="77"/>
      <c r="E927" s="77"/>
      <c r="F927" s="77"/>
    </row>
    <row r="928" spans="2:6" ht="14.65">
      <c r="B928" s="77"/>
      <c r="C928" s="77"/>
      <c r="D928" s="77"/>
      <c r="E928" s="77"/>
      <c r="F928" s="77"/>
    </row>
    <row r="929" spans="2:6" ht="14.65">
      <c r="B929" s="77"/>
      <c r="C929" s="77"/>
      <c r="D929" s="77"/>
      <c r="E929" s="77"/>
      <c r="F929" s="77"/>
    </row>
    <row r="930" spans="2:6" ht="14.65">
      <c r="B930" s="77"/>
      <c r="C930" s="77"/>
      <c r="D930" s="77"/>
      <c r="E930" s="77"/>
      <c r="F930" s="77"/>
    </row>
    <row r="931" spans="2:6" ht="14.65">
      <c r="B931" s="77"/>
      <c r="C931" s="77"/>
      <c r="D931" s="77"/>
      <c r="E931" s="77"/>
      <c r="F931" s="77"/>
    </row>
    <row r="932" spans="2:6" ht="14.65">
      <c r="B932" s="77"/>
      <c r="C932" s="77"/>
      <c r="D932" s="77"/>
      <c r="E932" s="77"/>
      <c r="F932" s="77"/>
    </row>
    <row r="933" spans="2:6" ht="14.65">
      <c r="B933" s="77"/>
      <c r="C933" s="77"/>
      <c r="D933" s="77"/>
      <c r="E933" s="77"/>
      <c r="F933" s="77"/>
    </row>
    <row r="934" spans="2:6" ht="14.65">
      <c r="B934" s="77"/>
      <c r="C934" s="77"/>
      <c r="D934" s="77"/>
      <c r="E934" s="77"/>
      <c r="F934" s="77"/>
    </row>
    <row r="935" spans="2:6" ht="14.65">
      <c r="B935" s="77"/>
      <c r="C935" s="77"/>
      <c r="D935" s="77"/>
      <c r="E935" s="77"/>
      <c r="F935" s="77"/>
    </row>
    <row r="936" spans="2:6" ht="14.65">
      <c r="B936" s="77"/>
      <c r="C936" s="77"/>
      <c r="D936" s="77"/>
      <c r="E936" s="77"/>
      <c r="F936" s="77"/>
    </row>
    <row r="937" spans="2:6" ht="14.65">
      <c r="B937" s="77"/>
      <c r="C937" s="77"/>
      <c r="D937" s="77"/>
      <c r="E937" s="77"/>
      <c r="F937" s="77"/>
    </row>
    <row r="938" spans="2:6" ht="14.65">
      <c r="B938" s="77"/>
      <c r="C938" s="77"/>
      <c r="D938" s="77"/>
      <c r="E938" s="77"/>
      <c r="F938" s="77"/>
    </row>
    <row r="939" spans="2:6" ht="14.65">
      <c r="B939" s="77"/>
      <c r="C939" s="77"/>
      <c r="D939" s="77"/>
      <c r="E939" s="77"/>
      <c r="F939" s="77"/>
    </row>
    <row r="940" spans="2:6" ht="14.65">
      <c r="B940" s="77"/>
      <c r="C940" s="77"/>
      <c r="D940" s="77"/>
      <c r="E940" s="77"/>
      <c r="F940" s="77"/>
    </row>
    <row r="941" spans="2:6" ht="14.65">
      <c r="B941" s="77"/>
      <c r="C941" s="77"/>
      <c r="D941" s="77"/>
      <c r="E941" s="77"/>
      <c r="F941" s="77"/>
    </row>
    <row r="942" spans="2:6" ht="14.65">
      <c r="B942" s="77"/>
      <c r="C942" s="77"/>
      <c r="D942" s="77"/>
      <c r="E942" s="77"/>
      <c r="F942" s="77"/>
    </row>
    <row r="943" spans="2:6" ht="14.65">
      <c r="B943" s="77"/>
      <c r="C943" s="77"/>
      <c r="D943" s="77"/>
      <c r="E943" s="77"/>
      <c r="F943" s="77"/>
    </row>
    <row r="944" spans="2:6" ht="14.65">
      <c r="B944" s="77"/>
      <c r="C944" s="77"/>
      <c r="D944" s="77"/>
      <c r="E944" s="77"/>
      <c r="F944" s="77"/>
    </row>
    <row r="945" spans="2:6" ht="14.65">
      <c r="B945" s="77"/>
      <c r="C945" s="77"/>
      <c r="D945" s="77"/>
      <c r="E945" s="77"/>
      <c r="F945" s="77"/>
    </row>
    <row r="946" spans="2:6" ht="14.65">
      <c r="B946" s="77"/>
      <c r="C946" s="77"/>
      <c r="D946" s="77"/>
      <c r="E946" s="77"/>
      <c r="F946" s="77"/>
    </row>
    <row r="947" spans="2:6" ht="14.65">
      <c r="B947" s="77"/>
      <c r="C947" s="77"/>
      <c r="D947" s="77"/>
      <c r="E947" s="77"/>
      <c r="F947" s="77"/>
    </row>
    <row r="948" spans="2:6" ht="14.65">
      <c r="B948" s="77"/>
      <c r="C948" s="77"/>
      <c r="D948" s="77"/>
      <c r="E948" s="77"/>
      <c r="F948" s="77"/>
    </row>
    <row r="949" spans="2:6" ht="14.65">
      <c r="B949" s="77"/>
      <c r="C949" s="77"/>
      <c r="D949" s="77"/>
      <c r="E949" s="77"/>
      <c r="F949" s="77"/>
    </row>
    <row r="950" spans="2:6" ht="14.65">
      <c r="B950" s="77"/>
      <c r="C950" s="77"/>
      <c r="D950" s="77"/>
      <c r="E950" s="77"/>
      <c r="F950" s="77"/>
    </row>
    <row r="951" spans="2:6" ht="14.65">
      <c r="B951" s="77"/>
      <c r="C951" s="77"/>
      <c r="D951" s="77"/>
      <c r="E951" s="77"/>
      <c r="F951" s="77"/>
    </row>
    <row r="952" spans="2:6" ht="14.65">
      <c r="B952" s="77"/>
      <c r="C952" s="77"/>
      <c r="D952" s="77"/>
      <c r="E952" s="77"/>
      <c r="F952" s="77"/>
    </row>
    <row r="953" spans="2:6" ht="14.65">
      <c r="B953" s="77"/>
      <c r="C953" s="77"/>
      <c r="D953" s="77"/>
      <c r="E953" s="77"/>
      <c r="F953" s="77"/>
    </row>
    <row r="954" spans="2:6" ht="14.65">
      <c r="B954" s="77"/>
      <c r="C954" s="77"/>
      <c r="D954" s="77"/>
      <c r="E954" s="77"/>
      <c r="F954" s="77"/>
    </row>
    <row r="955" spans="2:6" ht="14.65">
      <c r="B955" s="77"/>
      <c r="C955" s="77"/>
      <c r="D955" s="77"/>
      <c r="E955" s="77"/>
      <c r="F955" s="77"/>
    </row>
    <row r="956" spans="2:6" ht="14.65">
      <c r="B956" s="77"/>
      <c r="C956" s="77"/>
      <c r="D956" s="77"/>
      <c r="E956" s="77"/>
      <c r="F956" s="77"/>
    </row>
    <row r="957" spans="2:6" ht="14.65">
      <c r="B957" s="77"/>
      <c r="C957" s="77"/>
      <c r="D957" s="77"/>
      <c r="E957" s="77"/>
      <c r="F957" s="77"/>
    </row>
    <row r="958" spans="2:6" ht="14.65">
      <c r="B958" s="77"/>
      <c r="C958" s="77"/>
      <c r="D958" s="77"/>
      <c r="E958" s="77"/>
      <c r="F958" s="77"/>
    </row>
    <row r="959" spans="2:6" ht="14.65">
      <c r="B959" s="77"/>
      <c r="C959" s="77"/>
      <c r="D959" s="77"/>
      <c r="E959" s="77"/>
      <c r="F959" s="77"/>
    </row>
    <row r="960" spans="2:6" ht="14.65">
      <c r="B960" s="77"/>
      <c r="C960" s="77"/>
      <c r="D960" s="77"/>
      <c r="E960" s="77"/>
      <c r="F960" s="77"/>
    </row>
    <row r="961" spans="2:6" ht="14.65">
      <c r="B961" s="77"/>
      <c r="C961" s="77"/>
      <c r="D961" s="77"/>
      <c r="E961" s="77"/>
      <c r="F961" s="77"/>
    </row>
    <row r="962" spans="2:6" ht="14.65">
      <c r="B962" s="77"/>
      <c r="C962" s="77"/>
      <c r="D962" s="77"/>
      <c r="E962" s="77"/>
      <c r="F962" s="77"/>
    </row>
    <row r="963" spans="2:6" ht="14.65">
      <c r="B963" s="77"/>
      <c r="C963" s="77"/>
      <c r="D963" s="77"/>
      <c r="E963" s="77"/>
      <c r="F963" s="77"/>
    </row>
    <row r="964" spans="2:6" ht="14.65">
      <c r="B964" s="77"/>
      <c r="C964" s="77"/>
      <c r="D964" s="77"/>
      <c r="E964" s="77"/>
      <c r="F964" s="77"/>
    </row>
    <row r="965" spans="2:6" ht="14.65">
      <c r="B965" s="77"/>
      <c r="C965" s="77"/>
      <c r="D965" s="77"/>
      <c r="E965" s="77"/>
      <c r="F965" s="77"/>
    </row>
    <row r="966" spans="2:6" ht="14.65">
      <c r="B966" s="77"/>
      <c r="C966" s="77"/>
      <c r="D966" s="77"/>
      <c r="E966" s="77"/>
      <c r="F966" s="77"/>
    </row>
    <row r="967" spans="2:6" ht="14.65">
      <c r="B967" s="77"/>
      <c r="C967" s="77"/>
      <c r="D967" s="77"/>
      <c r="E967" s="77"/>
      <c r="F967" s="77"/>
    </row>
    <row r="968" spans="2:6" ht="14.65">
      <c r="B968" s="77"/>
      <c r="C968" s="77"/>
      <c r="D968" s="77"/>
      <c r="E968" s="77"/>
      <c r="F968" s="77"/>
    </row>
    <row r="969" spans="2:6" ht="14.65">
      <c r="B969" s="77"/>
      <c r="C969" s="77"/>
      <c r="D969" s="77"/>
      <c r="E969" s="77"/>
      <c r="F969" s="77"/>
    </row>
    <row r="970" spans="2:6" ht="14.65">
      <c r="B970" s="77"/>
      <c r="C970" s="77"/>
      <c r="D970" s="77"/>
      <c r="E970" s="77"/>
      <c r="F970" s="77"/>
    </row>
    <row r="971" spans="2:6" ht="14.65">
      <c r="B971" s="77"/>
      <c r="C971" s="77"/>
      <c r="D971" s="77"/>
      <c r="E971" s="77"/>
      <c r="F971" s="77"/>
    </row>
    <row r="972" spans="2:6" ht="14.65">
      <c r="B972" s="77"/>
      <c r="C972" s="77"/>
      <c r="D972" s="77"/>
      <c r="E972" s="77"/>
      <c r="F972" s="77"/>
    </row>
    <row r="973" spans="2:6" ht="14.65">
      <c r="B973" s="77"/>
      <c r="C973" s="77"/>
      <c r="D973" s="77"/>
      <c r="E973" s="77"/>
      <c r="F973" s="77"/>
    </row>
    <row r="974" spans="2:6" ht="14.65">
      <c r="B974" s="77"/>
      <c r="C974" s="77"/>
      <c r="D974" s="77"/>
      <c r="E974" s="77"/>
      <c r="F974" s="77"/>
    </row>
    <row r="975" spans="2:6" ht="14.65">
      <c r="B975" s="77"/>
      <c r="C975" s="77"/>
      <c r="D975" s="77"/>
      <c r="E975" s="77"/>
      <c r="F975" s="77"/>
    </row>
    <row r="976" spans="2:6" ht="14.65">
      <c r="B976" s="77"/>
      <c r="C976" s="77"/>
      <c r="D976" s="77"/>
      <c r="E976" s="77"/>
      <c r="F976" s="77"/>
    </row>
    <row r="977" spans="2:6" ht="14.65">
      <c r="B977" s="77"/>
      <c r="C977" s="77"/>
      <c r="D977" s="77"/>
      <c r="E977" s="77"/>
      <c r="F977" s="77"/>
    </row>
    <row r="978" spans="2:6" ht="14.65">
      <c r="B978" s="77"/>
      <c r="C978" s="77"/>
      <c r="D978" s="77"/>
      <c r="E978" s="77"/>
      <c r="F978" s="77"/>
    </row>
    <row r="979" spans="2:6" ht="14.65">
      <c r="B979" s="77"/>
      <c r="C979" s="77"/>
      <c r="D979" s="77"/>
      <c r="E979" s="77"/>
      <c r="F979" s="77"/>
    </row>
    <row r="980" spans="2:6" ht="14.65">
      <c r="B980" s="77"/>
      <c r="C980" s="77"/>
      <c r="D980" s="77"/>
      <c r="E980" s="77"/>
      <c r="F980" s="77"/>
    </row>
    <row r="981" spans="2:6" ht="14.65">
      <c r="B981" s="77"/>
      <c r="C981" s="77"/>
      <c r="D981" s="77"/>
      <c r="E981" s="77"/>
      <c r="F981" s="77"/>
    </row>
    <row r="982" spans="2:6" ht="14.65">
      <c r="B982" s="77"/>
      <c r="C982" s="77"/>
      <c r="D982" s="77"/>
      <c r="E982" s="77"/>
      <c r="F982" s="77"/>
    </row>
    <row r="983" spans="2:6" ht="14.65">
      <c r="B983" s="77"/>
      <c r="C983" s="77"/>
      <c r="D983" s="77"/>
      <c r="E983" s="77"/>
      <c r="F983" s="77"/>
    </row>
    <row r="984" spans="2:6" ht="14.65">
      <c r="B984" s="77"/>
      <c r="C984" s="77"/>
      <c r="D984" s="77"/>
      <c r="E984" s="77"/>
      <c r="F984" s="77"/>
    </row>
    <row r="985" spans="2:6" ht="14.65">
      <c r="B985" s="77"/>
      <c r="C985" s="77"/>
      <c r="D985" s="77"/>
      <c r="E985" s="77"/>
      <c r="F985" s="77"/>
    </row>
    <row r="986" spans="2:6" ht="14.65">
      <c r="B986" s="77"/>
      <c r="C986" s="77"/>
      <c r="D986" s="77"/>
      <c r="E986" s="77"/>
      <c r="F986" s="77"/>
    </row>
    <row r="987" spans="2:6" ht="14.65">
      <c r="B987" s="77"/>
      <c r="C987" s="77"/>
      <c r="D987" s="77"/>
      <c r="E987" s="77"/>
      <c r="F987" s="77"/>
    </row>
    <row r="988" spans="2:6" ht="14.65">
      <c r="B988" s="77"/>
      <c r="C988" s="77"/>
      <c r="D988" s="77"/>
      <c r="E988" s="77"/>
      <c r="F988" s="77"/>
    </row>
    <row r="989" spans="2:6" ht="14.65">
      <c r="B989" s="77"/>
      <c r="C989" s="77"/>
      <c r="D989" s="77"/>
      <c r="E989" s="77"/>
      <c r="F989" s="77"/>
    </row>
    <row r="990" spans="2:6" ht="14.65">
      <c r="B990" s="77"/>
      <c r="C990" s="77"/>
      <c r="D990" s="77"/>
      <c r="E990" s="77"/>
      <c r="F990" s="77"/>
    </row>
    <row r="991" spans="2:6" ht="14.65">
      <c r="B991" s="77"/>
      <c r="C991" s="77"/>
      <c r="D991" s="77"/>
      <c r="E991" s="77"/>
      <c r="F991" s="77"/>
    </row>
    <row r="992" spans="2:6" ht="14.65">
      <c r="B992" s="77"/>
      <c r="C992" s="77"/>
      <c r="D992" s="77"/>
      <c r="E992" s="77"/>
      <c r="F992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Members</vt:lpstr>
      <vt:lpstr>Current Associate Members</vt:lpstr>
      <vt:lpstr>Past Members</vt:lpstr>
      <vt:lpstr>Prospects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Daiuto</dc:creator>
  <cp:lastModifiedBy>Meghan Daiuto</cp:lastModifiedBy>
  <dcterms:created xsi:type="dcterms:W3CDTF">2020-07-10T13:56:58Z</dcterms:created>
  <dcterms:modified xsi:type="dcterms:W3CDTF">2020-07-10T13:56:58Z</dcterms:modified>
</cp:coreProperties>
</file>