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O:\pCloudDrive\mauricio.camara\tituloUnap.git\2018\bibliografia\"/>
    </mc:Choice>
  </mc:AlternateContent>
  <xr:revisionPtr revIDLastSave="0" documentId="13_ncr:1_{4306E330-33E9-4546-A31C-C26B12F730E6}" xr6:coauthVersionLast="36" xr6:coauthVersionMax="36" xr10:uidLastSave="{00000000-0000-0000-0000-000000000000}"/>
  <bookViews>
    <workbookView xWindow="0" yWindow="0" windowWidth="24000" windowHeight="8925" xr2:uid="{265AA247-8EEA-45D7-A080-B942DA834545}"/>
  </bookViews>
  <sheets>
    <sheet name="Hoja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9" i="1" l="1"/>
  <c r="I4" i="1" l="1"/>
  <c r="I5" i="1"/>
  <c r="I6" i="1"/>
  <c r="I7" i="1"/>
  <c r="I8" i="1"/>
  <c r="I9" i="1"/>
  <c r="I11" i="1"/>
  <c r="I12" i="1"/>
  <c r="I3" i="1"/>
  <c r="H12" i="1"/>
  <c r="H11" i="1"/>
  <c r="H4" i="1"/>
  <c r="H3" i="1"/>
  <c r="H10" i="1"/>
  <c r="I10" i="1" s="1"/>
  <c r="I13" i="1" s="1"/>
  <c r="H9" i="1"/>
  <c r="H8" i="1"/>
  <c r="H7" i="1"/>
  <c r="H6" i="1"/>
  <c r="H5" i="1"/>
  <c r="E17" i="1"/>
  <c r="D17" i="1"/>
  <c r="D18" i="1"/>
  <c r="D19" i="1"/>
  <c r="D20" i="1"/>
  <c r="O3" i="1"/>
  <c r="N4" i="1" l="1"/>
  <c r="O4" i="1" s="1"/>
  <c r="E18" i="1" s="1"/>
  <c r="N5" i="1"/>
  <c r="N6" i="1"/>
  <c r="N3" i="1"/>
  <c r="E13" i="1"/>
  <c r="O6" i="1" l="1"/>
  <c r="E20" i="1" s="1"/>
  <c r="O5" i="1"/>
  <c r="E21" i="1" l="1"/>
</calcChain>
</file>

<file path=xl/sharedStrings.xml><?xml version="1.0" encoding="utf-8"?>
<sst xmlns="http://schemas.openxmlformats.org/spreadsheetml/2006/main" count="43" uniqueCount="28">
  <si>
    <t>Presentar Manual al comité de ejecutivos</t>
  </si>
  <si>
    <t>Actividad</t>
  </si>
  <si>
    <t>ID</t>
  </si>
  <si>
    <t>Socialización y aprendizaje del Manual de buenas prácticas al interior de la Subgerencia de TIC</t>
  </si>
  <si>
    <t>Definir Política de Uso del Manual de Buenas Prácticas</t>
  </si>
  <si>
    <t>Marcha blanca del Manual de Buenas Prácticas</t>
  </si>
  <si>
    <t>Duración (semanas)</t>
  </si>
  <si>
    <t>Subgerente de TIC</t>
  </si>
  <si>
    <t>Jefe de Sistemas</t>
  </si>
  <si>
    <t>Dedicación</t>
  </si>
  <si>
    <t>Responsable(s)</t>
  </si>
  <si>
    <t>Socializar el Manual de buenas prácticas en la Gerencia de Administración y Finanzas</t>
  </si>
  <si>
    <t>Socializar el Manual de buenas prácticas en la Gerencia de Operaciones</t>
  </si>
  <si>
    <t>Socializar el Manual de buenas prácticas en la Gerencia Comercial</t>
  </si>
  <si>
    <t>Socializar el Manual de buenas prácticas en la Gerencia General y Gerencia Legal</t>
  </si>
  <si>
    <t>Fecha 
Inicio</t>
  </si>
  <si>
    <t>Jefe de Fiscalización y Control</t>
  </si>
  <si>
    <t>$ Semana</t>
  </si>
  <si>
    <t>Sueldo Bruto</t>
  </si>
  <si>
    <t xml:space="preserve">Totales    </t>
  </si>
  <si>
    <t>Rol</t>
  </si>
  <si>
    <t>HH</t>
  </si>
  <si>
    <t>Costo M$</t>
  </si>
  <si>
    <t>$ HH</t>
  </si>
  <si>
    <t xml:space="preserve">Totales   </t>
  </si>
  <si>
    <t>H.H.</t>
  </si>
  <si>
    <t>Costo 
$</t>
  </si>
  <si>
    <t>Subgerente de Auditoría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</si>
</sst>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8" x14ac:knownFonts="1">
    <font>
      <sz val="11"/>
      <color theme="1"/>
      <name val="Calibri"/>
      <family val="2"/>
      <scheme val="minor"/>
    </font>
    <font>
      <sz val="12"/>
      <color rgb="FF00000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</cellStyleXfs>
  <cellXfs count="53">
    <xf numFmtId="0" fontId="0" fillId="0" borderId="0" xfId="0"/>
    <xf numFmtId="0" fontId="3" fillId="2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14" fontId="3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justify" vertical="center" wrapText="1"/>
    </xf>
    <xf numFmtId="14" fontId="4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9" fontId="3" fillId="2" borderId="1" xfId="0" applyNumberFormat="1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9" fontId="4" fillId="2" borderId="1" xfId="0" applyNumberFormat="1" applyFont="1" applyFill="1" applyBorder="1" applyAlignment="1">
      <alignment horizontal="center" vertical="center"/>
    </xf>
    <xf numFmtId="164" fontId="0" fillId="0" borderId="0" xfId="1" applyNumberFormat="1" applyFont="1"/>
    <xf numFmtId="164" fontId="0" fillId="0" borderId="0" xfId="0" applyNumberFormat="1"/>
    <xf numFmtId="164" fontId="7" fillId="0" borderId="0" xfId="1" applyNumberFormat="1" applyFont="1"/>
    <xf numFmtId="0" fontId="7" fillId="0" borderId="0" xfId="0" applyFont="1"/>
    <xf numFmtId="0" fontId="5" fillId="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164" fontId="4" fillId="0" borderId="1" xfId="0" applyNumberFormat="1" applyFont="1" applyBorder="1" applyAlignment="1">
      <alignment vertical="center"/>
    </xf>
    <xf numFmtId="0" fontId="4" fillId="0" borderId="6" xfId="0" applyFont="1" applyBorder="1" applyAlignment="1">
      <alignment vertical="center"/>
    </xf>
    <xf numFmtId="164" fontId="4" fillId="0" borderId="6" xfId="0" applyNumberFormat="1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5" fillId="0" borderId="5" xfId="0" applyFont="1" applyBorder="1" applyAlignment="1">
      <alignment horizontal="right" vertical="center"/>
    </xf>
    <xf numFmtId="164" fontId="5" fillId="0" borderId="5" xfId="0" applyNumberFormat="1" applyFont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2" fontId="4" fillId="0" borderId="1" xfId="0" applyNumberFormat="1" applyFont="1" applyBorder="1" applyAlignment="1">
      <alignment vertical="center"/>
    </xf>
    <xf numFmtId="2" fontId="4" fillId="0" borderId="6" xfId="0" applyNumberFormat="1" applyFont="1" applyBorder="1" applyAlignment="1">
      <alignment vertical="center"/>
    </xf>
    <xf numFmtId="4" fontId="4" fillId="2" borderId="1" xfId="2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 wrapText="1"/>
    </xf>
    <xf numFmtId="4" fontId="3" fillId="2" borderId="4" xfId="0" applyNumberFormat="1" applyFont="1" applyFill="1" applyBorder="1" applyAlignment="1">
      <alignment horizontal="center" vertical="center" wrapText="1"/>
    </xf>
    <xf numFmtId="9" fontId="3" fillId="2" borderId="4" xfId="0" applyNumberFormat="1" applyFont="1" applyFill="1" applyBorder="1" applyAlignment="1">
      <alignment horizontal="center" vertical="center" wrapText="1"/>
    </xf>
    <xf numFmtId="164" fontId="3" fillId="2" borderId="1" xfId="1" applyNumberFormat="1" applyFont="1" applyFill="1" applyBorder="1" applyAlignment="1">
      <alignment horizontal="center" vertical="center" wrapText="1"/>
    </xf>
    <xf numFmtId="164" fontId="5" fillId="2" borderId="1" xfId="1" applyNumberFormat="1" applyFont="1" applyFill="1" applyBorder="1" applyAlignment="1">
      <alignment horizontal="center" vertical="center"/>
    </xf>
    <xf numFmtId="0" fontId="5" fillId="0" borderId="2" xfId="0" applyFont="1" applyBorder="1" applyAlignment="1">
      <alignment horizontal="right" vertical="center"/>
    </xf>
    <xf numFmtId="0" fontId="5" fillId="0" borderId="3" xfId="0" applyFont="1" applyBorder="1" applyAlignment="1">
      <alignment horizontal="right" vertical="center"/>
    </xf>
    <xf numFmtId="0" fontId="5" fillId="0" borderId="4" xfId="0" applyFont="1" applyBorder="1" applyAlignment="1">
      <alignment horizontal="right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14" fontId="3" fillId="2" borderId="6" xfId="0" applyNumberFormat="1" applyFont="1" applyFill="1" applyBorder="1" applyAlignment="1">
      <alignment horizontal="center" vertical="center" wrapText="1"/>
    </xf>
    <xf numFmtId="14" fontId="3" fillId="2" borderId="7" xfId="0" applyNumberFormat="1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left" vertical="center" wrapText="1"/>
    </xf>
    <xf numFmtId="0" fontId="3" fillId="2" borderId="7" xfId="0" applyFont="1" applyFill="1" applyBorder="1" applyAlignment="1">
      <alignment horizontal="left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14" fontId="4" fillId="2" borderId="8" xfId="0" applyNumberFormat="1" applyFont="1" applyFill="1" applyBorder="1" applyAlignment="1">
      <alignment horizontal="center" vertical="center"/>
    </xf>
    <xf numFmtId="14" fontId="4" fillId="2" borderId="9" xfId="0" applyNumberFormat="1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06B7D-D098-4138-BDAA-3A4355A157D8}">
  <dimension ref="B1:O22"/>
  <sheetViews>
    <sheetView showGridLines="0" tabSelected="1" topLeftCell="A10" workbookViewId="0">
      <selection activeCell="D20" sqref="D20"/>
    </sheetView>
  </sheetViews>
  <sheetFormatPr baseColWidth="10" defaultRowHeight="15" x14ac:dyDescent="0.25"/>
  <cols>
    <col min="1" max="1" width="4.7109375" customWidth="1"/>
    <col min="2" max="2" width="5.85546875" customWidth="1"/>
    <col min="3" max="3" width="50.7109375" customWidth="1"/>
    <col min="4" max="4" width="15.5703125" customWidth="1"/>
    <col min="5" max="5" width="14.85546875" customWidth="1"/>
    <col min="6" max="6" width="33.140625" customWidth="1"/>
    <col min="7" max="8" width="15.140625" style="7" customWidth="1"/>
    <col min="9" max="9" width="14.85546875" customWidth="1"/>
    <col min="12" max="12" width="28.28515625" customWidth="1"/>
    <col min="13" max="13" width="15.140625" style="14" customWidth="1"/>
  </cols>
  <sheetData>
    <row r="1" spans="2:15" ht="24.75" customHeight="1" x14ac:dyDescent="0.25"/>
    <row r="2" spans="2:15" ht="36" customHeight="1" x14ac:dyDescent="0.25">
      <c r="B2" s="18" t="s">
        <v>2</v>
      </c>
      <c r="C2" s="9" t="s">
        <v>1</v>
      </c>
      <c r="D2" s="10" t="s">
        <v>15</v>
      </c>
      <c r="E2" s="10" t="s">
        <v>6</v>
      </c>
      <c r="F2" s="10" t="s">
        <v>10</v>
      </c>
      <c r="G2" s="10" t="s">
        <v>9</v>
      </c>
      <c r="H2" s="10" t="s">
        <v>25</v>
      </c>
      <c r="I2" s="10" t="s">
        <v>26</v>
      </c>
      <c r="M2" s="16" t="s">
        <v>18</v>
      </c>
      <c r="N2" s="17" t="s">
        <v>17</v>
      </c>
      <c r="O2" s="17" t="s">
        <v>23</v>
      </c>
    </row>
    <row r="3" spans="2:15" ht="39" customHeight="1" x14ac:dyDescent="0.25">
      <c r="B3" s="45">
        <v>1</v>
      </c>
      <c r="C3" s="43" t="s">
        <v>0</v>
      </c>
      <c r="D3" s="41">
        <v>43467</v>
      </c>
      <c r="E3" s="45">
        <v>1</v>
      </c>
      <c r="F3" s="1" t="s">
        <v>8</v>
      </c>
      <c r="G3" s="8">
        <v>0.25</v>
      </c>
      <c r="H3" s="2">
        <f>41*G3*E3</f>
        <v>10.25</v>
      </c>
      <c r="I3" s="34">
        <f>ROUND(VLOOKUP($F3,$L$3:$O$6,4,FALSE)*H3,0)</f>
        <v>150000</v>
      </c>
      <c r="L3" t="s">
        <v>8</v>
      </c>
      <c r="M3" s="14">
        <v>2400000</v>
      </c>
      <c r="N3" s="15">
        <f>ROUND(M3/4,0)</f>
        <v>600000</v>
      </c>
      <c r="O3" s="15">
        <f>N3/41</f>
        <v>14634.146341463415</v>
      </c>
    </row>
    <row r="4" spans="2:15" ht="39" customHeight="1" x14ac:dyDescent="0.25">
      <c r="B4" s="46"/>
      <c r="C4" s="44"/>
      <c r="D4" s="42"/>
      <c r="E4" s="46"/>
      <c r="F4" s="1" t="s">
        <v>16</v>
      </c>
      <c r="G4" s="8">
        <v>0.25</v>
      </c>
      <c r="H4" s="2">
        <f>41*G4*E3</f>
        <v>10.25</v>
      </c>
      <c r="I4" s="34">
        <f t="shared" ref="I4:I12" si="0">ROUND(VLOOKUP($F4,$L$3:$O$6,4,FALSE)*H4,0)</f>
        <v>181250</v>
      </c>
      <c r="L4" t="s">
        <v>16</v>
      </c>
      <c r="M4" s="14">
        <v>2900000</v>
      </c>
      <c r="N4" s="15">
        <f t="shared" ref="N4:N6" si="1">ROUND(M4/4,0)</f>
        <v>725000</v>
      </c>
      <c r="O4" s="15">
        <f t="shared" ref="O4:O6" si="2">N4/41</f>
        <v>17682.926829268294</v>
      </c>
    </row>
    <row r="5" spans="2:15" ht="39" customHeight="1" x14ac:dyDescent="0.25">
      <c r="B5" s="2">
        <v>2</v>
      </c>
      <c r="C5" s="4" t="s">
        <v>14</v>
      </c>
      <c r="D5" s="5">
        <v>43472</v>
      </c>
      <c r="E5" s="6">
        <v>1</v>
      </c>
      <c r="F5" s="1" t="s">
        <v>7</v>
      </c>
      <c r="G5" s="13">
        <v>0.25</v>
      </c>
      <c r="H5" s="30">
        <f>E5*G5*41</f>
        <v>10.25</v>
      </c>
      <c r="I5" s="34">
        <f t="shared" si="0"/>
        <v>237500</v>
      </c>
      <c r="L5" t="s">
        <v>7</v>
      </c>
      <c r="M5" s="14">
        <v>3800000</v>
      </c>
      <c r="N5" s="15">
        <f t="shared" si="1"/>
        <v>950000</v>
      </c>
      <c r="O5" s="15">
        <f t="shared" si="2"/>
        <v>23170.731707317074</v>
      </c>
    </row>
    <row r="6" spans="2:15" ht="39" customHeight="1" x14ac:dyDescent="0.25">
      <c r="B6" s="2">
        <v>3</v>
      </c>
      <c r="C6" s="4" t="s">
        <v>12</v>
      </c>
      <c r="D6" s="5">
        <v>43475</v>
      </c>
      <c r="E6" s="6">
        <v>1</v>
      </c>
      <c r="F6" s="1" t="s">
        <v>7</v>
      </c>
      <c r="G6" s="13">
        <v>0.25</v>
      </c>
      <c r="H6" s="30">
        <f t="shared" ref="H6:H8" si="3">E6*G6*41</f>
        <v>10.25</v>
      </c>
      <c r="I6" s="34">
        <f t="shared" si="0"/>
        <v>237500</v>
      </c>
      <c r="L6" t="s">
        <v>27</v>
      </c>
      <c r="M6" s="14">
        <v>3800000</v>
      </c>
      <c r="N6" s="15">
        <f t="shared" si="1"/>
        <v>950000</v>
      </c>
      <c r="O6" s="15">
        <f t="shared" si="2"/>
        <v>23170.731707317074</v>
      </c>
    </row>
    <row r="7" spans="2:15" ht="39" customHeight="1" x14ac:dyDescent="0.25">
      <c r="B7" s="2">
        <v>4</v>
      </c>
      <c r="C7" s="4" t="s">
        <v>13</v>
      </c>
      <c r="D7" s="5">
        <v>43480</v>
      </c>
      <c r="E7" s="6">
        <v>1</v>
      </c>
      <c r="F7" s="1" t="s">
        <v>7</v>
      </c>
      <c r="G7" s="13">
        <v>0.25</v>
      </c>
      <c r="H7" s="30">
        <f t="shared" si="3"/>
        <v>10.25</v>
      </c>
      <c r="I7" s="34">
        <f t="shared" si="0"/>
        <v>237500</v>
      </c>
    </row>
    <row r="8" spans="2:15" ht="39" customHeight="1" x14ac:dyDescent="0.25">
      <c r="B8" s="2">
        <v>5</v>
      </c>
      <c r="C8" s="4" t="s">
        <v>11</v>
      </c>
      <c r="D8" s="5">
        <v>43121</v>
      </c>
      <c r="E8" s="6">
        <v>1</v>
      </c>
      <c r="F8" s="1" t="s">
        <v>7</v>
      </c>
      <c r="G8" s="13">
        <v>0.25</v>
      </c>
      <c r="H8" s="30">
        <f t="shared" si="3"/>
        <v>10.25</v>
      </c>
      <c r="I8" s="34">
        <f t="shared" si="0"/>
        <v>237500</v>
      </c>
    </row>
    <row r="9" spans="2:15" ht="39" customHeight="1" x14ac:dyDescent="0.25">
      <c r="B9" s="2">
        <v>6</v>
      </c>
      <c r="C9" s="4" t="s">
        <v>3</v>
      </c>
      <c r="D9" s="5">
        <v>43486</v>
      </c>
      <c r="E9" s="6">
        <v>1</v>
      </c>
      <c r="F9" s="1" t="s">
        <v>8</v>
      </c>
      <c r="G9" s="8">
        <v>0.25</v>
      </c>
      <c r="H9" s="31">
        <f>41*G9*E9</f>
        <v>10.25</v>
      </c>
      <c r="I9" s="34">
        <f t="shared" si="0"/>
        <v>150000</v>
      </c>
    </row>
    <row r="10" spans="2:15" ht="39" customHeight="1" x14ac:dyDescent="0.25">
      <c r="B10" s="2">
        <v>7</v>
      </c>
      <c r="C10" s="4" t="s">
        <v>4</v>
      </c>
      <c r="D10" s="3">
        <v>43467</v>
      </c>
      <c r="E10" s="2">
        <v>3</v>
      </c>
      <c r="F10" s="1" t="s">
        <v>27</v>
      </c>
      <c r="G10" s="8">
        <v>0.3</v>
      </c>
      <c r="H10" s="31">
        <f>41*G10*E10</f>
        <v>36.9</v>
      </c>
      <c r="I10" s="34">
        <f>ROUND(VLOOKUP($F10,$L$3:$O$6,4,FALSE)*H10,0)</f>
        <v>855000</v>
      </c>
    </row>
    <row r="11" spans="2:15" ht="39" customHeight="1" x14ac:dyDescent="0.25">
      <c r="B11" s="49">
        <v>8</v>
      </c>
      <c r="C11" s="43" t="s">
        <v>5</v>
      </c>
      <c r="D11" s="47">
        <v>43493</v>
      </c>
      <c r="E11" s="51">
        <v>4</v>
      </c>
      <c r="F11" s="1" t="s">
        <v>8</v>
      </c>
      <c r="G11" s="8">
        <v>0.25</v>
      </c>
      <c r="H11" s="31">
        <f>41*G11*E11</f>
        <v>41</v>
      </c>
      <c r="I11" s="34">
        <f t="shared" si="0"/>
        <v>600000</v>
      </c>
    </row>
    <row r="12" spans="2:15" ht="39" customHeight="1" x14ac:dyDescent="0.25">
      <c r="B12" s="50"/>
      <c r="C12" s="44"/>
      <c r="D12" s="48"/>
      <c r="E12" s="52"/>
      <c r="F12" s="1" t="s">
        <v>16</v>
      </c>
      <c r="G12" s="33">
        <v>0.25</v>
      </c>
      <c r="H12" s="32">
        <f>41*G12*E11</f>
        <v>41</v>
      </c>
      <c r="I12" s="34">
        <f t="shared" si="0"/>
        <v>725000</v>
      </c>
    </row>
    <row r="13" spans="2:15" ht="30" customHeight="1" x14ac:dyDescent="0.25">
      <c r="B13" s="36" t="s">
        <v>19</v>
      </c>
      <c r="C13" s="37"/>
      <c r="D13" s="38"/>
      <c r="E13" s="11">
        <f>SUM(E3:E11)</f>
        <v>13</v>
      </c>
      <c r="F13" s="39"/>
      <c r="G13" s="40"/>
      <c r="H13" s="12"/>
      <c r="I13" s="35">
        <f>SUM(I3:I12)</f>
        <v>3611250</v>
      </c>
    </row>
    <row r="16" spans="2:15" ht="21" customHeight="1" x14ac:dyDescent="0.25">
      <c r="B16" s="18" t="s">
        <v>2</v>
      </c>
      <c r="C16" s="9" t="s">
        <v>20</v>
      </c>
      <c r="D16" s="18" t="s">
        <v>21</v>
      </c>
      <c r="E16" s="18" t="s">
        <v>22</v>
      </c>
    </row>
    <row r="17" spans="2:5" ht="21" customHeight="1" x14ac:dyDescent="0.25">
      <c r="B17" s="26">
        <v>1</v>
      </c>
      <c r="C17" s="19" t="s">
        <v>8</v>
      </c>
      <c r="D17" s="28">
        <f>41*25%*6</f>
        <v>61.5</v>
      </c>
      <c r="E17" s="20">
        <f>D17*O3</f>
        <v>900000</v>
      </c>
    </row>
    <row r="18" spans="2:5" ht="21" customHeight="1" x14ac:dyDescent="0.25">
      <c r="B18" s="26">
        <v>2</v>
      </c>
      <c r="C18" s="19" t="s">
        <v>16</v>
      </c>
      <c r="D18" s="28">
        <f>41*25%*5</f>
        <v>51.25</v>
      </c>
      <c r="E18" s="20">
        <f>D18*O4</f>
        <v>906250</v>
      </c>
    </row>
    <row r="19" spans="2:5" ht="21" customHeight="1" x14ac:dyDescent="0.25">
      <c r="B19" s="26">
        <v>3</v>
      </c>
      <c r="C19" s="19" t="s">
        <v>7</v>
      </c>
      <c r="D19" s="28">
        <f>41*25%*4</f>
        <v>41</v>
      </c>
      <c r="E19" s="20">
        <f>D19*O5</f>
        <v>950000</v>
      </c>
    </row>
    <row r="20" spans="2:5" ht="21" customHeight="1" thickBot="1" x14ac:dyDescent="0.3">
      <c r="B20" s="27">
        <v>4</v>
      </c>
      <c r="C20" s="21" t="s">
        <v>27</v>
      </c>
      <c r="D20" s="29">
        <f>41*G10*E10</f>
        <v>36.9</v>
      </c>
      <c r="E20" s="22">
        <f>D20*O6</f>
        <v>855000</v>
      </c>
    </row>
    <row r="21" spans="2:5" ht="21" customHeight="1" x14ac:dyDescent="0.25">
      <c r="B21" s="23"/>
      <c r="C21" s="24" t="s">
        <v>24</v>
      </c>
      <c r="D21" s="23"/>
      <c r="E21" s="25">
        <f>SUM(E17:E20)</f>
        <v>3611250</v>
      </c>
    </row>
    <row r="22" spans="2:5" ht="21" customHeight="1" x14ac:dyDescent="0.25"/>
  </sheetData>
  <mergeCells count="10">
    <mergeCell ref="B13:D13"/>
    <mergeCell ref="F13:G13"/>
    <mergeCell ref="D3:D4"/>
    <mergeCell ref="C3:C4"/>
    <mergeCell ref="B3:B4"/>
    <mergeCell ref="E3:E4"/>
    <mergeCell ref="D11:D12"/>
    <mergeCell ref="C11:C12"/>
    <mergeCell ref="B11:B12"/>
    <mergeCell ref="E11:E1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Garay Riquelme</dc:creator>
  <cp:lastModifiedBy>mauricio.camara</cp:lastModifiedBy>
  <dcterms:created xsi:type="dcterms:W3CDTF">2018-11-18T14:36:57Z</dcterms:created>
  <dcterms:modified xsi:type="dcterms:W3CDTF">2018-11-21T02:58:40Z</dcterms:modified>
</cp:coreProperties>
</file>