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867FC931-47C5-427D-BCEC-36351F8B0EB6}" xr6:coauthVersionLast="47" xr6:coauthVersionMax="47" xr10:uidLastSave="{00000000-0000-0000-0000-000000000000}"/>
  <bookViews>
    <workbookView xWindow="240" yWindow="105" windowWidth="14805" windowHeight="8010" firstSheet="10" activeTab="10" xr2:uid="{00000000-000D-0000-FFFF-FFFF00000000}"/>
  </bookViews>
  <sheets>
    <sheet name="Liste" sheetId="4" r:id="rId1"/>
    <sheet name="Ara Sınav" sheetId="1" r:id="rId2"/>
    <sheet name="Ödev 0" sheetId="3" r:id="rId3"/>
    <sheet name="Odev1" sheetId="2" r:id="rId4"/>
    <sheet name="Odev2" sheetId="5" r:id="rId5"/>
    <sheet name="Odev3" sheetId="6" r:id="rId6"/>
    <sheet name="Odev4" sheetId="8" r:id="rId7"/>
    <sheet name="Sonuç" sheetId="7" r:id="rId8"/>
    <sheet name="Yoklama" sheetId="9" r:id="rId9"/>
    <sheet name="Genel Sınav" sheetId="10" r:id="rId10"/>
    <sheet name="Bütünleme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1" i="11" l="1"/>
  <c r="K59" i="11"/>
  <c r="K55" i="11"/>
  <c r="K50" i="11"/>
  <c r="K19" i="11"/>
  <c r="K18" i="11"/>
  <c r="K15" i="11"/>
  <c r="K11" i="11"/>
  <c r="K10" i="11"/>
  <c r="K51" i="10"/>
  <c r="K3" i="10"/>
  <c r="K5" i="10"/>
  <c r="K8" i="10"/>
  <c r="K9" i="10"/>
  <c r="K10" i="10"/>
  <c r="K11" i="10"/>
  <c r="K13" i="10"/>
  <c r="K15" i="10"/>
  <c r="K17" i="10"/>
  <c r="K18" i="10"/>
  <c r="K19" i="10"/>
  <c r="K20" i="10"/>
  <c r="K22" i="10"/>
  <c r="K23" i="10"/>
  <c r="K25" i="10"/>
  <c r="K27" i="10"/>
  <c r="K28" i="10"/>
  <c r="K29" i="10"/>
  <c r="K32" i="10"/>
  <c r="K33" i="10"/>
  <c r="K34" i="10"/>
  <c r="K35" i="10"/>
  <c r="K37" i="10"/>
  <c r="K39" i="10"/>
  <c r="K44" i="10"/>
  <c r="K45" i="10"/>
  <c r="K46" i="10"/>
  <c r="K47" i="10"/>
  <c r="K48" i="10"/>
  <c r="K49" i="10"/>
  <c r="K50" i="10"/>
  <c r="K52" i="10"/>
  <c r="K53" i="10"/>
  <c r="K54" i="10"/>
  <c r="K55" i="10"/>
  <c r="K56" i="10"/>
  <c r="K57" i="10"/>
  <c r="K58" i="10"/>
  <c r="K59" i="10"/>
  <c r="K60" i="10"/>
  <c r="K61" i="10"/>
  <c r="I27" i="6"/>
  <c r="E48" i="7" s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2" i="9"/>
  <c r="Q17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2" i="9"/>
  <c r="F48" i="7"/>
  <c r="H23" i="8"/>
  <c r="H33" i="8"/>
  <c r="F60" i="7"/>
  <c r="D29" i="7"/>
  <c r="D20" i="7"/>
  <c r="D21" i="7"/>
  <c r="H32" i="8"/>
  <c r="H44" i="7"/>
  <c r="H45" i="7"/>
  <c r="H49" i="7"/>
  <c r="C18" i="7"/>
  <c r="C17" i="7"/>
  <c r="F10" i="7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2" i="9"/>
  <c r="H25" i="8"/>
  <c r="H26" i="8"/>
  <c r="H27" i="8"/>
  <c r="H28" i="8"/>
  <c r="H29" i="8"/>
  <c r="H30" i="8"/>
  <c r="H31" i="8"/>
  <c r="C64" i="7"/>
  <c r="C63" i="7" a="1"/>
  <c r="C63" i="7"/>
  <c r="F47" i="7"/>
  <c r="F3" i="7"/>
  <c r="F4" i="7"/>
  <c r="F5" i="7"/>
  <c r="F6" i="7"/>
  <c r="F7" i="7"/>
  <c r="F8" i="7"/>
  <c r="F9" i="7"/>
  <c r="F12" i="7"/>
  <c r="F14" i="7"/>
  <c r="F16" i="7"/>
  <c r="F18" i="7"/>
  <c r="F21" i="7"/>
  <c r="F24" i="7"/>
  <c r="F26" i="7"/>
  <c r="F30" i="7"/>
  <c r="F31" i="7"/>
  <c r="F36" i="7"/>
  <c r="F38" i="7"/>
  <c r="F39" i="7"/>
  <c r="F40" i="7"/>
  <c r="F41" i="7"/>
  <c r="F42" i="7"/>
  <c r="F43" i="7"/>
  <c r="F46" i="7"/>
  <c r="F50" i="7"/>
  <c r="F51" i="7"/>
  <c r="F56" i="7"/>
  <c r="F61" i="7"/>
  <c r="F2" i="7"/>
  <c r="H10" i="8"/>
  <c r="F15" i="7" s="1"/>
  <c r="H11" i="8"/>
  <c r="F28" i="7" s="1"/>
  <c r="H12" i="8"/>
  <c r="F32" i="7" s="1"/>
  <c r="H13" i="8"/>
  <c r="F11" i="7" s="1"/>
  <c r="H14" i="8"/>
  <c r="F23" i="7" s="1"/>
  <c r="H15" i="8"/>
  <c r="F53" i="7" s="1"/>
  <c r="H16" i="8"/>
  <c r="F57" i="7" s="1"/>
  <c r="H17" i="8"/>
  <c r="F20" i="7" s="1"/>
  <c r="H18" i="8"/>
  <c r="F29" i="7" s="1"/>
  <c r="H19" i="8"/>
  <c r="F33" i="7" s="1"/>
  <c r="H20" i="8"/>
  <c r="F27" i="7" s="1"/>
  <c r="H21" i="8"/>
  <c r="F22" i="7" s="1"/>
  <c r="H22" i="8"/>
  <c r="F52" i="7" s="1"/>
  <c r="H24" i="8"/>
  <c r="F35" i="7" s="1"/>
  <c r="H5" i="8"/>
  <c r="F25" i="7" s="1"/>
  <c r="H6" i="8"/>
  <c r="F37" i="7" s="1"/>
  <c r="H7" i="8"/>
  <c r="F17" i="7" s="1"/>
  <c r="H8" i="8"/>
  <c r="F13" i="7" s="1"/>
  <c r="H9" i="8"/>
  <c r="F34" i="7" s="1"/>
  <c r="M3" i="9"/>
  <c r="M4" i="9"/>
  <c r="M5" i="9"/>
  <c r="M6" i="9"/>
  <c r="M7" i="9"/>
  <c r="M12" i="9"/>
  <c r="M14" i="9"/>
  <c r="M16" i="9"/>
  <c r="M21" i="9"/>
  <c r="M24" i="9"/>
  <c r="M26" i="9"/>
  <c r="M30" i="9"/>
  <c r="M31" i="9"/>
  <c r="M36" i="9"/>
  <c r="M39" i="9"/>
  <c r="M40" i="9"/>
  <c r="M41" i="9"/>
  <c r="M42" i="9"/>
  <c r="M43" i="9"/>
  <c r="M44" i="9"/>
  <c r="M46" i="9"/>
  <c r="M60" i="9"/>
  <c r="M2" i="9"/>
  <c r="L4" i="9"/>
  <c r="L5" i="9"/>
  <c r="L6" i="9"/>
  <c r="L7" i="9"/>
  <c r="L8" i="9"/>
  <c r="M8" i="9" s="1"/>
  <c r="L9" i="9"/>
  <c r="M9" i="9" s="1"/>
  <c r="L10" i="9"/>
  <c r="M10" i="9" s="1"/>
  <c r="L11" i="9"/>
  <c r="M11" i="9" s="1"/>
  <c r="L12" i="9"/>
  <c r="L13" i="9"/>
  <c r="M13" i="9" s="1"/>
  <c r="L14" i="9"/>
  <c r="L15" i="9"/>
  <c r="M15" i="9" s="1"/>
  <c r="L16" i="9"/>
  <c r="L17" i="9"/>
  <c r="M17" i="9" s="1"/>
  <c r="L18" i="9"/>
  <c r="M18" i="9" s="1"/>
  <c r="L19" i="9"/>
  <c r="M19" i="9" s="1"/>
  <c r="L20" i="9"/>
  <c r="M20" i="9" s="1"/>
  <c r="L21" i="9"/>
  <c r="L22" i="9"/>
  <c r="M22" i="9" s="1"/>
  <c r="L23" i="9"/>
  <c r="M23" i="9" s="1"/>
  <c r="L24" i="9"/>
  <c r="L25" i="9"/>
  <c r="M25" i="9" s="1"/>
  <c r="L26" i="9"/>
  <c r="L27" i="9"/>
  <c r="M27" i="9" s="1"/>
  <c r="L28" i="9"/>
  <c r="M28" i="9" s="1"/>
  <c r="L29" i="9"/>
  <c r="M29" i="9" s="1"/>
  <c r="L30" i="9"/>
  <c r="L31" i="9"/>
  <c r="L32" i="9"/>
  <c r="M32" i="9" s="1"/>
  <c r="L33" i="9"/>
  <c r="M33" i="9" s="1"/>
  <c r="L34" i="9"/>
  <c r="M34" i="9" s="1"/>
  <c r="L35" i="9"/>
  <c r="M35" i="9" s="1"/>
  <c r="L36" i="9"/>
  <c r="L37" i="9"/>
  <c r="M37" i="9" s="1"/>
  <c r="L39" i="9"/>
  <c r="L40" i="9"/>
  <c r="L41" i="9"/>
  <c r="L42" i="9"/>
  <c r="L43" i="9"/>
  <c r="L44" i="9"/>
  <c r="L45" i="9"/>
  <c r="M45" i="9" s="1"/>
  <c r="L46" i="9"/>
  <c r="L47" i="9"/>
  <c r="M47" i="9" s="1"/>
  <c r="L48" i="9"/>
  <c r="M48" i="9" s="1"/>
  <c r="L49" i="9"/>
  <c r="M49" i="9" s="1"/>
  <c r="L50" i="9"/>
  <c r="M50" i="9" s="1"/>
  <c r="L51" i="9"/>
  <c r="M51" i="9" s="1"/>
  <c r="L52" i="9"/>
  <c r="M52" i="9" s="1"/>
  <c r="L53" i="9"/>
  <c r="M53" i="9" s="1"/>
  <c r="L54" i="9"/>
  <c r="M54" i="9" s="1"/>
  <c r="L55" i="9"/>
  <c r="M55" i="9" s="1"/>
  <c r="L56" i="9"/>
  <c r="M56" i="9" s="1"/>
  <c r="L57" i="9"/>
  <c r="M57" i="9" s="1"/>
  <c r="L58" i="9"/>
  <c r="M58" i="9" s="1"/>
  <c r="L59" i="9"/>
  <c r="M59" i="9" s="1"/>
  <c r="L60" i="9"/>
  <c r="L61" i="9"/>
  <c r="M61" i="9" s="1"/>
  <c r="L3" i="9"/>
  <c r="L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G23" i="7"/>
  <c r="H23" i="7" s="1"/>
  <c r="G41" i="7"/>
  <c r="H41" i="7" s="1"/>
  <c r="G44" i="7"/>
  <c r="G45" i="7"/>
  <c r="G49" i="7"/>
  <c r="G52" i="7"/>
  <c r="H52" i="7" s="1"/>
  <c r="G53" i="7"/>
  <c r="H53" i="7" s="1"/>
  <c r="G54" i="7"/>
  <c r="H54" i="7" s="1"/>
  <c r="G55" i="7"/>
  <c r="H55" i="7" s="1"/>
  <c r="G57" i="7"/>
  <c r="H57" i="7" s="1"/>
  <c r="G59" i="7"/>
  <c r="H59" i="7" s="1"/>
  <c r="G60" i="7"/>
  <c r="H60" i="7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G17" i="7" s="1"/>
  <c r="H17" i="7" s="1"/>
  <c r="E18" i="7"/>
  <c r="E19" i="7"/>
  <c r="E20" i="7"/>
  <c r="G20" i="7" s="1"/>
  <c r="H20" i="7" s="1"/>
  <c r="E21" i="7"/>
  <c r="E22" i="7"/>
  <c r="E24" i="7"/>
  <c r="E25" i="7"/>
  <c r="E26" i="7"/>
  <c r="E27" i="7"/>
  <c r="E28" i="7"/>
  <c r="E29" i="7"/>
  <c r="G29" i="7" s="1"/>
  <c r="H29" i="7" s="1"/>
  <c r="E30" i="7"/>
  <c r="E31" i="7"/>
  <c r="E32" i="7"/>
  <c r="E33" i="7"/>
  <c r="E34" i="7"/>
  <c r="E35" i="7"/>
  <c r="G35" i="7" s="1"/>
  <c r="H35" i="7" s="1"/>
  <c r="E36" i="7"/>
  <c r="E37" i="7"/>
  <c r="E38" i="7"/>
  <c r="G38" i="7" s="1"/>
  <c r="E40" i="7"/>
  <c r="E42" i="7"/>
  <c r="E43" i="7"/>
  <c r="E46" i="7"/>
  <c r="E47" i="7"/>
  <c r="E50" i="7"/>
  <c r="E51" i="7"/>
  <c r="E56" i="7"/>
  <c r="E61" i="7"/>
  <c r="E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40" i="7"/>
  <c r="C42" i="7"/>
  <c r="C43" i="7"/>
  <c r="C44" i="7"/>
  <c r="C45" i="7"/>
  <c r="C46" i="7"/>
  <c r="C47" i="7"/>
  <c r="C48" i="7"/>
  <c r="C49" i="7"/>
  <c r="C51" i="7"/>
  <c r="C52" i="7"/>
  <c r="C53" i="7"/>
  <c r="C54" i="7"/>
  <c r="C55" i="7"/>
  <c r="C57" i="7"/>
  <c r="C58" i="7"/>
  <c r="C59" i="7"/>
  <c r="C60" i="7"/>
  <c r="C61" i="7"/>
  <c r="C2" i="7"/>
  <c r="D2" i="7"/>
  <c r="D3" i="7"/>
  <c r="G3" i="7" s="1"/>
  <c r="D4" i="7"/>
  <c r="G4" i="7" s="1"/>
  <c r="D5" i="7"/>
  <c r="G5" i="7" s="1"/>
  <c r="D6" i="7"/>
  <c r="G6" i="7" s="1"/>
  <c r="D7" i="7"/>
  <c r="G7" i="7" s="1"/>
  <c r="D8" i="7"/>
  <c r="G8" i="7" s="1"/>
  <c r="H8" i="7" s="1"/>
  <c r="D9" i="7"/>
  <c r="G9" i="7" s="1"/>
  <c r="H9" i="7" s="1"/>
  <c r="D10" i="7"/>
  <c r="G10" i="7" s="1"/>
  <c r="H10" i="7" s="1"/>
  <c r="D11" i="7"/>
  <c r="G11" i="7" s="1"/>
  <c r="H11" i="7" s="1"/>
  <c r="D12" i="7"/>
  <c r="G12" i="7" s="1"/>
  <c r="D13" i="7"/>
  <c r="G13" i="7" s="1"/>
  <c r="H13" i="7" s="1"/>
  <c r="D14" i="7"/>
  <c r="G14" i="7" s="1"/>
  <c r="D15" i="7"/>
  <c r="G15" i="7" s="1"/>
  <c r="D16" i="7"/>
  <c r="G16" i="7" s="1"/>
  <c r="D18" i="7"/>
  <c r="G18" i="7" s="1"/>
  <c r="G21" i="7"/>
  <c r="D22" i="7"/>
  <c r="G22" i="7" s="1"/>
  <c r="H22" i="7" s="1"/>
  <c r="D24" i="7"/>
  <c r="G24" i="7" s="1"/>
  <c r="D25" i="7"/>
  <c r="G25" i="7" s="1"/>
  <c r="H25" i="7" s="1"/>
  <c r="D26" i="7"/>
  <c r="G26" i="7" s="1"/>
  <c r="D28" i="7"/>
  <c r="G28" i="7" s="1"/>
  <c r="H28" i="7" s="1"/>
  <c r="D30" i="7"/>
  <c r="G30" i="7" s="1"/>
  <c r="D31" i="7"/>
  <c r="G31" i="7" s="1"/>
  <c r="D32" i="7"/>
  <c r="G32" i="7" s="1"/>
  <c r="H32" i="7" s="1"/>
  <c r="D33" i="7"/>
  <c r="G33" i="7" s="1"/>
  <c r="D34" i="7"/>
  <c r="G34" i="7" s="1"/>
  <c r="H34" i="7" s="1"/>
  <c r="D36" i="7"/>
  <c r="G36" i="7" s="1"/>
  <c r="D37" i="7"/>
  <c r="G37" i="7" s="1"/>
  <c r="H37" i="7" s="1"/>
  <c r="G39" i="7"/>
  <c r="H39" i="7" s="1"/>
  <c r="D40" i="7"/>
  <c r="G40" i="7" s="1"/>
  <c r="D42" i="7"/>
  <c r="G42" i="7" s="1"/>
  <c r="D43" i="7"/>
  <c r="G43" i="7" s="1"/>
  <c r="D46" i="7"/>
  <c r="G46" i="7" s="1"/>
  <c r="D47" i="7"/>
  <c r="G47" i="7" s="1"/>
  <c r="D48" i="7"/>
  <c r="G48" i="7" s="1"/>
  <c r="H48" i="7" s="1"/>
  <c r="D50" i="7"/>
  <c r="G50" i="7" s="1"/>
  <c r="H50" i="7" s="1"/>
  <c r="D51" i="7"/>
  <c r="G51" i="7" s="1"/>
  <c r="D56" i="7"/>
  <c r="G56" i="7" s="1"/>
  <c r="H56" i="7" s="1"/>
  <c r="D58" i="7"/>
  <c r="G58" i="7" s="1"/>
  <c r="H58" i="7" s="1"/>
  <c r="D61" i="7"/>
  <c r="G61" i="7" s="1"/>
  <c r="H61" i="7" s="1"/>
  <c r="H4" i="8"/>
  <c r="F19" i="7" s="1"/>
  <c r="G19" i="7" s="1"/>
  <c r="H19" i="7" s="1"/>
  <c r="S4" i="5"/>
  <c r="A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2" i="7"/>
  <c r="A59" i="7"/>
  <c r="A60" i="7"/>
  <c r="A61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30" i="7"/>
  <c r="A31" i="7"/>
  <c r="A32" i="7"/>
  <c r="A33" i="7"/>
  <c r="A34" i="7"/>
  <c r="A35" i="7"/>
  <c r="A36" i="7"/>
  <c r="A37" i="7"/>
  <c r="A39" i="7"/>
  <c r="A40" i="7"/>
  <c r="A41" i="7"/>
  <c r="A42" i="7"/>
  <c r="A43" i="7"/>
  <c r="A44" i="7"/>
  <c r="A45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G29" i="6"/>
  <c r="H29" i="6"/>
  <c r="I29" i="6"/>
  <c r="F29" i="6"/>
  <c r="I26" i="6"/>
  <c r="I25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4" i="6"/>
  <c r="I1" i="6"/>
  <c r="F47" i="1"/>
  <c r="F48" i="1"/>
  <c r="F49" i="1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F48" i="2"/>
  <c r="I48" i="2" s="1"/>
  <c r="K48" i="2" s="1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S29" i="5" s="1"/>
  <c r="Q30" i="5"/>
  <c r="Q31" i="5"/>
  <c r="Q32" i="5"/>
  <c r="Q33" i="5"/>
  <c r="Q34" i="5"/>
  <c r="Q35" i="5"/>
  <c r="Q36" i="5"/>
  <c r="Q37" i="5"/>
  <c r="Q38" i="5"/>
  <c r="Q39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4" i="5"/>
  <c r="Q1" i="5"/>
  <c r="I30" i="2"/>
  <c r="K30" i="2" s="1"/>
  <c r="I32" i="2"/>
  <c r="K32" i="2" s="1"/>
  <c r="F3" i="3"/>
  <c r="F8" i="3"/>
  <c r="F9" i="3"/>
  <c r="F10" i="3"/>
  <c r="F11" i="3"/>
  <c r="F13" i="3"/>
  <c r="F15" i="3"/>
  <c r="F18" i="3"/>
  <c r="F19" i="3"/>
  <c r="F20" i="3"/>
  <c r="F22" i="3"/>
  <c r="F23" i="3"/>
  <c r="F25" i="3"/>
  <c r="F27" i="3"/>
  <c r="F28" i="3"/>
  <c r="F29" i="3"/>
  <c r="F32" i="3"/>
  <c r="F33" i="3"/>
  <c r="F34" i="3"/>
  <c r="F35" i="3"/>
  <c r="F37" i="3"/>
  <c r="F58" i="3"/>
  <c r="F44" i="2"/>
  <c r="I44" i="2" s="1"/>
  <c r="K44" i="2" s="1"/>
  <c r="P9" i="2"/>
  <c r="O9" i="2"/>
  <c r="O8" i="2"/>
  <c r="P5" i="2"/>
  <c r="O4" i="2"/>
  <c r="O3" i="2"/>
  <c r="O5" i="2" s="1"/>
  <c r="F8" i="2"/>
  <c r="I8" i="2" s="1"/>
  <c r="K8" i="2" s="1"/>
  <c r="F9" i="2"/>
  <c r="I9" i="2" s="1"/>
  <c r="K9" i="2" s="1"/>
  <c r="F10" i="2"/>
  <c r="I10" i="2" s="1"/>
  <c r="K10" i="2" s="1"/>
  <c r="F11" i="2"/>
  <c r="I11" i="2" s="1"/>
  <c r="K11" i="2" s="1"/>
  <c r="F13" i="2"/>
  <c r="I13" i="2" s="1"/>
  <c r="K13" i="2" s="1"/>
  <c r="F14" i="2"/>
  <c r="I14" i="2" s="1"/>
  <c r="K14" i="2" s="1"/>
  <c r="F16" i="2"/>
  <c r="I16" i="2" s="1"/>
  <c r="K16" i="2" s="1"/>
  <c r="F17" i="2"/>
  <c r="I17" i="2" s="1"/>
  <c r="K17" i="2" s="1"/>
  <c r="F18" i="2"/>
  <c r="I18" i="2" s="1"/>
  <c r="K18" i="2" s="1"/>
  <c r="F20" i="2"/>
  <c r="I20" i="2" s="1"/>
  <c r="K20" i="2" s="1"/>
  <c r="F21" i="2"/>
  <c r="I21" i="2" s="1"/>
  <c r="K21" i="2" s="1"/>
  <c r="F22" i="2"/>
  <c r="I22" i="2" s="1"/>
  <c r="K22" i="2" s="1"/>
  <c r="F24" i="2"/>
  <c r="I24" i="2" s="1"/>
  <c r="K24" i="2" s="1"/>
  <c r="F25" i="2"/>
  <c r="I25" i="2" s="1"/>
  <c r="K25" i="2" s="1"/>
  <c r="F26" i="2"/>
  <c r="I26" i="2" s="1"/>
  <c r="K26" i="2" s="1"/>
  <c r="F27" i="2"/>
  <c r="I27" i="2" s="1"/>
  <c r="K27" i="2" s="1"/>
  <c r="F28" i="2"/>
  <c r="I28" i="2" s="1"/>
  <c r="K28" i="2" s="1"/>
  <c r="F29" i="2"/>
  <c r="I29" i="2" s="1"/>
  <c r="K29" i="2" s="1"/>
  <c r="F34" i="2"/>
  <c r="I34" i="2" s="1"/>
  <c r="K34" i="2" s="1"/>
  <c r="F35" i="2"/>
  <c r="I35" i="2" s="1"/>
  <c r="K35" i="2" s="1"/>
  <c r="F37" i="2"/>
  <c r="I37" i="2" s="1"/>
  <c r="K37" i="2" s="1"/>
  <c r="F39" i="2"/>
  <c r="I39" i="2" s="1"/>
  <c r="K39" i="2" s="1"/>
  <c r="F40" i="2"/>
  <c r="I40" i="2" s="1"/>
  <c r="K40" i="2" s="1"/>
  <c r="F42" i="2"/>
  <c r="I42" i="2" s="1"/>
  <c r="K42" i="2" s="1"/>
  <c r="F46" i="2"/>
  <c r="I46" i="2" s="1"/>
  <c r="K46" i="2" s="1"/>
  <c r="F5" i="2"/>
  <c r="I5" i="2" s="1"/>
  <c r="K5" i="2" s="1"/>
  <c r="F6" i="2"/>
  <c r="I6" i="2" s="1"/>
  <c r="K6" i="2" s="1"/>
  <c r="F4" i="2"/>
  <c r="I4" i="2" s="1"/>
  <c r="K4" i="2" s="1"/>
  <c r="F3" i="2"/>
  <c r="L9" i="1"/>
  <c r="M9" i="1"/>
  <c r="M8" i="1"/>
  <c r="L8" i="1"/>
  <c r="K9" i="1"/>
  <c r="K8" i="1"/>
  <c r="M7" i="1"/>
  <c r="L7" i="1"/>
  <c r="K7" i="1"/>
  <c r="L4" i="1"/>
  <c r="K3" i="1"/>
  <c r="K2" i="1"/>
  <c r="K4" i="1" s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2" i="1"/>
  <c r="F43" i="1"/>
  <c r="F44" i="1"/>
  <c r="F4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64" i="7" l="1"/>
  <c r="E63" i="7" a="1"/>
  <c r="E63" i="7" s="1"/>
  <c r="D27" i="7"/>
  <c r="G27" i="7" s="1"/>
  <c r="S67" i="5"/>
  <c r="S66" i="5"/>
  <c r="D64" i="7"/>
  <c r="D63" i="7" a="1"/>
  <c r="D63" i="7" s="1"/>
  <c r="G2" i="7"/>
  <c r="H65" i="7"/>
  <c r="E65" i="7"/>
  <c r="D65" i="7"/>
  <c r="C65" i="7"/>
  <c r="F63" i="7" a="1"/>
  <c r="F63" i="7" s="1"/>
  <c r="F64" i="7"/>
  <c r="F65" i="7" s="1"/>
  <c r="O10" i="2"/>
  <c r="I3" i="2"/>
  <c r="K3" i="2" s="1"/>
  <c r="M10" i="1"/>
  <c r="L10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<sst xmlns="http://schemas.openxmlformats.org/spreadsheetml/2006/main" count="1370" uniqueCount="277">
  <si>
    <t>Ad</t>
  </si>
  <si>
    <t>Soyad</t>
  </si>
  <si>
    <t>Öğretim</t>
  </si>
  <si>
    <t>LUTFİ MELİH</t>
  </si>
  <si>
    <t>TURASAN</t>
  </si>
  <si>
    <t>ERSİN</t>
  </si>
  <si>
    <t>KIZILALAN</t>
  </si>
  <si>
    <t>SEMİH</t>
  </si>
  <si>
    <t>AYDIN</t>
  </si>
  <si>
    <t>MEHMET MERT</t>
  </si>
  <si>
    <t>ALAOSMAN</t>
  </si>
  <si>
    <t>MEHMET</t>
  </si>
  <si>
    <t>ÇİÇEK</t>
  </si>
  <si>
    <t>ALİ</t>
  </si>
  <si>
    <t>NUR</t>
  </si>
  <si>
    <t>EMİRHAN</t>
  </si>
  <si>
    <t>ÇETİN</t>
  </si>
  <si>
    <t>SEHA</t>
  </si>
  <si>
    <t>ÇÜRÜK</t>
  </si>
  <si>
    <t>HATİCE</t>
  </si>
  <si>
    <t>KAR</t>
  </si>
  <si>
    <t>ALPEREN</t>
  </si>
  <si>
    <t>KAÇGAN</t>
  </si>
  <si>
    <t>HÜSEYİN</t>
  </si>
  <si>
    <t>GÜNDÜZ</t>
  </si>
  <si>
    <t>İLYASOĞLU</t>
  </si>
  <si>
    <t>SARAÇOĞLU</t>
  </si>
  <si>
    <t>EMİRAY</t>
  </si>
  <si>
    <t>KARABUĞA</t>
  </si>
  <si>
    <t>ÖZTÜRK</t>
  </si>
  <si>
    <t>ÇAĞRI</t>
  </si>
  <si>
    <t>KOÇAK</t>
  </si>
  <si>
    <t>GÖRKEM</t>
  </si>
  <si>
    <t>ÇELİK</t>
  </si>
  <si>
    <t>AHMET</t>
  </si>
  <si>
    <t>ALCI</t>
  </si>
  <si>
    <t>YUSUF FURKAN</t>
  </si>
  <si>
    <t>SAĞDIÇ</t>
  </si>
  <si>
    <t>ARDA ZAFER</t>
  </si>
  <si>
    <t>ANDIRIN</t>
  </si>
  <si>
    <t>ABİDİN</t>
  </si>
  <si>
    <t>ERTAN</t>
  </si>
  <si>
    <t>EMİN ALPEREN</t>
  </si>
  <si>
    <t>MUT</t>
  </si>
  <si>
    <t>OSMAN BERAT</t>
  </si>
  <si>
    <t>YILMAZ</t>
  </si>
  <si>
    <t>İBRAHİM HALİL</t>
  </si>
  <si>
    <t>BATMAZ</t>
  </si>
  <si>
    <t>EYÜP FERAMUZ</t>
  </si>
  <si>
    <t>SELİMOĞLU</t>
  </si>
  <si>
    <t>ENES</t>
  </si>
  <si>
    <t>ASLAN</t>
  </si>
  <si>
    <t>MURAT UMUT</t>
  </si>
  <si>
    <t>SÜRMELİ</t>
  </si>
  <si>
    <t>ERMAN OGÜN</t>
  </si>
  <si>
    <t>AVGAN</t>
  </si>
  <si>
    <t>METİN</t>
  </si>
  <si>
    <t>KURUDERE</t>
  </si>
  <si>
    <t>MERT</t>
  </si>
  <si>
    <t>TÜRER</t>
  </si>
  <si>
    <t>TALHA</t>
  </si>
  <si>
    <t>ÖREN</t>
  </si>
  <si>
    <t>GÜLŞEN</t>
  </si>
  <si>
    <t>AKIN</t>
  </si>
  <si>
    <t>ESMA</t>
  </si>
  <si>
    <t>CEYLAN</t>
  </si>
  <si>
    <t>BARIŞ</t>
  </si>
  <si>
    <t>AÇIKYILDIZ</t>
  </si>
  <si>
    <t>ÜFLER</t>
  </si>
  <si>
    <t>DOĞUKAN</t>
  </si>
  <si>
    <t>DUYMUŞ</t>
  </si>
  <si>
    <t>ZİŞAN EMİN</t>
  </si>
  <si>
    <t>KAMİLE ASENA</t>
  </si>
  <si>
    <t>UMUTAN</t>
  </si>
  <si>
    <t>MEHMET MUHAMMET</t>
  </si>
  <si>
    <t>ÖZ</t>
  </si>
  <si>
    <t>SERHAT</t>
  </si>
  <si>
    <t>TURMUŞ</t>
  </si>
  <si>
    <t>BİLAL</t>
  </si>
  <si>
    <t>GÜVEN</t>
  </si>
  <si>
    <t>ÜZER</t>
  </si>
  <si>
    <t>TARIK</t>
  </si>
  <si>
    <t>ŞAHİN</t>
  </si>
  <si>
    <t>ŞULE</t>
  </si>
  <si>
    <t>TOPUZ</t>
  </si>
  <si>
    <t>HASAN</t>
  </si>
  <si>
    <t>ALTAY</t>
  </si>
  <si>
    <t>NAZMİ ENES</t>
  </si>
  <si>
    <t>KALFA</t>
  </si>
  <si>
    <t>ÖMÜR</t>
  </si>
  <si>
    <t>ALDAŞ</t>
  </si>
  <si>
    <t>POLAT</t>
  </si>
  <si>
    <t>ONAY</t>
  </si>
  <si>
    <t>ÜNLÜ</t>
  </si>
  <si>
    <t>MAHMUT CAN</t>
  </si>
  <si>
    <t>ÖZÜK</t>
  </si>
  <si>
    <t>İBRAHİM</t>
  </si>
  <si>
    <t>AYAZ</t>
  </si>
  <si>
    <t>FATMA SILA</t>
  </si>
  <si>
    <t>DÜNDAR</t>
  </si>
  <si>
    <t>VOLKAN</t>
  </si>
  <si>
    <t>TORUN</t>
  </si>
  <si>
    <t>ÇAĞLA</t>
  </si>
  <si>
    <t>ALAKUŞ</t>
  </si>
  <si>
    <t>ECE</t>
  </si>
  <si>
    <t>AKKUŞ</t>
  </si>
  <si>
    <t>CENNET</t>
  </si>
  <si>
    <t>KAYA</t>
  </si>
  <si>
    <t>YASİN</t>
  </si>
  <si>
    <t>Q1</t>
  </si>
  <si>
    <t>Q2</t>
  </si>
  <si>
    <t>Q3</t>
  </si>
  <si>
    <t>Toplam</t>
  </si>
  <si>
    <t>Polat</t>
  </si>
  <si>
    <t>Onay</t>
  </si>
  <si>
    <t>1. Öğretim</t>
  </si>
  <si>
    <t>Doğukan</t>
  </si>
  <si>
    <t>Duymuş</t>
  </si>
  <si>
    <t>2. Öğretim</t>
  </si>
  <si>
    <t>Semih</t>
  </si>
  <si>
    <t>Aydın</t>
  </si>
  <si>
    <t>Görkem</t>
  </si>
  <si>
    <t>Çelik</t>
  </si>
  <si>
    <t>Hüseyin</t>
  </si>
  <si>
    <t>Öztürk</t>
  </si>
  <si>
    <t>Min</t>
  </si>
  <si>
    <t>Max</t>
  </si>
  <si>
    <t>Ortalama</t>
  </si>
  <si>
    <t>Mehmet</t>
  </si>
  <si>
    <t>Ünlü</t>
  </si>
  <si>
    <t>Ersin</t>
  </si>
  <si>
    <t>Kızılalan</t>
  </si>
  <si>
    <t>Ahmet</t>
  </si>
  <si>
    <t>Ömür</t>
  </si>
  <si>
    <t>Aldaş</t>
  </si>
  <si>
    <t>Şule</t>
  </si>
  <si>
    <t>Topuz</t>
  </si>
  <si>
    <t>Ece</t>
  </si>
  <si>
    <t>Akkuş</t>
  </si>
  <si>
    <t>Çağla</t>
  </si>
  <si>
    <t>Alakuş</t>
  </si>
  <si>
    <t>Ali</t>
  </si>
  <si>
    <t>Üzer</t>
  </si>
  <si>
    <t>Enes</t>
  </si>
  <si>
    <t>Aslan</t>
  </si>
  <si>
    <t>Talha</t>
  </si>
  <si>
    <t>Ören</t>
  </si>
  <si>
    <t>Abidin</t>
  </si>
  <si>
    <t>Ertan</t>
  </si>
  <si>
    <t>Bilal</t>
  </si>
  <si>
    <t>Güven</t>
  </si>
  <si>
    <t>Arda Zafer</t>
  </si>
  <si>
    <t>Andırın</t>
  </si>
  <si>
    <t>Seha</t>
  </si>
  <si>
    <t>Çürük</t>
  </si>
  <si>
    <t>Cennet</t>
  </si>
  <si>
    <t>Kaya</t>
  </si>
  <si>
    <t>Osman Berat</t>
  </si>
  <si>
    <t>Yılmaz</t>
  </si>
  <si>
    <t>Mahmut Can</t>
  </si>
  <si>
    <t>Özük</t>
  </si>
  <si>
    <t>Esma</t>
  </si>
  <si>
    <t>Ceylan</t>
  </si>
  <si>
    <t xml:space="preserve">Emirhan </t>
  </si>
  <si>
    <t>Çetin</t>
  </si>
  <si>
    <t>Mert</t>
  </si>
  <si>
    <t>Türer</t>
  </si>
  <si>
    <t>Fatma Sıla</t>
  </si>
  <si>
    <t>Dündar</t>
  </si>
  <si>
    <t>Murat Umut</t>
  </si>
  <si>
    <t>Sürmeli</t>
  </si>
  <si>
    <t>Gülşen</t>
  </si>
  <si>
    <t>Akın</t>
  </si>
  <si>
    <t>Alcı</t>
  </si>
  <si>
    <t>Mehmet Mert</t>
  </si>
  <si>
    <t>Alaosman</t>
  </si>
  <si>
    <t>Üfler</t>
  </si>
  <si>
    <t>Nur</t>
  </si>
  <si>
    <t>Tarık</t>
  </si>
  <si>
    <t>Şahin</t>
  </si>
  <si>
    <t>İbrahim Halil</t>
  </si>
  <si>
    <t>Batmaz</t>
  </si>
  <si>
    <t>Hatice</t>
  </si>
  <si>
    <t>Kar</t>
  </si>
  <si>
    <t xml:space="preserve">İbrahim </t>
  </si>
  <si>
    <t>Ayaz</t>
  </si>
  <si>
    <t>Volkan</t>
  </si>
  <si>
    <t>Torun</t>
  </si>
  <si>
    <t>Alperen</t>
  </si>
  <si>
    <t>Kaçgan</t>
  </si>
  <si>
    <t>İlyasoğlu</t>
  </si>
  <si>
    <t>Eyüp Feramuz</t>
  </si>
  <si>
    <t>Selimoğlu</t>
  </si>
  <si>
    <t>Nazmi Enes</t>
  </si>
  <si>
    <t>Kalfa</t>
  </si>
  <si>
    <t>Emiray</t>
  </si>
  <si>
    <t>Karabuğa</t>
  </si>
  <si>
    <t>Hasan</t>
  </si>
  <si>
    <t>Altay</t>
  </si>
  <si>
    <t>Mazeret</t>
  </si>
  <si>
    <t>Yasin</t>
  </si>
  <si>
    <t>Çağrı</t>
  </si>
  <si>
    <t>Koçak</t>
  </si>
  <si>
    <t>Q</t>
  </si>
  <si>
    <t>Q*</t>
  </si>
  <si>
    <t>Öğrenci No</t>
  </si>
  <si>
    <t>Teslim Tarihi</t>
  </si>
  <si>
    <t>Not</t>
  </si>
  <si>
    <t>Kopya</t>
  </si>
  <si>
    <t>Geç teslim sonrası</t>
  </si>
  <si>
    <t>Kopyadan sonra</t>
  </si>
  <si>
    <t>28.03.2025</t>
  </si>
  <si>
    <t>Var</t>
  </si>
  <si>
    <t>Geç</t>
  </si>
  <si>
    <t>27.03.2025</t>
  </si>
  <si>
    <t>Say</t>
  </si>
  <si>
    <t>İbrahim</t>
  </si>
  <si>
    <t>29.03.2025</t>
  </si>
  <si>
    <t>Yok</t>
  </si>
  <si>
    <t>30.03.2025</t>
  </si>
  <si>
    <t>Emirhan</t>
  </si>
  <si>
    <t>kod</t>
  </si>
  <si>
    <t>grafik</t>
  </si>
  <si>
    <t>yorum</t>
  </si>
  <si>
    <t>1a</t>
  </si>
  <si>
    <t>1b</t>
  </si>
  <si>
    <t>2a</t>
  </si>
  <si>
    <t>2b</t>
  </si>
  <si>
    <t>Grup</t>
  </si>
  <si>
    <t>elden teslim edilmedi</t>
  </si>
  <si>
    <t>X</t>
  </si>
  <si>
    <t>Ort:</t>
  </si>
  <si>
    <t>Sayı:</t>
  </si>
  <si>
    <t>genel işlem</t>
  </si>
  <si>
    <t>sayısal işlem</t>
  </si>
  <si>
    <t>a</t>
  </si>
  <si>
    <t>b</t>
  </si>
  <si>
    <t>c</t>
  </si>
  <si>
    <t>Elden teslim edilmedi</t>
  </si>
  <si>
    <t>geç teslim</t>
  </si>
  <si>
    <t>No</t>
  </si>
  <si>
    <t>Yorum</t>
  </si>
  <si>
    <t>Ts eksik ve grafik yanlış</t>
  </si>
  <si>
    <t>Ts eksik</t>
  </si>
  <si>
    <t>Ts yanlış</t>
  </si>
  <si>
    <t>Ts için son işlem eksik</t>
  </si>
  <si>
    <t>Fs ve Ts eksik</t>
  </si>
  <si>
    <t>Alıcı</t>
  </si>
  <si>
    <t>Eyüp Feramus</t>
  </si>
  <si>
    <t>Kamile Asena</t>
  </si>
  <si>
    <t>Umutan</t>
  </si>
  <si>
    <t>Grafik yanlış</t>
  </si>
  <si>
    <t>Ad Soyad</t>
  </si>
  <si>
    <t>Ödev 1</t>
  </si>
  <si>
    <t>Ödev 2</t>
  </si>
  <si>
    <t>Ödev 3</t>
  </si>
  <si>
    <t>Ödev 4</t>
  </si>
  <si>
    <t>Sayı</t>
  </si>
  <si>
    <t>NO</t>
  </si>
  <si>
    <t>21_02</t>
  </si>
  <si>
    <t>28_02</t>
  </si>
  <si>
    <t>07_03</t>
  </si>
  <si>
    <t>21_03</t>
  </si>
  <si>
    <t>18_04</t>
  </si>
  <si>
    <t>25_04</t>
  </si>
  <si>
    <t>02_05</t>
  </si>
  <si>
    <t>09_05</t>
  </si>
  <si>
    <t>16_05</t>
  </si>
  <si>
    <t>23_05</t>
  </si>
  <si>
    <t>ADET</t>
  </si>
  <si>
    <t>PUAN</t>
  </si>
  <si>
    <t>NOT</t>
  </si>
  <si>
    <t>Saat</t>
  </si>
  <si>
    <t>x</t>
  </si>
  <si>
    <t>*</t>
  </si>
  <si>
    <t>Ö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</si>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</sst>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Menlo"/>
      <charset val="1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rgb="FF000000"/>
      <name val="Menlo"/>
      <charset val="1"/>
    </font>
    <font>
      <b/>
      <sz val="12"/>
      <color theme="1"/>
      <name val="Meiryo"/>
    </font>
    <font>
      <sz val="12"/>
      <color theme="1"/>
      <name val="Meiryo"/>
    </font>
    <font>
      <b/>
      <sz val="8"/>
      <color rgb="FF000000"/>
      <name val="Menlo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2" borderId="1" xfId="0" applyFont="1" applyFill="1" applyBorder="1"/>
    <xf numFmtId="0" fontId="7" fillId="3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5" fillId="4" borderId="1" xfId="0" applyFont="1" applyFill="1" applyBorder="1"/>
    <xf numFmtId="0" fontId="5" fillId="7" borderId="1" xfId="0" applyFont="1" applyFill="1" applyBorder="1" applyAlignment="1">
      <alignment horizontal="right" wrapText="1"/>
    </xf>
    <xf numFmtId="0" fontId="5" fillId="7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right" wrapText="1"/>
    </xf>
    <xf numFmtId="0" fontId="1" fillId="7" borderId="1" xfId="0" applyFont="1" applyFill="1" applyBorder="1"/>
    <xf numFmtId="0" fontId="5" fillId="7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5" fillId="4" borderId="1" xfId="0" applyFont="1" applyFill="1" applyBorder="1" applyAlignment="1">
      <alignment textRotation="90" wrapText="1"/>
    </xf>
    <xf numFmtId="0" fontId="5" fillId="8" borderId="1" xfId="0" applyFont="1" applyFill="1" applyBorder="1" applyAlignment="1">
      <alignment textRotation="90" wrapText="1"/>
    </xf>
    <xf numFmtId="49" fontId="5" fillId="4" borderId="1" xfId="0" applyNumberFormat="1" applyFont="1" applyFill="1" applyBorder="1" applyAlignment="1">
      <alignment wrapText="1"/>
    </xf>
    <xf numFmtId="49" fontId="5" fillId="8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49" fontId="1" fillId="0" borderId="0" xfId="0" applyNumberFormat="1" applyFont="1"/>
    <xf numFmtId="0" fontId="5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wrapText="1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2" fillId="9" borderId="0" xfId="0" applyFont="1" applyFill="1"/>
    <xf numFmtId="0" fontId="3" fillId="9" borderId="0" xfId="0" applyFont="1" applyFill="1"/>
    <xf numFmtId="0" fontId="4" fillId="9" borderId="0" xfId="0" applyFont="1" applyFill="1" applyAlignment="1">
      <alignment horizontal="center"/>
    </xf>
    <xf numFmtId="0" fontId="2" fillId="10" borderId="0" xfId="0" applyFont="1" applyFill="1"/>
    <xf numFmtId="0" fontId="3" fillId="10" borderId="0" xfId="0" applyFont="1" applyFill="1"/>
    <xf numFmtId="0" fontId="4" fillId="1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center"/>
    </xf>
    <xf numFmtId="0" fontId="2" fillId="11" borderId="0" xfId="0" applyFont="1" applyFill="1"/>
    <xf numFmtId="0" fontId="3" fillId="11" borderId="0" xfId="0" applyFont="1" applyFill="1"/>
    <xf numFmtId="0" fontId="4" fillId="11" borderId="0" xfId="0" applyFont="1" applyFill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2" fillId="12" borderId="0" xfId="0" applyFont="1" applyFill="1"/>
    <xf numFmtId="0" fontId="3" fillId="12" borderId="0" xfId="0" applyFont="1" applyFill="1"/>
    <xf numFmtId="0" fontId="4" fillId="12" borderId="0" xfId="0" applyFont="1" applyFill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20D1-A6BB-47DA-BE24-EA606B0B6035}">
  <dimension ref="A1:D65"/>
  <sheetViews>
    <sheetView topLeftCell="A50" workbookViewId="0">
      <selection sqref="A1:D61"/>
    </sheetView>
  </sheetViews>
  <sheetFormatPr defaultRowHeight="15"/>
  <cols>
    <col min="1" max="1" width="17.42578125" customWidth="1"/>
    <col min="2" max="2" width="24.140625" bestFit="1" customWidth="1"/>
    <col min="3" max="3" width="13.85546875" bestFit="1" customWidth="1"/>
  </cols>
  <sheetData>
    <row r="1" spans="1:4">
      <c r="A1" s="6"/>
      <c r="B1" s="7" t="s">
        <v>0</v>
      </c>
      <c r="C1" s="7" t="s">
        <v>1</v>
      </c>
      <c r="D1" s="8" t="s">
        <v>2</v>
      </c>
    </row>
    <row r="2" spans="1:4" ht="15.75">
      <c r="A2" s="5">
        <v>222406003</v>
      </c>
      <c r="B2" s="5" t="s">
        <v>3</v>
      </c>
      <c r="C2" s="5" t="s">
        <v>4</v>
      </c>
      <c r="D2" s="6">
        <v>1</v>
      </c>
    </row>
    <row r="3" spans="1:4" ht="15.75">
      <c r="A3" s="5">
        <v>222406021</v>
      </c>
      <c r="B3" s="5" t="s">
        <v>5</v>
      </c>
      <c r="C3" s="5" t="s">
        <v>6</v>
      </c>
      <c r="D3" s="6">
        <v>1</v>
      </c>
    </row>
    <row r="4" spans="1:4" ht="15.75">
      <c r="A4" s="5">
        <v>222406027</v>
      </c>
      <c r="B4" s="5" t="s">
        <v>7</v>
      </c>
      <c r="C4" s="5" t="s">
        <v>8</v>
      </c>
      <c r="D4" s="6">
        <v>1</v>
      </c>
    </row>
    <row r="5" spans="1:4" ht="15.75">
      <c r="A5" s="5">
        <v>222406036</v>
      </c>
      <c r="B5" s="5" t="s">
        <v>9</v>
      </c>
      <c r="C5" s="5" t="s">
        <v>10</v>
      </c>
      <c r="D5" s="6">
        <v>1</v>
      </c>
    </row>
    <row r="6" spans="1:4" ht="15.75">
      <c r="A6" s="5">
        <v>222406039</v>
      </c>
      <c r="B6" s="5" t="s">
        <v>11</v>
      </c>
      <c r="C6" s="5" t="s">
        <v>12</v>
      </c>
      <c r="D6" s="6">
        <v>1</v>
      </c>
    </row>
    <row r="7" spans="1:4" ht="15.75">
      <c r="A7" s="5">
        <v>222406042</v>
      </c>
      <c r="B7" s="5" t="s">
        <v>13</v>
      </c>
      <c r="C7" s="5" t="s">
        <v>14</v>
      </c>
      <c r="D7" s="6">
        <v>1</v>
      </c>
    </row>
    <row r="8" spans="1:4" ht="15.75">
      <c r="A8" s="5">
        <v>232406002</v>
      </c>
      <c r="B8" s="5" t="s">
        <v>15</v>
      </c>
      <c r="C8" s="5" t="s">
        <v>16</v>
      </c>
      <c r="D8" s="6">
        <v>1</v>
      </c>
    </row>
    <row r="9" spans="1:4" ht="15.75">
      <c r="A9" s="5">
        <v>232406003</v>
      </c>
      <c r="B9" s="5" t="s">
        <v>17</v>
      </c>
      <c r="C9" s="5" t="s">
        <v>18</v>
      </c>
      <c r="D9" s="6">
        <v>1</v>
      </c>
    </row>
    <row r="10" spans="1:4" ht="15.75">
      <c r="A10" s="5">
        <v>232406004</v>
      </c>
      <c r="B10" s="5" t="s">
        <v>19</v>
      </c>
      <c r="C10" s="5" t="s">
        <v>20</v>
      </c>
      <c r="D10" s="6">
        <v>1</v>
      </c>
    </row>
    <row r="11" spans="1:4" ht="15.75">
      <c r="A11" s="5">
        <v>232406006</v>
      </c>
      <c r="B11" s="5" t="s">
        <v>21</v>
      </c>
      <c r="C11" s="5" t="s">
        <v>22</v>
      </c>
      <c r="D11" s="6">
        <v>1</v>
      </c>
    </row>
    <row r="12" spans="1:4" ht="15.75">
      <c r="A12" s="5">
        <v>232406007</v>
      </c>
      <c r="B12" s="5" t="s">
        <v>23</v>
      </c>
      <c r="C12" s="5" t="s">
        <v>24</v>
      </c>
      <c r="D12" s="6">
        <v>1</v>
      </c>
    </row>
    <row r="13" spans="1:4" ht="15.75">
      <c r="A13" s="5">
        <v>232406009</v>
      </c>
      <c r="B13" s="5" t="s">
        <v>7</v>
      </c>
      <c r="C13" s="5" t="s">
        <v>25</v>
      </c>
      <c r="D13" s="6">
        <v>1</v>
      </c>
    </row>
    <row r="14" spans="1:4" ht="15.75">
      <c r="A14" s="5">
        <v>232406010</v>
      </c>
      <c r="B14" s="5" t="s">
        <v>15</v>
      </c>
      <c r="C14" s="5" t="s">
        <v>26</v>
      </c>
      <c r="D14" s="6">
        <v>1</v>
      </c>
    </row>
    <row r="15" spans="1:4" ht="15.75">
      <c r="A15" s="5">
        <v>232406014</v>
      </c>
      <c r="B15" s="5" t="s">
        <v>27</v>
      </c>
      <c r="C15" s="5" t="s">
        <v>28</v>
      </c>
      <c r="D15" s="6">
        <v>1</v>
      </c>
    </row>
    <row r="16" spans="1:4" ht="15.75">
      <c r="A16" s="5">
        <v>232406015</v>
      </c>
      <c r="B16" s="5" t="s">
        <v>23</v>
      </c>
      <c r="C16" s="5" t="s">
        <v>29</v>
      </c>
      <c r="D16" s="6">
        <v>1</v>
      </c>
    </row>
    <row r="17" spans="1:4" ht="15.75">
      <c r="A17" s="5">
        <v>232406017</v>
      </c>
      <c r="B17" s="5" t="s">
        <v>30</v>
      </c>
      <c r="C17" s="5" t="s">
        <v>31</v>
      </c>
      <c r="D17" s="6">
        <v>1</v>
      </c>
    </row>
    <row r="18" spans="1:4" ht="15.75">
      <c r="A18" s="5">
        <v>232406018</v>
      </c>
      <c r="B18" s="5" t="s">
        <v>32</v>
      </c>
      <c r="C18" s="5" t="s">
        <v>33</v>
      </c>
      <c r="D18" s="6">
        <v>1</v>
      </c>
    </row>
    <row r="19" spans="1:4" ht="15.75">
      <c r="A19" s="5">
        <v>232406019</v>
      </c>
      <c r="B19" s="5" t="s">
        <v>34</v>
      </c>
      <c r="C19" s="5" t="s">
        <v>29</v>
      </c>
      <c r="D19" s="6">
        <v>1</v>
      </c>
    </row>
    <row r="20" spans="1:4" ht="15.75">
      <c r="A20" s="5">
        <v>232406023</v>
      </c>
      <c r="B20" s="5" t="s">
        <v>13</v>
      </c>
      <c r="C20" s="5" t="s">
        <v>35</v>
      </c>
      <c r="D20" s="6">
        <v>1</v>
      </c>
    </row>
    <row r="21" spans="1:4" ht="15.75">
      <c r="A21" s="5">
        <v>232406026</v>
      </c>
      <c r="B21" s="5" t="s">
        <v>36</v>
      </c>
      <c r="C21" s="5" t="s">
        <v>37</v>
      </c>
      <c r="D21" s="6">
        <v>1</v>
      </c>
    </row>
    <row r="22" spans="1:4" ht="15.75">
      <c r="A22" s="5">
        <v>232406029</v>
      </c>
      <c r="B22" s="5" t="s">
        <v>38</v>
      </c>
      <c r="C22" s="5" t="s">
        <v>39</v>
      </c>
      <c r="D22" s="6">
        <v>1</v>
      </c>
    </row>
    <row r="23" spans="1:4" ht="15.75">
      <c r="A23" s="5">
        <v>232406030</v>
      </c>
      <c r="B23" s="5" t="s">
        <v>40</v>
      </c>
      <c r="C23" s="5" t="s">
        <v>41</v>
      </c>
      <c r="D23" s="6">
        <v>1</v>
      </c>
    </row>
    <row r="24" spans="1:4" ht="15.75">
      <c r="A24" s="5">
        <v>232406032</v>
      </c>
      <c r="B24" s="5" t="s">
        <v>42</v>
      </c>
      <c r="C24" s="5" t="s">
        <v>43</v>
      </c>
      <c r="D24" s="6">
        <v>1</v>
      </c>
    </row>
    <row r="25" spans="1:4" ht="15.75">
      <c r="A25" s="5">
        <v>232406033</v>
      </c>
      <c r="B25" s="5" t="s">
        <v>44</v>
      </c>
      <c r="C25" s="5" t="s">
        <v>45</v>
      </c>
      <c r="D25" s="6">
        <v>1</v>
      </c>
    </row>
    <row r="26" spans="1:4" ht="15.75">
      <c r="A26" s="5">
        <v>232406034</v>
      </c>
      <c r="B26" s="5" t="s">
        <v>46</v>
      </c>
      <c r="C26" s="5" t="s">
        <v>47</v>
      </c>
      <c r="D26" s="6">
        <v>1</v>
      </c>
    </row>
    <row r="27" spans="1:4" ht="15.75">
      <c r="A27" s="5">
        <v>232406035</v>
      </c>
      <c r="B27" s="5" t="s">
        <v>48</v>
      </c>
      <c r="C27" s="5" t="s">
        <v>49</v>
      </c>
      <c r="D27" s="6">
        <v>1</v>
      </c>
    </row>
    <row r="28" spans="1:4" ht="15.75">
      <c r="A28" s="5">
        <v>232406039</v>
      </c>
      <c r="B28" s="5" t="s">
        <v>50</v>
      </c>
      <c r="C28" s="5" t="s">
        <v>51</v>
      </c>
      <c r="D28" s="6">
        <v>1</v>
      </c>
    </row>
    <row r="29" spans="1:4" ht="15.75">
      <c r="A29" s="5">
        <v>232406041</v>
      </c>
      <c r="B29" s="5" t="s">
        <v>52</v>
      </c>
      <c r="C29" s="5" t="s">
        <v>53</v>
      </c>
      <c r="D29" s="6">
        <v>1</v>
      </c>
    </row>
    <row r="30" spans="1:4" ht="15.75">
      <c r="A30" s="5">
        <v>232406043</v>
      </c>
      <c r="B30" s="5" t="s">
        <v>54</v>
      </c>
      <c r="C30" s="5" t="s">
        <v>55</v>
      </c>
      <c r="D30" s="6">
        <v>1</v>
      </c>
    </row>
    <row r="31" spans="1:4" ht="15.75">
      <c r="A31" s="5">
        <v>232406045</v>
      </c>
      <c r="B31" s="5" t="s">
        <v>56</v>
      </c>
      <c r="C31" s="5" t="s">
        <v>57</v>
      </c>
      <c r="D31" s="6">
        <v>1</v>
      </c>
    </row>
    <row r="32" spans="1:4" ht="15.75">
      <c r="A32" s="5">
        <v>232406046</v>
      </c>
      <c r="B32" s="5" t="s">
        <v>58</v>
      </c>
      <c r="C32" s="5" t="s">
        <v>59</v>
      </c>
      <c r="D32" s="6">
        <v>1</v>
      </c>
    </row>
    <row r="33" spans="1:4" ht="15.75">
      <c r="A33" s="5">
        <v>232406047</v>
      </c>
      <c r="B33" s="5" t="s">
        <v>60</v>
      </c>
      <c r="C33" s="5" t="s">
        <v>61</v>
      </c>
      <c r="D33" s="6">
        <v>1</v>
      </c>
    </row>
    <row r="34" spans="1:4" ht="15.75">
      <c r="A34" s="5">
        <v>232406048</v>
      </c>
      <c r="B34" s="5" t="s">
        <v>62</v>
      </c>
      <c r="C34" s="5" t="s">
        <v>63</v>
      </c>
      <c r="D34" s="6">
        <v>1</v>
      </c>
    </row>
    <row r="35" spans="1:4" ht="15.75">
      <c r="A35" s="5">
        <v>232406301</v>
      </c>
      <c r="B35" s="5" t="s">
        <v>64</v>
      </c>
      <c r="C35" s="5" t="s">
        <v>65</v>
      </c>
      <c r="D35" s="6">
        <v>1</v>
      </c>
    </row>
    <row r="36" spans="1:4" ht="15.75">
      <c r="A36" s="5">
        <v>232406302</v>
      </c>
      <c r="B36" s="5" t="s">
        <v>66</v>
      </c>
      <c r="C36" s="5" t="s">
        <v>67</v>
      </c>
      <c r="D36" s="6">
        <v>1</v>
      </c>
    </row>
    <row r="37" spans="1:4" ht="15.75">
      <c r="A37" s="5">
        <v>232406303</v>
      </c>
      <c r="B37" s="5" t="s">
        <v>11</v>
      </c>
      <c r="C37" s="5" t="s">
        <v>68</v>
      </c>
      <c r="D37" s="6">
        <v>1</v>
      </c>
    </row>
    <row r="38" spans="1:4">
      <c r="A38" s="6"/>
      <c r="B38" s="6"/>
      <c r="C38" s="6"/>
      <c r="D38" s="6"/>
    </row>
    <row r="39" spans="1:4" ht="15.75">
      <c r="A39" s="5">
        <v>212456005</v>
      </c>
      <c r="B39" s="5" t="s">
        <v>69</v>
      </c>
      <c r="C39" s="5" t="s">
        <v>70</v>
      </c>
      <c r="D39" s="6">
        <v>2</v>
      </c>
    </row>
    <row r="40" spans="1:4" ht="15.75">
      <c r="A40" s="5">
        <v>212456314</v>
      </c>
      <c r="B40" s="5" t="s">
        <v>71</v>
      </c>
      <c r="C40" s="5" t="s">
        <v>24</v>
      </c>
      <c r="D40" s="6">
        <v>2</v>
      </c>
    </row>
    <row r="41" spans="1:4" ht="15.75">
      <c r="A41" s="5">
        <v>222456008</v>
      </c>
      <c r="B41" s="5" t="s">
        <v>72</v>
      </c>
      <c r="C41" s="5" t="s">
        <v>73</v>
      </c>
      <c r="D41" s="6">
        <v>2</v>
      </c>
    </row>
    <row r="42" spans="1:4" ht="15.75">
      <c r="A42" s="5">
        <v>222456014</v>
      </c>
      <c r="B42" s="5" t="s">
        <v>74</v>
      </c>
      <c r="C42" s="5" t="s">
        <v>75</v>
      </c>
      <c r="D42" s="6">
        <v>2</v>
      </c>
    </row>
    <row r="43" spans="1:4" ht="15.75">
      <c r="A43" s="5">
        <v>222456018</v>
      </c>
      <c r="B43" s="5" t="s">
        <v>76</v>
      </c>
      <c r="C43" s="5" t="s">
        <v>77</v>
      </c>
      <c r="D43" s="6">
        <v>2</v>
      </c>
    </row>
    <row r="44" spans="1:4" ht="15.75">
      <c r="A44" s="5">
        <v>222456027</v>
      </c>
      <c r="B44" s="5" t="s">
        <v>78</v>
      </c>
      <c r="C44" s="5" t="s">
        <v>79</v>
      </c>
      <c r="D44" s="6">
        <v>2</v>
      </c>
    </row>
    <row r="45" spans="1:4" ht="15.75">
      <c r="A45" s="5">
        <v>222456042</v>
      </c>
      <c r="B45" s="5" t="s">
        <v>13</v>
      </c>
      <c r="C45" s="5" t="s">
        <v>80</v>
      </c>
      <c r="D45" s="6">
        <v>2</v>
      </c>
    </row>
    <row r="46" spans="1:4" ht="15.75">
      <c r="A46" s="5">
        <v>222456302</v>
      </c>
      <c r="B46" s="5" t="s">
        <v>81</v>
      </c>
      <c r="C46" s="5" t="s">
        <v>82</v>
      </c>
      <c r="D46" s="6">
        <v>2</v>
      </c>
    </row>
    <row r="47" spans="1:4" ht="15.75">
      <c r="A47" s="5">
        <v>232456005</v>
      </c>
      <c r="B47" s="5" t="s">
        <v>83</v>
      </c>
      <c r="C47" s="5" t="s">
        <v>84</v>
      </c>
      <c r="D47" s="6">
        <v>2</v>
      </c>
    </row>
    <row r="48" spans="1:4" ht="15.75">
      <c r="A48" s="5">
        <v>232456010</v>
      </c>
      <c r="B48" s="5" t="s">
        <v>85</v>
      </c>
      <c r="C48" s="5" t="s">
        <v>86</v>
      </c>
      <c r="D48" s="6">
        <v>2</v>
      </c>
    </row>
    <row r="49" spans="1:4" ht="15.75">
      <c r="A49" s="5">
        <v>232456011</v>
      </c>
      <c r="B49" s="5" t="s">
        <v>87</v>
      </c>
      <c r="C49" s="5" t="s">
        <v>88</v>
      </c>
      <c r="D49" s="6">
        <v>2</v>
      </c>
    </row>
    <row r="50" spans="1:4" ht="15.75">
      <c r="A50" s="5">
        <v>232456014</v>
      </c>
      <c r="B50" s="5" t="s">
        <v>89</v>
      </c>
      <c r="C50" s="5" t="s">
        <v>90</v>
      </c>
      <c r="D50" s="6">
        <v>2</v>
      </c>
    </row>
    <row r="51" spans="1:4" ht="15.75">
      <c r="A51" s="5">
        <v>232456017</v>
      </c>
      <c r="B51" s="5" t="s">
        <v>23</v>
      </c>
      <c r="C51" s="5" t="s">
        <v>29</v>
      </c>
      <c r="D51" s="6">
        <v>2</v>
      </c>
    </row>
    <row r="52" spans="1:4" ht="15.75">
      <c r="A52" s="5">
        <v>232456021</v>
      </c>
      <c r="B52" s="5" t="s">
        <v>91</v>
      </c>
      <c r="C52" s="5" t="s">
        <v>92</v>
      </c>
      <c r="D52" s="6">
        <v>2</v>
      </c>
    </row>
    <row r="53" spans="1:4" ht="15.75">
      <c r="A53" s="5">
        <v>232456022</v>
      </c>
      <c r="B53" s="5" t="s">
        <v>11</v>
      </c>
      <c r="C53" s="5" t="s">
        <v>93</v>
      </c>
      <c r="D53" s="6">
        <v>2</v>
      </c>
    </row>
    <row r="54" spans="1:4" ht="15.75">
      <c r="A54" s="5">
        <v>232456023</v>
      </c>
      <c r="B54" s="5" t="s">
        <v>94</v>
      </c>
      <c r="C54" s="5" t="s">
        <v>95</v>
      </c>
      <c r="D54" s="6">
        <v>2</v>
      </c>
    </row>
    <row r="55" spans="1:4" ht="15.75">
      <c r="A55" s="5">
        <v>232456026</v>
      </c>
      <c r="B55" s="5" t="s">
        <v>96</v>
      </c>
      <c r="C55" s="5" t="s">
        <v>97</v>
      </c>
      <c r="D55" s="6">
        <v>2</v>
      </c>
    </row>
    <row r="56" spans="1:4" ht="15.75">
      <c r="A56" s="5">
        <v>232456027</v>
      </c>
      <c r="B56" s="5" t="s">
        <v>98</v>
      </c>
      <c r="C56" s="5" t="s">
        <v>99</v>
      </c>
      <c r="D56" s="6">
        <v>2</v>
      </c>
    </row>
    <row r="57" spans="1:4" ht="15.75">
      <c r="A57" s="5">
        <v>232456028</v>
      </c>
      <c r="B57" s="5" t="s">
        <v>100</v>
      </c>
      <c r="C57" s="5" t="s">
        <v>101</v>
      </c>
      <c r="D57" s="6">
        <v>2</v>
      </c>
    </row>
    <row r="58" spans="1:4" ht="15.75">
      <c r="A58" s="5">
        <v>232456034</v>
      </c>
      <c r="B58" s="5" t="s">
        <v>102</v>
      </c>
      <c r="C58" s="5" t="s">
        <v>103</v>
      </c>
      <c r="D58" s="6">
        <v>2</v>
      </c>
    </row>
    <row r="59" spans="1:4" ht="15.75">
      <c r="A59" s="5">
        <v>232456035</v>
      </c>
      <c r="B59" s="5" t="s">
        <v>104</v>
      </c>
      <c r="C59" s="5" t="s">
        <v>105</v>
      </c>
      <c r="D59" s="6">
        <v>2</v>
      </c>
    </row>
    <row r="60" spans="1:4" ht="15.75">
      <c r="A60" s="5">
        <v>232456041</v>
      </c>
      <c r="B60" s="5" t="s">
        <v>106</v>
      </c>
      <c r="C60" s="5" t="s">
        <v>107</v>
      </c>
      <c r="D60" s="6">
        <v>2</v>
      </c>
    </row>
    <row r="61" spans="1:4" ht="15.75">
      <c r="A61" s="5">
        <v>232456301</v>
      </c>
      <c r="B61" s="5" t="s">
        <v>108</v>
      </c>
      <c r="C61" s="5" t="s">
        <v>47</v>
      </c>
      <c r="D61" s="6">
        <v>2</v>
      </c>
    </row>
    <row r="62" spans="1:4" ht="15.75">
      <c r="A62" s="5"/>
      <c r="B62" s="5"/>
      <c r="C62" s="5"/>
      <c r="D62" s="6"/>
    </row>
    <row r="63" spans="1:4" ht="15.75">
      <c r="A63" s="5"/>
      <c r="B63" s="5"/>
      <c r="C63" s="5"/>
      <c r="D63" s="6"/>
    </row>
    <row r="64" spans="1:4" ht="15.75">
      <c r="A64" s="5"/>
      <c r="B64" s="5"/>
      <c r="C64" s="5"/>
      <c r="D64" s="6"/>
    </row>
    <row r="65" spans="1:3" ht="15.75">
      <c r="A65" s="5"/>
      <c r="B65" s="5"/>
      <c r="C6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5703125" customWidth="1"/>
    <col min="2" max="2" width="9.42578125" bestFit="1" customWidth="1"/>
    <col min="3" max="7" width="9.140625" style="4"/>
    <col min="10" max="10" width="11.85546875" bestFit="1" customWidth="1"/>
  </cols>
  <sheetData>
    <row r="1" spans="1:13" s="1" customFormat="1">
      <c r="A1" s="1" t="s">
        <v>0</v>
      </c>
      <c r="B1" s="1" t="s">
        <v>1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2</v>
      </c>
    </row>
    <row r="2" spans="1:13">
      <c r="A2" t="s">
        <v>113</v>
      </c>
      <c r="B2" t="s">
        <v>114</v>
      </c>
      <c r="C2" s="4">
        <v>10</v>
      </c>
      <c r="D2" s="4">
        <v>0</v>
      </c>
      <c r="E2" s="4">
        <v>0</v>
      </c>
      <c r="F2" s="4">
        <f>SUM(C2:E2)</f>
        <v>10</v>
      </c>
      <c r="G2" s="4">
        <v>2</v>
      </c>
      <c r="J2" s="1" t="s">
        <v>115</v>
      </c>
      <c r="K2">
        <f>COUNTIF(G2:G45,1)</f>
        <v>26</v>
      </c>
    </row>
    <row r="3" spans="1:13">
      <c r="A3" t="s">
        <v>116</v>
      </c>
      <c r="B3" t="s">
        <v>117</v>
      </c>
      <c r="C3" s="4">
        <v>0</v>
      </c>
      <c r="D3" s="4">
        <v>30</v>
      </c>
      <c r="E3" s="4">
        <v>0</v>
      </c>
      <c r="F3" s="4">
        <f t="shared" ref="F3:F63" si="0">SUM(C3:E3)</f>
        <v>30</v>
      </c>
      <c r="G3" s="4">
        <v>2</v>
      </c>
      <c r="J3" s="1" t="s">
        <v>118</v>
      </c>
      <c r="K3">
        <f>COUNTIF(G2:G45,2)</f>
        <v>16</v>
      </c>
    </row>
    <row r="4" spans="1:13">
      <c r="A4" t="s">
        <v>119</v>
      </c>
      <c r="B4" t="s">
        <v>120</v>
      </c>
      <c r="C4" s="4">
        <v>10</v>
      </c>
      <c r="D4" s="4">
        <v>0</v>
      </c>
      <c r="E4" s="4">
        <v>0</v>
      </c>
      <c r="F4" s="4">
        <f t="shared" si="0"/>
        <v>10</v>
      </c>
      <c r="G4" s="4">
        <v>1</v>
      </c>
      <c r="J4" s="1" t="s">
        <v>112</v>
      </c>
      <c r="K4">
        <f>K2+K3</f>
        <v>42</v>
      </c>
      <c r="L4">
        <f>COUNTA(G2:G45)</f>
        <v>42</v>
      </c>
    </row>
    <row r="5" spans="1:13">
      <c r="A5" t="s">
        <v>121</v>
      </c>
      <c r="B5" t="s">
        <v>122</v>
      </c>
      <c r="C5" s="4">
        <v>10</v>
      </c>
      <c r="D5" s="4">
        <v>0</v>
      </c>
      <c r="E5" s="4">
        <v>0</v>
      </c>
      <c r="F5" s="4">
        <f t="shared" si="0"/>
        <v>10</v>
      </c>
      <c r="G5" s="4">
        <v>1</v>
      </c>
    </row>
    <row r="6" spans="1:13">
      <c r="A6" t="s">
        <v>123</v>
      </c>
      <c r="B6" t="s">
        <v>124</v>
      </c>
      <c r="C6" s="4">
        <v>0</v>
      </c>
      <c r="D6" s="4">
        <v>0</v>
      </c>
      <c r="E6" s="4">
        <v>0</v>
      </c>
      <c r="F6" s="4">
        <f t="shared" si="0"/>
        <v>0</v>
      </c>
      <c r="G6" s="4">
        <v>1</v>
      </c>
      <c r="K6" s="1" t="s">
        <v>125</v>
      </c>
      <c r="L6" s="1" t="s">
        <v>126</v>
      </c>
      <c r="M6" s="1" t="s">
        <v>127</v>
      </c>
    </row>
    <row r="7" spans="1:13">
      <c r="A7" t="s">
        <v>128</v>
      </c>
      <c r="B7" t="s">
        <v>129</v>
      </c>
      <c r="C7" s="4">
        <v>0</v>
      </c>
      <c r="D7" s="4">
        <v>0</v>
      </c>
      <c r="E7" s="4">
        <v>0</v>
      </c>
      <c r="F7" s="4">
        <f t="shared" si="0"/>
        <v>0</v>
      </c>
      <c r="G7" s="4">
        <v>2</v>
      </c>
      <c r="J7" s="1" t="s">
        <v>109</v>
      </c>
      <c r="K7">
        <f>MIN(C2:C45)</f>
        <v>0</v>
      </c>
      <c r="L7">
        <f>MAX(C2:C45)</f>
        <v>40</v>
      </c>
      <c r="M7">
        <f>AVERAGE(C2:C45)</f>
        <v>15.595238095238095</v>
      </c>
    </row>
    <row r="8" spans="1:13">
      <c r="A8" t="s">
        <v>130</v>
      </c>
      <c r="B8" t="s">
        <v>131</v>
      </c>
      <c r="C8" s="4">
        <v>40</v>
      </c>
      <c r="D8" s="4">
        <v>30</v>
      </c>
      <c r="E8" s="4">
        <v>30</v>
      </c>
      <c r="F8" s="4">
        <f t="shared" si="0"/>
        <v>100</v>
      </c>
      <c r="G8" s="4">
        <v>1</v>
      </c>
      <c r="J8" s="1" t="s">
        <v>110</v>
      </c>
      <c r="K8">
        <f>MIN(D2:D45)</f>
        <v>0</v>
      </c>
      <c r="L8">
        <f>MAX(D2:D45)</f>
        <v>30</v>
      </c>
      <c r="M8">
        <f>AVERAGE(D2:D45)</f>
        <v>19.523809523809526</v>
      </c>
    </row>
    <row r="9" spans="1:13">
      <c r="A9" t="s">
        <v>132</v>
      </c>
      <c r="B9" t="s">
        <v>124</v>
      </c>
      <c r="C9" s="4">
        <v>0</v>
      </c>
      <c r="D9" s="4">
        <v>30</v>
      </c>
      <c r="E9" s="4">
        <v>15</v>
      </c>
      <c r="F9" s="4">
        <f t="shared" si="0"/>
        <v>45</v>
      </c>
      <c r="G9" s="4">
        <v>1</v>
      </c>
      <c r="J9" s="1" t="s">
        <v>111</v>
      </c>
      <c r="K9">
        <f>MIN(E2:E45)</f>
        <v>0</v>
      </c>
      <c r="L9">
        <f>MAX(E2:E45)</f>
        <v>30</v>
      </c>
      <c r="M9">
        <f>AVERAGE(E2:E45)</f>
        <v>14.880952380952381</v>
      </c>
    </row>
    <row r="10" spans="1:13">
      <c r="A10" t="s">
        <v>133</v>
      </c>
      <c r="B10" t="s">
        <v>134</v>
      </c>
      <c r="C10" s="4">
        <v>10</v>
      </c>
      <c r="D10" s="4">
        <v>25</v>
      </c>
      <c r="E10" s="4">
        <v>10</v>
      </c>
      <c r="F10" s="4">
        <f t="shared" si="0"/>
        <v>45</v>
      </c>
      <c r="G10" s="4">
        <v>2</v>
      </c>
      <c r="J10" s="1" t="s">
        <v>112</v>
      </c>
      <c r="K10">
        <f>MIN(F2:F45)</f>
        <v>0</v>
      </c>
      <c r="L10">
        <f>MAX(F2:F45)</f>
        <v>100</v>
      </c>
      <c r="M10">
        <f>AVERAGE(F2:F45)</f>
        <v>50</v>
      </c>
    </row>
    <row r="11" spans="1:13">
      <c r="A11" t="s">
        <v>135</v>
      </c>
      <c r="B11" t="s">
        <v>136</v>
      </c>
      <c r="C11" s="4">
        <v>40</v>
      </c>
      <c r="D11" s="4">
        <v>30</v>
      </c>
      <c r="E11" s="4">
        <v>30</v>
      </c>
      <c r="F11" s="4">
        <f t="shared" si="0"/>
        <v>100</v>
      </c>
      <c r="G11" s="4">
        <v>2</v>
      </c>
    </row>
    <row r="12" spans="1:13">
      <c r="A12" t="s">
        <v>137</v>
      </c>
      <c r="B12" t="s">
        <v>138</v>
      </c>
      <c r="C12" s="4">
        <v>0</v>
      </c>
      <c r="D12" s="4">
        <v>30</v>
      </c>
      <c r="E12" s="4">
        <v>20</v>
      </c>
      <c r="F12" s="4">
        <f t="shared" si="0"/>
        <v>50</v>
      </c>
      <c r="G12" s="4">
        <v>2</v>
      </c>
    </row>
    <row r="13" spans="1:13">
      <c r="A13" t="s">
        <v>139</v>
      </c>
      <c r="B13" t="s">
        <v>140</v>
      </c>
      <c r="C13" s="4">
        <v>40</v>
      </c>
      <c r="D13" s="4">
        <v>30</v>
      </c>
      <c r="E13" s="4">
        <v>30</v>
      </c>
      <c r="F13" s="4">
        <f t="shared" si="0"/>
        <v>100</v>
      </c>
      <c r="G13" s="4">
        <v>2</v>
      </c>
    </row>
    <row r="14" spans="1:13">
      <c r="A14" t="s">
        <v>141</v>
      </c>
      <c r="B14" t="s">
        <v>142</v>
      </c>
      <c r="C14" s="4">
        <v>40</v>
      </c>
      <c r="D14" s="4">
        <v>30</v>
      </c>
      <c r="E14" s="4">
        <v>25</v>
      </c>
      <c r="F14" s="4">
        <f t="shared" si="0"/>
        <v>95</v>
      </c>
      <c r="G14" s="4">
        <v>2</v>
      </c>
    </row>
    <row r="15" spans="1:13">
      <c r="A15" t="s">
        <v>143</v>
      </c>
      <c r="B15" t="s">
        <v>144</v>
      </c>
      <c r="C15" s="4">
        <v>25</v>
      </c>
      <c r="D15" s="4">
        <v>30</v>
      </c>
      <c r="E15" s="4">
        <v>25</v>
      </c>
      <c r="F15" s="4">
        <f t="shared" si="0"/>
        <v>80</v>
      </c>
      <c r="G15" s="4">
        <v>1</v>
      </c>
    </row>
    <row r="16" spans="1:13">
      <c r="A16" t="s">
        <v>145</v>
      </c>
      <c r="B16" t="s">
        <v>146</v>
      </c>
      <c r="C16" s="4">
        <v>15</v>
      </c>
      <c r="D16" s="4">
        <v>15</v>
      </c>
      <c r="E16" s="4">
        <v>15</v>
      </c>
      <c r="F16" s="4">
        <f t="shared" si="0"/>
        <v>45</v>
      </c>
      <c r="G16" s="4">
        <v>1</v>
      </c>
    </row>
    <row r="17" spans="1:7">
      <c r="A17" t="s">
        <v>147</v>
      </c>
      <c r="B17" t="s">
        <v>148</v>
      </c>
      <c r="C17" s="4">
        <v>15</v>
      </c>
      <c r="D17" s="4">
        <v>30</v>
      </c>
      <c r="E17" s="4">
        <v>25</v>
      </c>
      <c r="F17" s="4">
        <f t="shared" si="0"/>
        <v>70</v>
      </c>
      <c r="G17" s="4">
        <v>1</v>
      </c>
    </row>
    <row r="18" spans="1:7">
      <c r="A18" t="s">
        <v>149</v>
      </c>
      <c r="B18" t="s">
        <v>150</v>
      </c>
      <c r="C18" s="4">
        <v>0</v>
      </c>
      <c r="D18" s="4">
        <v>30</v>
      </c>
      <c r="E18" s="4">
        <v>25</v>
      </c>
      <c r="F18" s="4">
        <f t="shared" si="0"/>
        <v>55</v>
      </c>
      <c r="G18" s="4">
        <v>2</v>
      </c>
    </row>
    <row r="19" spans="1:7">
      <c r="A19" t="s">
        <v>151</v>
      </c>
      <c r="B19" t="s">
        <v>152</v>
      </c>
      <c r="C19" s="4">
        <v>15</v>
      </c>
      <c r="D19" s="4">
        <v>30</v>
      </c>
      <c r="E19" s="4">
        <v>25</v>
      </c>
      <c r="F19" s="4">
        <f t="shared" si="0"/>
        <v>70</v>
      </c>
      <c r="G19" s="4">
        <v>1</v>
      </c>
    </row>
    <row r="20" spans="1:7">
      <c r="A20" t="s">
        <v>153</v>
      </c>
      <c r="B20" t="s">
        <v>154</v>
      </c>
      <c r="C20" s="4">
        <v>0</v>
      </c>
      <c r="D20" s="4">
        <v>15</v>
      </c>
      <c r="E20" s="4">
        <v>15</v>
      </c>
      <c r="F20" s="4">
        <f t="shared" si="0"/>
        <v>30</v>
      </c>
      <c r="G20" s="4">
        <v>1</v>
      </c>
    </row>
    <row r="21" spans="1:7">
      <c r="A21" t="s">
        <v>155</v>
      </c>
      <c r="B21" t="s">
        <v>156</v>
      </c>
      <c r="C21" s="4">
        <v>10</v>
      </c>
      <c r="D21" s="4">
        <v>30</v>
      </c>
      <c r="E21" s="4">
        <v>25</v>
      </c>
      <c r="F21" s="4">
        <f t="shared" si="0"/>
        <v>65</v>
      </c>
      <c r="G21" s="4">
        <v>2</v>
      </c>
    </row>
    <row r="22" spans="1:7">
      <c r="A22" s="2" t="s">
        <v>157</v>
      </c>
      <c r="B22" t="s">
        <v>158</v>
      </c>
      <c r="C22" s="4">
        <v>10</v>
      </c>
      <c r="D22" s="4">
        <v>30</v>
      </c>
      <c r="E22" s="4">
        <v>0</v>
      </c>
      <c r="F22" s="4">
        <f t="shared" si="0"/>
        <v>40</v>
      </c>
      <c r="G22" s="4">
        <v>1</v>
      </c>
    </row>
    <row r="23" spans="1:7">
      <c r="A23" t="s">
        <v>159</v>
      </c>
      <c r="B23" t="s">
        <v>160</v>
      </c>
      <c r="C23" s="4">
        <v>40</v>
      </c>
      <c r="D23" s="4">
        <v>30</v>
      </c>
      <c r="E23" s="4">
        <v>30</v>
      </c>
      <c r="F23" s="4">
        <f t="shared" si="0"/>
        <v>100</v>
      </c>
      <c r="G23" s="4">
        <v>2</v>
      </c>
    </row>
    <row r="24" spans="1:7">
      <c r="A24" t="s">
        <v>161</v>
      </c>
      <c r="B24" t="s">
        <v>162</v>
      </c>
      <c r="C24" s="4">
        <v>15</v>
      </c>
      <c r="D24" s="4">
        <v>30</v>
      </c>
      <c r="E24" s="4">
        <v>25</v>
      </c>
      <c r="F24" s="4">
        <f t="shared" si="0"/>
        <v>70</v>
      </c>
      <c r="G24" s="4">
        <v>1</v>
      </c>
    </row>
    <row r="25" spans="1:7">
      <c r="A25" t="s">
        <v>163</v>
      </c>
      <c r="B25" t="s">
        <v>164</v>
      </c>
      <c r="C25" s="4">
        <v>25</v>
      </c>
      <c r="D25" s="4">
        <v>30</v>
      </c>
      <c r="E25" s="4">
        <v>25</v>
      </c>
      <c r="F25" s="4">
        <f t="shared" si="0"/>
        <v>80</v>
      </c>
      <c r="G25" s="4">
        <v>1</v>
      </c>
    </row>
    <row r="26" spans="1:7">
      <c r="A26" t="s">
        <v>165</v>
      </c>
      <c r="B26" t="s">
        <v>166</v>
      </c>
      <c r="C26" s="4">
        <v>20</v>
      </c>
      <c r="D26" s="4">
        <v>30</v>
      </c>
      <c r="E26" s="4">
        <v>30</v>
      </c>
      <c r="F26" s="4">
        <f t="shared" si="0"/>
        <v>80</v>
      </c>
      <c r="G26" s="4">
        <v>1</v>
      </c>
    </row>
    <row r="28" spans="1:7">
      <c r="A28" t="s">
        <v>167</v>
      </c>
      <c r="B28" t="s">
        <v>168</v>
      </c>
      <c r="C28" s="4">
        <v>40</v>
      </c>
      <c r="D28" s="4">
        <v>30</v>
      </c>
      <c r="E28" s="4">
        <v>30</v>
      </c>
      <c r="F28" s="4">
        <f t="shared" si="0"/>
        <v>100</v>
      </c>
      <c r="G28" s="4">
        <v>2</v>
      </c>
    </row>
    <row r="29" spans="1:7">
      <c r="A29" t="s">
        <v>169</v>
      </c>
      <c r="B29" t="s">
        <v>170</v>
      </c>
      <c r="C29" s="4">
        <v>30</v>
      </c>
      <c r="D29" s="4">
        <v>10</v>
      </c>
      <c r="E29" s="4">
        <v>5</v>
      </c>
      <c r="F29" s="4">
        <f t="shared" si="0"/>
        <v>45</v>
      </c>
      <c r="G29" s="4">
        <v>1</v>
      </c>
    </row>
    <row r="30" spans="1:7">
      <c r="A30" t="s">
        <v>171</v>
      </c>
      <c r="B30" t="s">
        <v>172</v>
      </c>
      <c r="C30" s="4">
        <v>10</v>
      </c>
      <c r="D30" s="4">
        <v>30</v>
      </c>
      <c r="E30" s="4">
        <v>20</v>
      </c>
      <c r="F30" s="4">
        <f t="shared" si="0"/>
        <v>60</v>
      </c>
      <c r="G30" s="4">
        <v>1</v>
      </c>
    </row>
    <row r="31" spans="1:7">
      <c r="A31" t="s">
        <v>141</v>
      </c>
      <c r="B31" t="s">
        <v>173</v>
      </c>
      <c r="C31" s="4">
        <v>10</v>
      </c>
      <c r="D31" s="4">
        <v>15</v>
      </c>
      <c r="E31" s="4">
        <v>10</v>
      </c>
      <c r="F31" s="4">
        <f t="shared" si="0"/>
        <v>35</v>
      </c>
      <c r="G31" s="4">
        <v>1</v>
      </c>
    </row>
    <row r="32" spans="1:7">
      <c r="A32" s="2" t="s">
        <v>174</v>
      </c>
      <c r="B32" t="s">
        <v>175</v>
      </c>
      <c r="C32" s="4">
        <v>10</v>
      </c>
      <c r="D32" s="4">
        <v>10</v>
      </c>
      <c r="E32" s="4">
        <v>10</v>
      </c>
      <c r="F32" s="4">
        <f t="shared" si="0"/>
        <v>30</v>
      </c>
      <c r="G32" s="4">
        <v>1</v>
      </c>
    </row>
    <row r="33" spans="1:8">
      <c r="A33" t="s">
        <v>128</v>
      </c>
      <c r="B33" t="s">
        <v>176</v>
      </c>
      <c r="C33" s="4">
        <v>10</v>
      </c>
      <c r="D33" s="4">
        <v>30</v>
      </c>
      <c r="E33" s="4">
        <v>20</v>
      </c>
      <c r="F33" s="4">
        <f t="shared" si="0"/>
        <v>60</v>
      </c>
      <c r="G33" s="4">
        <v>1</v>
      </c>
    </row>
    <row r="34" spans="1:8">
      <c r="A34" t="s">
        <v>141</v>
      </c>
      <c r="B34" t="s">
        <v>177</v>
      </c>
      <c r="C34" s="4">
        <v>0</v>
      </c>
      <c r="D34" s="4">
        <v>0</v>
      </c>
      <c r="E34" s="4">
        <v>0</v>
      </c>
      <c r="F34" s="4">
        <f t="shared" si="0"/>
        <v>0</v>
      </c>
      <c r="G34" s="4">
        <v>1</v>
      </c>
    </row>
    <row r="35" spans="1:8">
      <c r="A35" t="s">
        <v>178</v>
      </c>
      <c r="B35" t="s">
        <v>179</v>
      </c>
      <c r="C35" s="4">
        <v>10</v>
      </c>
      <c r="D35" s="4">
        <v>10</v>
      </c>
      <c r="E35" s="4">
        <v>10</v>
      </c>
      <c r="F35" s="4">
        <f t="shared" si="0"/>
        <v>30</v>
      </c>
      <c r="G35" s="4">
        <v>2</v>
      </c>
    </row>
    <row r="36" spans="1:8">
      <c r="A36" t="s">
        <v>180</v>
      </c>
      <c r="B36" t="s">
        <v>181</v>
      </c>
      <c r="C36" s="4">
        <v>0</v>
      </c>
      <c r="D36" s="4">
        <v>0</v>
      </c>
      <c r="E36" s="4">
        <v>0</v>
      </c>
      <c r="F36" s="4">
        <f t="shared" si="0"/>
        <v>0</v>
      </c>
      <c r="G36" s="4">
        <v>1</v>
      </c>
    </row>
    <row r="37" spans="1:8">
      <c r="A37" t="s">
        <v>182</v>
      </c>
      <c r="B37" t="s">
        <v>183</v>
      </c>
      <c r="C37" s="4">
        <v>20</v>
      </c>
      <c r="D37" s="4">
        <v>0</v>
      </c>
      <c r="E37" s="4">
        <v>0</v>
      </c>
      <c r="F37" s="4">
        <f t="shared" si="0"/>
        <v>20</v>
      </c>
      <c r="G37" s="4">
        <v>1</v>
      </c>
    </row>
    <row r="38" spans="1:8">
      <c r="A38" t="s">
        <v>184</v>
      </c>
      <c r="B38" t="s">
        <v>185</v>
      </c>
      <c r="C38" s="4">
        <v>30</v>
      </c>
      <c r="D38" s="4">
        <v>10</v>
      </c>
      <c r="E38" s="4">
        <v>0</v>
      </c>
      <c r="F38" s="4">
        <f t="shared" si="0"/>
        <v>40</v>
      </c>
      <c r="G38" s="4">
        <v>2</v>
      </c>
    </row>
    <row r="39" spans="1:8">
      <c r="A39" t="s">
        <v>186</v>
      </c>
      <c r="B39" t="s">
        <v>187</v>
      </c>
      <c r="C39" s="4">
        <v>0</v>
      </c>
      <c r="D39" s="4">
        <v>0</v>
      </c>
      <c r="E39" s="4">
        <v>0</v>
      </c>
      <c r="F39" s="4">
        <f t="shared" si="0"/>
        <v>0</v>
      </c>
      <c r="G39" s="4">
        <v>2</v>
      </c>
    </row>
    <row r="40" spans="1:8">
      <c r="A40" t="s">
        <v>188</v>
      </c>
      <c r="B40" t="s">
        <v>189</v>
      </c>
      <c r="C40" s="4">
        <v>15</v>
      </c>
      <c r="D40" s="4">
        <v>0</v>
      </c>
      <c r="E40" s="4">
        <v>0</v>
      </c>
      <c r="F40" s="4">
        <f t="shared" si="0"/>
        <v>15</v>
      </c>
      <c r="G40" s="4">
        <v>1</v>
      </c>
    </row>
    <row r="42" spans="1:8">
      <c r="A42" t="s">
        <v>119</v>
      </c>
      <c r="B42" t="s">
        <v>190</v>
      </c>
      <c r="C42" s="4">
        <v>0</v>
      </c>
      <c r="D42" s="4">
        <v>30</v>
      </c>
      <c r="E42" s="4">
        <v>25</v>
      </c>
      <c r="F42" s="4">
        <f t="shared" si="0"/>
        <v>55</v>
      </c>
      <c r="G42" s="4">
        <v>1</v>
      </c>
    </row>
    <row r="43" spans="1:8">
      <c r="A43" t="s">
        <v>191</v>
      </c>
      <c r="B43" t="s">
        <v>192</v>
      </c>
      <c r="C43" s="4">
        <v>30</v>
      </c>
      <c r="D43" s="4">
        <v>30</v>
      </c>
      <c r="E43" s="4">
        <v>20</v>
      </c>
      <c r="F43" s="4">
        <f t="shared" si="0"/>
        <v>80</v>
      </c>
      <c r="G43" s="4">
        <v>1</v>
      </c>
    </row>
    <row r="44" spans="1:8">
      <c r="A44" t="s">
        <v>193</v>
      </c>
      <c r="B44" t="s">
        <v>194</v>
      </c>
      <c r="C44" s="4">
        <v>40</v>
      </c>
      <c r="D44" s="4">
        <v>30</v>
      </c>
      <c r="E44" s="4">
        <v>30</v>
      </c>
      <c r="F44" s="4">
        <f t="shared" si="0"/>
        <v>100</v>
      </c>
      <c r="G44" s="4">
        <v>2</v>
      </c>
    </row>
    <row r="45" spans="1:8">
      <c r="A45" t="s">
        <v>195</v>
      </c>
      <c r="B45" t="s">
        <v>196</v>
      </c>
      <c r="C45" s="4">
        <v>10</v>
      </c>
      <c r="D45" s="4">
        <v>20</v>
      </c>
      <c r="E45" s="4">
        <v>20</v>
      </c>
      <c r="F45" s="4">
        <f t="shared" si="0"/>
        <v>50</v>
      </c>
      <c r="G45" s="4">
        <v>1</v>
      </c>
    </row>
    <row r="47" spans="1:8">
      <c r="A47" t="s">
        <v>197</v>
      </c>
      <c r="B47" t="s">
        <v>198</v>
      </c>
      <c r="C47" s="4">
        <v>40</v>
      </c>
      <c r="D47" s="4">
        <v>30</v>
      </c>
      <c r="E47" s="4">
        <v>10</v>
      </c>
      <c r="F47" s="4">
        <f t="shared" si="0"/>
        <v>80</v>
      </c>
      <c r="G47" s="4">
        <v>2</v>
      </c>
      <c r="H47" t="s">
        <v>199</v>
      </c>
    </row>
    <row r="48" spans="1:8">
      <c r="A48" t="s">
        <v>200</v>
      </c>
      <c r="B48" t="s">
        <v>181</v>
      </c>
      <c r="C48" s="4">
        <v>40</v>
      </c>
      <c r="D48" s="4">
        <v>30</v>
      </c>
      <c r="E48" s="4">
        <v>30</v>
      </c>
      <c r="F48" s="4">
        <f t="shared" si="0"/>
        <v>100</v>
      </c>
      <c r="G48" s="4">
        <v>2</v>
      </c>
      <c r="H48" t="s">
        <v>199</v>
      </c>
    </row>
    <row r="49" spans="1:8">
      <c r="A49" t="s">
        <v>201</v>
      </c>
      <c r="B49" t="s">
        <v>202</v>
      </c>
      <c r="C49" s="4">
        <v>10</v>
      </c>
      <c r="D49" s="4">
        <v>30</v>
      </c>
      <c r="E49" s="4">
        <v>25</v>
      </c>
      <c r="F49" s="4">
        <f t="shared" si="0"/>
        <v>65</v>
      </c>
      <c r="G49" s="4">
        <v>1</v>
      </c>
      <c r="H49" t="s">
        <v>199</v>
      </c>
    </row>
  </sheetData>
  <printOptions gridLine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B8BB-DA22-4153-8EFE-6E971BA01D80}">
  <dimension ref="A1:G65"/>
  <sheetViews>
    <sheetView workbookViewId="0">
      <selection activeCell="G61" sqref="G61"/>
    </sheetView>
  </sheetViews>
  <sheetFormatPr defaultRowHeight="15"/>
  <cols>
    <col min="1" max="1" width="14.5703125" style="6" customWidth="1"/>
    <col min="2" max="2" width="24.140625" style="6" bestFit="1" customWidth="1"/>
    <col min="3" max="3" width="13.85546875" style="6" bestFit="1" customWidth="1"/>
    <col min="4" max="5" width="9.140625" style="6"/>
    <col min="6" max="6" width="10.28515625" style="6" customWidth="1"/>
    <col min="7" max="16384" width="9.140625" style="6"/>
  </cols>
  <sheetData>
    <row r="1" spans="1:7" s="7" customFormat="1" ht="15.75">
      <c r="A1" s="9"/>
      <c r="B1" s="9" t="s">
        <v>0</v>
      </c>
      <c r="C1" s="9" t="s">
        <v>1</v>
      </c>
      <c r="D1" s="9" t="s">
        <v>203</v>
      </c>
      <c r="E1" s="9" t="s">
        <v>204</v>
      </c>
      <c r="F1" s="9" t="s">
        <v>112</v>
      </c>
      <c r="G1" s="9" t="s">
        <v>2</v>
      </c>
    </row>
    <row r="2" spans="1:7" ht="15.75">
      <c r="A2" s="5">
        <v>222406003</v>
      </c>
      <c r="B2" s="5" t="s">
        <v>3</v>
      </c>
      <c r="C2" s="5" t="s">
        <v>4</v>
      </c>
      <c r="D2" s="5"/>
      <c r="E2" s="5"/>
      <c r="F2" s="5"/>
      <c r="G2" s="5">
        <v>1</v>
      </c>
    </row>
    <row r="3" spans="1:7" ht="15.75">
      <c r="A3" s="5">
        <v>222406021</v>
      </c>
      <c r="B3" s="5" t="s">
        <v>5</v>
      </c>
      <c r="C3" s="5" t="s">
        <v>6</v>
      </c>
      <c r="D3" s="5">
        <v>85</v>
      </c>
      <c r="E3" s="5">
        <v>0</v>
      </c>
      <c r="F3" s="5">
        <f t="shared" ref="F3:F61" si="0">SUM(D3:E3)</f>
        <v>85</v>
      </c>
      <c r="G3" s="5">
        <v>1</v>
      </c>
    </row>
    <row r="4" spans="1:7" ht="15.75">
      <c r="A4" s="5">
        <v>222406027</v>
      </c>
      <c r="B4" s="5" t="s">
        <v>7</v>
      </c>
      <c r="C4" s="5" t="s">
        <v>8</v>
      </c>
      <c r="D4" s="5"/>
      <c r="E4" s="5"/>
      <c r="F4" s="5"/>
      <c r="G4" s="5">
        <v>1</v>
      </c>
    </row>
    <row r="5" spans="1:7" ht="15.75">
      <c r="A5" s="5">
        <v>222406036</v>
      </c>
      <c r="B5" s="5" t="s">
        <v>9</v>
      </c>
      <c r="C5" s="5" t="s">
        <v>10</v>
      </c>
      <c r="D5" s="5"/>
      <c r="E5" s="5"/>
      <c r="F5" s="5"/>
      <c r="G5" s="5">
        <v>1</v>
      </c>
    </row>
    <row r="6" spans="1:7" ht="15.75">
      <c r="A6" s="5">
        <v>222406039</v>
      </c>
      <c r="B6" s="5" t="s">
        <v>11</v>
      </c>
      <c r="C6" s="5" t="s">
        <v>12</v>
      </c>
      <c r="D6" s="5"/>
      <c r="E6" s="5"/>
      <c r="F6" s="5"/>
      <c r="G6" s="5">
        <v>1</v>
      </c>
    </row>
    <row r="7" spans="1:7" ht="15.75">
      <c r="A7" s="5">
        <v>222406042</v>
      </c>
      <c r="B7" s="5" t="s">
        <v>13</v>
      </c>
      <c r="C7" s="5" t="s">
        <v>14</v>
      </c>
      <c r="D7" s="5"/>
      <c r="E7" s="5"/>
      <c r="F7" s="5"/>
      <c r="G7" s="5">
        <v>1</v>
      </c>
    </row>
    <row r="8" spans="1:7" ht="15.75">
      <c r="A8" s="5">
        <v>232406002</v>
      </c>
      <c r="B8" s="5" t="s">
        <v>15</v>
      </c>
      <c r="C8" s="5" t="s">
        <v>16</v>
      </c>
      <c r="D8" s="5">
        <v>100</v>
      </c>
      <c r="E8" s="5">
        <v>10</v>
      </c>
      <c r="F8" s="5">
        <f t="shared" si="0"/>
        <v>110</v>
      </c>
      <c r="G8" s="5">
        <v>1</v>
      </c>
    </row>
    <row r="9" spans="1:7" ht="15.75">
      <c r="A9" s="5">
        <v>232406003</v>
      </c>
      <c r="B9" s="5" t="s">
        <v>17</v>
      </c>
      <c r="C9" s="5" t="s">
        <v>18</v>
      </c>
      <c r="D9" s="5">
        <v>75</v>
      </c>
      <c r="E9" s="5">
        <v>0</v>
      </c>
      <c r="F9" s="5">
        <f t="shared" si="0"/>
        <v>75</v>
      </c>
      <c r="G9" s="5">
        <v>1</v>
      </c>
    </row>
    <row r="10" spans="1:7" ht="15.75">
      <c r="A10" s="5">
        <v>232406004</v>
      </c>
      <c r="B10" s="5" t="s">
        <v>19</v>
      </c>
      <c r="C10" s="5" t="s">
        <v>20</v>
      </c>
      <c r="D10" s="5">
        <v>85</v>
      </c>
      <c r="E10" s="5">
        <v>0</v>
      </c>
      <c r="F10" s="5">
        <f t="shared" si="0"/>
        <v>85</v>
      </c>
      <c r="G10" s="5">
        <v>1</v>
      </c>
    </row>
    <row r="11" spans="1:7" ht="15.75">
      <c r="A11" s="5">
        <v>232406006</v>
      </c>
      <c r="B11" s="5" t="s">
        <v>21</v>
      </c>
      <c r="C11" s="5" t="s">
        <v>22</v>
      </c>
      <c r="D11" s="5">
        <v>50</v>
      </c>
      <c r="E11" s="5">
        <v>0</v>
      </c>
      <c r="F11" s="5">
        <f t="shared" si="0"/>
        <v>50</v>
      </c>
      <c r="G11" s="5">
        <v>1</v>
      </c>
    </row>
    <row r="12" spans="1:7" ht="15.75">
      <c r="A12" s="5">
        <v>232406007</v>
      </c>
      <c r="B12" s="5" t="s">
        <v>23</v>
      </c>
      <c r="C12" s="5" t="s">
        <v>24</v>
      </c>
      <c r="D12" s="5"/>
      <c r="E12" s="5"/>
      <c r="F12" s="5"/>
      <c r="G12" s="5">
        <v>1</v>
      </c>
    </row>
    <row r="13" spans="1:7" ht="15.75">
      <c r="A13" s="5">
        <v>232406009</v>
      </c>
      <c r="B13" s="5" t="s">
        <v>7</v>
      </c>
      <c r="C13" s="5" t="s">
        <v>25</v>
      </c>
      <c r="D13" s="5">
        <v>85</v>
      </c>
      <c r="E13" s="5">
        <v>0</v>
      </c>
      <c r="F13" s="5">
        <f t="shared" si="0"/>
        <v>85</v>
      </c>
      <c r="G13" s="5">
        <v>1</v>
      </c>
    </row>
    <row r="14" spans="1:7" ht="15.75">
      <c r="A14" s="5">
        <v>232406010</v>
      </c>
      <c r="B14" s="5" t="s">
        <v>15</v>
      </c>
      <c r="C14" s="5" t="s">
        <v>26</v>
      </c>
      <c r="D14" s="5"/>
      <c r="E14" s="5"/>
      <c r="F14" s="5"/>
      <c r="G14" s="5">
        <v>1</v>
      </c>
    </row>
    <row r="15" spans="1:7" ht="15.75">
      <c r="A15" s="5">
        <v>232406014</v>
      </c>
      <c r="B15" s="5" t="s">
        <v>27</v>
      </c>
      <c r="C15" s="5" t="s">
        <v>28</v>
      </c>
      <c r="D15" s="5">
        <v>80</v>
      </c>
      <c r="E15" s="5">
        <v>0</v>
      </c>
      <c r="F15" s="5">
        <f t="shared" si="0"/>
        <v>80</v>
      </c>
      <c r="G15" s="5">
        <v>1</v>
      </c>
    </row>
    <row r="16" spans="1:7" ht="15.75">
      <c r="A16" s="5">
        <v>232406015</v>
      </c>
      <c r="B16" s="5" t="s">
        <v>23</v>
      </c>
      <c r="C16" s="5" t="s">
        <v>29</v>
      </c>
      <c r="D16" s="5"/>
      <c r="E16" s="5"/>
      <c r="F16" s="5"/>
      <c r="G16" s="5">
        <v>1</v>
      </c>
    </row>
    <row r="17" spans="1:7" ht="15.75">
      <c r="A17" s="5">
        <v>232406017</v>
      </c>
      <c r="B17" s="5" t="s">
        <v>30</v>
      </c>
      <c r="C17" s="5" t="s">
        <v>31</v>
      </c>
      <c r="D17" s="5"/>
      <c r="E17" s="5"/>
      <c r="F17" s="5"/>
      <c r="G17" s="5">
        <v>1</v>
      </c>
    </row>
    <row r="18" spans="1:7" ht="15.75">
      <c r="A18" s="5">
        <v>232406018</v>
      </c>
      <c r="B18" s="5" t="s">
        <v>32</v>
      </c>
      <c r="C18" s="5" t="s">
        <v>33</v>
      </c>
      <c r="D18" s="5">
        <v>85</v>
      </c>
      <c r="E18" s="5">
        <v>0</v>
      </c>
      <c r="F18" s="5">
        <f t="shared" si="0"/>
        <v>85</v>
      </c>
      <c r="G18" s="5">
        <v>1</v>
      </c>
    </row>
    <row r="19" spans="1:7" ht="15.75">
      <c r="A19" s="5">
        <v>232406019</v>
      </c>
      <c r="B19" s="5" t="s">
        <v>34</v>
      </c>
      <c r="C19" s="5" t="s">
        <v>29</v>
      </c>
      <c r="D19" s="5">
        <v>30</v>
      </c>
      <c r="E19" s="5">
        <v>0</v>
      </c>
      <c r="F19" s="5">
        <f t="shared" si="0"/>
        <v>30</v>
      </c>
      <c r="G19" s="5">
        <v>1</v>
      </c>
    </row>
    <row r="20" spans="1:7" ht="15.75">
      <c r="A20" s="5">
        <v>232406023</v>
      </c>
      <c r="B20" s="5" t="s">
        <v>13</v>
      </c>
      <c r="C20" s="5" t="s">
        <v>35</v>
      </c>
      <c r="D20" s="5">
        <v>30</v>
      </c>
      <c r="E20" s="5">
        <v>0</v>
      </c>
      <c r="F20" s="5">
        <f t="shared" si="0"/>
        <v>30</v>
      </c>
      <c r="G20" s="5">
        <v>1</v>
      </c>
    </row>
    <row r="21" spans="1:7" ht="15.75">
      <c r="A21" s="5">
        <v>232406026</v>
      </c>
      <c r="B21" s="5" t="s">
        <v>36</v>
      </c>
      <c r="C21" s="5" t="s">
        <v>37</v>
      </c>
      <c r="D21" s="5"/>
      <c r="E21" s="5"/>
      <c r="F21" s="5"/>
      <c r="G21" s="5">
        <v>1</v>
      </c>
    </row>
    <row r="22" spans="1:7" ht="15.75">
      <c r="A22" s="5">
        <v>232406029</v>
      </c>
      <c r="B22" s="5" t="s">
        <v>38</v>
      </c>
      <c r="C22" s="5" t="s">
        <v>39</v>
      </c>
      <c r="D22" s="5">
        <v>10</v>
      </c>
      <c r="E22" s="5">
        <v>0</v>
      </c>
      <c r="F22" s="5">
        <f t="shared" si="0"/>
        <v>10</v>
      </c>
      <c r="G22" s="5">
        <v>1</v>
      </c>
    </row>
    <row r="23" spans="1:7" ht="15.75">
      <c r="A23" s="5">
        <v>232406030</v>
      </c>
      <c r="B23" s="5" t="s">
        <v>40</v>
      </c>
      <c r="C23" s="5" t="s">
        <v>41</v>
      </c>
      <c r="D23" s="5">
        <v>10</v>
      </c>
      <c r="E23" s="5">
        <v>0</v>
      </c>
      <c r="F23" s="5">
        <f t="shared" si="0"/>
        <v>10</v>
      </c>
      <c r="G23" s="5">
        <v>1</v>
      </c>
    </row>
    <row r="24" spans="1:7" ht="15.75">
      <c r="A24" s="5">
        <v>232406032</v>
      </c>
      <c r="B24" s="5" t="s">
        <v>42</v>
      </c>
      <c r="C24" s="5" t="s">
        <v>43</v>
      </c>
      <c r="D24" s="5"/>
      <c r="E24" s="5"/>
      <c r="F24" s="5"/>
      <c r="G24" s="5">
        <v>1</v>
      </c>
    </row>
    <row r="25" spans="1:7" ht="15.75">
      <c r="A25" s="5">
        <v>232406033</v>
      </c>
      <c r="B25" s="5" t="s">
        <v>44</v>
      </c>
      <c r="C25" s="5" t="s">
        <v>45</v>
      </c>
      <c r="D25" s="5">
        <v>10</v>
      </c>
      <c r="E25" s="5">
        <v>0</v>
      </c>
      <c r="F25" s="5">
        <f t="shared" si="0"/>
        <v>10</v>
      </c>
      <c r="G25" s="5">
        <v>1</v>
      </c>
    </row>
    <row r="26" spans="1:7" ht="15.75">
      <c r="A26" s="5">
        <v>232406034</v>
      </c>
      <c r="B26" s="5" t="s">
        <v>46</v>
      </c>
      <c r="C26" s="5" t="s">
        <v>47</v>
      </c>
      <c r="D26" s="5"/>
      <c r="E26" s="5"/>
      <c r="F26" s="5"/>
      <c r="G26" s="5">
        <v>1</v>
      </c>
    </row>
    <row r="27" spans="1:7" ht="15.75">
      <c r="A27" s="5">
        <v>232406035</v>
      </c>
      <c r="B27" s="5" t="s">
        <v>48</v>
      </c>
      <c r="C27" s="5" t="s">
        <v>49</v>
      </c>
      <c r="D27" s="5">
        <v>85</v>
      </c>
      <c r="E27" s="5">
        <v>0</v>
      </c>
      <c r="F27" s="5">
        <f t="shared" si="0"/>
        <v>85</v>
      </c>
      <c r="G27" s="5">
        <v>1</v>
      </c>
    </row>
    <row r="28" spans="1:7" ht="15.75">
      <c r="A28" s="5">
        <v>232406039</v>
      </c>
      <c r="B28" s="5" t="s">
        <v>50</v>
      </c>
      <c r="C28" s="5" t="s">
        <v>51</v>
      </c>
      <c r="D28" s="5">
        <v>85</v>
      </c>
      <c r="E28" s="5">
        <v>0</v>
      </c>
      <c r="F28" s="5">
        <f t="shared" si="0"/>
        <v>85</v>
      </c>
      <c r="G28" s="5">
        <v>1</v>
      </c>
    </row>
    <row r="29" spans="1:7" ht="15.75">
      <c r="A29" s="5">
        <v>232406041</v>
      </c>
      <c r="B29" s="5" t="s">
        <v>52</v>
      </c>
      <c r="C29" s="5" t="s">
        <v>53</v>
      </c>
      <c r="D29" s="5">
        <v>85</v>
      </c>
      <c r="E29" s="5">
        <v>0</v>
      </c>
      <c r="F29" s="5">
        <f t="shared" si="0"/>
        <v>85</v>
      </c>
      <c r="G29" s="5">
        <v>1</v>
      </c>
    </row>
    <row r="30" spans="1:7" ht="15.75">
      <c r="A30" s="5">
        <v>232406043</v>
      </c>
      <c r="B30" s="5" t="s">
        <v>54</v>
      </c>
      <c r="C30" s="5" t="s">
        <v>55</v>
      </c>
      <c r="D30" s="5"/>
      <c r="E30" s="5"/>
      <c r="F30" s="5"/>
      <c r="G30" s="5">
        <v>1</v>
      </c>
    </row>
    <row r="31" spans="1:7" ht="15.75">
      <c r="A31" s="5">
        <v>232406045</v>
      </c>
      <c r="B31" s="5" t="s">
        <v>56</v>
      </c>
      <c r="C31" s="5" t="s">
        <v>57</v>
      </c>
      <c r="D31" s="5"/>
      <c r="E31" s="5"/>
      <c r="F31" s="5"/>
      <c r="G31" s="5">
        <v>1</v>
      </c>
    </row>
    <row r="32" spans="1:7" ht="15.75">
      <c r="A32" s="5">
        <v>232406046</v>
      </c>
      <c r="B32" s="5" t="s">
        <v>58</v>
      </c>
      <c r="C32" s="5" t="s">
        <v>59</v>
      </c>
      <c r="D32" s="5">
        <v>85</v>
      </c>
      <c r="E32" s="5">
        <v>0</v>
      </c>
      <c r="F32" s="5">
        <f t="shared" si="0"/>
        <v>85</v>
      </c>
      <c r="G32" s="5">
        <v>1</v>
      </c>
    </row>
    <row r="33" spans="1:7" ht="15.75">
      <c r="A33" s="5">
        <v>232406047</v>
      </c>
      <c r="B33" s="5" t="s">
        <v>60</v>
      </c>
      <c r="C33" s="5" t="s">
        <v>61</v>
      </c>
      <c r="D33" s="5">
        <v>90</v>
      </c>
      <c r="E33" s="5">
        <v>0</v>
      </c>
      <c r="F33" s="5">
        <f t="shared" si="0"/>
        <v>90</v>
      </c>
      <c r="G33" s="5">
        <v>1</v>
      </c>
    </row>
    <row r="34" spans="1:7" ht="15.75">
      <c r="A34" s="5">
        <v>232406048</v>
      </c>
      <c r="B34" s="5" t="s">
        <v>62</v>
      </c>
      <c r="C34" s="5" t="s">
        <v>63</v>
      </c>
      <c r="D34" s="5">
        <v>85</v>
      </c>
      <c r="E34" s="5">
        <v>0</v>
      </c>
      <c r="F34" s="5">
        <f t="shared" si="0"/>
        <v>85</v>
      </c>
      <c r="G34" s="5">
        <v>1</v>
      </c>
    </row>
    <row r="35" spans="1:7" ht="15.75">
      <c r="A35" s="5">
        <v>232406301</v>
      </c>
      <c r="B35" s="5" t="s">
        <v>64</v>
      </c>
      <c r="C35" s="5" t="s">
        <v>65</v>
      </c>
      <c r="D35" s="5">
        <v>85</v>
      </c>
      <c r="E35" s="5">
        <v>0</v>
      </c>
      <c r="F35" s="5">
        <f t="shared" si="0"/>
        <v>85</v>
      </c>
      <c r="G35" s="5">
        <v>1</v>
      </c>
    </row>
    <row r="36" spans="1:7" ht="15.75">
      <c r="A36" s="5">
        <v>232406302</v>
      </c>
      <c r="B36" s="5" t="s">
        <v>66</v>
      </c>
      <c r="C36" s="5" t="s">
        <v>67</v>
      </c>
      <c r="D36" s="5"/>
      <c r="E36" s="5"/>
      <c r="F36" s="5"/>
      <c r="G36" s="5">
        <v>1</v>
      </c>
    </row>
    <row r="37" spans="1:7" ht="15.75">
      <c r="A37" s="5">
        <v>232406303</v>
      </c>
      <c r="B37" s="5" t="s">
        <v>11</v>
      </c>
      <c r="C37" s="5" t="s">
        <v>68</v>
      </c>
      <c r="D37" s="5">
        <v>10</v>
      </c>
      <c r="E37" s="5">
        <v>0</v>
      </c>
      <c r="F37" s="5">
        <f t="shared" si="0"/>
        <v>10</v>
      </c>
      <c r="G37" s="5">
        <v>1</v>
      </c>
    </row>
    <row r="38" spans="1:7" ht="15.75">
      <c r="A38" s="5"/>
      <c r="B38" s="5"/>
      <c r="C38" s="5"/>
      <c r="D38" s="5"/>
      <c r="E38" s="5"/>
      <c r="F38" s="5"/>
      <c r="G38" s="5"/>
    </row>
    <row r="39" spans="1:7" ht="15.75">
      <c r="A39" s="5">
        <v>212456005</v>
      </c>
      <c r="B39" s="5" t="s">
        <v>69</v>
      </c>
      <c r="C39" s="5" t="s">
        <v>70</v>
      </c>
      <c r="D39" s="5"/>
      <c r="E39" s="5"/>
      <c r="F39" s="5"/>
      <c r="G39" s="5">
        <v>2</v>
      </c>
    </row>
    <row r="40" spans="1:7" ht="15.75">
      <c r="A40" s="5">
        <v>212456314</v>
      </c>
      <c r="B40" s="5" t="s">
        <v>71</v>
      </c>
      <c r="C40" s="5" t="s">
        <v>24</v>
      </c>
      <c r="D40" s="5"/>
      <c r="E40" s="5"/>
      <c r="F40" s="5"/>
      <c r="G40" s="5">
        <v>2</v>
      </c>
    </row>
    <row r="41" spans="1:7" ht="15.75">
      <c r="A41" s="5">
        <v>222456008</v>
      </c>
      <c r="B41" s="5" t="s">
        <v>72</v>
      </c>
      <c r="C41" s="5" t="s">
        <v>73</v>
      </c>
      <c r="D41" s="5"/>
      <c r="E41" s="5"/>
      <c r="F41" s="5"/>
      <c r="G41" s="5">
        <v>2</v>
      </c>
    </row>
    <row r="42" spans="1:7" ht="15.75">
      <c r="A42" s="5">
        <v>222456014</v>
      </c>
      <c r="B42" s="5" t="s">
        <v>74</v>
      </c>
      <c r="C42" s="5" t="s">
        <v>75</v>
      </c>
      <c r="D42" s="5"/>
      <c r="E42" s="5"/>
      <c r="F42" s="5"/>
      <c r="G42" s="5">
        <v>2</v>
      </c>
    </row>
    <row r="43" spans="1:7" ht="15.75">
      <c r="A43" s="5">
        <v>222456018</v>
      </c>
      <c r="B43" s="5" t="s">
        <v>76</v>
      </c>
      <c r="C43" s="5" t="s">
        <v>77</v>
      </c>
      <c r="D43" s="5"/>
      <c r="E43" s="5"/>
      <c r="F43" s="5"/>
      <c r="G43" s="5">
        <v>2</v>
      </c>
    </row>
    <row r="44" spans="1:7" ht="15.75">
      <c r="A44" s="5">
        <v>222456027</v>
      </c>
      <c r="B44" s="5" t="s">
        <v>78</v>
      </c>
      <c r="C44" s="5" t="s">
        <v>79</v>
      </c>
      <c r="D44" s="5"/>
      <c r="E44" s="5"/>
      <c r="F44" s="5"/>
      <c r="G44" s="5">
        <v>2</v>
      </c>
    </row>
    <row r="45" spans="1:7" ht="15.75">
      <c r="A45" s="5">
        <v>222456042</v>
      </c>
      <c r="B45" s="5" t="s">
        <v>13</v>
      </c>
      <c r="C45" s="5" t="s">
        <v>80</v>
      </c>
      <c r="D45" s="5"/>
      <c r="E45" s="5"/>
      <c r="F45" s="5"/>
      <c r="G45" s="5">
        <v>2</v>
      </c>
    </row>
    <row r="46" spans="1:7" ht="15.75">
      <c r="A46" s="5">
        <v>222456302</v>
      </c>
      <c r="B46" s="5" t="s">
        <v>81</v>
      </c>
      <c r="C46" s="5" t="s">
        <v>82</v>
      </c>
      <c r="D46" s="5"/>
      <c r="E46" s="5"/>
      <c r="F46" s="5"/>
      <c r="G46" s="5">
        <v>2</v>
      </c>
    </row>
    <row r="47" spans="1:7" ht="15.75">
      <c r="A47" s="5">
        <v>232456005</v>
      </c>
      <c r="B47" s="5" t="s">
        <v>83</v>
      </c>
      <c r="C47" s="5" t="s">
        <v>84</v>
      </c>
      <c r="D47" s="5"/>
      <c r="E47" s="5"/>
      <c r="F47" s="5"/>
      <c r="G47" s="5">
        <v>2</v>
      </c>
    </row>
    <row r="48" spans="1:7" ht="15.75">
      <c r="A48" s="5">
        <v>232456010</v>
      </c>
      <c r="B48" s="5" t="s">
        <v>85</v>
      </c>
      <c r="C48" s="5" t="s">
        <v>86</v>
      </c>
      <c r="D48" s="5"/>
      <c r="E48" s="5"/>
      <c r="F48" s="5"/>
      <c r="G48" s="5">
        <v>2</v>
      </c>
    </row>
    <row r="49" spans="1:7" ht="15.75">
      <c r="A49" s="5">
        <v>232456011</v>
      </c>
      <c r="B49" s="5" t="s">
        <v>87</v>
      </c>
      <c r="C49" s="5" t="s">
        <v>88</v>
      </c>
      <c r="D49" s="5"/>
      <c r="E49" s="5"/>
      <c r="F49" s="5"/>
      <c r="G49" s="5">
        <v>2</v>
      </c>
    </row>
    <row r="50" spans="1:7" ht="15.75">
      <c r="A50" s="5">
        <v>232456014</v>
      </c>
      <c r="B50" s="5" t="s">
        <v>89</v>
      </c>
      <c r="C50" s="5" t="s">
        <v>90</v>
      </c>
      <c r="D50" s="5"/>
      <c r="E50" s="5"/>
      <c r="F50" s="5"/>
      <c r="G50" s="5">
        <v>2</v>
      </c>
    </row>
    <row r="51" spans="1:7" ht="15.75">
      <c r="A51" s="5">
        <v>232456017</v>
      </c>
      <c r="B51" s="5" t="s">
        <v>23</v>
      </c>
      <c r="C51" s="5" t="s">
        <v>29</v>
      </c>
      <c r="D51" s="5"/>
      <c r="E51" s="5"/>
      <c r="F51" s="5"/>
      <c r="G51" s="5">
        <v>2</v>
      </c>
    </row>
    <row r="52" spans="1:7" ht="15.75">
      <c r="A52" s="5">
        <v>232456021</v>
      </c>
      <c r="B52" s="5" t="s">
        <v>91</v>
      </c>
      <c r="C52" s="5" t="s">
        <v>92</v>
      </c>
      <c r="D52" s="5"/>
      <c r="E52" s="5"/>
      <c r="F52" s="5"/>
      <c r="G52" s="5">
        <v>2</v>
      </c>
    </row>
    <row r="53" spans="1:7" ht="15.75">
      <c r="A53" s="5">
        <v>232456022</v>
      </c>
      <c r="B53" s="5" t="s">
        <v>11</v>
      </c>
      <c r="C53" s="5" t="s">
        <v>93</v>
      </c>
      <c r="D53" s="5"/>
      <c r="E53" s="5"/>
      <c r="F53" s="5"/>
      <c r="G53" s="5">
        <v>2</v>
      </c>
    </row>
    <row r="54" spans="1:7" ht="15.75">
      <c r="A54" s="5">
        <v>232456023</v>
      </c>
      <c r="B54" s="5" t="s">
        <v>94</v>
      </c>
      <c r="C54" s="5" t="s">
        <v>95</v>
      </c>
      <c r="D54" s="5"/>
      <c r="E54" s="5"/>
      <c r="F54" s="5"/>
      <c r="G54" s="5">
        <v>2</v>
      </c>
    </row>
    <row r="55" spans="1:7" ht="15.75">
      <c r="A55" s="5">
        <v>232456026</v>
      </c>
      <c r="B55" s="5" t="s">
        <v>96</v>
      </c>
      <c r="C55" s="5" t="s">
        <v>97</v>
      </c>
      <c r="D55" s="5"/>
      <c r="E55" s="5"/>
      <c r="F55" s="5"/>
      <c r="G55" s="5">
        <v>2</v>
      </c>
    </row>
    <row r="56" spans="1:7" ht="15.75">
      <c r="A56" s="5">
        <v>232456027</v>
      </c>
      <c r="B56" s="5" t="s">
        <v>98</v>
      </c>
      <c r="C56" s="5" t="s">
        <v>99</v>
      </c>
      <c r="D56" s="5"/>
      <c r="E56" s="5"/>
      <c r="F56" s="5"/>
      <c r="G56" s="5">
        <v>2</v>
      </c>
    </row>
    <row r="57" spans="1:7" ht="15.75">
      <c r="A57" s="5">
        <v>232456028</v>
      </c>
      <c r="B57" s="5" t="s">
        <v>100</v>
      </c>
      <c r="C57" s="5" t="s">
        <v>101</v>
      </c>
      <c r="D57" s="5"/>
      <c r="E57" s="5"/>
      <c r="F57" s="5"/>
      <c r="G57" s="5">
        <v>2</v>
      </c>
    </row>
    <row r="58" spans="1:7" ht="15.75">
      <c r="A58" s="5">
        <v>232456034</v>
      </c>
      <c r="B58" s="5" t="s">
        <v>102</v>
      </c>
      <c r="C58" s="5" t="s">
        <v>103</v>
      </c>
      <c r="D58" s="5">
        <v>85</v>
      </c>
      <c r="E58" s="5">
        <v>0</v>
      </c>
      <c r="F58" s="5">
        <f t="shared" si="0"/>
        <v>85</v>
      </c>
      <c r="G58" s="5">
        <v>2</v>
      </c>
    </row>
    <row r="59" spans="1:7" ht="15.75">
      <c r="A59" s="5">
        <v>232456035</v>
      </c>
      <c r="B59" s="5" t="s">
        <v>104</v>
      </c>
      <c r="C59" s="5" t="s">
        <v>105</v>
      </c>
      <c r="D59" s="5"/>
      <c r="E59" s="5"/>
      <c r="F59" s="5"/>
      <c r="G59" s="5">
        <v>2</v>
      </c>
    </row>
    <row r="60" spans="1:7" ht="15.75">
      <c r="A60" s="5">
        <v>232456041</v>
      </c>
      <c r="B60" s="5" t="s">
        <v>106</v>
      </c>
      <c r="C60" s="5" t="s">
        <v>107</v>
      </c>
      <c r="D60" s="5"/>
      <c r="E60" s="5"/>
      <c r="F60" s="5"/>
      <c r="G60" s="5">
        <v>2</v>
      </c>
    </row>
    <row r="61" spans="1:7" ht="15.75">
      <c r="A61" s="5">
        <v>232456301</v>
      </c>
      <c r="B61" s="5" t="s">
        <v>108</v>
      </c>
      <c r="C61" s="5" t="s">
        <v>47</v>
      </c>
      <c r="D61" s="5">
        <v>0</v>
      </c>
      <c r="E61" s="5">
        <v>0</v>
      </c>
      <c r="F61" s="5">
        <v>0</v>
      </c>
      <c r="G61" s="5">
        <v>2</v>
      </c>
    </row>
    <row r="62" spans="1:7" ht="15.75">
      <c r="A62" s="5"/>
      <c r="B62" s="5"/>
      <c r="C62" s="5"/>
      <c r="D62" s="5"/>
      <c r="E62" s="5"/>
      <c r="F62" s="5"/>
      <c r="G62" s="5"/>
    </row>
    <row r="63" spans="1:7" ht="15.75">
      <c r="A63" s="5"/>
      <c r="B63" s="5"/>
      <c r="C63" s="5"/>
      <c r="D63" s="5"/>
      <c r="E63" s="5"/>
      <c r="F63" s="5"/>
      <c r="G63" s="5"/>
    </row>
    <row r="64" spans="1:7" ht="15.75">
      <c r="A64" s="5"/>
      <c r="B64" s="5"/>
      <c r="C64" s="5"/>
      <c r="D64" s="5"/>
      <c r="E64" s="5"/>
      <c r="F64" s="5"/>
      <c r="G64" s="5"/>
    </row>
    <row r="65" spans="1:7" ht="15.75">
      <c r="A65" s="5"/>
      <c r="B65" s="5"/>
      <c r="C65" s="5"/>
      <c r="D65" s="5"/>
      <c r="E65" s="5"/>
      <c r="F65" s="5"/>
      <c r="G6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8B6D-B430-482D-805E-BD50ADFED9A5}">
  <dimension ref="A1:P48"/>
  <sheetViews>
    <sheetView topLeftCell="A21" workbookViewId="0">
      <selection activeCell="L44" sqref="L44"/>
    </sheetView>
  </sheetViews>
  <sheetFormatPr defaultRowHeight="19.5"/>
  <cols>
    <col min="1" max="1" width="17" style="11" bestFit="1" customWidth="1"/>
    <col min="2" max="2" width="12" style="11" bestFit="1" customWidth="1"/>
    <col min="3" max="3" width="25.28515625" style="11" customWidth="1"/>
    <col min="4" max="4" width="5.42578125" style="11" bestFit="1" customWidth="1"/>
    <col min="5" max="5" width="4.5703125" style="11" bestFit="1" customWidth="1"/>
    <col min="6" max="6" width="10.140625" style="13" bestFit="1" customWidth="1"/>
    <col min="7" max="7" width="11" style="11" bestFit="1" customWidth="1"/>
    <col min="8" max="8" width="16.85546875" style="11" bestFit="1" customWidth="1"/>
    <col min="9" max="9" width="26.28515625" style="13" customWidth="1"/>
    <col min="10" max="10" width="8.7109375" style="13" bestFit="1" customWidth="1"/>
    <col min="11" max="11" width="20.7109375" style="13" bestFit="1" customWidth="1"/>
    <col min="12" max="12" width="6.28515625" style="11" customWidth="1"/>
    <col min="13" max="13" width="4.28515625" style="11" customWidth="1"/>
    <col min="14" max="14" width="14.140625" style="11" bestFit="1" customWidth="1"/>
    <col min="15" max="15" width="12.42578125" style="11" bestFit="1" customWidth="1"/>
    <col min="16" max="16" width="8" style="11" customWidth="1"/>
    <col min="17" max="16384" width="9.140625" style="11"/>
  </cols>
  <sheetData>
    <row r="1" spans="1:16" s="12" customFormat="1">
      <c r="A1" s="96" t="s">
        <v>0</v>
      </c>
      <c r="B1" s="96" t="s">
        <v>1</v>
      </c>
      <c r="C1" s="97" t="s">
        <v>205</v>
      </c>
      <c r="D1" s="96" t="s">
        <v>203</v>
      </c>
      <c r="E1" s="96" t="s">
        <v>204</v>
      </c>
      <c r="F1" s="96" t="s">
        <v>112</v>
      </c>
      <c r="G1" s="96" t="s">
        <v>2</v>
      </c>
      <c r="H1" s="96" t="s">
        <v>206</v>
      </c>
      <c r="I1" s="14" t="s">
        <v>207</v>
      </c>
      <c r="J1" s="97" t="s">
        <v>208</v>
      </c>
      <c r="K1" s="15" t="s">
        <v>207</v>
      </c>
    </row>
    <row r="2" spans="1:16" s="12" customFormat="1" ht="19.5" customHeight="1">
      <c r="A2" s="96"/>
      <c r="B2" s="96"/>
      <c r="C2" s="98"/>
      <c r="D2" s="96"/>
      <c r="E2" s="96"/>
      <c r="F2" s="96"/>
      <c r="G2" s="96"/>
      <c r="H2" s="96"/>
      <c r="I2" s="16" t="s">
        <v>209</v>
      </c>
      <c r="J2" s="98"/>
      <c r="K2" s="15" t="s">
        <v>210</v>
      </c>
    </row>
    <row r="3" spans="1:16">
      <c r="A3" s="17" t="s">
        <v>145</v>
      </c>
      <c r="B3" s="17" t="s">
        <v>146</v>
      </c>
      <c r="C3" s="17">
        <v>232406047</v>
      </c>
      <c r="D3" s="17">
        <v>100</v>
      </c>
      <c r="E3" s="17">
        <v>0</v>
      </c>
      <c r="F3" s="18">
        <f>SUM(D3:E3)</f>
        <v>100</v>
      </c>
      <c r="G3" s="17">
        <v>1</v>
      </c>
      <c r="H3" s="17" t="s">
        <v>211</v>
      </c>
      <c r="I3" s="19">
        <f>IF(H3="GEÇ",F3*0.75,F3)</f>
        <v>100</v>
      </c>
      <c r="J3" s="19" t="s">
        <v>212</v>
      </c>
      <c r="K3" s="20">
        <f>ROUND(I3*0.75,0)</f>
        <v>75</v>
      </c>
      <c r="N3" s="10" t="s">
        <v>115</v>
      </c>
      <c r="O3" s="11">
        <f>COUNTIF(G3:G46,1)</f>
        <v>19</v>
      </c>
    </row>
    <row r="4" spans="1:16">
      <c r="A4" s="17" t="s">
        <v>169</v>
      </c>
      <c r="B4" s="17" t="s">
        <v>170</v>
      </c>
      <c r="C4" s="17">
        <v>232406041</v>
      </c>
      <c r="D4" s="17">
        <v>100</v>
      </c>
      <c r="E4" s="17">
        <v>0</v>
      </c>
      <c r="F4" s="18">
        <f>SUM(D4:E4)</f>
        <v>100</v>
      </c>
      <c r="G4" s="17">
        <v>1</v>
      </c>
      <c r="H4" s="17" t="s">
        <v>213</v>
      </c>
      <c r="I4" s="19">
        <f t="shared" ref="I4:I48" si="0">IF(H4="GEÇ",F4*0.75,F4)</f>
        <v>75</v>
      </c>
      <c r="J4" s="19" t="s">
        <v>212</v>
      </c>
      <c r="K4" s="20">
        <f t="shared" ref="K4:K30" si="1">ROUND(I4*0.75,0)</f>
        <v>56</v>
      </c>
      <c r="N4" s="10" t="s">
        <v>118</v>
      </c>
      <c r="O4" s="11">
        <f>COUNTIF(G3:G46,2)</f>
        <v>13</v>
      </c>
    </row>
    <row r="5" spans="1:16">
      <c r="A5" s="17" t="s">
        <v>141</v>
      </c>
      <c r="B5" s="17" t="s">
        <v>173</v>
      </c>
      <c r="C5" s="17">
        <v>232406023</v>
      </c>
      <c r="D5" s="17">
        <v>100</v>
      </c>
      <c r="E5" s="17">
        <v>0</v>
      </c>
      <c r="F5" s="18">
        <f>SUM(D5:E5)</f>
        <v>100</v>
      </c>
      <c r="G5" s="17">
        <v>1</v>
      </c>
      <c r="H5" s="17" t="s">
        <v>214</v>
      </c>
      <c r="I5" s="19">
        <f t="shared" si="0"/>
        <v>100</v>
      </c>
      <c r="J5" s="19" t="s">
        <v>212</v>
      </c>
      <c r="K5" s="20">
        <f t="shared" si="1"/>
        <v>75</v>
      </c>
      <c r="N5" s="10" t="s">
        <v>112</v>
      </c>
      <c r="O5" s="11">
        <f>O3+O4</f>
        <v>32</v>
      </c>
      <c r="P5" s="11">
        <f>COUNTA(G3:G46)</f>
        <v>32</v>
      </c>
    </row>
    <row r="6" spans="1:16">
      <c r="A6" s="17" t="s">
        <v>191</v>
      </c>
      <c r="B6" s="17" t="s">
        <v>192</v>
      </c>
      <c r="C6" s="17">
        <v>232406035</v>
      </c>
      <c r="D6" s="17">
        <v>100</v>
      </c>
      <c r="E6" s="17">
        <v>0</v>
      </c>
      <c r="F6" s="18">
        <f>SUM(D6:E6)</f>
        <v>100</v>
      </c>
      <c r="G6" s="17">
        <v>1</v>
      </c>
      <c r="H6" s="17" t="s">
        <v>211</v>
      </c>
      <c r="I6" s="19">
        <f t="shared" si="0"/>
        <v>100</v>
      </c>
      <c r="J6" s="19" t="s">
        <v>212</v>
      </c>
      <c r="K6" s="20">
        <f t="shared" si="1"/>
        <v>75</v>
      </c>
    </row>
    <row r="7" spans="1:16">
      <c r="A7" s="17"/>
      <c r="B7" s="17"/>
      <c r="C7" s="17"/>
      <c r="D7" s="17"/>
      <c r="E7" s="17"/>
      <c r="F7" s="18"/>
      <c r="G7" s="17"/>
      <c r="H7" s="17"/>
      <c r="I7" s="19"/>
      <c r="J7" s="19"/>
      <c r="K7" s="20"/>
      <c r="O7" s="10" t="s">
        <v>127</v>
      </c>
      <c r="P7" s="10" t="s">
        <v>215</v>
      </c>
    </row>
    <row r="8" spans="1:16">
      <c r="A8" s="21" t="s">
        <v>132</v>
      </c>
      <c r="B8" s="21" t="s">
        <v>124</v>
      </c>
      <c r="C8" s="21">
        <v>232406019</v>
      </c>
      <c r="D8" s="17">
        <v>70</v>
      </c>
      <c r="E8" s="17">
        <v>0</v>
      </c>
      <c r="F8" s="18">
        <f t="shared" ref="F8:F48" si="2">SUM(D8:E8)</f>
        <v>70</v>
      </c>
      <c r="G8" s="17">
        <v>1</v>
      </c>
      <c r="H8" s="17" t="s">
        <v>211</v>
      </c>
      <c r="I8" s="19">
        <f t="shared" si="0"/>
        <v>70</v>
      </c>
      <c r="J8" s="19" t="s">
        <v>212</v>
      </c>
      <c r="K8" s="20">
        <f t="shared" si="1"/>
        <v>53</v>
      </c>
      <c r="N8" s="10" t="s">
        <v>203</v>
      </c>
      <c r="O8" s="11">
        <f>AVERAGE(D3:D46)</f>
        <v>66.5625</v>
      </c>
    </row>
    <row r="9" spans="1:16">
      <c r="A9" s="21" t="s">
        <v>182</v>
      </c>
      <c r="B9" s="21" t="s">
        <v>183</v>
      </c>
      <c r="C9" s="21">
        <v>232406004</v>
      </c>
      <c r="D9" s="17">
        <v>70</v>
      </c>
      <c r="E9" s="17">
        <v>0</v>
      </c>
      <c r="F9" s="18">
        <f t="shared" si="2"/>
        <v>70</v>
      </c>
      <c r="G9" s="17">
        <v>1</v>
      </c>
      <c r="H9" s="17" t="s">
        <v>211</v>
      </c>
      <c r="I9" s="19">
        <f t="shared" si="0"/>
        <v>70</v>
      </c>
      <c r="J9" s="19" t="s">
        <v>212</v>
      </c>
      <c r="K9" s="20">
        <f t="shared" si="1"/>
        <v>53</v>
      </c>
      <c r="N9" s="10" t="s">
        <v>204</v>
      </c>
      <c r="O9" s="11">
        <f>AVERAGE(E3:E46)</f>
        <v>2.8125</v>
      </c>
      <c r="P9" s="11">
        <f>COUNTIF(E3:E46,10)</f>
        <v>9</v>
      </c>
    </row>
    <row r="10" spans="1:16">
      <c r="A10" s="22" t="s">
        <v>139</v>
      </c>
      <c r="B10" s="22" t="s">
        <v>140</v>
      </c>
      <c r="C10" s="22">
        <v>232456034</v>
      </c>
      <c r="D10" s="17">
        <v>100</v>
      </c>
      <c r="E10" s="17">
        <v>0</v>
      </c>
      <c r="F10" s="18">
        <f t="shared" si="2"/>
        <v>100</v>
      </c>
      <c r="G10" s="17">
        <v>2</v>
      </c>
      <c r="H10" s="17" t="s">
        <v>213</v>
      </c>
      <c r="I10" s="19">
        <f t="shared" si="0"/>
        <v>75</v>
      </c>
      <c r="J10" s="19" t="s">
        <v>212</v>
      </c>
      <c r="K10" s="20">
        <f t="shared" si="1"/>
        <v>56</v>
      </c>
      <c r="N10" s="10" t="s">
        <v>112</v>
      </c>
      <c r="O10" s="11">
        <f>AVERAGE(F3:F46)</f>
        <v>69.375</v>
      </c>
    </row>
    <row r="11" spans="1:16">
      <c r="A11" s="22" t="s">
        <v>216</v>
      </c>
      <c r="B11" s="22" t="s">
        <v>185</v>
      </c>
      <c r="C11" s="22">
        <v>232456026</v>
      </c>
      <c r="D11" s="17">
        <v>100</v>
      </c>
      <c r="E11" s="17">
        <v>0</v>
      </c>
      <c r="F11" s="18">
        <f t="shared" si="2"/>
        <v>100</v>
      </c>
      <c r="G11" s="17">
        <v>2</v>
      </c>
      <c r="H11" s="17" t="s">
        <v>213</v>
      </c>
      <c r="I11" s="19">
        <f t="shared" si="0"/>
        <v>75</v>
      </c>
      <c r="J11" s="19" t="s">
        <v>212</v>
      </c>
      <c r="K11" s="20">
        <f t="shared" si="1"/>
        <v>56</v>
      </c>
    </row>
    <row r="12" spans="1:16">
      <c r="A12" s="17"/>
      <c r="B12" s="17"/>
      <c r="C12" s="17"/>
      <c r="D12" s="17"/>
      <c r="E12" s="17"/>
      <c r="F12" s="18"/>
      <c r="G12" s="17"/>
      <c r="H12" s="17"/>
      <c r="I12" s="19"/>
      <c r="J12" s="19"/>
      <c r="K12" s="20"/>
    </row>
    <row r="13" spans="1:16">
      <c r="A13" s="17" t="s">
        <v>195</v>
      </c>
      <c r="B13" s="17" t="s">
        <v>196</v>
      </c>
      <c r="C13" s="17">
        <v>232406014</v>
      </c>
      <c r="D13" s="17">
        <v>100</v>
      </c>
      <c r="E13" s="17">
        <v>10</v>
      </c>
      <c r="F13" s="18">
        <f t="shared" si="2"/>
        <v>110</v>
      </c>
      <c r="G13" s="17">
        <v>1</v>
      </c>
      <c r="H13" s="17" t="s">
        <v>217</v>
      </c>
      <c r="I13" s="19">
        <f t="shared" si="0"/>
        <v>110</v>
      </c>
      <c r="J13" s="19" t="s">
        <v>212</v>
      </c>
      <c r="K13" s="20">
        <f t="shared" si="1"/>
        <v>83</v>
      </c>
    </row>
    <row r="14" spans="1:16">
      <c r="A14" s="17" t="s">
        <v>161</v>
      </c>
      <c r="B14" s="17" t="s">
        <v>162</v>
      </c>
      <c r="C14" s="17">
        <v>232406301</v>
      </c>
      <c r="D14" s="17">
        <v>40</v>
      </c>
      <c r="E14" s="17">
        <v>0</v>
      </c>
      <c r="F14" s="18">
        <f t="shared" si="2"/>
        <v>40</v>
      </c>
      <c r="G14" s="17">
        <v>1</v>
      </c>
      <c r="H14" s="17" t="s">
        <v>217</v>
      </c>
      <c r="I14" s="19">
        <f t="shared" si="0"/>
        <v>40</v>
      </c>
      <c r="J14" s="19" t="s">
        <v>212</v>
      </c>
      <c r="K14" s="20">
        <f t="shared" si="1"/>
        <v>30</v>
      </c>
    </row>
    <row r="15" spans="1:16">
      <c r="A15" s="17"/>
      <c r="B15" s="17"/>
      <c r="C15" s="17"/>
      <c r="D15" s="17"/>
      <c r="E15" s="17"/>
      <c r="F15" s="18"/>
      <c r="G15" s="17"/>
      <c r="H15" s="17"/>
      <c r="I15" s="19"/>
      <c r="J15" s="19"/>
      <c r="K15" s="20"/>
    </row>
    <row r="16" spans="1:16">
      <c r="A16" s="17" t="s">
        <v>143</v>
      </c>
      <c r="B16" s="17" t="s">
        <v>144</v>
      </c>
      <c r="C16" s="17">
        <v>232406039</v>
      </c>
      <c r="D16" s="17">
        <v>50</v>
      </c>
      <c r="E16" s="17">
        <v>10</v>
      </c>
      <c r="F16" s="18">
        <f t="shared" si="2"/>
        <v>60</v>
      </c>
      <c r="G16" s="17">
        <v>1</v>
      </c>
      <c r="H16" s="17" t="s">
        <v>213</v>
      </c>
      <c r="I16" s="19">
        <f t="shared" si="0"/>
        <v>45</v>
      </c>
      <c r="J16" s="19" t="s">
        <v>212</v>
      </c>
      <c r="K16" s="20">
        <f t="shared" si="1"/>
        <v>34</v>
      </c>
    </row>
    <row r="17" spans="1:11">
      <c r="A17" s="21" t="s">
        <v>188</v>
      </c>
      <c r="B17" s="21" t="s">
        <v>189</v>
      </c>
      <c r="C17" s="21">
        <v>232406006</v>
      </c>
      <c r="D17" s="17">
        <v>50</v>
      </c>
      <c r="E17" s="17">
        <v>10</v>
      </c>
      <c r="F17" s="18">
        <f t="shared" si="2"/>
        <v>60</v>
      </c>
      <c r="G17" s="17">
        <v>1</v>
      </c>
      <c r="H17" s="17" t="s">
        <v>217</v>
      </c>
      <c r="I17" s="19">
        <f t="shared" si="0"/>
        <v>60</v>
      </c>
      <c r="J17" s="19" t="s">
        <v>212</v>
      </c>
      <c r="K17" s="20">
        <f t="shared" si="1"/>
        <v>45</v>
      </c>
    </row>
    <row r="18" spans="1:11">
      <c r="A18" s="21" t="s">
        <v>165</v>
      </c>
      <c r="B18" s="21" t="s">
        <v>166</v>
      </c>
      <c r="C18" s="21">
        <v>232406046</v>
      </c>
      <c r="D18" s="17">
        <v>50</v>
      </c>
      <c r="E18" s="17">
        <v>10</v>
      </c>
      <c r="F18" s="18">
        <f t="shared" si="2"/>
        <v>60</v>
      </c>
      <c r="G18" s="17">
        <v>1</v>
      </c>
      <c r="H18" s="17" t="s">
        <v>217</v>
      </c>
      <c r="I18" s="19">
        <f t="shared" si="0"/>
        <v>60</v>
      </c>
      <c r="J18" s="19" t="s">
        <v>212</v>
      </c>
      <c r="K18" s="20">
        <f t="shared" si="1"/>
        <v>45</v>
      </c>
    </row>
    <row r="19" spans="1:11">
      <c r="A19" s="17"/>
      <c r="B19" s="17"/>
      <c r="C19" s="17"/>
      <c r="D19" s="17"/>
      <c r="E19" s="17"/>
      <c r="F19" s="18"/>
      <c r="G19" s="17"/>
      <c r="H19" s="17"/>
      <c r="I19" s="19"/>
      <c r="J19" s="19"/>
      <c r="K19" s="20"/>
    </row>
    <row r="20" spans="1:11">
      <c r="A20" s="17" t="s">
        <v>137</v>
      </c>
      <c r="B20" s="17" t="s">
        <v>138</v>
      </c>
      <c r="C20" s="17">
        <v>232456035</v>
      </c>
      <c r="D20" s="17">
        <v>70</v>
      </c>
      <c r="E20" s="17">
        <v>0</v>
      </c>
      <c r="F20" s="18">
        <f t="shared" si="2"/>
        <v>70</v>
      </c>
      <c r="G20" s="17">
        <v>2</v>
      </c>
      <c r="H20" s="17" t="s">
        <v>213</v>
      </c>
      <c r="I20" s="19">
        <f t="shared" si="0"/>
        <v>52.5</v>
      </c>
      <c r="J20" s="19" t="s">
        <v>212</v>
      </c>
      <c r="K20" s="20">
        <f t="shared" si="1"/>
        <v>39</v>
      </c>
    </row>
    <row r="21" spans="1:11">
      <c r="A21" s="17" t="s">
        <v>155</v>
      </c>
      <c r="B21" s="17" t="s">
        <v>156</v>
      </c>
      <c r="C21" s="17">
        <v>232456041</v>
      </c>
      <c r="D21" s="17">
        <v>70</v>
      </c>
      <c r="E21" s="17">
        <v>0</v>
      </c>
      <c r="F21" s="18">
        <f t="shared" si="2"/>
        <v>70</v>
      </c>
      <c r="G21" s="17">
        <v>2</v>
      </c>
      <c r="H21" s="17" t="s">
        <v>213</v>
      </c>
      <c r="I21" s="19">
        <f t="shared" si="0"/>
        <v>52.5</v>
      </c>
      <c r="J21" s="19" t="s">
        <v>212</v>
      </c>
      <c r="K21" s="20">
        <f t="shared" si="1"/>
        <v>39</v>
      </c>
    </row>
    <row r="22" spans="1:11">
      <c r="A22" s="17" t="s">
        <v>113</v>
      </c>
      <c r="B22" s="17" t="s">
        <v>114</v>
      </c>
      <c r="C22" s="17">
        <v>232456021</v>
      </c>
      <c r="D22" s="17">
        <v>70</v>
      </c>
      <c r="E22" s="17">
        <v>0</v>
      </c>
      <c r="F22" s="18">
        <f t="shared" si="2"/>
        <v>70</v>
      </c>
      <c r="G22" s="17">
        <v>2</v>
      </c>
      <c r="H22" s="17" t="s">
        <v>213</v>
      </c>
      <c r="I22" s="19">
        <f t="shared" si="0"/>
        <v>52.5</v>
      </c>
      <c r="J22" s="19" t="s">
        <v>212</v>
      </c>
      <c r="K22" s="20">
        <f t="shared" si="1"/>
        <v>39</v>
      </c>
    </row>
    <row r="23" spans="1:11">
      <c r="A23" s="17"/>
      <c r="B23" s="17"/>
      <c r="C23" s="17"/>
      <c r="D23" s="17"/>
      <c r="E23" s="17"/>
      <c r="F23" s="18"/>
      <c r="G23" s="17"/>
      <c r="H23" s="17"/>
      <c r="I23" s="19"/>
      <c r="J23" s="19"/>
      <c r="K23" s="20"/>
    </row>
    <row r="24" spans="1:11">
      <c r="A24" s="17" t="s">
        <v>193</v>
      </c>
      <c r="B24" s="17" t="s">
        <v>194</v>
      </c>
      <c r="C24" s="17">
        <v>232456011</v>
      </c>
      <c r="D24" s="17">
        <v>50</v>
      </c>
      <c r="E24" s="17">
        <v>0</v>
      </c>
      <c r="F24" s="18">
        <f t="shared" si="2"/>
        <v>50</v>
      </c>
      <c r="G24" s="17">
        <v>2</v>
      </c>
      <c r="H24" s="17" t="s">
        <v>213</v>
      </c>
      <c r="I24" s="19">
        <f t="shared" si="0"/>
        <v>37.5</v>
      </c>
      <c r="J24" s="19" t="s">
        <v>212</v>
      </c>
      <c r="K24" s="20">
        <f t="shared" si="1"/>
        <v>28</v>
      </c>
    </row>
    <row r="25" spans="1:11">
      <c r="A25" s="17" t="s">
        <v>186</v>
      </c>
      <c r="B25" s="17" t="s">
        <v>187</v>
      </c>
      <c r="C25" s="17">
        <v>232456028</v>
      </c>
      <c r="D25" s="17">
        <v>50</v>
      </c>
      <c r="E25" s="17">
        <v>0</v>
      </c>
      <c r="F25" s="18">
        <f t="shared" si="2"/>
        <v>50</v>
      </c>
      <c r="G25" s="17">
        <v>2</v>
      </c>
      <c r="H25" s="17" t="s">
        <v>213</v>
      </c>
      <c r="I25" s="19">
        <f t="shared" si="0"/>
        <v>37.5</v>
      </c>
      <c r="J25" s="19" t="s">
        <v>212</v>
      </c>
      <c r="K25" s="20">
        <f t="shared" si="1"/>
        <v>28</v>
      </c>
    </row>
    <row r="26" spans="1:11">
      <c r="A26" s="17" t="s">
        <v>147</v>
      </c>
      <c r="B26" s="17" t="s">
        <v>148</v>
      </c>
      <c r="C26" s="17">
        <v>232406030</v>
      </c>
      <c r="D26" s="17">
        <v>50</v>
      </c>
      <c r="E26" s="17">
        <v>0</v>
      </c>
      <c r="F26" s="18">
        <f t="shared" si="2"/>
        <v>50</v>
      </c>
      <c r="G26" s="17">
        <v>1</v>
      </c>
      <c r="H26" s="17" t="s">
        <v>213</v>
      </c>
      <c r="I26" s="19">
        <f t="shared" si="0"/>
        <v>37.5</v>
      </c>
      <c r="J26" s="19" t="s">
        <v>212</v>
      </c>
      <c r="K26" s="20">
        <f t="shared" si="1"/>
        <v>28</v>
      </c>
    </row>
    <row r="27" spans="1:11">
      <c r="A27" s="17" t="s">
        <v>159</v>
      </c>
      <c r="B27" s="17" t="s">
        <v>160</v>
      </c>
      <c r="C27" s="17">
        <v>232456023</v>
      </c>
      <c r="D27" s="17">
        <v>50</v>
      </c>
      <c r="E27" s="17">
        <v>0</v>
      </c>
      <c r="F27" s="18">
        <f t="shared" si="2"/>
        <v>50</v>
      </c>
      <c r="G27" s="17">
        <v>2</v>
      </c>
      <c r="H27" s="17" t="s">
        <v>213</v>
      </c>
      <c r="I27" s="19">
        <f t="shared" si="0"/>
        <v>37.5</v>
      </c>
      <c r="J27" s="19" t="s">
        <v>212</v>
      </c>
      <c r="K27" s="20">
        <f t="shared" si="1"/>
        <v>28</v>
      </c>
    </row>
    <row r="28" spans="1:11">
      <c r="A28" s="17" t="s">
        <v>128</v>
      </c>
      <c r="B28" s="17" t="s">
        <v>129</v>
      </c>
      <c r="C28" s="17">
        <v>232456022</v>
      </c>
      <c r="D28" s="17">
        <v>50</v>
      </c>
      <c r="E28" s="17">
        <v>0</v>
      </c>
      <c r="F28" s="18">
        <f t="shared" si="2"/>
        <v>50</v>
      </c>
      <c r="G28" s="17">
        <v>2</v>
      </c>
      <c r="H28" s="17" t="s">
        <v>213</v>
      </c>
      <c r="I28" s="19">
        <f t="shared" si="0"/>
        <v>37.5</v>
      </c>
      <c r="J28" s="19" t="s">
        <v>212</v>
      </c>
      <c r="K28" s="20">
        <f t="shared" si="1"/>
        <v>28</v>
      </c>
    </row>
    <row r="29" spans="1:11">
      <c r="A29" s="17" t="s">
        <v>141</v>
      </c>
      <c r="B29" s="17" t="s">
        <v>142</v>
      </c>
      <c r="C29" s="17">
        <v>222456042</v>
      </c>
      <c r="D29" s="17">
        <v>50</v>
      </c>
      <c r="E29" s="17">
        <v>0</v>
      </c>
      <c r="F29" s="18">
        <f t="shared" si="2"/>
        <v>50</v>
      </c>
      <c r="G29" s="17">
        <v>2</v>
      </c>
      <c r="H29" s="17" t="s">
        <v>213</v>
      </c>
      <c r="I29" s="19">
        <f t="shared" si="0"/>
        <v>37.5</v>
      </c>
      <c r="J29" s="19" t="s">
        <v>212</v>
      </c>
      <c r="K29" s="20">
        <f t="shared" si="1"/>
        <v>28</v>
      </c>
    </row>
    <row r="30" spans="1:11">
      <c r="A30" s="17" t="s">
        <v>151</v>
      </c>
      <c r="B30" s="17" t="s">
        <v>152</v>
      </c>
      <c r="C30" s="17">
        <v>232406029</v>
      </c>
      <c r="D30" s="17">
        <v>50</v>
      </c>
      <c r="E30" s="17">
        <v>0</v>
      </c>
      <c r="F30" s="18">
        <v>50</v>
      </c>
      <c r="G30" s="17">
        <v>1</v>
      </c>
      <c r="H30" s="17" t="s">
        <v>217</v>
      </c>
      <c r="I30" s="19">
        <f t="shared" si="0"/>
        <v>50</v>
      </c>
      <c r="J30" s="19" t="s">
        <v>212</v>
      </c>
      <c r="K30" s="20">
        <f t="shared" si="1"/>
        <v>38</v>
      </c>
    </row>
    <row r="31" spans="1:11">
      <c r="A31" s="17"/>
      <c r="B31" s="17"/>
      <c r="C31" s="17"/>
      <c r="D31" s="17"/>
      <c r="E31" s="17"/>
      <c r="F31" s="18"/>
      <c r="G31" s="17"/>
      <c r="H31" s="17"/>
      <c r="I31" s="19"/>
      <c r="J31" s="19"/>
      <c r="K31" s="20"/>
    </row>
    <row r="32" spans="1:11">
      <c r="A32" s="17" t="s">
        <v>149</v>
      </c>
      <c r="B32" s="17" t="s">
        <v>150</v>
      </c>
      <c r="C32" s="17">
        <v>222456027</v>
      </c>
      <c r="D32" s="17">
        <v>0</v>
      </c>
      <c r="E32" s="17">
        <v>0</v>
      </c>
      <c r="F32" s="18">
        <v>0</v>
      </c>
      <c r="G32" s="17">
        <v>2</v>
      </c>
      <c r="H32" s="17" t="s">
        <v>213</v>
      </c>
      <c r="I32" s="19">
        <f t="shared" si="0"/>
        <v>0</v>
      </c>
      <c r="J32" s="19" t="s">
        <v>218</v>
      </c>
      <c r="K32" s="20">
        <f>I32</f>
        <v>0</v>
      </c>
    </row>
    <row r="33" spans="1:11">
      <c r="A33" s="17"/>
      <c r="B33" s="17"/>
      <c r="C33" s="17"/>
      <c r="D33" s="17"/>
      <c r="E33" s="17"/>
      <c r="F33" s="18"/>
      <c r="G33" s="17"/>
      <c r="H33" s="17"/>
      <c r="I33" s="19"/>
      <c r="J33" s="19"/>
      <c r="K33" s="20"/>
    </row>
    <row r="34" spans="1:11">
      <c r="A34" s="21" t="s">
        <v>128</v>
      </c>
      <c r="B34" s="21" t="s">
        <v>176</v>
      </c>
      <c r="C34" s="21">
        <v>232406303</v>
      </c>
      <c r="D34" s="17">
        <v>100</v>
      </c>
      <c r="E34" s="17">
        <v>0</v>
      </c>
      <c r="F34" s="18">
        <f t="shared" si="2"/>
        <v>100</v>
      </c>
      <c r="G34" s="17">
        <v>1</v>
      </c>
      <c r="H34" s="17" t="s">
        <v>211</v>
      </c>
      <c r="I34" s="19">
        <f t="shared" si="0"/>
        <v>100</v>
      </c>
      <c r="J34" s="19" t="s">
        <v>218</v>
      </c>
      <c r="K34" s="20">
        <f>I34</f>
        <v>100</v>
      </c>
    </row>
    <row r="35" spans="1:11">
      <c r="A35" s="21" t="s">
        <v>157</v>
      </c>
      <c r="B35" s="21" t="s">
        <v>158</v>
      </c>
      <c r="C35" s="21">
        <v>232406033</v>
      </c>
      <c r="D35" s="17">
        <v>100</v>
      </c>
      <c r="E35" s="17">
        <v>0</v>
      </c>
      <c r="F35" s="18">
        <f t="shared" si="2"/>
        <v>100</v>
      </c>
      <c r="G35" s="17">
        <v>1</v>
      </c>
      <c r="H35" s="17" t="s">
        <v>211</v>
      </c>
      <c r="I35" s="19">
        <f t="shared" si="0"/>
        <v>100</v>
      </c>
      <c r="J35" s="19" t="s">
        <v>218</v>
      </c>
      <c r="K35" s="20">
        <f>I35</f>
        <v>100</v>
      </c>
    </row>
    <row r="36" spans="1:11">
      <c r="A36" s="17"/>
      <c r="B36" s="17"/>
      <c r="C36" s="17"/>
      <c r="D36" s="17"/>
      <c r="E36" s="17"/>
      <c r="F36" s="18"/>
      <c r="G36" s="17"/>
      <c r="H36" s="17"/>
      <c r="I36" s="19"/>
      <c r="J36" s="19"/>
      <c r="K36" s="20"/>
    </row>
    <row r="37" spans="1:11">
      <c r="A37" s="17" t="s">
        <v>153</v>
      </c>
      <c r="B37" s="17" t="s">
        <v>154</v>
      </c>
      <c r="C37" s="17">
        <v>232406003</v>
      </c>
      <c r="D37" s="17">
        <v>10</v>
      </c>
      <c r="E37" s="17">
        <v>0</v>
      </c>
      <c r="F37" s="18">
        <f t="shared" si="2"/>
        <v>10</v>
      </c>
      <c r="G37" s="17">
        <v>1</v>
      </c>
      <c r="H37" s="17" t="s">
        <v>219</v>
      </c>
      <c r="I37" s="19">
        <f t="shared" si="0"/>
        <v>10</v>
      </c>
      <c r="J37" s="19" t="s">
        <v>218</v>
      </c>
      <c r="K37" s="20">
        <f>I37</f>
        <v>10</v>
      </c>
    </row>
    <row r="38" spans="1:11">
      <c r="A38" s="17"/>
      <c r="B38" s="17"/>
      <c r="C38" s="17"/>
      <c r="D38" s="17"/>
      <c r="E38" s="17"/>
      <c r="F38" s="18"/>
      <c r="G38" s="17"/>
      <c r="H38" s="17"/>
      <c r="I38" s="19"/>
      <c r="J38" s="19"/>
      <c r="K38" s="20"/>
    </row>
    <row r="39" spans="1:11">
      <c r="A39" s="21" t="s">
        <v>119</v>
      </c>
      <c r="B39" s="21" t="s">
        <v>190</v>
      </c>
      <c r="C39" s="21">
        <v>232406009</v>
      </c>
      <c r="D39" s="17">
        <v>75</v>
      </c>
      <c r="E39" s="17">
        <v>10</v>
      </c>
      <c r="F39" s="18">
        <f t="shared" si="2"/>
        <v>85</v>
      </c>
      <c r="G39" s="17">
        <v>1</v>
      </c>
      <c r="H39" s="17" t="s">
        <v>213</v>
      </c>
      <c r="I39" s="19">
        <f t="shared" si="0"/>
        <v>63.75</v>
      </c>
      <c r="J39" s="19" t="s">
        <v>218</v>
      </c>
      <c r="K39" s="20">
        <f>I39</f>
        <v>63.75</v>
      </c>
    </row>
    <row r="40" spans="1:11">
      <c r="A40" s="21" t="s">
        <v>171</v>
      </c>
      <c r="B40" s="21" t="s">
        <v>172</v>
      </c>
      <c r="C40" s="21">
        <v>232406048</v>
      </c>
      <c r="D40" s="17">
        <v>75</v>
      </c>
      <c r="E40" s="17">
        <v>10</v>
      </c>
      <c r="F40" s="18">
        <f t="shared" si="2"/>
        <v>85</v>
      </c>
      <c r="G40" s="17">
        <v>1</v>
      </c>
      <c r="H40" s="17" t="s">
        <v>213</v>
      </c>
      <c r="I40" s="19">
        <f t="shared" si="0"/>
        <v>63.75</v>
      </c>
      <c r="J40" s="19" t="s">
        <v>218</v>
      </c>
      <c r="K40" s="20">
        <f>I40</f>
        <v>63.75</v>
      </c>
    </row>
    <row r="41" spans="1:11">
      <c r="A41" s="17"/>
      <c r="B41" s="17"/>
      <c r="C41" s="17"/>
      <c r="D41" s="17"/>
      <c r="E41" s="17"/>
      <c r="F41" s="18"/>
      <c r="G41" s="17"/>
      <c r="H41" s="17"/>
      <c r="I41" s="19"/>
      <c r="J41" s="19"/>
      <c r="K41" s="20"/>
    </row>
    <row r="42" spans="1:11">
      <c r="A42" s="17" t="s">
        <v>220</v>
      </c>
      <c r="B42" s="17" t="s">
        <v>164</v>
      </c>
      <c r="C42" s="17">
        <v>232406002</v>
      </c>
      <c r="D42" s="17">
        <v>30</v>
      </c>
      <c r="E42" s="17">
        <v>10</v>
      </c>
      <c r="F42" s="18">
        <f t="shared" si="2"/>
        <v>40</v>
      </c>
      <c r="G42" s="17">
        <v>1</v>
      </c>
      <c r="H42" s="17" t="s">
        <v>217</v>
      </c>
      <c r="I42" s="19">
        <f t="shared" si="0"/>
        <v>40</v>
      </c>
      <c r="J42" s="19" t="s">
        <v>218</v>
      </c>
      <c r="K42" s="20">
        <f>I42</f>
        <v>40</v>
      </c>
    </row>
    <row r="43" spans="1:11">
      <c r="A43" s="17"/>
      <c r="B43" s="17"/>
      <c r="C43" s="17"/>
      <c r="D43" s="17"/>
      <c r="E43" s="17"/>
      <c r="F43" s="18"/>
      <c r="G43" s="17"/>
      <c r="H43" s="17"/>
      <c r="I43" s="19"/>
      <c r="J43" s="19"/>
      <c r="K43" s="20"/>
    </row>
    <row r="44" spans="1:11">
      <c r="A44" s="17" t="s">
        <v>197</v>
      </c>
      <c r="B44" s="17" t="s">
        <v>198</v>
      </c>
      <c r="C44" s="17">
        <v>232456010</v>
      </c>
      <c r="D44" s="17">
        <v>50</v>
      </c>
      <c r="E44" s="17">
        <v>10</v>
      </c>
      <c r="F44" s="18">
        <f t="shared" si="2"/>
        <v>60</v>
      </c>
      <c r="G44" s="17">
        <v>2</v>
      </c>
      <c r="H44" s="17" t="s">
        <v>219</v>
      </c>
      <c r="I44" s="19">
        <f t="shared" si="0"/>
        <v>60</v>
      </c>
      <c r="J44" s="19" t="s">
        <v>218</v>
      </c>
      <c r="K44" s="20">
        <f>I44</f>
        <v>60</v>
      </c>
    </row>
    <row r="45" spans="1:11">
      <c r="A45" s="17"/>
      <c r="B45" s="17"/>
      <c r="C45" s="17"/>
      <c r="D45" s="17"/>
      <c r="E45" s="17"/>
      <c r="F45" s="18"/>
      <c r="G45" s="17"/>
      <c r="H45" s="17"/>
      <c r="I45" s="19"/>
      <c r="J45" s="19"/>
      <c r="K45" s="20"/>
    </row>
    <row r="46" spans="1:11">
      <c r="A46" s="17" t="s">
        <v>135</v>
      </c>
      <c r="B46" s="17" t="s">
        <v>136</v>
      </c>
      <c r="C46" s="17">
        <v>232456005</v>
      </c>
      <c r="D46" s="17">
        <v>100</v>
      </c>
      <c r="E46" s="17">
        <v>10</v>
      </c>
      <c r="F46" s="18">
        <f t="shared" si="2"/>
        <v>110</v>
      </c>
      <c r="G46" s="17">
        <v>2</v>
      </c>
      <c r="H46" s="17" t="s">
        <v>217</v>
      </c>
      <c r="I46" s="19">
        <f t="shared" si="0"/>
        <v>110</v>
      </c>
      <c r="J46" s="19" t="s">
        <v>218</v>
      </c>
      <c r="K46" s="20">
        <f>I46</f>
        <v>110</v>
      </c>
    </row>
    <row r="47" spans="1:11">
      <c r="A47" s="17"/>
      <c r="B47" s="17"/>
      <c r="C47" s="17"/>
      <c r="D47" s="17"/>
      <c r="E47" s="17"/>
      <c r="F47" s="17"/>
      <c r="G47" s="17"/>
      <c r="H47" s="17"/>
      <c r="I47" s="19"/>
      <c r="J47" s="17"/>
      <c r="K47" s="20"/>
    </row>
    <row r="48" spans="1:11">
      <c r="A48" s="17" t="s">
        <v>200</v>
      </c>
      <c r="B48" s="17" t="s">
        <v>181</v>
      </c>
      <c r="C48" s="17">
        <v>232456301</v>
      </c>
      <c r="D48" s="17">
        <v>54</v>
      </c>
      <c r="E48" s="17">
        <v>0</v>
      </c>
      <c r="F48" s="17">
        <f t="shared" si="2"/>
        <v>54</v>
      </c>
      <c r="G48" s="17">
        <v>2</v>
      </c>
      <c r="H48" s="17" t="s">
        <v>213</v>
      </c>
      <c r="I48" s="19">
        <f t="shared" si="0"/>
        <v>40.5</v>
      </c>
      <c r="J48" s="19" t="s">
        <v>218</v>
      </c>
      <c r="K48" s="20">
        <f t="shared" ref="K47:K48" si="3">I48</f>
        <v>40.5</v>
      </c>
    </row>
  </sheetData>
  <mergeCells count="9">
    <mergeCell ref="H1:H2"/>
    <mergeCell ref="J1:J2"/>
    <mergeCell ref="A1:A2"/>
    <mergeCell ref="B1:B2"/>
    <mergeCell ref="D1:D2"/>
    <mergeCell ref="E1:E2"/>
    <mergeCell ref="F1:F2"/>
    <mergeCell ref="G1:G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5677-22DE-4681-9F4C-ADA292568119}">
  <dimension ref="A1:T68"/>
  <sheetViews>
    <sheetView topLeftCell="A30" workbookViewId="0">
      <selection activeCell="S31" sqref="S31"/>
    </sheetView>
  </sheetViews>
  <sheetFormatPr defaultRowHeight="15"/>
  <cols>
    <col min="1" max="1" width="14.42578125" customWidth="1"/>
    <col min="2" max="2" width="21.7109375" customWidth="1"/>
    <col min="3" max="3" width="13.85546875" bestFit="1" customWidth="1"/>
    <col min="4" max="4" width="10.140625" customWidth="1"/>
    <col min="5" max="5" width="5.28515625" bestFit="1" customWidth="1"/>
    <col min="6" max="6" width="9" customWidth="1"/>
    <col min="7" max="7" width="8.140625" bestFit="1" customWidth="1"/>
    <col min="8" max="8" width="5.28515625" bestFit="1" customWidth="1"/>
    <col min="9" max="9" width="9.28515625" customWidth="1"/>
    <col min="10" max="10" width="8.140625" bestFit="1" customWidth="1"/>
    <col min="11" max="11" width="5.28515625" bestFit="1" customWidth="1"/>
    <col min="12" max="12" width="9" customWidth="1"/>
    <col min="13" max="13" width="8.140625" bestFit="1" customWidth="1"/>
    <col min="14" max="14" width="5.28515625" bestFit="1" customWidth="1"/>
    <col min="18" max="18" width="12.42578125" style="23" customWidth="1"/>
    <col min="19" max="19" width="9.140625" style="1"/>
  </cols>
  <sheetData>
    <row r="1" spans="1:20" ht="15.75">
      <c r="A1" s="24"/>
      <c r="B1" s="24"/>
      <c r="C1" s="24"/>
      <c r="D1" s="24"/>
      <c r="E1" s="32">
        <v>10</v>
      </c>
      <c r="F1" s="32">
        <v>10</v>
      </c>
      <c r="G1" s="32">
        <v>5</v>
      </c>
      <c r="H1" s="35">
        <v>10</v>
      </c>
      <c r="I1" s="35">
        <v>10</v>
      </c>
      <c r="J1" s="35">
        <v>5</v>
      </c>
      <c r="K1" s="39">
        <v>10</v>
      </c>
      <c r="L1" s="39">
        <v>10</v>
      </c>
      <c r="M1" s="39">
        <v>5</v>
      </c>
      <c r="N1" s="32">
        <v>10</v>
      </c>
      <c r="O1" s="32">
        <v>10</v>
      </c>
      <c r="P1" s="32">
        <v>5</v>
      </c>
      <c r="Q1" s="25">
        <f>SUM(E1:P1)</f>
        <v>100</v>
      </c>
      <c r="R1" s="44"/>
      <c r="S1" s="47"/>
      <c r="T1" s="24"/>
    </row>
    <row r="2" spans="1:20" ht="19.5" customHeight="1">
      <c r="A2" s="24"/>
      <c r="B2" s="24"/>
      <c r="C2" s="24"/>
      <c r="D2" s="24"/>
      <c r="E2" s="32" t="s">
        <v>221</v>
      </c>
      <c r="F2" s="32" t="s">
        <v>222</v>
      </c>
      <c r="G2" s="32" t="s">
        <v>223</v>
      </c>
      <c r="H2" s="35" t="s">
        <v>221</v>
      </c>
      <c r="I2" s="35" t="s">
        <v>222</v>
      </c>
      <c r="J2" s="35" t="s">
        <v>223</v>
      </c>
      <c r="K2" s="39" t="s">
        <v>221</v>
      </c>
      <c r="L2" s="39" t="s">
        <v>222</v>
      </c>
      <c r="M2" s="39" t="s">
        <v>223</v>
      </c>
      <c r="N2" s="32" t="s">
        <v>221</v>
      </c>
      <c r="O2" s="32" t="s">
        <v>222</v>
      </c>
      <c r="P2" s="32" t="s">
        <v>223</v>
      </c>
      <c r="Q2" s="24"/>
      <c r="R2" s="44"/>
      <c r="S2" s="47"/>
      <c r="T2" s="24"/>
    </row>
    <row r="3" spans="1:20" ht="24" customHeight="1">
      <c r="A3" s="27"/>
      <c r="B3" s="28" t="s">
        <v>0</v>
      </c>
      <c r="C3" s="28" t="s">
        <v>1</v>
      </c>
      <c r="D3" s="28" t="s">
        <v>2</v>
      </c>
      <c r="E3" s="32" t="s">
        <v>224</v>
      </c>
      <c r="F3" s="32" t="s">
        <v>224</v>
      </c>
      <c r="G3" s="32" t="s">
        <v>224</v>
      </c>
      <c r="H3" s="36" t="s">
        <v>225</v>
      </c>
      <c r="I3" s="36" t="s">
        <v>225</v>
      </c>
      <c r="J3" s="36" t="s">
        <v>225</v>
      </c>
      <c r="K3" s="40" t="s">
        <v>226</v>
      </c>
      <c r="L3" s="40" t="s">
        <v>226</v>
      </c>
      <c r="M3" s="40" t="s">
        <v>226</v>
      </c>
      <c r="N3" s="43" t="s">
        <v>227</v>
      </c>
      <c r="O3" s="43" t="s">
        <v>227</v>
      </c>
      <c r="P3" s="43" t="s">
        <v>227</v>
      </c>
      <c r="Q3" s="25" t="s">
        <v>112</v>
      </c>
      <c r="R3" s="45" t="s">
        <v>228</v>
      </c>
      <c r="S3" s="45" t="s">
        <v>207</v>
      </c>
      <c r="T3" s="24"/>
    </row>
    <row r="4" spans="1:20" ht="15.75">
      <c r="A4" s="29">
        <v>222406003</v>
      </c>
      <c r="B4" s="29" t="s">
        <v>3</v>
      </c>
      <c r="C4" s="29" t="s">
        <v>4</v>
      </c>
      <c r="D4" s="29">
        <v>1</v>
      </c>
      <c r="E4" s="33"/>
      <c r="F4" s="33"/>
      <c r="G4" s="33"/>
      <c r="H4" s="37"/>
      <c r="I4" s="37"/>
      <c r="J4" s="37"/>
      <c r="K4" s="41"/>
      <c r="L4" s="41"/>
      <c r="M4" s="41"/>
      <c r="N4" s="33"/>
      <c r="O4" s="33"/>
      <c r="P4" s="33"/>
      <c r="Q4" s="29">
        <f>SUM(E4:P4)</f>
        <v>0</v>
      </c>
      <c r="R4" s="44"/>
      <c r="S4" s="48" t="str">
        <f>IF(ISBLANK(R4),"",Q4)</f>
        <v/>
      </c>
      <c r="T4" s="24"/>
    </row>
    <row r="5" spans="1:20" ht="15.75">
      <c r="A5" s="29">
        <v>222406021</v>
      </c>
      <c r="B5" s="29" t="s">
        <v>5</v>
      </c>
      <c r="C5" s="29" t="s">
        <v>6</v>
      </c>
      <c r="D5" s="29">
        <v>1</v>
      </c>
      <c r="E5" s="33"/>
      <c r="F5" s="33"/>
      <c r="G5" s="33"/>
      <c r="H5" s="37"/>
      <c r="I5" s="37"/>
      <c r="J5" s="37"/>
      <c r="K5" s="41"/>
      <c r="L5" s="41"/>
      <c r="M5" s="41"/>
      <c r="N5" s="33"/>
      <c r="O5" s="33"/>
      <c r="P5" s="33"/>
      <c r="Q5" s="29">
        <f t="shared" ref="Q5:Q63" si="0">SUM(E5:P5)</f>
        <v>0</v>
      </c>
      <c r="R5" s="44"/>
      <c r="S5" s="48" t="str">
        <f t="shared" ref="S5:S63" si="1">IF(ISBLANK(R5),"",Q5)</f>
        <v/>
      </c>
      <c r="T5" s="24"/>
    </row>
    <row r="6" spans="1:20" ht="15.75">
      <c r="A6" s="29">
        <v>222406027</v>
      </c>
      <c r="B6" s="29" t="s">
        <v>7</v>
      </c>
      <c r="C6" s="29" t="s">
        <v>8</v>
      </c>
      <c r="D6" s="29">
        <v>1</v>
      </c>
      <c r="E6" s="33"/>
      <c r="F6" s="33"/>
      <c r="G6" s="33"/>
      <c r="H6" s="37"/>
      <c r="I6" s="37"/>
      <c r="J6" s="37"/>
      <c r="K6" s="41"/>
      <c r="L6" s="41"/>
      <c r="M6" s="41"/>
      <c r="N6" s="33"/>
      <c r="O6" s="33"/>
      <c r="P6" s="33"/>
      <c r="Q6" s="29">
        <f t="shared" si="0"/>
        <v>0</v>
      </c>
      <c r="R6" s="44"/>
      <c r="S6" s="48" t="str">
        <f t="shared" si="1"/>
        <v/>
      </c>
      <c r="T6" s="24"/>
    </row>
    <row r="7" spans="1:20" ht="15.75">
      <c r="A7" s="29">
        <v>222406036</v>
      </c>
      <c r="B7" s="29" t="s">
        <v>9</v>
      </c>
      <c r="C7" s="29" t="s">
        <v>10</v>
      </c>
      <c r="D7" s="29">
        <v>1</v>
      </c>
      <c r="E7" s="33"/>
      <c r="F7" s="33"/>
      <c r="G7" s="33"/>
      <c r="H7" s="37"/>
      <c r="I7" s="37"/>
      <c r="J7" s="37"/>
      <c r="K7" s="41"/>
      <c r="L7" s="41"/>
      <c r="M7" s="41"/>
      <c r="N7" s="33"/>
      <c r="O7" s="33"/>
      <c r="P7" s="33"/>
      <c r="Q7" s="29">
        <f t="shared" si="0"/>
        <v>0</v>
      </c>
      <c r="R7" s="44"/>
      <c r="S7" s="48" t="str">
        <f t="shared" si="1"/>
        <v/>
      </c>
      <c r="T7" s="24"/>
    </row>
    <row r="8" spans="1:20" ht="15.75">
      <c r="A8" s="29">
        <v>222406039</v>
      </c>
      <c r="B8" s="29" t="s">
        <v>11</v>
      </c>
      <c r="C8" s="29" t="s">
        <v>12</v>
      </c>
      <c r="D8" s="29">
        <v>1</v>
      </c>
      <c r="E8" s="33"/>
      <c r="F8" s="33"/>
      <c r="G8" s="33"/>
      <c r="H8" s="37"/>
      <c r="I8" s="37"/>
      <c r="J8" s="37"/>
      <c r="K8" s="41"/>
      <c r="L8" s="41"/>
      <c r="M8" s="41"/>
      <c r="N8" s="33"/>
      <c r="O8" s="33"/>
      <c r="P8" s="33"/>
      <c r="Q8" s="29">
        <f t="shared" si="0"/>
        <v>0</v>
      </c>
      <c r="R8" s="44"/>
      <c r="S8" s="48" t="str">
        <f t="shared" si="1"/>
        <v/>
      </c>
      <c r="T8" s="24"/>
    </row>
    <row r="9" spans="1:20" ht="15.75">
      <c r="A9" s="29">
        <v>222406042</v>
      </c>
      <c r="B9" s="29" t="s">
        <v>13</v>
      </c>
      <c r="C9" s="29" t="s">
        <v>14</v>
      </c>
      <c r="D9" s="29">
        <v>1</v>
      </c>
      <c r="E9" s="33"/>
      <c r="F9" s="33"/>
      <c r="G9" s="33"/>
      <c r="H9" s="37"/>
      <c r="I9" s="37"/>
      <c r="J9" s="37"/>
      <c r="K9" s="41"/>
      <c r="L9" s="41"/>
      <c r="M9" s="41"/>
      <c r="N9" s="33"/>
      <c r="O9" s="33"/>
      <c r="P9" s="33"/>
      <c r="Q9" s="29">
        <f t="shared" si="0"/>
        <v>0</v>
      </c>
      <c r="R9" s="44"/>
      <c r="S9" s="48" t="str">
        <f t="shared" si="1"/>
        <v/>
      </c>
      <c r="T9" s="24"/>
    </row>
    <row r="10" spans="1:20" ht="23.25">
      <c r="A10" s="29">
        <v>232406002</v>
      </c>
      <c r="B10" s="29" t="s">
        <v>15</v>
      </c>
      <c r="C10" s="29" t="s">
        <v>16</v>
      </c>
      <c r="D10" s="29">
        <v>1</v>
      </c>
      <c r="E10" s="33">
        <v>10</v>
      </c>
      <c r="F10" s="33">
        <v>10</v>
      </c>
      <c r="G10" s="33">
        <v>5</v>
      </c>
      <c r="H10" s="37">
        <v>10</v>
      </c>
      <c r="I10" s="37">
        <v>10</v>
      </c>
      <c r="J10" s="37">
        <v>5</v>
      </c>
      <c r="K10" s="41">
        <v>10</v>
      </c>
      <c r="L10" s="41">
        <v>10</v>
      </c>
      <c r="M10" s="41">
        <v>5</v>
      </c>
      <c r="N10" s="33">
        <v>10</v>
      </c>
      <c r="O10" s="33">
        <v>10</v>
      </c>
      <c r="P10" s="33">
        <v>5</v>
      </c>
      <c r="Q10" s="29">
        <f t="shared" si="0"/>
        <v>100</v>
      </c>
      <c r="R10" s="46" t="s">
        <v>229</v>
      </c>
      <c r="S10" s="48">
        <f t="shared" si="1"/>
        <v>100</v>
      </c>
      <c r="T10" s="24"/>
    </row>
    <row r="11" spans="1:20" ht="17.25">
      <c r="A11" s="29">
        <v>232406003</v>
      </c>
      <c r="B11" s="29" t="s">
        <v>17</v>
      </c>
      <c r="C11" s="29" t="s">
        <v>18</v>
      </c>
      <c r="D11" s="29">
        <v>1</v>
      </c>
      <c r="E11" s="33">
        <v>10</v>
      </c>
      <c r="F11" s="33">
        <v>8</v>
      </c>
      <c r="G11" s="33">
        <v>4</v>
      </c>
      <c r="H11" s="37">
        <v>10</v>
      </c>
      <c r="I11" s="37">
        <v>8</v>
      </c>
      <c r="J11" s="37">
        <v>4</v>
      </c>
      <c r="K11" s="41">
        <v>10</v>
      </c>
      <c r="L11" s="41">
        <v>8</v>
      </c>
      <c r="M11" s="41">
        <v>4</v>
      </c>
      <c r="N11" s="33">
        <v>10</v>
      </c>
      <c r="O11" s="33">
        <v>8</v>
      </c>
      <c r="P11" s="33">
        <v>4</v>
      </c>
      <c r="Q11" s="29">
        <f t="shared" si="0"/>
        <v>88</v>
      </c>
      <c r="R11" s="44" t="s">
        <v>230</v>
      </c>
      <c r="S11" s="48">
        <f t="shared" si="1"/>
        <v>88</v>
      </c>
      <c r="T11" s="24"/>
    </row>
    <row r="12" spans="1:20" ht="15.75">
      <c r="A12" s="29">
        <v>232406004</v>
      </c>
      <c r="B12" s="29" t="s">
        <v>19</v>
      </c>
      <c r="C12" s="29" t="s">
        <v>20</v>
      </c>
      <c r="D12" s="29">
        <v>1</v>
      </c>
      <c r="E12" s="33">
        <v>10</v>
      </c>
      <c r="F12" s="33">
        <v>5</v>
      </c>
      <c r="G12" s="33">
        <v>2</v>
      </c>
      <c r="H12" s="37">
        <v>10</v>
      </c>
      <c r="I12" s="37">
        <v>5</v>
      </c>
      <c r="J12" s="37">
        <v>2</v>
      </c>
      <c r="K12" s="41">
        <v>10</v>
      </c>
      <c r="L12" s="41">
        <v>5</v>
      </c>
      <c r="M12" s="41">
        <v>2</v>
      </c>
      <c r="N12" s="33">
        <v>10</v>
      </c>
      <c r="O12" s="33">
        <v>5</v>
      </c>
      <c r="P12" s="33">
        <v>2</v>
      </c>
      <c r="Q12" s="29">
        <f t="shared" si="0"/>
        <v>68</v>
      </c>
      <c r="R12" s="44">
        <v>1</v>
      </c>
      <c r="S12" s="48">
        <f t="shared" si="1"/>
        <v>68</v>
      </c>
      <c r="T12" s="24"/>
    </row>
    <row r="13" spans="1:20" ht="17.25">
      <c r="A13" s="29">
        <v>232406006</v>
      </c>
      <c r="B13" s="29" t="s">
        <v>21</v>
      </c>
      <c r="C13" s="29" t="s">
        <v>22</v>
      </c>
      <c r="D13" s="29">
        <v>1</v>
      </c>
      <c r="E13" s="33">
        <v>10</v>
      </c>
      <c r="F13" s="33">
        <v>10</v>
      </c>
      <c r="G13" s="33">
        <v>5</v>
      </c>
      <c r="H13" s="37">
        <v>10</v>
      </c>
      <c r="I13" s="37">
        <v>10</v>
      </c>
      <c r="J13" s="37">
        <v>5</v>
      </c>
      <c r="K13" s="41">
        <v>10</v>
      </c>
      <c r="L13" s="41">
        <v>10</v>
      </c>
      <c r="M13" s="41">
        <v>5</v>
      </c>
      <c r="N13" s="33">
        <v>10</v>
      </c>
      <c r="O13" s="33">
        <v>10</v>
      </c>
      <c r="P13" s="33">
        <v>5</v>
      </c>
      <c r="Q13" s="29">
        <f t="shared" si="0"/>
        <v>100</v>
      </c>
      <c r="R13" s="44" t="s">
        <v>230</v>
      </c>
      <c r="S13" s="48">
        <f t="shared" si="1"/>
        <v>100</v>
      </c>
      <c r="T13" s="24"/>
    </row>
    <row r="14" spans="1:20" ht="15.75">
      <c r="A14" s="29">
        <v>232406007</v>
      </c>
      <c r="B14" s="29" t="s">
        <v>23</v>
      </c>
      <c r="C14" s="29" t="s">
        <v>24</v>
      </c>
      <c r="D14" s="29">
        <v>1</v>
      </c>
      <c r="E14" s="33"/>
      <c r="F14" s="33"/>
      <c r="G14" s="33"/>
      <c r="H14" s="37"/>
      <c r="I14" s="37"/>
      <c r="J14" s="37"/>
      <c r="K14" s="41"/>
      <c r="L14" s="41"/>
      <c r="M14" s="41"/>
      <c r="N14" s="33"/>
      <c r="O14" s="33"/>
      <c r="P14" s="33"/>
      <c r="Q14" s="29">
        <f t="shared" si="0"/>
        <v>0</v>
      </c>
      <c r="R14" s="44"/>
      <c r="S14" s="48" t="str">
        <f t="shared" si="1"/>
        <v/>
      </c>
      <c r="T14" s="24"/>
    </row>
    <row r="15" spans="1:20" ht="15.75">
      <c r="A15" s="29">
        <v>232406009</v>
      </c>
      <c r="B15" s="29" t="s">
        <v>7</v>
      </c>
      <c r="C15" s="29" t="s">
        <v>25</v>
      </c>
      <c r="D15" s="29">
        <v>1</v>
      </c>
      <c r="E15" s="33">
        <v>10</v>
      </c>
      <c r="F15" s="33">
        <v>10</v>
      </c>
      <c r="G15" s="33">
        <v>5</v>
      </c>
      <c r="H15" s="37">
        <v>10</v>
      </c>
      <c r="I15" s="37">
        <v>10</v>
      </c>
      <c r="J15" s="37">
        <v>5</v>
      </c>
      <c r="K15" s="41">
        <v>10</v>
      </c>
      <c r="L15" s="41">
        <v>10</v>
      </c>
      <c r="M15" s="41">
        <v>5</v>
      </c>
      <c r="N15" s="33">
        <v>10</v>
      </c>
      <c r="O15" s="33">
        <v>10</v>
      </c>
      <c r="P15" s="33">
        <v>5</v>
      </c>
      <c r="Q15" s="29">
        <f t="shared" si="0"/>
        <v>100</v>
      </c>
      <c r="R15" s="44">
        <v>5</v>
      </c>
      <c r="S15" s="48">
        <f t="shared" si="1"/>
        <v>100</v>
      </c>
      <c r="T15" s="24"/>
    </row>
    <row r="16" spans="1:20" ht="15.75">
      <c r="A16" s="29">
        <v>232406010</v>
      </c>
      <c r="B16" s="29" t="s">
        <v>15</v>
      </c>
      <c r="C16" s="29" t="s">
        <v>26</v>
      </c>
      <c r="D16" s="29">
        <v>1</v>
      </c>
      <c r="E16" s="33"/>
      <c r="F16" s="33"/>
      <c r="G16" s="33"/>
      <c r="H16" s="37"/>
      <c r="I16" s="37"/>
      <c r="J16" s="37"/>
      <c r="K16" s="41"/>
      <c r="L16" s="41"/>
      <c r="M16" s="41"/>
      <c r="N16" s="33"/>
      <c r="O16" s="33"/>
      <c r="P16" s="33"/>
      <c r="Q16" s="29">
        <f t="shared" si="0"/>
        <v>0</v>
      </c>
      <c r="R16" s="44"/>
      <c r="S16" s="48" t="str">
        <f t="shared" si="1"/>
        <v/>
      </c>
      <c r="T16" s="24"/>
    </row>
    <row r="17" spans="1:20" ht="17.25">
      <c r="A17" s="29">
        <v>232406014</v>
      </c>
      <c r="B17" s="29" t="s">
        <v>27</v>
      </c>
      <c r="C17" s="29" t="s">
        <v>28</v>
      </c>
      <c r="D17" s="29">
        <v>1</v>
      </c>
      <c r="E17" s="33">
        <v>10</v>
      </c>
      <c r="F17" s="33">
        <v>10</v>
      </c>
      <c r="G17" s="33">
        <v>5</v>
      </c>
      <c r="H17" s="37">
        <v>10</v>
      </c>
      <c r="I17" s="37">
        <v>10</v>
      </c>
      <c r="J17" s="37">
        <v>5</v>
      </c>
      <c r="K17" s="41">
        <v>10</v>
      </c>
      <c r="L17" s="41">
        <v>10</v>
      </c>
      <c r="M17" s="41">
        <v>5</v>
      </c>
      <c r="N17" s="33">
        <v>10</v>
      </c>
      <c r="O17" s="33">
        <v>10</v>
      </c>
      <c r="P17" s="33">
        <v>5</v>
      </c>
      <c r="Q17" s="29">
        <f t="shared" si="0"/>
        <v>100</v>
      </c>
      <c r="R17" s="44" t="s">
        <v>230</v>
      </c>
      <c r="S17" s="48">
        <f t="shared" si="1"/>
        <v>100</v>
      </c>
      <c r="T17" s="24"/>
    </row>
    <row r="18" spans="1:20" ht="15.75">
      <c r="A18" s="29">
        <v>232406015</v>
      </c>
      <c r="B18" s="29" t="s">
        <v>23</v>
      </c>
      <c r="C18" s="29" t="s">
        <v>29</v>
      </c>
      <c r="D18" s="29">
        <v>1</v>
      </c>
      <c r="E18" s="33"/>
      <c r="F18" s="33"/>
      <c r="G18" s="33"/>
      <c r="H18" s="37"/>
      <c r="I18" s="37"/>
      <c r="J18" s="37"/>
      <c r="K18" s="41"/>
      <c r="L18" s="41"/>
      <c r="M18" s="41"/>
      <c r="N18" s="33"/>
      <c r="O18" s="33"/>
      <c r="P18" s="33"/>
      <c r="Q18" s="29">
        <f t="shared" si="0"/>
        <v>0</v>
      </c>
      <c r="R18" s="44"/>
      <c r="S18" s="48" t="str">
        <f t="shared" si="1"/>
        <v/>
      </c>
      <c r="T18" s="24"/>
    </row>
    <row r="19" spans="1:20" ht="15.75">
      <c r="A19" s="29">
        <v>232406017</v>
      </c>
      <c r="B19" s="29" t="s">
        <v>30</v>
      </c>
      <c r="C19" s="29" t="s">
        <v>31</v>
      </c>
      <c r="D19" s="29">
        <v>1</v>
      </c>
      <c r="E19" s="33"/>
      <c r="F19" s="33"/>
      <c r="G19" s="33"/>
      <c r="H19" s="37"/>
      <c r="I19" s="37"/>
      <c r="J19" s="37"/>
      <c r="K19" s="41"/>
      <c r="L19" s="41"/>
      <c r="M19" s="41"/>
      <c r="N19" s="33"/>
      <c r="O19" s="33"/>
      <c r="P19" s="33"/>
      <c r="Q19" s="29">
        <f t="shared" si="0"/>
        <v>0</v>
      </c>
      <c r="R19" s="44"/>
      <c r="S19" s="48" t="str">
        <f t="shared" si="1"/>
        <v/>
      </c>
      <c r="T19" s="24"/>
    </row>
    <row r="20" spans="1:20" ht="15.75">
      <c r="A20" s="29">
        <v>232406018</v>
      </c>
      <c r="B20" s="29" t="s">
        <v>32</v>
      </c>
      <c r="C20" s="29" t="s">
        <v>33</v>
      </c>
      <c r="D20" s="29">
        <v>1</v>
      </c>
      <c r="E20" s="33"/>
      <c r="F20" s="33"/>
      <c r="G20" s="33"/>
      <c r="H20" s="37"/>
      <c r="I20" s="37"/>
      <c r="J20" s="37"/>
      <c r="K20" s="41"/>
      <c r="L20" s="41"/>
      <c r="M20" s="41"/>
      <c r="N20" s="33"/>
      <c r="O20" s="33"/>
      <c r="P20" s="33"/>
      <c r="Q20" s="29">
        <f t="shared" si="0"/>
        <v>0</v>
      </c>
      <c r="R20" s="44"/>
      <c r="S20" s="48" t="str">
        <f t="shared" si="1"/>
        <v/>
      </c>
      <c r="T20" s="24"/>
    </row>
    <row r="21" spans="1:20" ht="15.75">
      <c r="A21" s="29">
        <v>232406019</v>
      </c>
      <c r="B21" s="29" t="s">
        <v>34</v>
      </c>
      <c r="C21" s="29" t="s">
        <v>29</v>
      </c>
      <c r="D21" s="29">
        <v>1</v>
      </c>
      <c r="E21" s="33"/>
      <c r="F21" s="33"/>
      <c r="G21" s="33"/>
      <c r="H21" s="37"/>
      <c r="I21" s="37"/>
      <c r="J21" s="37"/>
      <c r="K21" s="41"/>
      <c r="L21" s="41"/>
      <c r="M21" s="41"/>
      <c r="N21" s="33"/>
      <c r="O21" s="33"/>
      <c r="P21" s="33"/>
      <c r="Q21" s="29">
        <f t="shared" si="0"/>
        <v>0</v>
      </c>
      <c r="R21" s="44"/>
      <c r="S21" s="48" t="str">
        <f t="shared" si="1"/>
        <v/>
      </c>
      <c r="T21" s="24"/>
    </row>
    <row r="22" spans="1:20" ht="15.75">
      <c r="A22" s="29">
        <v>232406023</v>
      </c>
      <c r="B22" s="29" t="s">
        <v>13</v>
      </c>
      <c r="C22" s="29" t="s">
        <v>35</v>
      </c>
      <c r="D22" s="29">
        <v>1</v>
      </c>
      <c r="E22" s="33">
        <v>10</v>
      </c>
      <c r="F22" s="33">
        <v>10</v>
      </c>
      <c r="G22" s="33"/>
      <c r="H22" s="37">
        <v>10</v>
      </c>
      <c r="I22" s="37">
        <v>10</v>
      </c>
      <c r="J22" s="37"/>
      <c r="K22" s="41">
        <v>10</v>
      </c>
      <c r="L22" s="41">
        <v>10</v>
      </c>
      <c r="M22" s="41"/>
      <c r="N22" s="33">
        <v>10</v>
      </c>
      <c r="O22" s="33">
        <v>10</v>
      </c>
      <c r="P22" s="33"/>
      <c r="Q22" s="29">
        <f t="shared" si="0"/>
        <v>80</v>
      </c>
      <c r="R22" s="44">
        <v>11</v>
      </c>
      <c r="S22" s="48">
        <f t="shared" si="1"/>
        <v>80</v>
      </c>
      <c r="T22" s="24"/>
    </row>
    <row r="23" spans="1:20" ht="15.75">
      <c r="A23" s="29">
        <v>232406026</v>
      </c>
      <c r="B23" s="29" t="s">
        <v>36</v>
      </c>
      <c r="C23" s="29" t="s">
        <v>37</v>
      </c>
      <c r="D23" s="29">
        <v>1</v>
      </c>
      <c r="E23" s="33"/>
      <c r="F23" s="33"/>
      <c r="G23" s="33"/>
      <c r="H23" s="37"/>
      <c r="I23" s="37"/>
      <c r="J23" s="37"/>
      <c r="K23" s="41"/>
      <c r="L23" s="41"/>
      <c r="M23" s="41"/>
      <c r="N23" s="33"/>
      <c r="O23" s="33"/>
      <c r="P23" s="33"/>
      <c r="Q23" s="29">
        <f t="shared" si="0"/>
        <v>0</v>
      </c>
      <c r="R23" s="44"/>
      <c r="S23" s="48" t="str">
        <f t="shared" si="1"/>
        <v/>
      </c>
      <c r="T23" s="24"/>
    </row>
    <row r="24" spans="1:20" ht="20.25" customHeight="1">
      <c r="A24" s="29">
        <v>232406029</v>
      </c>
      <c r="B24" s="29" t="s">
        <v>38</v>
      </c>
      <c r="C24" s="29" t="s">
        <v>39</v>
      </c>
      <c r="D24" s="29">
        <v>1</v>
      </c>
      <c r="E24" s="33">
        <v>10</v>
      </c>
      <c r="F24" s="33">
        <v>8</v>
      </c>
      <c r="G24" s="33">
        <v>2</v>
      </c>
      <c r="H24" s="37">
        <v>10</v>
      </c>
      <c r="I24" s="37">
        <v>8</v>
      </c>
      <c r="J24" s="37">
        <v>2</v>
      </c>
      <c r="K24" s="41">
        <v>10</v>
      </c>
      <c r="L24" s="41">
        <v>8</v>
      </c>
      <c r="M24" s="41">
        <v>2</v>
      </c>
      <c r="N24" s="33">
        <v>10</v>
      </c>
      <c r="O24" s="33">
        <v>8</v>
      </c>
      <c r="P24" s="33">
        <v>2</v>
      </c>
      <c r="Q24" s="29">
        <f t="shared" si="0"/>
        <v>80</v>
      </c>
      <c r="R24" s="46" t="s">
        <v>229</v>
      </c>
      <c r="S24" s="48">
        <f t="shared" si="1"/>
        <v>80</v>
      </c>
      <c r="T24" s="24"/>
    </row>
    <row r="25" spans="1:20" ht="15.75">
      <c r="A25" s="29">
        <v>232406030</v>
      </c>
      <c r="B25" s="29" t="s">
        <v>40</v>
      </c>
      <c r="C25" s="29" t="s">
        <v>41</v>
      </c>
      <c r="D25" s="29">
        <v>1</v>
      </c>
      <c r="E25" s="33"/>
      <c r="F25" s="33"/>
      <c r="G25" s="33"/>
      <c r="H25" s="37"/>
      <c r="I25" s="37"/>
      <c r="J25" s="37"/>
      <c r="K25" s="41"/>
      <c r="L25" s="41"/>
      <c r="M25" s="41"/>
      <c r="N25" s="33"/>
      <c r="O25" s="33"/>
      <c r="P25" s="33"/>
      <c r="Q25" s="29">
        <f t="shared" si="0"/>
        <v>0</v>
      </c>
      <c r="R25" s="44"/>
      <c r="S25" s="48" t="str">
        <f t="shared" si="1"/>
        <v/>
      </c>
      <c r="T25" s="24"/>
    </row>
    <row r="26" spans="1:20" ht="15.75">
      <c r="A26" s="29">
        <v>232406032</v>
      </c>
      <c r="B26" s="29" t="s">
        <v>42</v>
      </c>
      <c r="C26" s="29" t="s">
        <v>43</v>
      </c>
      <c r="D26" s="29">
        <v>1</v>
      </c>
      <c r="E26" s="33"/>
      <c r="F26" s="33"/>
      <c r="G26" s="33"/>
      <c r="H26" s="37"/>
      <c r="I26" s="37"/>
      <c r="J26" s="37"/>
      <c r="K26" s="41"/>
      <c r="L26" s="41"/>
      <c r="M26" s="41"/>
      <c r="N26" s="33"/>
      <c r="O26" s="33"/>
      <c r="P26" s="33"/>
      <c r="Q26" s="29">
        <f t="shared" si="0"/>
        <v>0</v>
      </c>
      <c r="R26" s="44"/>
      <c r="S26" s="48" t="str">
        <f t="shared" si="1"/>
        <v/>
      </c>
      <c r="T26" s="24"/>
    </row>
    <row r="27" spans="1:20" ht="15.75">
      <c r="A27" s="29">
        <v>232406033</v>
      </c>
      <c r="B27" s="29" t="s">
        <v>44</v>
      </c>
      <c r="C27" s="29" t="s">
        <v>45</v>
      </c>
      <c r="D27" s="29">
        <v>1</v>
      </c>
      <c r="E27" s="33">
        <v>10</v>
      </c>
      <c r="F27" s="33">
        <v>5</v>
      </c>
      <c r="G27" s="33">
        <v>2</v>
      </c>
      <c r="H27" s="37">
        <v>10</v>
      </c>
      <c r="I27" s="37">
        <v>5</v>
      </c>
      <c r="J27" s="37">
        <v>5</v>
      </c>
      <c r="K27" s="41">
        <v>10</v>
      </c>
      <c r="L27" s="41">
        <v>5</v>
      </c>
      <c r="M27" s="41">
        <v>2</v>
      </c>
      <c r="N27" s="33">
        <v>10</v>
      </c>
      <c r="O27" s="33">
        <v>5</v>
      </c>
      <c r="P27" s="33">
        <v>2</v>
      </c>
      <c r="Q27" s="29">
        <f t="shared" si="0"/>
        <v>71</v>
      </c>
      <c r="R27" s="44">
        <v>4</v>
      </c>
      <c r="S27" s="48">
        <f t="shared" si="1"/>
        <v>71</v>
      </c>
      <c r="T27" s="24"/>
    </row>
    <row r="28" spans="1:20" ht="15.75">
      <c r="A28" s="29">
        <v>232406034</v>
      </c>
      <c r="B28" s="29" t="s">
        <v>46</v>
      </c>
      <c r="C28" s="29" t="s">
        <v>47</v>
      </c>
      <c r="D28" s="29">
        <v>1</v>
      </c>
      <c r="E28" s="33"/>
      <c r="F28" s="33"/>
      <c r="G28" s="33"/>
      <c r="H28" s="37"/>
      <c r="I28" s="37"/>
      <c r="J28" s="37"/>
      <c r="K28" s="41"/>
      <c r="L28" s="41"/>
      <c r="M28" s="41"/>
      <c r="N28" s="33"/>
      <c r="O28" s="33"/>
      <c r="P28" s="33"/>
      <c r="Q28" s="29">
        <f t="shared" si="0"/>
        <v>0</v>
      </c>
      <c r="R28" s="44"/>
      <c r="S28" s="48" t="str">
        <f t="shared" si="1"/>
        <v/>
      </c>
      <c r="T28" s="24"/>
    </row>
    <row r="29" spans="1:20" ht="23.25">
      <c r="A29" s="29">
        <v>232406035</v>
      </c>
      <c r="B29" s="29" t="s">
        <v>48</v>
      </c>
      <c r="C29" s="29" t="s">
        <v>49</v>
      </c>
      <c r="D29" s="29">
        <v>1</v>
      </c>
      <c r="E29" s="33">
        <v>10</v>
      </c>
      <c r="F29" s="33">
        <v>10</v>
      </c>
      <c r="G29" s="33">
        <v>5</v>
      </c>
      <c r="H29" s="37">
        <v>10</v>
      </c>
      <c r="I29" s="37">
        <v>10</v>
      </c>
      <c r="J29" s="37">
        <v>5</v>
      </c>
      <c r="K29" s="41">
        <v>10</v>
      </c>
      <c r="L29" s="41">
        <v>10</v>
      </c>
      <c r="M29" s="41">
        <v>5</v>
      </c>
      <c r="N29" s="33">
        <v>10</v>
      </c>
      <c r="O29" s="33">
        <v>10</v>
      </c>
      <c r="P29" s="33">
        <v>5</v>
      </c>
      <c r="Q29" s="29">
        <f t="shared" si="0"/>
        <v>100</v>
      </c>
      <c r="R29" s="46" t="s">
        <v>229</v>
      </c>
      <c r="S29" s="48">
        <f t="shared" si="1"/>
        <v>100</v>
      </c>
      <c r="T29" s="24"/>
    </row>
    <row r="30" spans="1:20" ht="15.75">
      <c r="A30" s="29">
        <v>232406039</v>
      </c>
      <c r="B30" s="29" t="s">
        <v>50</v>
      </c>
      <c r="C30" s="29" t="s">
        <v>51</v>
      </c>
      <c r="D30" s="29">
        <v>1</v>
      </c>
      <c r="E30" s="33">
        <v>10</v>
      </c>
      <c r="F30" s="33">
        <v>8</v>
      </c>
      <c r="G30" s="33">
        <v>2</v>
      </c>
      <c r="H30" s="37">
        <v>10</v>
      </c>
      <c r="I30" s="37">
        <v>8</v>
      </c>
      <c r="J30" s="37">
        <v>2</v>
      </c>
      <c r="K30" s="41"/>
      <c r="L30" s="41"/>
      <c r="M30" s="41"/>
      <c r="N30" s="33">
        <v>10</v>
      </c>
      <c r="O30" s="33">
        <v>8</v>
      </c>
      <c r="P30" s="33">
        <v>2</v>
      </c>
      <c r="Q30" s="29">
        <f t="shared" si="0"/>
        <v>60</v>
      </c>
      <c r="R30" s="44">
        <v>3</v>
      </c>
      <c r="S30" s="48">
        <f t="shared" si="1"/>
        <v>60</v>
      </c>
      <c r="T30" s="24"/>
    </row>
    <row r="31" spans="1:20" ht="15.75">
      <c r="A31" s="29">
        <v>232406041</v>
      </c>
      <c r="B31" s="29" t="s">
        <v>52</v>
      </c>
      <c r="C31" s="29" t="s">
        <v>53</v>
      </c>
      <c r="D31" s="29">
        <v>1</v>
      </c>
      <c r="E31" s="33">
        <v>10</v>
      </c>
      <c r="F31" s="33">
        <v>10</v>
      </c>
      <c r="G31" s="33"/>
      <c r="H31" s="37">
        <v>10</v>
      </c>
      <c r="I31" s="37">
        <v>10</v>
      </c>
      <c r="J31" s="37"/>
      <c r="K31" s="41">
        <v>10</v>
      </c>
      <c r="L31" s="41">
        <v>10</v>
      </c>
      <c r="M31" s="41"/>
      <c r="N31" s="33">
        <v>10</v>
      </c>
      <c r="O31" s="33">
        <v>10</v>
      </c>
      <c r="P31" s="33"/>
      <c r="Q31" s="29">
        <f t="shared" si="0"/>
        <v>80</v>
      </c>
      <c r="R31" s="44">
        <v>11</v>
      </c>
      <c r="S31" s="48">
        <f t="shared" si="1"/>
        <v>80</v>
      </c>
      <c r="T31" s="24"/>
    </row>
    <row r="32" spans="1:20" ht="15.75">
      <c r="A32" s="29">
        <v>232406043</v>
      </c>
      <c r="B32" s="29" t="s">
        <v>54</v>
      </c>
      <c r="C32" s="29" t="s">
        <v>55</v>
      </c>
      <c r="D32" s="29">
        <v>1</v>
      </c>
      <c r="E32" s="33"/>
      <c r="F32" s="33"/>
      <c r="G32" s="33"/>
      <c r="H32" s="37"/>
      <c r="I32" s="37"/>
      <c r="J32" s="37"/>
      <c r="K32" s="41"/>
      <c r="L32" s="41"/>
      <c r="M32" s="41"/>
      <c r="N32" s="33"/>
      <c r="O32" s="33"/>
      <c r="P32" s="33"/>
      <c r="Q32" s="29">
        <f t="shared" si="0"/>
        <v>0</v>
      </c>
      <c r="R32" s="44"/>
      <c r="S32" s="48" t="str">
        <f t="shared" si="1"/>
        <v/>
      </c>
      <c r="T32" s="24"/>
    </row>
    <row r="33" spans="1:20" ht="15.75">
      <c r="A33" s="29">
        <v>232406045</v>
      </c>
      <c r="B33" s="29" t="s">
        <v>56</v>
      </c>
      <c r="C33" s="29" t="s">
        <v>57</v>
      </c>
      <c r="D33" s="29">
        <v>1</v>
      </c>
      <c r="E33" s="33"/>
      <c r="F33" s="33"/>
      <c r="G33" s="33"/>
      <c r="H33" s="37"/>
      <c r="I33" s="37"/>
      <c r="J33" s="37"/>
      <c r="K33" s="41"/>
      <c r="L33" s="41"/>
      <c r="M33" s="41"/>
      <c r="N33" s="33"/>
      <c r="O33" s="33"/>
      <c r="P33" s="33"/>
      <c r="Q33" s="29">
        <f t="shared" si="0"/>
        <v>0</v>
      </c>
      <c r="R33" s="44"/>
      <c r="S33" s="48" t="str">
        <f t="shared" si="1"/>
        <v/>
      </c>
      <c r="T33" s="24"/>
    </row>
    <row r="34" spans="1:20" ht="15.75">
      <c r="A34" s="29">
        <v>232406046</v>
      </c>
      <c r="B34" s="29" t="s">
        <v>58</v>
      </c>
      <c r="C34" s="29" t="s">
        <v>59</v>
      </c>
      <c r="D34" s="29">
        <v>1</v>
      </c>
      <c r="E34" s="33">
        <v>10</v>
      </c>
      <c r="F34" s="33">
        <v>8</v>
      </c>
      <c r="G34" s="33">
        <v>2</v>
      </c>
      <c r="H34" s="37">
        <v>10</v>
      </c>
      <c r="I34" s="37">
        <v>8</v>
      </c>
      <c r="J34" s="37">
        <v>2</v>
      </c>
      <c r="K34" s="41"/>
      <c r="L34" s="41"/>
      <c r="M34" s="41"/>
      <c r="N34" s="33">
        <v>10</v>
      </c>
      <c r="O34" s="33">
        <v>8</v>
      </c>
      <c r="P34" s="33">
        <v>2</v>
      </c>
      <c r="Q34" s="29">
        <f t="shared" si="0"/>
        <v>60</v>
      </c>
      <c r="R34" s="44">
        <v>3</v>
      </c>
      <c r="S34" s="48">
        <f t="shared" si="1"/>
        <v>60</v>
      </c>
      <c r="T34" s="24"/>
    </row>
    <row r="35" spans="1:20" ht="17.25">
      <c r="A35" s="29">
        <v>232406047</v>
      </c>
      <c r="B35" s="29" t="s">
        <v>60</v>
      </c>
      <c r="C35" s="29" t="s">
        <v>61</v>
      </c>
      <c r="D35" s="29">
        <v>1</v>
      </c>
      <c r="E35" s="33">
        <v>10</v>
      </c>
      <c r="F35" s="33">
        <v>10</v>
      </c>
      <c r="G35" s="33">
        <v>5</v>
      </c>
      <c r="H35" s="37">
        <v>10</v>
      </c>
      <c r="I35" s="37">
        <v>10</v>
      </c>
      <c r="J35" s="37">
        <v>5</v>
      </c>
      <c r="K35" s="41">
        <v>10</v>
      </c>
      <c r="L35" s="41">
        <v>10</v>
      </c>
      <c r="M35" s="41">
        <v>5</v>
      </c>
      <c r="N35" s="33">
        <v>10</v>
      </c>
      <c r="O35" s="33">
        <v>10</v>
      </c>
      <c r="P35" s="33">
        <v>5</v>
      </c>
      <c r="Q35" s="29">
        <f t="shared" si="0"/>
        <v>100</v>
      </c>
      <c r="R35" s="44" t="s">
        <v>230</v>
      </c>
      <c r="S35" s="48">
        <f t="shared" si="1"/>
        <v>100</v>
      </c>
      <c r="T35" s="24"/>
    </row>
    <row r="36" spans="1:20" ht="15.75">
      <c r="A36" s="29">
        <v>232406048</v>
      </c>
      <c r="B36" s="29" t="s">
        <v>62</v>
      </c>
      <c r="C36" s="29" t="s">
        <v>63</v>
      </c>
      <c r="D36" s="29">
        <v>1</v>
      </c>
      <c r="E36" s="33">
        <v>10</v>
      </c>
      <c r="F36" s="33">
        <v>10</v>
      </c>
      <c r="G36" s="33">
        <v>5</v>
      </c>
      <c r="H36" s="37">
        <v>10</v>
      </c>
      <c r="I36" s="37">
        <v>10</v>
      </c>
      <c r="J36" s="37">
        <v>5</v>
      </c>
      <c r="K36" s="41">
        <v>10</v>
      </c>
      <c r="L36" s="41">
        <v>10</v>
      </c>
      <c r="M36" s="41">
        <v>5</v>
      </c>
      <c r="N36" s="33">
        <v>10</v>
      </c>
      <c r="O36" s="33">
        <v>10</v>
      </c>
      <c r="P36" s="33">
        <v>5</v>
      </c>
      <c r="Q36" s="29">
        <f t="shared" si="0"/>
        <v>100</v>
      </c>
      <c r="R36" s="44">
        <v>5</v>
      </c>
      <c r="S36" s="48">
        <f t="shared" si="1"/>
        <v>100</v>
      </c>
      <c r="T36" s="24"/>
    </row>
    <row r="37" spans="1:20" ht="15.75">
      <c r="A37" s="29">
        <v>232406301</v>
      </c>
      <c r="B37" s="29" t="s">
        <v>64</v>
      </c>
      <c r="C37" s="29" t="s">
        <v>65</v>
      </c>
      <c r="D37" s="29">
        <v>1</v>
      </c>
      <c r="E37" s="33"/>
      <c r="F37" s="33"/>
      <c r="G37" s="33"/>
      <c r="H37" s="37"/>
      <c r="I37" s="37"/>
      <c r="J37" s="37"/>
      <c r="K37" s="41"/>
      <c r="L37" s="41"/>
      <c r="M37" s="41"/>
      <c r="N37" s="33"/>
      <c r="O37" s="33"/>
      <c r="P37" s="33"/>
      <c r="Q37" s="29">
        <f t="shared" si="0"/>
        <v>0</v>
      </c>
      <c r="R37" s="44"/>
      <c r="S37" s="48" t="str">
        <f t="shared" si="1"/>
        <v/>
      </c>
      <c r="T37" s="24"/>
    </row>
    <row r="38" spans="1:20" ht="15.75">
      <c r="A38" s="29">
        <v>232406302</v>
      </c>
      <c r="B38" s="29" t="s">
        <v>66</v>
      </c>
      <c r="C38" s="29" t="s">
        <v>67</v>
      </c>
      <c r="D38" s="29">
        <v>1</v>
      </c>
      <c r="E38" s="33"/>
      <c r="F38" s="33"/>
      <c r="G38" s="33"/>
      <c r="H38" s="37"/>
      <c r="I38" s="37"/>
      <c r="J38" s="37"/>
      <c r="K38" s="41"/>
      <c r="L38" s="41"/>
      <c r="M38" s="41"/>
      <c r="N38" s="33"/>
      <c r="O38" s="33"/>
      <c r="P38" s="33"/>
      <c r="Q38" s="29">
        <f t="shared" si="0"/>
        <v>0</v>
      </c>
      <c r="R38" s="44"/>
      <c r="S38" s="48" t="str">
        <f t="shared" si="1"/>
        <v/>
      </c>
      <c r="T38" s="24"/>
    </row>
    <row r="39" spans="1:20" ht="15.75">
      <c r="A39" s="29">
        <v>232406303</v>
      </c>
      <c r="B39" s="29" t="s">
        <v>11</v>
      </c>
      <c r="C39" s="29" t="s">
        <v>68</v>
      </c>
      <c r="D39" s="29">
        <v>1</v>
      </c>
      <c r="E39" s="33">
        <v>10</v>
      </c>
      <c r="F39" s="33">
        <v>5</v>
      </c>
      <c r="G39" s="33">
        <v>2</v>
      </c>
      <c r="H39" s="37">
        <v>10</v>
      </c>
      <c r="I39" s="37">
        <v>5</v>
      </c>
      <c r="J39" s="37">
        <v>5</v>
      </c>
      <c r="K39" s="41">
        <v>10</v>
      </c>
      <c r="L39" s="41">
        <v>5</v>
      </c>
      <c r="M39" s="41">
        <v>2</v>
      </c>
      <c r="N39" s="33">
        <v>10</v>
      </c>
      <c r="O39" s="33">
        <v>5</v>
      </c>
      <c r="P39" s="33">
        <v>2</v>
      </c>
      <c r="Q39" s="29">
        <f t="shared" si="0"/>
        <v>71</v>
      </c>
      <c r="R39" s="44">
        <v>4</v>
      </c>
      <c r="S39" s="48">
        <f t="shared" si="1"/>
        <v>71</v>
      </c>
      <c r="T39" s="24"/>
    </row>
    <row r="40" spans="1:20" ht="15.75">
      <c r="A40" s="27"/>
      <c r="B40" s="27"/>
      <c r="C40" s="27"/>
      <c r="D40" s="29"/>
      <c r="E40" s="33"/>
      <c r="F40" s="33"/>
      <c r="G40" s="33"/>
      <c r="H40" s="37"/>
      <c r="I40" s="37"/>
      <c r="J40" s="37"/>
      <c r="K40" s="41"/>
      <c r="L40" s="41"/>
      <c r="M40" s="41"/>
      <c r="N40" s="33"/>
      <c r="O40" s="33"/>
      <c r="P40" s="33"/>
      <c r="Q40" s="29"/>
      <c r="R40" s="44"/>
      <c r="S40" s="48" t="str">
        <f t="shared" si="1"/>
        <v/>
      </c>
      <c r="T40" s="24"/>
    </row>
    <row r="41" spans="1:20" ht="15.75">
      <c r="A41" s="29">
        <v>212456005</v>
      </c>
      <c r="B41" s="29" t="s">
        <v>69</v>
      </c>
      <c r="C41" s="29" t="s">
        <v>70</v>
      </c>
      <c r="D41" s="29">
        <v>2</v>
      </c>
      <c r="E41" s="33"/>
      <c r="F41" s="33"/>
      <c r="G41" s="33"/>
      <c r="H41" s="37"/>
      <c r="I41" s="37"/>
      <c r="J41" s="37"/>
      <c r="K41" s="41"/>
      <c r="L41" s="41"/>
      <c r="M41" s="41"/>
      <c r="N41" s="33"/>
      <c r="O41" s="33"/>
      <c r="P41" s="33"/>
      <c r="Q41" s="29">
        <f t="shared" si="0"/>
        <v>0</v>
      </c>
      <c r="R41" s="44"/>
      <c r="S41" s="48" t="str">
        <f t="shared" si="1"/>
        <v/>
      </c>
      <c r="T41" s="24"/>
    </row>
    <row r="42" spans="1:20" ht="15.75">
      <c r="A42" s="29">
        <v>212456314</v>
      </c>
      <c r="B42" s="29" t="s">
        <v>71</v>
      </c>
      <c r="C42" s="29" t="s">
        <v>24</v>
      </c>
      <c r="D42" s="29">
        <v>2</v>
      </c>
      <c r="E42" s="33"/>
      <c r="F42" s="33"/>
      <c r="G42" s="33"/>
      <c r="H42" s="37"/>
      <c r="I42" s="37"/>
      <c r="J42" s="37"/>
      <c r="K42" s="41"/>
      <c r="L42" s="41"/>
      <c r="M42" s="41"/>
      <c r="N42" s="33"/>
      <c r="O42" s="33"/>
      <c r="P42" s="33"/>
      <c r="Q42" s="29">
        <f t="shared" si="0"/>
        <v>0</v>
      </c>
      <c r="R42" s="44"/>
      <c r="S42" s="48" t="str">
        <f t="shared" si="1"/>
        <v/>
      </c>
      <c r="T42" s="24"/>
    </row>
    <row r="43" spans="1:20" ht="15.75">
      <c r="A43" s="29">
        <v>222456008</v>
      </c>
      <c r="B43" s="29" t="s">
        <v>72</v>
      </c>
      <c r="C43" s="29" t="s">
        <v>73</v>
      </c>
      <c r="D43" s="29">
        <v>2</v>
      </c>
      <c r="E43" s="33"/>
      <c r="F43" s="33"/>
      <c r="G43" s="33"/>
      <c r="H43" s="37"/>
      <c r="I43" s="37"/>
      <c r="J43" s="37"/>
      <c r="K43" s="41"/>
      <c r="L43" s="41"/>
      <c r="M43" s="41"/>
      <c r="N43" s="33"/>
      <c r="O43" s="33"/>
      <c r="P43" s="33"/>
      <c r="Q43" s="29">
        <f t="shared" si="0"/>
        <v>0</v>
      </c>
      <c r="R43" s="44"/>
      <c r="S43" s="48" t="str">
        <f t="shared" si="1"/>
        <v/>
      </c>
      <c r="T43" s="24"/>
    </row>
    <row r="44" spans="1:20" ht="15.75">
      <c r="A44" s="29">
        <v>222456014</v>
      </c>
      <c r="B44" s="29" t="s">
        <v>74</v>
      </c>
      <c r="C44" s="29" t="s">
        <v>75</v>
      </c>
      <c r="D44" s="29">
        <v>2</v>
      </c>
      <c r="E44" s="33"/>
      <c r="F44" s="33"/>
      <c r="G44" s="33"/>
      <c r="H44" s="37"/>
      <c r="I44" s="37"/>
      <c r="J44" s="37"/>
      <c r="K44" s="41"/>
      <c r="L44" s="41"/>
      <c r="M44" s="41"/>
      <c r="N44" s="33"/>
      <c r="O44" s="33"/>
      <c r="P44" s="33"/>
      <c r="Q44" s="29">
        <f t="shared" si="0"/>
        <v>0</v>
      </c>
      <c r="R44" s="44"/>
      <c r="S44" s="48" t="str">
        <f t="shared" si="1"/>
        <v/>
      </c>
      <c r="T44" s="24"/>
    </row>
    <row r="45" spans="1:20" ht="15.75">
      <c r="A45" s="29">
        <v>222456018</v>
      </c>
      <c r="B45" s="29" t="s">
        <v>76</v>
      </c>
      <c r="C45" s="29" t="s">
        <v>77</v>
      </c>
      <c r="D45" s="29">
        <v>2</v>
      </c>
      <c r="E45" s="33"/>
      <c r="F45" s="33"/>
      <c r="G45" s="33"/>
      <c r="H45" s="37"/>
      <c r="I45" s="37"/>
      <c r="J45" s="37"/>
      <c r="K45" s="41"/>
      <c r="L45" s="41"/>
      <c r="M45" s="41"/>
      <c r="N45" s="33"/>
      <c r="O45" s="33"/>
      <c r="P45" s="33"/>
      <c r="Q45" s="29">
        <f t="shared" si="0"/>
        <v>0</v>
      </c>
      <c r="R45" s="44"/>
      <c r="S45" s="48" t="str">
        <f t="shared" si="1"/>
        <v/>
      </c>
      <c r="T45" s="24"/>
    </row>
    <row r="46" spans="1:20" ht="15.75">
      <c r="A46" s="29">
        <v>222456027</v>
      </c>
      <c r="B46" s="29" t="s">
        <v>78</v>
      </c>
      <c r="C46" s="29" t="s">
        <v>79</v>
      </c>
      <c r="D46" s="29">
        <v>2</v>
      </c>
      <c r="E46" s="33"/>
      <c r="F46" s="33"/>
      <c r="G46" s="33"/>
      <c r="H46" s="37"/>
      <c r="I46" s="37"/>
      <c r="J46" s="37"/>
      <c r="K46" s="41"/>
      <c r="L46" s="41"/>
      <c r="M46" s="41"/>
      <c r="N46" s="33"/>
      <c r="O46" s="33"/>
      <c r="P46" s="33"/>
      <c r="Q46" s="29">
        <f t="shared" si="0"/>
        <v>0</v>
      </c>
      <c r="R46" s="44"/>
      <c r="S46" s="48" t="str">
        <f t="shared" si="1"/>
        <v/>
      </c>
      <c r="T46" s="24"/>
    </row>
    <row r="47" spans="1:20" ht="15.75">
      <c r="A47" s="29">
        <v>222456042</v>
      </c>
      <c r="B47" s="29" t="s">
        <v>13</v>
      </c>
      <c r="C47" s="29" t="s">
        <v>80</v>
      </c>
      <c r="D47" s="29">
        <v>2</v>
      </c>
      <c r="E47" s="33"/>
      <c r="F47" s="33"/>
      <c r="G47" s="33"/>
      <c r="H47" s="37"/>
      <c r="I47" s="37"/>
      <c r="J47" s="37"/>
      <c r="K47" s="41"/>
      <c r="L47" s="41"/>
      <c r="M47" s="41"/>
      <c r="N47" s="33"/>
      <c r="O47" s="33"/>
      <c r="P47" s="33"/>
      <c r="Q47" s="29">
        <f t="shared" si="0"/>
        <v>0</v>
      </c>
      <c r="R47" s="44"/>
      <c r="S47" s="48" t="str">
        <f t="shared" si="1"/>
        <v/>
      </c>
      <c r="T47" s="24"/>
    </row>
    <row r="48" spans="1:20" ht="15.75">
      <c r="A48" s="29">
        <v>222456302</v>
      </c>
      <c r="B48" s="29" t="s">
        <v>81</v>
      </c>
      <c r="C48" s="29" t="s">
        <v>82</v>
      </c>
      <c r="D48" s="29">
        <v>2</v>
      </c>
      <c r="E48" s="33"/>
      <c r="F48" s="33"/>
      <c r="G48" s="33"/>
      <c r="H48" s="37"/>
      <c r="I48" s="37"/>
      <c r="J48" s="37"/>
      <c r="K48" s="41"/>
      <c r="L48" s="41"/>
      <c r="M48" s="41"/>
      <c r="N48" s="33"/>
      <c r="O48" s="33"/>
      <c r="P48" s="33"/>
      <c r="Q48" s="29">
        <f t="shared" si="0"/>
        <v>0</v>
      </c>
      <c r="R48" s="44"/>
      <c r="S48" s="48" t="str">
        <f t="shared" si="1"/>
        <v/>
      </c>
      <c r="T48" s="24"/>
    </row>
    <row r="49" spans="1:20" ht="15.75">
      <c r="A49" s="29">
        <v>232456005</v>
      </c>
      <c r="B49" s="29" t="s">
        <v>83</v>
      </c>
      <c r="C49" s="29" t="s">
        <v>84</v>
      </c>
      <c r="D49" s="29">
        <v>2</v>
      </c>
      <c r="E49" s="33">
        <v>10</v>
      </c>
      <c r="F49" s="33">
        <v>10</v>
      </c>
      <c r="G49" s="33">
        <v>2</v>
      </c>
      <c r="H49" s="37">
        <v>10</v>
      </c>
      <c r="I49" s="37">
        <v>10</v>
      </c>
      <c r="J49" s="37">
        <v>2</v>
      </c>
      <c r="K49" s="41">
        <v>10</v>
      </c>
      <c r="L49" s="41">
        <v>10</v>
      </c>
      <c r="M49" s="41">
        <v>2</v>
      </c>
      <c r="N49" s="33">
        <v>10</v>
      </c>
      <c r="O49" s="33">
        <v>10</v>
      </c>
      <c r="P49" s="33">
        <v>2</v>
      </c>
      <c r="Q49" s="29">
        <f t="shared" si="0"/>
        <v>88</v>
      </c>
      <c r="R49" s="44">
        <v>2</v>
      </c>
      <c r="S49" s="48">
        <f t="shared" si="1"/>
        <v>88</v>
      </c>
      <c r="T49" s="24"/>
    </row>
    <row r="50" spans="1:20" ht="17.25">
      <c r="A50" s="29">
        <v>232456010</v>
      </c>
      <c r="B50" s="29" t="s">
        <v>85</v>
      </c>
      <c r="C50" s="29" t="s">
        <v>86</v>
      </c>
      <c r="D50" s="29">
        <v>2</v>
      </c>
      <c r="E50" s="33">
        <v>5</v>
      </c>
      <c r="F50" s="33">
        <v>5</v>
      </c>
      <c r="G50" s="33">
        <v>2</v>
      </c>
      <c r="H50" s="37">
        <v>5</v>
      </c>
      <c r="I50" s="37">
        <v>5</v>
      </c>
      <c r="J50" s="37">
        <v>5</v>
      </c>
      <c r="K50" s="41">
        <v>5</v>
      </c>
      <c r="L50" s="41">
        <v>5</v>
      </c>
      <c r="M50" s="41">
        <v>2</v>
      </c>
      <c r="N50" s="33">
        <v>5</v>
      </c>
      <c r="O50" s="33">
        <v>5</v>
      </c>
      <c r="P50" s="33">
        <v>2</v>
      </c>
      <c r="Q50" s="29">
        <f t="shared" si="0"/>
        <v>51</v>
      </c>
      <c r="R50" s="44" t="s">
        <v>230</v>
      </c>
      <c r="S50" s="48">
        <f t="shared" si="1"/>
        <v>51</v>
      </c>
      <c r="T50" s="24"/>
    </row>
    <row r="51" spans="1:20" ht="15.75">
      <c r="A51" s="29">
        <v>232456011</v>
      </c>
      <c r="B51" s="29" t="s">
        <v>87</v>
      </c>
      <c r="C51" s="29" t="s">
        <v>88</v>
      </c>
      <c r="D51" s="29">
        <v>2</v>
      </c>
      <c r="E51" s="33"/>
      <c r="F51" s="33"/>
      <c r="G51" s="33"/>
      <c r="H51" s="37"/>
      <c r="I51" s="37"/>
      <c r="J51" s="37"/>
      <c r="K51" s="41"/>
      <c r="L51" s="41"/>
      <c r="M51" s="41"/>
      <c r="N51" s="33"/>
      <c r="O51" s="33"/>
      <c r="P51" s="33"/>
      <c r="Q51" s="29">
        <f t="shared" si="0"/>
        <v>0</v>
      </c>
      <c r="R51" s="44"/>
      <c r="S51" s="48" t="str">
        <f t="shared" si="1"/>
        <v/>
      </c>
      <c r="T51" s="24"/>
    </row>
    <row r="52" spans="1:20" ht="15.75">
      <c r="A52" s="29">
        <v>232456014</v>
      </c>
      <c r="B52" s="29" t="s">
        <v>89</v>
      </c>
      <c r="C52" s="29" t="s">
        <v>90</v>
      </c>
      <c r="D52" s="29">
        <v>2</v>
      </c>
      <c r="E52" s="33">
        <v>10</v>
      </c>
      <c r="F52" s="33">
        <v>10</v>
      </c>
      <c r="G52" s="33">
        <v>2</v>
      </c>
      <c r="H52" s="37">
        <v>10</v>
      </c>
      <c r="I52" s="37">
        <v>10</v>
      </c>
      <c r="J52" s="37">
        <v>2</v>
      </c>
      <c r="K52" s="41">
        <v>10</v>
      </c>
      <c r="L52" s="41">
        <v>10</v>
      </c>
      <c r="M52" s="41">
        <v>2</v>
      </c>
      <c r="N52" s="33">
        <v>10</v>
      </c>
      <c r="O52" s="33">
        <v>10</v>
      </c>
      <c r="P52" s="33">
        <v>2</v>
      </c>
      <c r="Q52" s="29">
        <f t="shared" si="0"/>
        <v>88</v>
      </c>
      <c r="R52" s="44">
        <v>2</v>
      </c>
      <c r="S52" s="48">
        <f t="shared" si="1"/>
        <v>88</v>
      </c>
      <c r="T52" s="24"/>
    </row>
    <row r="53" spans="1:20" ht="15.75">
      <c r="A53" s="29">
        <v>232456017</v>
      </c>
      <c r="B53" s="29" t="s">
        <v>23</v>
      </c>
      <c r="C53" s="29" t="s">
        <v>29</v>
      </c>
      <c r="D53" s="29">
        <v>2</v>
      </c>
      <c r="E53" s="33"/>
      <c r="F53" s="33"/>
      <c r="G53" s="33"/>
      <c r="H53" s="37"/>
      <c r="I53" s="37"/>
      <c r="J53" s="37"/>
      <c r="K53" s="41"/>
      <c r="L53" s="41"/>
      <c r="M53" s="41"/>
      <c r="N53" s="33"/>
      <c r="O53" s="33"/>
      <c r="P53" s="33"/>
      <c r="Q53" s="29">
        <f t="shared" si="0"/>
        <v>0</v>
      </c>
      <c r="R53" s="44"/>
      <c r="S53" s="48" t="str">
        <f t="shared" si="1"/>
        <v/>
      </c>
      <c r="T53" s="24"/>
    </row>
    <row r="54" spans="1:20" ht="15.75">
      <c r="A54" s="29">
        <v>232456021</v>
      </c>
      <c r="B54" s="29" t="s">
        <v>91</v>
      </c>
      <c r="C54" s="29" t="s">
        <v>92</v>
      </c>
      <c r="D54" s="29">
        <v>2</v>
      </c>
      <c r="E54" s="33"/>
      <c r="F54" s="33"/>
      <c r="G54" s="33"/>
      <c r="H54" s="37"/>
      <c r="I54" s="37"/>
      <c r="J54" s="37"/>
      <c r="K54" s="41"/>
      <c r="L54" s="41"/>
      <c r="M54" s="41"/>
      <c r="N54" s="33"/>
      <c r="O54" s="33"/>
      <c r="P54" s="33"/>
      <c r="Q54" s="29">
        <f t="shared" si="0"/>
        <v>0</v>
      </c>
      <c r="R54" s="44"/>
      <c r="S54" s="48" t="str">
        <f t="shared" si="1"/>
        <v/>
      </c>
      <c r="T54" s="24"/>
    </row>
    <row r="55" spans="1:20" ht="15.75">
      <c r="A55" s="29">
        <v>232456022</v>
      </c>
      <c r="B55" s="29" t="s">
        <v>11</v>
      </c>
      <c r="C55" s="29" t="s">
        <v>93</v>
      </c>
      <c r="D55" s="29">
        <v>2</v>
      </c>
      <c r="E55" s="33"/>
      <c r="F55" s="33"/>
      <c r="G55" s="33"/>
      <c r="H55" s="37"/>
      <c r="I55" s="37"/>
      <c r="J55" s="37"/>
      <c r="K55" s="41"/>
      <c r="L55" s="41"/>
      <c r="M55" s="41"/>
      <c r="N55" s="33"/>
      <c r="O55" s="33"/>
      <c r="P55" s="33"/>
      <c r="Q55" s="29">
        <f t="shared" si="0"/>
        <v>0</v>
      </c>
      <c r="R55" s="44"/>
      <c r="S55" s="48" t="str">
        <f t="shared" si="1"/>
        <v/>
      </c>
      <c r="T55" s="24"/>
    </row>
    <row r="56" spans="1:20" ht="15.75">
      <c r="A56" s="29">
        <v>232456023</v>
      </c>
      <c r="B56" s="29" t="s">
        <v>94</v>
      </c>
      <c r="C56" s="29" t="s">
        <v>95</v>
      </c>
      <c r="D56" s="29">
        <v>2</v>
      </c>
      <c r="E56" s="33"/>
      <c r="F56" s="33"/>
      <c r="G56" s="33"/>
      <c r="H56" s="37"/>
      <c r="I56" s="37"/>
      <c r="J56" s="37"/>
      <c r="K56" s="41"/>
      <c r="L56" s="41"/>
      <c r="M56" s="41"/>
      <c r="N56" s="33"/>
      <c r="O56" s="33"/>
      <c r="P56" s="33"/>
      <c r="Q56" s="29">
        <f t="shared" si="0"/>
        <v>0</v>
      </c>
      <c r="R56" s="44"/>
      <c r="S56" s="48" t="str">
        <f t="shared" si="1"/>
        <v/>
      </c>
      <c r="T56" s="24"/>
    </row>
    <row r="57" spans="1:20" ht="15.75">
      <c r="A57" s="29">
        <v>232456026</v>
      </c>
      <c r="B57" s="29" t="s">
        <v>96</v>
      </c>
      <c r="C57" s="29" t="s">
        <v>97</v>
      </c>
      <c r="D57" s="29">
        <v>2</v>
      </c>
      <c r="E57" s="33"/>
      <c r="F57" s="33"/>
      <c r="G57" s="33"/>
      <c r="H57" s="37"/>
      <c r="I57" s="37"/>
      <c r="J57" s="37"/>
      <c r="K57" s="41"/>
      <c r="L57" s="41"/>
      <c r="M57" s="41"/>
      <c r="N57" s="33"/>
      <c r="O57" s="33"/>
      <c r="P57" s="33"/>
      <c r="Q57" s="29">
        <f t="shared" si="0"/>
        <v>0</v>
      </c>
      <c r="R57" s="44"/>
      <c r="S57" s="48" t="str">
        <f t="shared" si="1"/>
        <v/>
      </c>
      <c r="T57" s="24"/>
    </row>
    <row r="58" spans="1:20" ht="17.25">
      <c r="A58" s="29">
        <v>232456027</v>
      </c>
      <c r="B58" s="29" t="s">
        <v>98</v>
      </c>
      <c r="C58" s="29" t="s">
        <v>99</v>
      </c>
      <c r="D58" s="29">
        <v>2</v>
      </c>
      <c r="E58" s="33">
        <v>10</v>
      </c>
      <c r="F58" s="33">
        <v>5</v>
      </c>
      <c r="G58" s="33">
        <v>2</v>
      </c>
      <c r="H58" s="37">
        <v>10</v>
      </c>
      <c r="I58" s="37">
        <v>5</v>
      </c>
      <c r="J58" s="37">
        <v>5</v>
      </c>
      <c r="K58" s="41">
        <v>10</v>
      </c>
      <c r="L58" s="41">
        <v>5</v>
      </c>
      <c r="M58" s="41">
        <v>2</v>
      </c>
      <c r="N58" s="33">
        <v>10</v>
      </c>
      <c r="O58" s="33">
        <v>5</v>
      </c>
      <c r="P58" s="33">
        <v>5</v>
      </c>
      <c r="Q58" s="29">
        <f t="shared" si="0"/>
        <v>74</v>
      </c>
      <c r="R58" s="44" t="s">
        <v>230</v>
      </c>
      <c r="S58" s="48">
        <f t="shared" si="1"/>
        <v>74</v>
      </c>
      <c r="T58" s="24"/>
    </row>
    <row r="59" spans="1:20" ht="15.75">
      <c r="A59" s="29">
        <v>232456028</v>
      </c>
      <c r="B59" s="29" t="s">
        <v>100</v>
      </c>
      <c r="C59" s="29" t="s">
        <v>101</v>
      </c>
      <c r="D59" s="29">
        <v>2</v>
      </c>
      <c r="E59" s="33"/>
      <c r="F59" s="33"/>
      <c r="G59" s="33"/>
      <c r="H59" s="37"/>
      <c r="I59" s="37"/>
      <c r="J59" s="37"/>
      <c r="K59" s="41"/>
      <c r="L59" s="41"/>
      <c r="M59" s="41"/>
      <c r="N59" s="33"/>
      <c r="O59" s="33"/>
      <c r="P59" s="33"/>
      <c r="Q59" s="29">
        <f t="shared" si="0"/>
        <v>0</v>
      </c>
      <c r="R59" s="44"/>
      <c r="S59" s="48" t="str">
        <f t="shared" si="1"/>
        <v/>
      </c>
      <c r="T59" s="24"/>
    </row>
    <row r="60" spans="1:20" ht="15.75">
      <c r="A60" s="29">
        <v>232456034</v>
      </c>
      <c r="B60" s="29" t="s">
        <v>102</v>
      </c>
      <c r="C60" s="29" t="s">
        <v>103</v>
      </c>
      <c r="D60" s="29">
        <v>2</v>
      </c>
      <c r="E60" s="33">
        <v>10</v>
      </c>
      <c r="F60" s="33">
        <v>5</v>
      </c>
      <c r="G60" s="33">
        <v>2</v>
      </c>
      <c r="H60" s="37">
        <v>10</v>
      </c>
      <c r="I60" s="37">
        <v>5</v>
      </c>
      <c r="J60" s="37">
        <v>2</v>
      </c>
      <c r="K60" s="41">
        <v>10</v>
      </c>
      <c r="L60" s="41">
        <v>5</v>
      </c>
      <c r="M60" s="41">
        <v>2</v>
      </c>
      <c r="N60" s="33">
        <v>10</v>
      </c>
      <c r="O60" s="33">
        <v>5</v>
      </c>
      <c r="P60" s="33">
        <v>2</v>
      </c>
      <c r="Q60" s="29">
        <f t="shared" si="0"/>
        <v>68</v>
      </c>
      <c r="R60" s="44">
        <v>1</v>
      </c>
      <c r="S60" s="48">
        <f t="shared" si="1"/>
        <v>68</v>
      </c>
      <c r="T60" s="24"/>
    </row>
    <row r="61" spans="1:20" ht="15.75">
      <c r="A61" s="29">
        <v>232456035</v>
      </c>
      <c r="B61" s="29" t="s">
        <v>104</v>
      </c>
      <c r="C61" s="29" t="s">
        <v>105</v>
      </c>
      <c r="D61" s="29">
        <v>2</v>
      </c>
      <c r="E61" s="33"/>
      <c r="F61" s="33"/>
      <c r="G61" s="33"/>
      <c r="H61" s="37"/>
      <c r="I61" s="37"/>
      <c r="J61" s="37"/>
      <c r="K61" s="41"/>
      <c r="L61" s="41"/>
      <c r="M61" s="41"/>
      <c r="N61" s="33"/>
      <c r="O61" s="33"/>
      <c r="P61" s="33"/>
      <c r="Q61" s="29">
        <f t="shared" si="0"/>
        <v>0</v>
      </c>
      <c r="R61" s="44"/>
      <c r="S61" s="48" t="str">
        <f t="shared" si="1"/>
        <v/>
      </c>
      <c r="T61" s="24"/>
    </row>
    <row r="62" spans="1:20" ht="15.75">
      <c r="A62" s="29">
        <v>232456041</v>
      </c>
      <c r="B62" s="29" t="s">
        <v>106</v>
      </c>
      <c r="C62" s="29" t="s">
        <v>107</v>
      </c>
      <c r="D62" s="29">
        <v>2</v>
      </c>
      <c r="E62" s="33"/>
      <c r="F62" s="33"/>
      <c r="G62" s="33"/>
      <c r="H62" s="37"/>
      <c r="I62" s="37"/>
      <c r="J62" s="37"/>
      <c r="K62" s="41"/>
      <c r="L62" s="41"/>
      <c r="M62" s="41"/>
      <c r="N62" s="33"/>
      <c r="O62" s="33"/>
      <c r="P62" s="33"/>
      <c r="Q62" s="29">
        <f t="shared" si="0"/>
        <v>0</v>
      </c>
      <c r="R62" s="44"/>
      <c r="S62" s="48" t="str">
        <f t="shared" si="1"/>
        <v/>
      </c>
      <c r="T62" s="24"/>
    </row>
    <row r="63" spans="1:20" ht="17.25">
      <c r="A63" s="29">
        <v>232456301</v>
      </c>
      <c r="B63" s="29" t="s">
        <v>108</v>
      </c>
      <c r="C63" s="29" t="s">
        <v>47</v>
      </c>
      <c r="D63" s="29">
        <v>2</v>
      </c>
      <c r="E63" s="33">
        <v>0</v>
      </c>
      <c r="F63" s="33">
        <v>0</v>
      </c>
      <c r="G63" s="33">
        <v>0</v>
      </c>
      <c r="H63" s="37">
        <v>0</v>
      </c>
      <c r="I63" s="37">
        <v>0</v>
      </c>
      <c r="J63" s="37">
        <v>0</v>
      </c>
      <c r="K63" s="41">
        <v>0</v>
      </c>
      <c r="L63" s="41">
        <v>0</v>
      </c>
      <c r="M63" s="41">
        <v>0</v>
      </c>
      <c r="N63" s="33">
        <v>0</v>
      </c>
      <c r="O63" s="33">
        <v>0</v>
      </c>
      <c r="P63" s="33">
        <v>0</v>
      </c>
      <c r="Q63" s="29">
        <f t="shared" si="0"/>
        <v>0</v>
      </c>
      <c r="R63" s="44" t="s">
        <v>230</v>
      </c>
      <c r="S63" s="48">
        <f t="shared" si="1"/>
        <v>0</v>
      </c>
      <c r="T63" s="24"/>
    </row>
    <row r="64" spans="1:20" ht="15.75">
      <c r="A64" s="24"/>
      <c r="B64" s="24"/>
      <c r="C64" s="24"/>
      <c r="D64" s="24"/>
      <c r="E64" s="33"/>
      <c r="F64" s="33"/>
      <c r="G64" s="33"/>
      <c r="H64" s="37"/>
      <c r="I64" s="37"/>
      <c r="J64" s="37"/>
      <c r="K64" s="41"/>
      <c r="L64" s="41"/>
      <c r="M64" s="41"/>
      <c r="N64" s="33"/>
      <c r="O64" s="33"/>
      <c r="P64" s="33"/>
      <c r="Q64" s="29"/>
      <c r="R64" s="26"/>
      <c r="S64" s="31"/>
      <c r="T64" s="24"/>
    </row>
    <row r="65" spans="1:20">
      <c r="A65" s="24"/>
      <c r="B65" s="24"/>
      <c r="C65" s="24"/>
      <c r="D65" s="24"/>
      <c r="E65" s="34"/>
      <c r="F65" s="34"/>
      <c r="G65" s="34"/>
      <c r="H65" s="38"/>
      <c r="I65" s="38"/>
      <c r="J65" s="38"/>
      <c r="K65" s="42"/>
      <c r="L65" s="42"/>
      <c r="M65" s="42"/>
      <c r="N65" s="34"/>
      <c r="O65" s="34"/>
      <c r="P65" s="34"/>
      <c r="Q65" s="24"/>
      <c r="R65" s="30"/>
      <c r="S65" s="31"/>
      <c r="T65" s="24"/>
    </row>
    <row r="66" spans="1:20">
      <c r="A66" s="24"/>
      <c r="B66" s="24"/>
      <c r="C66" s="24"/>
      <c r="D66" s="24"/>
      <c r="E66" s="34"/>
      <c r="F66" s="34"/>
      <c r="G66" s="34"/>
      <c r="H66" s="38"/>
      <c r="I66" s="38"/>
      <c r="J66" s="38"/>
      <c r="K66" s="42"/>
      <c r="L66" s="42"/>
      <c r="M66" s="42"/>
      <c r="N66" s="34"/>
      <c r="O66" s="34"/>
      <c r="P66" s="34"/>
      <c r="Q66" s="24"/>
      <c r="R66" s="49" t="s">
        <v>231</v>
      </c>
      <c r="S66" s="50">
        <f>AVERAGE(S4:S63)</f>
        <v>78.5</v>
      </c>
      <c r="T66" s="24"/>
    </row>
    <row r="67" spans="1:20">
      <c r="A67" s="24"/>
      <c r="B67" s="24"/>
      <c r="C67" s="24"/>
      <c r="D67" s="24"/>
      <c r="E67" s="34"/>
      <c r="F67" s="34"/>
      <c r="G67" s="34"/>
      <c r="H67" s="38"/>
      <c r="I67" s="38"/>
      <c r="J67" s="38"/>
      <c r="K67" s="42"/>
      <c r="L67" s="42"/>
      <c r="M67" s="42"/>
      <c r="N67" s="34"/>
      <c r="O67" s="34"/>
      <c r="P67" s="34"/>
      <c r="Q67" s="24"/>
      <c r="R67" s="49" t="s">
        <v>232</v>
      </c>
      <c r="S67" s="50">
        <f>COUNT(S4:S63)</f>
        <v>22</v>
      </c>
      <c r="T67" s="24"/>
    </row>
    <row r="68" spans="1:20">
      <c r="A68" s="24"/>
      <c r="B68" s="24"/>
      <c r="C68" s="24"/>
      <c r="D68" s="24"/>
      <c r="E68" s="34"/>
      <c r="F68" s="34"/>
      <c r="G68" s="34"/>
      <c r="H68" s="38"/>
      <c r="I68" s="38"/>
      <c r="J68" s="38"/>
      <c r="K68" s="42"/>
      <c r="L68" s="42"/>
      <c r="M68" s="42"/>
      <c r="N68" s="34"/>
      <c r="O68" s="34"/>
      <c r="P68" s="34"/>
      <c r="Q68" s="24"/>
      <c r="R68" s="30"/>
      <c r="S68" s="31"/>
      <c r="T68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79A1-7B8D-4E54-8A8A-779BC343E0E2}">
  <dimension ref="A1:J29"/>
  <sheetViews>
    <sheetView topLeftCell="A10" workbookViewId="0">
      <selection activeCell="J28" sqref="J28"/>
    </sheetView>
  </sheetViews>
  <sheetFormatPr defaultRowHeight="15"/>
  <cols>
    <col min="1" max="1" width="13" bestFit="1" customWidth="1"/>
    <col min="2" max="2" width="18.42578125" customWidth="1"/>
    <col min="3" max="3" width="16.140625" customWidth="1"/>
    <col min="4" max="5" width="13.85546875" customWidth="1"/>
    <col min="6" max="6" width="17.28515625" customWidth="1"/>
    <col min="7" max="7" width="19.42578125" customWidth="1"/>
    <col min="8" max="8" width="16" customWidth="1"/>
    <col min="10" max="10" width="19.85546875" bestFit="1" customWidth="1"/>
  </cols>
  <sheetData>
    <row r="1" spans="1:9" ht="15.75">
      <c r="A1" s="29"/>
      <c r="B1" s="29"/>
      <c r="C1" s="29"/>
      <c r="D1" s="29"/>
      <c r="E1" s="29"/>
      <c r="F1" s="32">
        <v>20</v>
      </c>
      <c r="G1" s="32">
        <v>50</v>
      </c>
      <c r="H1" s="32">
        <v>30</v>
      </c>
      <c r="I1" s="32">
        <f>F1+G1+H1</f>
        <v>100</v>
      </c>
    </row>
    <row r="2" spans="1:9" ht="17.25">
      <c r="A2" s="29"/>
      <c r="B2" s="29"/>
      <c r="C2" s="29"/>
      <c r="D2" s="29"/>
      <c r="E2" s="29"/>
      <c r="F2" s="32" t="s">
        <v>233</v>
      </c>
      <c r="G2" s="32" t="s">
        <v>234</v>
      </c>
      <c r="H2" s="32" t="s">
        <v>221</v>
      </c>
      <c r="I2" s="32"/>
    </row>
    <row r="3" spans="1:9" ht="17.25">
      <c r="A3" s="29"/>
      <c r="B3" s="28" t="s">
        <v>0</v>
      </c>
      <c r="C3" s="28" t="s">
        <v>1</v>
      </c>
      <c r="D3" s="28" t="s">
        <v>2</v>
      </c>
      <c r="E3" s="28" t="s">
        <v>228</v>
      </c>
      <c r="F3" s="32" t="s">
        <v>235</v>
      </c>
      <c r="G3" s="32" t="s">
        <v>236</v>
      </c>
      <c r="H3" s="32" t="s">
        <v>237</v>
      </c>
      <c r="I3" s="32" t="s">
        <v>112</v>
      </c>
    </row>
    <row r="4" spans="1:9" ht="15.75">
      <c r="A4" s="29">
        <v>232406039</v>
      </c>
      <c r="B4" s="29" t="s">
        <v>143</v>
      </c>
      <c r="C4" s="29" t="s">
        <v>144</v>
      </c>
      <c r="D4" s="29">
        <v>1</v>
      </c>
      <c r="E4" s="29">
        <v>1</v>
      </c>
      <c r="F4" s="33">
        <v>20</v>
      </c>
      <c r="G4" s="33">
        <v>50</v>
      </c>
      <c r="H4" s="33">
        <v>30</v>
      </c>
      <c r="I4" s="32">
        <f>SUM(F4:H4)</f>
        <v>100</v>
      </c>
    </row>
    <row r="5" spans="1:9" ht="15.75">
      <c r="A5" s="29">
        <v>232406301</v>
      </c>
      <c r="B5" s="29" t="s">
        <v>161</v>
      </c>
      <c r="C5" s="29" t="s">
        <v>162</v>
      </c>
      <c r="D5" s="29">
        <v>1</v>
      </c>
      <c r="E5" s="29">
        <v>1</v>
      </c>
      <c r="F5" s="33">
        <v>20</v>
      </c>
      <c r="G5" s="33">
        <v>50</v>
      </c>
      <c r="H5" s="33">
        <v>30</v>
      </c>
      <c r="I5" s="32">
        <f t="shared" ref="I5:I28" si="0">SUM(F5:H5)</f>
        <v>100</v>
      </c>
    </row>
    <row r="6" spans="1:9" ht="15.75">
      <c r="A6" s="29">
        <v>232406004</v>
      </c>
      <c r="B6" s="29" t="s">
        <v>182</v>
      </c>
      <c r="C6" s="29" t="s">
        <v>183</v>
      </c>
      <c r="D6" s="29">
        <v>1</v>
      </c>
      <c r="E6" s="29">
        <v>2</v>
      </c>
      <c r="F6" s="33">
        <v>20</v>
      </c>
      <c r="G6" s="33">
        <v>50</v>
      </c>
      <c r="H6" s="33">
        <v>0</v>
      </c>
      <c r="I6" s="32">
        <f t="shared" si="0"/>
        <v>70</v>
      </c>
    </row>
    <row r="7" spans="1:9" ht="15.75">
      <c r="A7" s="29">
        <v>232406019</v>
      </c>
      <c r="B7" s="29" t="s">
        <v>132</v>
      </c>
      <c r="C7" s="29" t="s">
        <v>124</v>
      </c>
      <c r="D7" s="29">
        <v>1</v>
      </c>
      <c r="E7" s="29">
        <v>2</v>
      </c>
      <c r="F7" s="33">
        <v>20</v>
      </c>
      <c r="G7" s="33">
        <v>50</v>
      </c>
      <c r="H7" s="33">
        <v>0</v>
      </c>
      <c r="I7" s="32">
        <f t="shared" si="0"/>
        <v>70</v>
      </c>
    </row>
    <row r="8" spans="1:9" ht="15.75">
      <c r="A8" s="29">
        <v>232406303</v>
      </c>
      <c r="B8" s="29" t="s">
        <v>128</v>
      </c>
      <c r="C8" s="29" t="s">
        <v>176</v>
      </c>
      <c r="D8" s="29">
        <v>1</v>
      </c>
      <c r="E8" s="29">
        <v>3</v>
      </c>
      <c r="F8" s="33">
        <v>20</v>
      </c>
      <c r="G8" s="33">
        <v>50</v>
      </c>
      <c r="H8" s="33">
        <v>30</v>
      </c>
      <c r="I8" s="32">
        <f t="shared" si="0"/>
        <v>100</v>
      </c>
    </row>
    <row r="9" spans="1:9" ht="15.75">
      <c r="A9" s="29">
        <v>232406033</v>
      </c>
      <c r="B9" s="29" t="s">
        <v>157</v>
      </c>
      <c r="C9" s="29" t="s">
        <v>158</v>
      </c>
      <c r="D9" s="29">
        <v>1</v>
      </c>
      <c r="E9" s="29">
        <v>3</v>
      </c>
      <c r="F9" s="33">
        <v>20</v>
      </c>
      <c r="G9" s="33">
        <v>50</v>
      </c>
      <c r="H9" s="33">
        <v>30</v>
      </c>
      <c r="I9" s="32">
        <f t="shared" si="0"/>
        <v>100</v>
      </c>
    </row>
    <row r="10" spans="1:9" ht="15.75">
      <c r="A10" s="29">
        <v>232406009</v>
      </c>
      <c r="B10" s="29" t="s">
        <v>119</v>
      </c>
      <c r="C10" s="29" t="s">
        <v>190</v>
      </c>
      <c r="D10" s="29">
        <v>1</v>
      </c>
      <c r="E10" s="29">
        <v>4</v>
      </c>
      <c r="F10" s="33">
        <v>20</v>
      </c>
      <c r="G10" s="33">
        <v>50</v>
      </c>
      <c r="H10" s="33">
        <v>30</v>
      </c>
      <c r="I10" s="32">
        <f t="shared" si="0"/>
        <v>100</v>
      </c>
    </row>
    <row r="11" spans="1:9" ht="15.75">
      <c r="A11" s="29">
        <v>232406048</v>
      </c>
      <c r="B11" s="29" t="s">
        <v>171</v>
      </c>
      <c r="C11" s="29" t="s">
        <v>172</v>
      </c>
      <c r="D11" s="29">
        <v>1</v>
      </c>
      <c r="E11" s="29">
        <v>4</v>
      </c>
      <c r="F11" s="33">
        <v>20</v>
      </c>
      <c r="G11" s="33">
        <v>50</v>
      </c>
      <c r="H11" s="33">
        <v>30</v>
      </c>
      <c r="I11" s="32">
        <f t="shared" si="0"/>
        <v>100</v>
      </c>
    </row>
    <row r="12" spans="1:9" ht="15.75">
      <c r="A12" s="29">
        <v>232406014</v>
      </c>
      <c r="B12" s="29" t="s">
        <v>195</v>
      </c>
      <c r="C12" s="29" t="s">
        <v>196</v>
      </c>
      <c r="D12" s="29">
        <v>1</v>
      </c>
      <c r="E12" s="29">
        <v>5</v>
      </c>
      <c r="F12" s="33">
        <v>20</v>
      </c>
      <c r="G12" s="33">
        <v>50</v>
      </c>
      <c r="H12" s="33">
        <v>30</v>
      </c>
      <c r="I12" s="32">
        <f t="shared" si="0"/>
        <v>100</v>
      </c>
    </row>
    <row r="13" spans="1:9" ht="15.75">
      <c r="A13" s="29">
        <v>232456014</v>
      </c>
      <c r="B13" s="29" t="s">
        <v>133</v>
      </c>
      <c r="C13" s="29" t="s">
        <v>134</v>
      </c>
      <c r="D13" s="29">
        <v>2</v>
      </c>
      <c r="E13" s="29">
        <v>6</v>
      </c>
      <c r="F13" s="33">
        <v>20</v>
      </c>
      <c r="G13" s="33">
        <v>50</v>
      </c>
      <c r="H13" s="33">
        <v>30</v>
      </c>
      <c r="I13" s="32">
        <f t="shared" si="0"/>
        <v>100</v>
      </c>
    </row>
    <row r="14" spans="1:9" ht="15.75">
      <c r="A14" s="29">
        <v>232456005</v>
      </c>
      <c r="B14" s="29" t="s">
        <v>135</v>
      </c>
      <c r="C14" s="29" t="s">
        <v>136</v>
      </c>
      <c r="D14" s="29">
        <v>2</v>
      </c>
      <c r="E14" s="29">
        <v>6</v>
      </c>
      <c r="F14" s="33">
        <v>20</v>
      </c>
      <c r="G14" s="33">
        <v>50</v>
      </c>
      <c r="H14" s="33">
        <v>30</v>
      </c>
      <c r="I14" s="32">
        <f t="shared" si="0"/>
        <v>100</v>
      </c>
    </row>
    <row r="15" spans="1:9" ht="15.75">
      <c r="A15" s="29">
        <v>232406023</v>
      </c>
      <c r="B15" s="29" t="s">
        <v>141</v>
      </c>
      <c r="C15" s="29" t="s">
        <v>173</v>
      </c>
      <c r="D15" s="29">
        <v>1</v>
      </c>
      <c r="E15" s="29">
        <v>7</v>
      </c>
      <c r="F15" s="33">
        <v>20</v>
      </c>
      <c r="G15" s="33">
        <v>50</v>
      </c>
      <c r="H15" s="33">
        <v>30</v>
      </c>
      <c r="I15" s="32">
        <f t="shared" si="0"/>
        <v>100</v>
      </c>
    </row>
    <row r="16" spans="1:9" ht="15.75">
      <c r="A16" s="29">
        <v>232406041</v>
      </c>
      <c r="B16" s="29" t="s">
        <v>169</v>
      </c>
      <c r="C16" s="29" t="s">
        <v>170</v>
      </c>
      <c r="D16" s="29">
        <v>1</v>
      </c>
      <c r="E16" s="29">
        <v>7</v>
      </c>
      <c r="F16" s="33">
        <v>20</v>
      </c>
      <c r="G16" s="33">
        <v>50</v>
      </c>
      <c r="H16" s="33">
        <v>30</v>
      </c>
      <c r="I16" s="32">
        <f t="shared" si="0"/>
        <v>100</v>
      </c>
    </row>
    <row r="17" spans="1:10" ht="15.75">
      <c r="A17" s="29">
        <v>232406047</v>
      </c>
      <c r="B17" s="29" t="s">
        <v>145</v>
      </c>
      <c r="C17" s="29" t="s">
        <v>146</v>
      </c>
      <c r="D17" s="29">
        <v>1</v>
      </c>
      <c r="E17" s="29">
        <v>8</v>
      </c>
      <c r="F17" s="33">
        <v>20</v>
      </c>
      <c r="G17" s="33">
        <v>50</v>
      </c>
      <c r="H17" s="33">
        <v>30</v>
      </c>
      <c r="I17" s="32">
        <f t="shared" si="0"/>
        <v>100</v>
      </c>
    </row>
    <row r="18" spans="1:10" ht="15.75">
      <c r="A18" s="29">
        <v>232406035</v>
      </c>
      <c r="B18" s="29" t="s">
        <v>191</v>
      </c>
      <c r="C18" s="29" t="s">
        <v>192</v>
      </c>
      <c r="D18" s="29">
        <v>1</v>
      </c>
      <c r="E18" s="29">
        <v>9</v>
      </c>
      <c r="F18" s="33">
        <v>20</v>
      </c>
      <c r="G18" s="33">
        <v>50</v>
      </c>
      <c r="H18" s="33">
        <v>30</v>
      </c>
      <c r="I18" s="32">
        <f t="shared" si="0"/>
        <v>100</v>
      </c>
    </row>
    <row r="19" spans="1:10" ht="15.75">
      <c r="A19" s="29">
        <v>232406017</v>
      </c>
      <c r="B19" s="29" t="s">
        <v>201</v>
      </c>
      <c r="C19" s="29" t="s">
        <v>202</v>
      </c>
      <c r="D19" s="29">
        <v>1</v>
      </c>
      <c r="E19" s="29">
        <v>10</v>
      </c>
      <c r="F19" s="33">
        <v>20</v>
      </c>
      <c r="G19" s="33">
        <v>50</v>
      </c>
      <c r="H19" s="33">
        <v>15</v>
      </c>
      <c r="I19" s="32">
        <f t="shared" si="0"/>
        <v>85</v>
      </c>
    </row>
    <row r="20" spans="1:10" ht="15.75">
      <c r="A20" s="29">
        <v>232406046</v>
      </c>
      <c r="B20" s="29" t="s">
        <v>165</v>
      </c>
      <c r="C20" s="29" t="s">
        <v>166</v>
      </c>
      <c r="D20" s="29">
        <v>1</v>
      </c>
      <c r="E20" s="29">
        <v>11</v>
      </c>
      <c r="F20" s="33">
        <v>20</v>
      </c>
      <c r="G20" s="33">
        <v>50</v>
      </c>
      <c r="H20" s="33">
        <v>30</v>
      </c>
      <c r="I20" s="32">
        <f t="shared" si="0"/>
        <v>100</v>
      </c>
    </row>
    <row r="21" spans="1:10" ht="15.75">
      <c r="A21" s="29">
        <v>232406006</v>
      </c>
      <c r="B21" s="29" t="s">
        <v>188</v>
      </c>
      <c r="C21" s="29" t="s">
        <v>189</v>
      </c>
      <c r="D21" s="29">
        <v>1</v>
      </c>
      <c r="E21" s="29">
        <v>11</v>
      </c>
      <c r="F21" s="33">
        <v>20</v>
      </c>
      <c r="G21" s="33">
        <v>50</v>
      </c>
      <c r="H21" s="33">
        <v>30</v>
      </c>
      <c r="I21" s="32">
        <f t="shared" si="0"/>
        <v>100</v>
      </c>
    </row>
    <row r="22" spans="1:10" ht="15.75">
      <c r="A22" s="29">
        <v>232456301</v>
      </c>
      <c r="B22" s="29" t="s">
        <v>200</v>
      </c>
      <c r="C22" s="29" t="s">
        <v>181</v>
      </c>
      <c r="D22" s="29">
        <v>2</v>
      </c>
      <c r="E22" s="29">
        <v>12</v>
      </c>
      <c r="F22" s="33">
        <v>20</v>
      </c>
      <c r="G22" s="33">
        <v>50</v>
      </c>
      <c r="H22" s="33">
        <v>15</v>
      </c>
      <c r="I22" s="32">
        <f t="shared" si="0"/>
        <v>85</v>
      </c>
    </row>
    <row r="23" spans="1:10" ht="15.75">
      <c r="A23" s="29">
        <v>232406003</v>
      </c>
      <c r="B23" s="29" t="s">
        <v>153</v>
      </c>
      <c r="C23" s="29" t="s">
        <v>154</v>
      </c>
      <c r="D23" s="29">
        <v>1</v>
      </c>
      <c r="E23" s="29">
        <v>13</v>
      </c>
      <c r="F23" s="33">
        <v>20</v>
      </c>
      <c r="G23" s="33">
        <v>50</v>
      </c>
      <c r="H23" s="33">
        <v>30</v>
      </c>
      <c r="I23" s="32">
        <f t="shared" si="0"/>
        <v>100</v>
      </c>
    </row>
    <row r="24" spans="1:10" ht="15.75">
      <c r="A24" s="29">
        <v>232456027</v>
      </c>
      <c r="B24" s="29" t="s">
        <v>167</v>
      </c>
      <c r="C24" s="29" t="s">
        <v>168</v>
      </c>
      <c r="D24" s="29">
        <v>2</v>
      </c>
      <c r="E24" s="29">
        <v>14</v>
      </c>
      <c r="F24" s="33">
        <v>20</v>
      </c>
      <c r="G24" s="33">
        <v>50</v>
      </c>
      <c r="H24" s="33">
        <v>30</v>
      </c>
      <c r="I24" s="32">
        <f t="shared" si="0"/>
        <v>100</v>
      </c>
    </row>
    <row r="25" spans="1:10" ht="15.75">
      <c r="A25" s="29">
        <v>232406029</v>
      </c>
      <c r="B25" s="29" t="s">
        <v>151</v>
      </c>
      <c r="C25" s="29" t="s">
        <v>152</v>
      </c>
      <c r="D25" s="29">
        <v>1</v>
      </c>
      <c r="E25" s="29">
        <v>15</v>
      </c>
      <c r="F25" s="33">
        <v>20</v>
      </c>
      <c r="G25" s="33">
        <v>50</v>
      </c>
      <c r="H25" s="33">
        <v>30</v>
      </c>
      <c r="I25" s="32">
        <f t="shared" si="0"/>
        <v>100</v>
      </c>
    </row>
    <row r="26" spans="1:10" ht="15.75">
      <c r="A26" s="29">
        <v>232406002</v>
      </c>
      <c r="B26" s="29" t="s">
        <v>220</v>
      </c>
      <c r="C26" s="29" t="s">
        <v>164</v>
      </c>
      <c r="D26" s="29">
        <v>1</v>
      </c>
      <c r="E26" s="29">
        <v>16</v>
      </c>
      <c r="F26" s="33">
        <v>20</v>
      </c>
      <c r="G26" s="33">
        <v>50</v>
      </c>
      <c r="H26" s="33">
        <v>30</v>
      </c>
      <c r="I26" s="32">
        <f t="shared" si="0"/>
        <v>100</v>
      </c>
      <c r="J26" s="51" t="s">
        <v>238</v>
      </c>
    </row>
    <row r="27" spans="1:10" ht="15.75">
      <c r="A27" s="29">
        <v>232456010</v>
      </c>
      <c r="B27" s="29" t="s">
        <v>85</v>
      </c>
      <c r="C27" s="29" t="s">
        <v>86</v>
      </c>
      <c r="D27" s="29">
        <v>2</v>
      </c>
      <c r="E27" s="29">
        <v>17</v>
      </c>
      <c r="F27" s="33">
        <v>20</v>
      </c>
      <c r="G27" s="33">
        <v>50</v>
      </c>
      <c r="H27" s="33">
        <v>20</v>
      </c>
      <c r="I27" s="32">
        <f t="shared" si="0"/>
        <v>90</v>
      </c>
      <c r="J27" t="s">
        <v>239</v>
      </c>
    </row>
    <row r="29" spans="1:10" ht="17.25">
      <c r="E29" s="32" t="s">
        <v>127</v>
      </c>
      <c r="F29" s="32">
        <f>AVERAGE(F4:F26)</f>
        <v>20</v>
      </c>
      <c r="G29" s="32">
        <f t="shared" ref="G29:I29" si="1">AVERAGE(G4:G26)</f>
        <v>50</v>
      </c>
      <c r="H29" s="32">
        <f t="shared" si="1"/>
        <v>26.086956521739129</v>
      </c>
      <c r="I29" s="32">
        <f t="shared" si="1"/>
        <v>96.086956521739125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3646-71A2-4138-9513-A1A5496DCA83}">
  <dimension ref="A1:I34"/>
  <sheetViews>
    <sheetView topLeftCell="A5" workbookViewId="0">
      <selection activeCell="I23" sqref="I23"/>
    </sheetView>
  </sheetViews>
  <sheetFormatPr defaultRowHeight="15"/>
  <cols>
    <col min="1" max="1" width="14.85546875" customWidth="1"/>
    <col min="2" max="2" width="15.42578125" bestFit="1" customWidth="1"/>
    <col min="3" max="3" width="11.42578125" bestFit="1" customWidth="1"/>
    <col min="4" max="4" width="10.28515625" bestFit="1" customWidth="1"/>
    <col min="5" max="5" width="6.7109375" bestFit="1" customWidth="1"/>
    <col min="6" max="6" width="16.85546875" customWidth="1"/>
    <col min="7" max="7" width="10.42578125" customWidth="1"/>
    <col min="9" max="9" width="36" customWidth="1"/>
  </cols>
  <sheetData>
    <row r="1" spans="1:9" ht="15.75">
      <c r="A1" s="29"/>
      <c r="B1" s="29"/>
      <c r="C1" s="29"/>
      <c r="D1" s="29"/>
      <c r="E1" s="29"/>
      <c r="F1" s="32">
        <v>100</v>
      </c>
      <c r="G1" s="32">
        <v>20</v>
      </c>
    </row>
    <row r="2" spans="1:9" ht="17.25">
      <c r="A2" s="29"/>
      <c r="B2" s="29"/>
      <c r="C2" s="29"/>
      <c r="D2" s="29"/>
      <c r="E2" s="29"/>
      <c r="F2" s="32" t="s">
        <v>233</v>
      </c>
      <c r="G2" s="32" t="s">
        <v>222</v>
      </c>
    </row>
    <row r="3" spans="1:9" ht="17.25">
      <c r="A3" s="28" t="s">
        <v>240</v>
      </c>
      <c r="B3" s="28" t="s">
        <v>0</v>
      </c>
      <c r="C3" s="28" t="s">
        <v>1</v>
      </c>
      <c r="D3" s="28" t="s">
        <v>2</v>
      </c>
      <c r="E3" s="28" t="s">
        <v>228</v>
      </c>
      <c r="F3" s="32" t="s">
        <v>235</v>
      </c>
      <c r="G3" s="32" t="s">
        <v>236</v>
      </c>
      <c r="H3" s="32" t="s">
        <v>112</v>
      </c>
      <c r="I3" s="28" t="s">
        <v>241</v>
      </c>
    </row>
    <row r="4" spans="1:9" ht="15.75">
      <c r="A4" s="29">
        <v>232406019</v>
      </c>
      <c r="B4" s="29" t="s">
        <v>132</v>
      </c>
      <c r="C4" s="29" t="s">
        <v>124</v>
      </c>
      <c r="D4" s="29">
        <v>1</v>
      </c>
      <c r="E4" s="29">
        <v>1</v>
      </c>
      <c r="F4" s="33">
        <v>80</v>
      </c>
      <c r="G4" s="33">
        <v>10</v>
      </c>
      <c r="H4" s="33">
        <f>SUM(F4:G4)</f>
        <v>90</v>
      </c>
      <c r="I4" s="29" t="s">
        <v>242</v>
      </c>
    </row>
    <row r="5" spans="1:9" ht="15.75">
      <c r="A5" s="29">
        <v>232406033</v>
      </c>
      <c r="B5" s="29" t="s">
        <v>157</v>
      </c>
      <c r="C5" s="29" t="s">
        <v>158</v>
      </c>
      <c r="D5" s="29">
        <v>1</v>
      </c>
      <c r="E5" s="29">
        <v>2</v>
      </c>
      <c r="F5" s="33">
        <v>80</v>
      </c>
      <c r="G5" s="33">
        <v>20</v>
      </c>
      <c r="H5" s="33">
        <f t="shared" ref="H5:H33" si="0">SUM(F5:G5)</f>
        <v>100</v>
      </c>
      <c r="I5" s="29" t="s">
        <v>243</v>
      </c>
    </row>
    <row r="6" spans="1:9" ht="15.75">
      <c r="A6" s="29">
        <v>232406303</v>
      </c>
      <c r="B6" s="29" t="s">
        <v>128</v>
      </c>
      <c r="C6" s="29" t="s">
        <v>176</v>
      </c>
      <c r="D6" s="29">
        <v>1</v>
      </c>
      <c r="E6" s="29">
        <v>2</v>
      </c>
      <c r="F6" s="33">
        <v>80</v>
      </c>
      <c r="G6" s="33">
        <v>20</v>
      </c>
      <c r="H6" s="33">
        <f t="shared" si="0"/>
        <v>100</v>
      </c>
      <c r="I6" s="29" t="s">
        <v>243</v>
      </c>
    </row>
    <row r="7" spans="1:9" ht="15.75">
      <c r="A7" s="29">
        <v>232406017</v>
      </c>
      <c r="B7" s="29" t="s">
        <v>201</v>
      </c>
      <c r="C7" s="29" t="s">
        <v>202</v>
      </c>
      <c r="D7" s="29">
        <v>1</v>
      </c>
      <c r="E7" s="29">
        <v>3</v>
      </c>
      <c r="F7" s="33">
        <v>90</v>
      </c>
      <c r="G7" s="33">
        <v>20</v>
      </c>
      <c r="H7" s="33">
        <f t="shared" si="0"/>
        <v>110</v>
      </c>
      <c r="I7" s="29" t="s">
        <v>244</v>
      </c>
    </row>
    <row r="8" spans="1:9" ht="15.75">
      <c r="A8" s="29">
        <v>232406009</v>
      </c>
      <c r="B8" s="29" t="s">
        <v>119</v>
      </c>
      <c r="C8" s="29" t="s">
        <v>190</v>
      </c>
      <c r="D8" s="29">
        <v>1</v>
      </c>
      <c r="E8" s="29">
        <v>4</v>
      </c>
      <c r="F8" s="33">
        <v>100</v>
      </c>
      <c r="G8" s="33">
        <v>0</v>
      </c>
      <c r="H8" s="33">
        <f t="shared" si="0"/>
        <v>100</v>
      </c>
      <c r="I8" s="29"/>
    </row>
    <row r="9" spans="1:9" ht="15.75">
      <c r="A9" s="29">
        <v>232406048</v>
      </c>
      <c r="B9" s="29" t="s">
        <v>171</v>
      </c>
      <c r="C9" s="29" t="s">
        <v>172</v>
      </c>
      <c r="D9" s="29">
        <v>1</v>
      </c>
      <c r="E9" s="29">
        <v>4</v>
      </c>
      <c r="F9" s="33">
        <v>100</v>
      </c>
      <c r="G9" s="33">
        <v>0</v>
      </c>
      <c r="H9" s="33">
        <f t="shared" si="0"/>
        <v>100</v>
      </c>
      <c r="I9" s="29"/>
    </row>
    <row r="10" spans="1:9" ht="15.75">
      <c r="A10" s="29">
        <v>232406014</v>
      </c>
      <c r="B10" s="29" t="s">
        <v>195</v>
      </c>
      <c r="C10" s="29" t="s">
        <v>196</v>
      </c>
      <c r="D10" s="29">
        <v>1</v>
      </c>
      <c r="E10" s="29">
        <v>5</v>
      </c>
      <c r="F10" s="33">
        <v>100</v>
      </c>
      <c r="G10" s="33">
        <v>20</v>
      </c>
      <c r="H10" s="33">
        <f t="shared" si="0"/>
        <v>120</v>
      </c>
      <c r="I10" s="29"/>
    </row>
    <row r="11" spans="1:9" ht="15.75">
      <c r="A11" s="29">
        <v>232406039</v>
      </c>
      <c r="B11" s="29" t="s">
        <v>143</v>
      </c>
      <c r="C11" s="29" t="s">
        <v>144</v>
      </c>
      <c r="D11" s="29">
        <v>1</v>
      </c>
      <c r="E11" s="29">
        <v>6</v>
      </c>
      <c r="F11" s="33">
        <v>80</v>
      </c>
      <c r="G11" s="33">
        <v>0</v>
      </c>
      <c r="H11" s="33">
        <f t="shared" si="0"/>
        <v>80</v>
      </c>
      <c r="I11" s="29" t="s">
        <v>243</v>
      </c>
    </row>
    <row r="12" spans="1:9" ht="15.75">
      <c r="A12" s="29">
        <v>232406046</v>
      </c>
      <c r="B12" s="29" t="s">
        <v>165</v>
      </c>
      <c r="C12" s="29" t="s">
        <v>166</v>
      </c>
      <c r="D12" s="29">
        <v>1</v>
      </c>
      <c r="E12" s="29">
        <v>7</v>
      </c>
      <c r="F12" s="33">
        <v>80</v>
      </c>
      <c r="G12" s="33">
        <v>20</v>
      </c>
      <c r="H12" s="33">
        <f t="shared" si="0"/>
        <v>100</v>
      </c>
      <c r="I12" s="29" t="s">
        <v>243</v>
      </c>
    </row>
    <row r="13" spans="1:9" ht="15.75">
      <c r="A13" s="29">
        <v>232406006</v>
      </c>
      <c r="B13" s="29" t="s">
        <v>188</v>
      </c>
      <c r="C13" s="29" t="s">
        <v>189</v>
      </c>
      <c r="D13" s="29">
        <v>1</v>
      </c>
      <c r="E13" s="29">
        <v>7</v>
      </c>
      <c r="F13" s="33">
        <v>80</v>
      </c>
      <c r="G13" s="33">
        <v>20</v>
      </c>
      <c r="H13" s="33">
        <f t="shared" si="0"/>
        <v>100</v>
      </c>
      <c r="I13" s="29" t="s">
        <v>243</v>
      </c>
    </row>
    <row r="14" spans="1:9" ht="15.75">
      <c r="A14" s="29">
        <v>232406030</v>
      </c>
      <c r="B14" s="29" t="s">
        <v>147</v>
      </c>
      <c r="C14" s="29" t="s">
        <v>148</v>
      </c>
      <c r="D14" s="29">
        <v>1</v>
      </c>
      <c r="E14" s="29">
        <v>8</v>
      </c>
      <c r="F14" s="33">
        <v>95</v>
      </c>
      <c r="G14" s="33">
        <v>20</v>
      </c>
      <c r="H14" s="33">
        <f t="shared" si="0"/>
        <v>115</v>
      </c>
      <c r="I14" s="29" t="s">
        <v>245</v>
      </c>
    </row>
    <row r="15" spans="1:9" ht="15.75">
      <c r="A15" s="29">
        <v>232456022</v>
      </c>
      <c r="B15" s="29" t="s">
        <v>128</v>
      </c>
      <c r="C15" s="29" t="s">
        <v>129</v>
      </c>
      <c r="D15" s="29">
        <v>2</v>
      </c>
      <c r="E15" s="29">
        <v>9</v>
      </c>
      <c r="F15" s="33">
        <v>50</v>
      </c>
      <c r="G15" s="33">
        <v>0</v>
      </c>
      <c r="H15" s="33">
        <f t="shared" si="0"/>
        <v>50</v>
      </c>
      <c r="I15" s="29" t="s">
        <v>246</v>
      </c>
    </row>
    <row r="16" spans="1:9" ht="15.75">
      <c r="A16" s="29">
        <v>232456028</v>
      </c>
      <c r="B16" s="29" t="s">
        <v>186</v>
      </c>
      <c r="C16" s="29" t="s">
        <v>187</v>
      </c>
      <c r="D16" s="29">
        <v>2</v>
      </c>
      <c r="E16" s="29">
        <v>9</v>
      </c>
      <c r="F16" s="33">
        <v>50</v>
      </c>
      <c r="G16" s="33">
        <v>0</v>
      </c>
      <c r="H16" s="33">
        <f t="shared" si="0"/>
        <v>50</v>
      </c>
      <c r="I16" s="29" t="s">
        <v>246</v>
      </c>
    </row>
    <row r="17" spans="1:9" ht="15.75">
      <c r="A17" s="29">
        <v>232406023</v>
      </c>
      <c r="B17" s="29" t="s">
        <v>141</v>
      </c>
      <c r="C17" s="29" t="s">
        <v>247</v>
      </c>
      <c r="D17" s="29">
        <v>1</v>
      </c>
      <c r="E17" s="29">
        <v>10</v>
      </c>
      <c r="F17" s="33">
        <v>100</v>
      </c>
      <c r="G17" s="33">
        <v>20</v>
      </c>
      <c r="H17" s="33">
        <f t="shared" si="0"/>
        <v>120</v>
      </c>
      <c r="I17" s="29"/>
    </row>
    <row r="18" spans="1:9" ht="15.75">
      <c r="A18" s="29">
        <v>232406041</v>
      </c>
      <c r="B18" s="29" t="s">
        <v>169</v>
      </c>
      <c r="C18" s="29" t="s">
        <v>170</v>
      </c>
      <c r="D18" s="29">
        <v>1</v>
      </c>
      <c r="E18" s="29">
        <v>10</v>
      </c>
      <c r="F18" s="33">
        <v>100</v>
      </c>
      <c r="G18" s="33">
        <v>20</v>
      </c>
      <c r="H18" s="33">
        <f t="shared" si="0"/>
        <v>120</v>
      </c>
      <c r="I18" s="29"/>
    </row>
    <row r="19" spans="1:9" ht="15.75">
      <c r="A19" s="29">
        <v>232406047</v>
      </c>
      <c r="B19" s="29" t="s">
        <v>145</v>
      </c>
      <c r="C19" s="29" t="s">
        <v>146</v>
      </c>
      <c r="D19" s="29">
        <v>1</v>
      </c>
      <c r="E19" s="29">
        <v>11</v>
      </c>
      <c r="F19" s="33">
        <v>100</v>
      </c>
      <c r="G19" s="33">
        <v>20</v>
      </c>
      <c r="H19" s="33">
        <f t="shared" si="0"/>
        <v>120</v>
      </c>
      <c r="I19" s="29"/>
    </row>
    <row r="20" spans="1:9" ht="15.75">
      <c r="A20" s="29">
        <v>232406035</v>
      </c>
      <c r="B20" s="29" t="s">
        <v>248</v>
      </c>
      <c r="C20" s="29" t="s">
        <v>192</v>
      </c>
      <c r="D20" s="29">
        <v>1</v>
      </c>
      <c r="E20" s="29">
        <v>12</v>
      </c>
      <c r="F20" s="33">
        <v>100</v>
      </c>
      <c r="G20" s="33">
        <v>20</v>
      </c>
      <c r="H20" s="33">
        <f t="shared" si="0"/>
        <v>120</v>
      </c>
      <c r="I20" s="29"/>
    </row>
    <row r="21" spans="1:9" ht="15.75">
      <c r="A21" s="29">
        <v>232406029</v>
      </c>
      <c r="B21" s="29" t="s">
        <v>151</v>
      </c>
      <c r="C21" s="29" t="s">
        <v>152</v>
      </c>
      <c r="D21" s="29">
        <v>1</v>
      </c>
      <c r="E21" s="29">
        <v>13</v>
      </c>
      <c r="F21" s="33">
        <v>80</v>
      </c>
      <c r="G21" s="33">
        <v>20</v>
      </c>
      <c r="H21" s="33">
        <f t="shared" si="0"/>
        <v>100</v>
      </c>
      <c r="I21" s="29" t="s">
        <v>243</v>
      </c>
    </row>
    <row r="22" spans="1:9" ht="15.75">
      <c r="A22" s="29">
        <v>232456021</v>
      </c>
      <c r="B22" s="29" t="s">
        <v>113</v>
      </c>
      <c r="C22" s="29" t="s">
        <v>114</v>
      </c>
      <c r="D22" s="29">
        <v>2</v>
      </c>
      <c r="E22" s="29">
        <v>14</v>
      </c>
      <c r="F22" s="33">
        <v>100</v>
      </c>
      <c r="G22" s="33">
        <v>0</v>
      </c>
      <c r="H22" s="33">
        <f t="shared" si="0"/>
        <v>100</v>
      </c>
      <c r="I22" s="29"/>
    </row>
    <row r="23" spans="1:9" ht="15.75">
      <c r="A23" s="5">
        <v>232456010</v>
      </c>
      <c r="B23" s="5" t="s">
        <v>197</v>
      </c>
      <c r="C23" s="5" t="s">
        <v>198</v>
      </c>
      <c r="D23" s="29">
        <v>2</v>
      </c>
      <c r="E23" s="29">
        <v>14</v>
      </c>
      <c r="F23" s="33">
        <v>100</v>
      </c>
      <c r="G23" s="33">
        <v>0</v>
      </c>
      <c r="H23" s="33">
        <f t="shared" si="0"/>
        <v>100</v>
      </c>
      <c r="I23" s="29"/>
    </row>
    <row r="24" spans="1:9" ht="15.75">
      <c r="A24" s="29">
        <v>232406301</v>
      </c>
      <c r="B24" s="29" t="s">
        <v>161</v>
      </c>
      <c r="C24" s="29" t="s">
        <v>162</v>
      </c>
      <c r="D24" s="29">
        <v>1</v>
      </c>
      <c r="E24" s="29">
        <v>15</v>
      </c>
      <c r="F24" s="33">
        <v>100</v>
      </c>
      <c r="G24" s="33">
        <v>0</v>
      </c>
      <c r="H24" s="33">
        <f t="shared" si="0"/>
        <v>100</v>
      </c>
      <c r="I24" s="29"/>
    </row>
    <row r="25" spans="1:9" ht="15.75">
      <c r="A25" s="29">
        <v>232456005</v>
      </c>
      <c r="B25" s="29" t="s">
        <v>135</v>
      </c>
      <c r="C25" s="29" t="s">
        <v>136</v>
      </c>
      <c r="D25" s="29">
        <v>2</v>
      </c>
      <c r="E25" s="29">
        <v>16</v>
      </c>
      <c r="F25" s="33">
        <v>100</v>
      </c>
      <c r="G25" s="33">
        <v>20</v>
      </c>
      <c r="H25" s="33">
        <f t="shared" si="0"/>
        <v>120</v>
      </c>
      <c r="I25" s="29"/>
    </row>
    <row r="26" spans="1:9" ht="15.75">
      <c r="A26" s="29">
        <v>232456014</v>
      </c>
      <c r="B26" s="29" t="s">
        <v>133</v>
      </c>
      <c r="C26" s="29" t="s">
        <v>134</v>
      </c>
      <c r="D26" s="29">
        <v>2</v>
      </c>
      <c r="E26" s="29">
        <v>16</v>
      </c>
      <c r="F26" s="33">
        <v>100</v>
      </c>
      <c r="G26" s="33">
        <v>20</v>
      </c>
      <c r="H26" s="33">
        <f t="shared" si="0"/>
        <v>120</v>
      </c>
      <c r="I26" s="29"/>
    </row>
    <row r="27" spans="1:9" ht="15.75">
      <c r="A27" s="29">
        <v>232456027</v>
      </c>
      <c r="B27" s="29" t="s">
        <v>167</v>
      </c>
      <c r="C27" s="29" t="s">
        <v>168</v>
      </c>
      <c r="D27" s="29">
        <v>2</v>
      </c>
      <c r="E27" s="29">
        <v>17</v>
      </c>
      <c r="F27" s="33">
        <v>100</v>
      </c>
      <c r="G27" s="33">
        <v>20</v>
      </c>
      <c r="H27" s="33">
        <f t="shared" si="0"/>
        <v>120</v>
      </c>
      <c r="I27" s="29"/>
    </row>
    <row r="28" spans="1:9" ht="15.75">
      <c r="A28" s="29">
        <v>232456301</v>
      </c>
      <c r="B28" s="29" t="s">
        <v>200</v>
      </c>
      <c r="C28" s="29" t="s">
        <v>181</v>
      </c>
      <c r="D28" s="29">
        <v>2</v>
      </c>
      <c r="E28" s="29">
        <v>18</v>
      </c>
      <c r="F28" s="33">
        <v>100</v>
      </c>
      <c r="G28" s="33">
        <v>0</v>
      </c>
      <c r="H28" s="33">
        <f t="shared" si="0"/>
        <v>100</v>
      </c>
      <c r="I28" s="29"/>
    </row>
    <row r="29" spans="1:9" ht="15.75">
      <c r="A29" s="29">
        <v>232406002</v>
      </c>
      <c r="B29" s="29" t="s">
        <v>220</v>
      </c>
      <c r="C29" s="29" t="s">
        <v>164</v>
      </c>
      <c r="D29" s="29">
        <v>1</v>
      </c>
      <c r="E29" s="29">
        <v>19</v>
      </c>
      <c r="F29" s="33">
        <v>50</v>
      </c>
      <c r="G29" s="33">
        <v>20</v>
      </c>
      <c r="H29" s="33">
        <f t="shared" si="0"/>
        <v>70</v>
      </c>
      <c r="I29" s="29" t="s">
        <v>243</v>
      </c>
    </row>
    <row r="30" spans="1:9" ht="15.75">
      <c r="A30" s="29">
        <v>222456008</v>
      </c>
      <c r="B30" s="29" t="s">
        <v>249</v>
      </c>
      <c r="C30" s="29" t="s">
        <v>250</v>
      </c>
      <c r="D30" s="29">
        <v>2</v>
      </c>
      <c r="E30" s="29">
        <v>21</v>
      </c>
      <c r="F30" s="33">
        <v>100</v>
      </c>
      <c r="G30" s="33">
        <v>20</v>
      </c>
      <c r="H30" s="33">
        <f t="shared" si="0"/>
        <v>120</v>
      </c>
      <c r="I30" s="29"/>
    </row>
    <row r="31" spans="1:9" ht="15.75">
      <c r="A31" s="29">
        <v>232406003</v>
      </c>
      <c r="B31" s="29" t="s">
        <v>153</v>
      </c>
      <c r="C31" s="29" t="s">
        <v>154</v>
      </c>
      <c r="D31" s="29">
        <v>1</v>
      </c>
      <c r="E31" s="29">
        <v>22</v>
      </c>
      <c r="F31" s="33">
        <v>100</v>
      </c>
      <c r="G31" s="33">
        <v>10</v>
      </c>
      <c r="H31" s="33">
        <f t="shared" si="0"/>
        <v>110</v>
      </c>
      <c r="I31" s="29" t="s">
        <v>251</v>
      </c>
    </row>
    <row r="32" spans="1:9" ht="15.75">
      <c r="A32" s="29">
        <v>212456005</v>
      </c>
      <c r="B32" s="29" t="s">
        <v>69</v>
      </c>
      <c r="C32" s="29" t="s">
        <v>70</v>
      </c>
      <c r="D32" s="29">
        <v>2</v>
      </c>
      <c r="E32" s="29">
        <v>23</v>
      </c>
      <c r="F32" s="33">
        <v>50</v>
      </c>
      <c r="G32" s="33">
        <v>0</v>
      </c>
      <c r="H32" s="33">
        <f t="shared" si="0"/>
        <v>50</v>
      </c>
      <c r="I32" s="29" t="s">
        <v>243</v>
      </c>
    </row>
    <row r="33" spans="1:9" ht="15.75">
      <c r="A33" s="29">
        <v>232456041</v>
      </c>
      <c r="B33" s="29" t="s">
        <v>106</v>
      </c>
      <c r="C33" s="29" t="s">
        <v>107</v>
      </c>
      <c r="D33" s="29">
        <v>2</v>
      </c>
      <c r="E33" s="29">
        <v>24</v>
      </c>
      <c r="F33" s="33">
        <v>50</v>
      </c>
      <c r="G33" s="33">
        <v>0</v>
      </c>
      <c r="H33" s="33">
        <f t="shared" si="0"/>
        <v>50</v>
      </c>
      <c r="I33" s="29" t="s">
        <v>243</v>
      </c>
    </row>
    <row r="34" spans="1:9" ht="15.75">
      <c r="A34" s="29"/>
      <c r="B34" s="29"/>
      <c r="C34" s="29"/>
      <c r="D34" s="29"/>
      <c r="E34" s="29"/>
      <c r="F34" s="33"/>
      <c r="G34" s="33"/>
      <c r="H34" s="33"/>
      <c r="I34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5E8C-A956-4C5F-BC68-8197AF7F97B6}">
  <dimension ref="A1:H65"/>
  <sheetViews>
    <sheetView topLeftCell="A41" workbookViewId="0">
      <selection activeCell="K65" sqref="K65"/>
    </sheetView>
  </sheetViews>
  <sheetFormatPr defaultRowHeight="15"/>
  <cols>
    <col min="1" max="1" width="10.85546875" bestFit="1" customWidth="1"/>
    <col min="2" max="2" width="25.7109375" bestFit="1" customWidth="1"/>
    <col min="3" max="3" width="10.140625" style="4" customWidth="1"/>
    <col min="4" max="4" width="7.140625" style="4" bestFit="1" customWidth="1"/>
    <col min="5" max="6" width="9.140625" style="4"/>
    <col min="7" max="7" width="8.140625" style="3" customWidth="1"/>
  </cols>
  <sheetData>
    <row r="1" spans="1:8" s="1" customFormat="1">
      <c r="A1" s="66" t="s">
        <v>205</v>
      </c>
      <c r="B1" s="62" t="s">
        <v>252</v>
      </c>
      <c r="C1" s="62" t="s">
        <v>253</v>
      </c>
      <c r="D1" s="62" t="s">
        <v>254</v>
      </c>
      <c r="E1" s="62" t="s">
        <v>255</v>
      </c>
      <c r="F1" s="62" t="s">
        <v>256</v>
      </c>
      <c r="G1" s="62" t="s">
        <v>112</v>
      </c>
      <c r="H1" s="63" t="s">
        <v>207</v>
      </c>
    </row>
    <row r="2" spans="1:8">
      <c r="A2" s="24">
        <f>Liste!A2</f>
        <v>222406003</v>
      </c>
      <c r="B2" s="24" t="str">
        <f>Liste!B2 &amp; " " &amp; Liste!C2</f>
        <v>LUTFİ MELİH TURASAN</v>
      </c>
      <c r="C2" s="64" t="str">
        <f>IFERROR(VLOOKUP(A2, Odev1!C:K, 2, 0), "")</f>
        <v/>
      </c>
      <c r="D2" s="65" t="str">
        <f>IFERROR(VLOOKUP(A2, Odev2!A:S, 19,0),0)</f>
        <v/>
      </c>
      <c r="E2" s="65" t="str">
        <f>IFERROR(VLOOKUP(A2, Odev3!A:I, 9, 0),"")</f>
        <v/>
      </c>
      <c r="F2" s="65" t="str">
        <f>IFERROR(VLOOKUP(A2, Odev4!A:I, 8, 0),"")</f>
        <v/>
      </c>
      <c r="G2" s="62" t="str">
        <f>IFERROR(AVERAGE(C2:F2), "")</f>
        <v/>
      </c>
      <c r="H2" s="63"/>
    </row>
    <row r="3" spans="1:8">
      <c r="A3" s="24">
        <f>Liste!A3</f>
        <v>222406021</v>
      </c>
      <c r="B3" s="24" t="str">
        <f>Liste!B3 &amp; " " &amp; Liste!C3</f>
        <v>ERSİN KIZILALAN</v>
      </c>
      <c r="C3" s="64" t="str">
        <f>IFERROR(VLOOKUP(A3, Odev1!C:K, 2, 0), "")</f>
        <v/>
      </c>
      <c r="D3" s="65" t="str">
        <f>IFERROR(VLOOKUP(A3, Odev2!A:S, 19,0),0)</f>
        <v/>
      </c>
      <c r="E3" s="65" t="str">
        <f>IFERROR(VLOOKUP(A3, Odev3!A:I, 9, 0),"")</f>
        <v/>
      </c>
      <c r="F3" s="65" t="str">
        <f>IFERROR(VLOOKUP(A3, Odev4!A:I, 8, 0),"")</f>
        <v/>
      </c>
      <c r="G3" s="62" t="str">
        <f t="shared" ref="G3:G61" si="0">IFERROR(AVERAGE(C3:F3), "")</f>
        <v/>
      </c>
      <c r="H3" s="63"/>
    </row>
    <row r="4" spans="1:8">
      <c r="A4" s="24">
        <f>Liste!A4</f>
        <v>222406027</v>
      </c>
      <c r="B4" s="24" t="str">
        <f>Liste!B4 &amp; " " &amp; Liste!C4</f>
        <v>SEMİH AYDIN</v>
      </c>
      <c r="C4" s="64" t="str">
        <f>IFERROR(VLOOKUP(A4, Odev1!C:K, 2, 0), "")</f>
        <v/>
      </c>
      <c r="D4" s="65" t="str">
        <f>IFERROR(VLOOKUP(A4, Odev2!A:S, 19,0),0)</f>
        <v/>
      </c>
      <c r="E4" s="65" t="str">
        <f>IFERROR(VLOOKUP(A4, Odev3!A:I, 9, 0),"")</f>
        <v/>
      </c>
      <c r="F4" s="65" t="str">
        <f>IFERROR(VLOOKUP(A4, Odev4!A:I, 8, 0),"")</f>
        <v/>
      </c>
      <c r="G4" s="62" t="str">
        <f t="shared" si="0"/>
        <v/>
      </c>
      <c r="H4" s="63"/>
    </row>
    <row r="5" spans="1:8">
      <c r="A5" s="24">
        <f>Liste!A5</f>
        <v>222406036</v>
      </c>
      <c r="B5" s="24" t="str">
        <f>Liste!B5 &amp; " " &amp; Liste!C5</f>
        <v>MEHMET MERT ALAOSMAN</v>
      </c>
      <c r="C5" s="64" t="str">
        <f>IFERROR(VLOOKUP(A5, Odev1!C:K, 2, 0), "")</f>
        <v/>
      </c>
      <c r="D5" s="65" t="str">
        <f>IFERROR(VLOOKUP(A5, Odev2!A:S, 19,0),0)</f>
        <v/>
      </c>
      <c r="E5" s="65" t="str">
        <f>IFERROR(VLOOKUP(A5, Odev3!A:I, 9, 0),"")</f>
        <v/>
      </c>
      <c r="F5" s="65" t="str">
        <f>IFERROR(VLOOKUP(A5, Odev4!A:I, 8, 0),"")</f>
        <v/>
      </c>
      <c r="G5" s="62" t="str">
        <f t="shared" si="0"/>
        <v/>
      </c>
      <c r="H5" s="63"/>
    </row>
    <row r="6" spans="1:8">
      <c r="A6" s="24">
        <f>Liste!A6</f>
        <v>222406039</v>
      </c>
      <c r="B6" s="24" t="str">
        <f>Liste!B6 &amp; " " &amp; Liste!C6</f>
        <v>MEHMET ÇİÇEK</v>
      </c>
      <c r="C6" s="64" t="str">
        <f>IFERROR(VLOOKUP(A6, Odev1!C:K, 2, 0), "")</f>
        <v/>
      </c>
      <c r="D6" s="65" t="str">
        <f>IFERROR(VLOOKUP(A6, Odev2!A:S, 19,0),0)</f>
        <v/>
      </c>
      <c r="E6" s="65" t="str">
        <f>IFERROR(VLOOKUP(A6, Odev3!A:I, 9, 0),"")</f>
        <v/>
      </c>
      <c r="F6" s="65" t="str">
        <f>IFERROR(VLOOKUP(A6, Odev4!A:I, 8, 0),"")</f>
        <v/>
      </c>
      <c r="G6" s="62" t="str">
        <f t="shared" si="0"/>
        <v/>
      </c>
      <c r="H6" s="63"/>
    </row>
    <row r="7" spans="1:8">
      <c r="A7" s="24">
        <f>Liste!A7</f>
        <v>222406042</v>
      </c>
      <c r="B7" s="24" t="str">
        <f>Liste!B7 &amp; " " &amp; Liste!C7</f>
        <v>ALİ NUR</v>
      </c>
      <c r="C7" s="64" t="str">
        <f>IFERROR(VLOOKUP(A7, Odev1!C:K, 2, 0), "")</f>
        <v/>
      </c>
      <c r="D7" s="65" t="str">
        <f>IFERROR(VLOOKUP(A7, Odev2!A:S, 19,0),0)</f>
        <v/>
      </c>
      <c r="E7" s="65" t="str">
        <f>IFERROR(VLOOKUP(A7, Odev3!A:I, 9, 0),"")</f>
        <v/>
      </c>
      <c r="F7" s="65" t="str">
        <f>IFERROR(VLOOKUP(A7, Odev4!A:I, 8, 0),"")</f>
        <v/>
      </c>
      <c r="G7" s="62" t="str">
        <f t="shared" si="0"/>
        <v/>
      </c>
      <c r="H7" s="63"/>
    </row>
    <row r="8" spans="1:8">
      <c r="A8" s="24">
        <f>Liste!A8</f>
        <v>232406002</v>
      </c>
      <c r="B8" s="24" t="str">
        <f>Liste!B8 &amp; " " &amp; Liste!C8</f>
        <v>EMİRHAN ÇETİN</v>
      </c>
      <c r="C8" s="64">
        <f>IFERROR(VLOOKUP(A8, Odev1!C:K, 2, 0), "")</f>
        <v>30</v>
      </c>
      <c r="D8" s="65">
        <f>IFERROR(VLOOKUP(A8, Odev2!A:S, 19,0),0)</f>
        <v>100</v>
      </c>
      <c r="E8" s="65">
        <f>IFERROR(VLOOKUP(A8, Odev3!A:I, 9, 0),"")</f>
        <v>100</v>
      </c>
      <c r="F8" s="65">
        <f>IFERROR(VLOOKUP(A8, Odev4!A:I, 8, 0),"")</f>
        <v>70</v>
      </c>
      <c r="G8" s="62">
        <f t="shared" si="0"/>
        <v>75</v>
      </c>
      <c r="H8" s="63">
        <f t="shared" ref="H3:H61" si="1">ROUND(G8,0)</f>
        <v>75</v>
      </c>
    </row>
    <row r="9" spans="1:8">
      <c r="A9" s="24">
        <f>Liste!A9</f>
        <v>232406003</v>
      </c>
      <c r="B9" s="24" t="str">
        <f>Liste!B9 &amp; " " &amp; Liste!C9</f>
        <v>SEHA ÇÜRÜK</v>
      </c>
      <c r="C9" s="64">
        <f>IFERROR(VLOOKUP(A9, Odev1!C:K, 2, 0), "")</f>
        <v>10</v>
      </c>
      <c r="D9" s="65">
        <f>IFERROR(VLOOKUP(A9, Odev2!A:S, 19,0),0)</f>
        <v>88</v>
      </c>
      <c r="E9" s="65">
        <f>IFERROR(VLOOKUP(A9, Odev3!A:I, 9, 0),"")</f>
        <v>100</v>
      </c>
      <c r="F9" s="65">
        <f>IFERROR(VLOOKUP(A9, Odev4!A:I, 8, 0),"")</f>
        <v>110</v>
      </c>
      <c r="G9" s="62">
        <f t="shared" si="0"/>
        <v>77</v>
      </c>
      <c r="H9" s="63">
        <f t="shared" si="1"/>
        <v>77</v>
      </c>
    </row>
    <row r="10" spans="1:8">
      <c r="A10" s="24">
        <f>Liste!A10</f>
        <v>232406004</v>
      </c>
      <c r="B10" s="24" t="str">
        <f>Liste!B10 &amp; " " &amp; Liste!C10</f>
        <v>HATİCE KAR</v>
      </c>
      <c r="C10" s="64">
        <f>IFERROR(VLOOKUP(A10, Odev1!C:K, 2, 0), "")</f>
        <v>70</v>
      </c>
      <c r="D10" s="65">
        <f>IFERROR(VLOOKUP(A10, Odev2!A:S, 19,0),0)</f>
        <v>68</v>
      </c>
      <c r="E10" s="65">
        <f>IFERROR(VLOOKUP(A10, Odev3!A:I, 9, 0),"")</f>
        <v>70</v>
      </c>
      <c r="F10" s="65">
        <f>IFERROR(VLOOKUP(A10, Odev4!A:I, 8, 0),0)</f>
        <v>0</v>
      </c>
      <c r="G10" s="62">
        <f t="shared" si="0"/>
        <v>52</v>
      </c>
      <c r="H10" s="63">
        <f t="shared" si="1"/>
        <v>52</v>
      </c>
    </row>
    <row r="11" spans="1:8">
      <c r="A11" s="24">
        <f>Liste!A11</f>
        <v>232406006</v>
      </c>
      <c r="B11" s="24" t="str">
        <f>Liste!B11 &amp; " " &amp; Liste!C11</f>
        <v>ALPEREN KAÇGAN</v>
      </c>
      <c r="C11" s="64">
        <f>IFERROR(VLOOKUP(A11, Odev1!C:K, 2, 0), "")</f>
        <v>50</v>
      </c>
      <c r="D11" s="65">
        <f>IFERROR(VLOOKUP(A11, Odev2!A:S, 19,0),0)</f>
        <v>100</v>
      </c>
      <c r="E11" s="65">
        <f>IFERROR(VLOOKUP(A11, Odev3!A:I, 9, 0),"")</f>
        <v>100</v>
      </c>
      <c r="F11" s="65">
        <f>IFERROR(VLOOKUP(A11, Odev4!A:I, 8, 0),"")</f>
        <v>100</v>
      </c>
      <c r="G11" s="62">
        <f t="shared" si="0"/>
        <v>87.5</v>
      </c>
      <c r="H11" s="63">
        <f t="shared" si="1"/>
        <v>88</v>
      </c>
    </row>
    <row r="12" spans="1:8">
      <c r="A12" s="24">
        <f>Liste!A12</f>
        <v>232406007</v>
      </c>
      <c r="B12" s="24" t="str">
        <f>Liste!B12 &amp; " " &amp; Liste!C12</f>
        <v>HÜSEYİN GÜNDÜZ</v>
      </c>
      <c r="C12" s="64" t="str">
        <f>IFERROR(VLOOKUP(A12, Odev1!C:K, 2, 0), "")</f>
        <v/>
      </c>
      <c r="D12" s="65" t="str">
        <f>IFERROR(VLOOKUP(A12, Odev2!A:S, 19,0),0)</f>
        <v/>
      </c>
      <c r="E12" s="65" t="str">
        <f>IFERROR(VLOOKUP(A12, Odev3!A:I, 9, 0),"")</f>
        <v/>
      </c>
      <c r="F12" s="65" t="str">
        <f>IFERROR(VLOOKUP(A12, Odev4!A:I, 8, 0),"")</f>
        <v/>
      </c>
      <c r="G12" s="62" t="str">
        <f t="shared" si="0"/>
        <v/>
      </c>
      <c r="H12" s="63"/>
    </row>
    <row r="13" spans="1:8">
      <c r="A13" s="24">
        <f>Liste!A13</f>
        <v>232406009</v>
      </c>
      <c r="B13" s="24" t="str">
        <f>Liste!B13 &amp; " " &amp; Liste!C13</f>
        <v>SEMİH İLYASOĞLU</v>
      </c>
      <c r="C13" s="64">
        <f>IFERROR(VLOOKUP(A13, Odev1!C:K, 2, 0), "")</f>
        <v>75</v>
      </c>
      <c r="D13" s="65">
        <f>IFERROR(VLOOKUP(A13, Odev2!A:S, 19,0),0)</f>
        <v>100</v>
      </c>
      <c r="E13" s="65">
        <f>IFERROR(VLOOKUP(A13, Odev3!A:I, 9, 0),"")</f>
        <v>100</v>
      </c>
      <c r="F13" s="65">
        <f>IFERROR(VLOOKUP(A13, Odev4!A:I, 8, 0),"")</f>
        <v>100</v>
      </c>
      <c r="G13" s="62">
        <f t="shared" si="0"/>
        <v>93.75</v>
      </c>
      <c r="H13" s="63">
        <f t="shared" si="1"/>
        <v>94</v>
      </c>
    </row>
    <row r="14" spans="1:8">
      <c r="A14" s="24">
        <f>Liste!A14</f>
        <v>232406010</v>
      </c>
      <c r="B14" s="24" t="str">
        <f>Liste!B14 &amp; " " &amp; Liste!C14</f>
        <v>EMİRHAN SARAÇOĞLU</v>
      </c>
      <c r="C14" s="64" t="str">
        <f>IFERROR(VLOOKUP(A14, Odev1!C:K, 2, 0), "")</f>
        <v/>
      </c>
      <c r="D14" s="65" t="str">
        <f>IFERROR(VLOOKUP(A14, Odev2!A:S, 19,0),0)</f>
        <v/>
      </c>
      <c r="E14" s="65" t="str">
        <f>IFERROR(VLOOKUP(A14, Odev3!A:I, 9, 0),"")</f>
        <v/>
      </c>
      <c r="F14" s="65" t="str">
        <f>IFERROR(VLOOKUP(A14, Odev4!A:I, 8, 0),"")</f>
        <v/>
      </c>
      <c r="G14" s="62" t="str">
        <f t="shared" si="0"/>
        <v/>
      </c>
      <c r="H14" s="63"/>
    </row>
    <row r="15" spans="1:8">
      <c r="A15" s="24">
        <f>Liste!A15</f>
        <v>232406014</v>
      </c>
      <c r="B15" s="24" t="str">
        <f>Liste!B15 &amp; " " &amp; Liste!C15</f>
        <v>EMİRAY KARABUĞA</v>
      </c>
      <c r="C15" s="64">
        <f>IFERROR(VLOOKUP(A15, Odev1!C:K, 2, 0), "")</f>
        <v>100</v>
      </c>
      <c r="D15" s="65">
        <f>IFERROR(VLOOKUP(A15, Odev2!A:S, 19,0),0)</f>
        <v>100</v>
      </c>
      <c r="E15" s="65">
        <f>IFERROR(VLOOKUP(A15, Odev3!A:I, 9, 0),"")</f>
        <v>100</v>
      </c>
      <c r="F15" s="65">
        <f>IFERROR(VLOOKUP(A15, Odev4!A:I, 8, 0),"")</f>
        <v>120</v>
      </c>
      <c r="G15" s="62">
        <f t="shared" si="0"/>
        <v>105</v>
      </c>
      <c r="H15" s="63">
        <v>100</v>
      </c>
    </row>
    <row r="16" spans="1:8">
      <c r="A16" s="24">
        <f>Liste!A16</f>
        <v>232406015</v>
      </c>
      <c r="B16" s="24" t="str">
        <f>Liste!B16 &amp; " " &amp; Liste!C16</f>
        <v>HÜSEYİN ÖZTÜRK</v>
      </c>
      <c r="C16" s="64" t="str">
        <f>IFERROR(VLOOKUP(A16, Odev1!C:K, 2, 0), "")</f>
        <v/>
      </c>
      <c r="D16" s="65" t="str">
        <f>IFERROR(VLOOKUP(A16, Odev2!A:S, 19,0),0)</f>
        <v/>
      </c>
      <c r="E16" s="65" t="str">
        <f>IFERROR(VLOOKUP(A16, Odev3!A:I, 9, 0),"")</f>
        <v/>
      </c>
      <c r="F16" s="65" t="str">
        <f>IFERROR(VLOOKUP(A16, Odev4!A:I, 8, 0),"")</f>
        <v/>
      </c>
      <c r="G16" s="62" t="str">
        <f t="shared" si="0"/>
        <v/>
      </c>
      <c r="H16" s="63"/>
    </row>
    <row r="17" spans="1:8">
      <c r="A17" s="24">
        <f>Liste!A17</f>
        <v>232406017</v>
      </c>
      <c r="B17" s="24" t="str">
        <f>Liste!B17 &amp; " " &amp; Liste!C17</f>
        <v>ÇAĞRI KOÇAK</v>
      </c>
      <c r="C17" s="64">
        <f>IFERROR(VLOOKUP(A17, Odev1!C:K, 2, 0), 0)</f>
        <v>0</v>
      </c>
      <c r="D17" s="65">
        <v>0</v>
      </c>
      <c r="E17" s="65">
        <f>IFERROR(VLOOKUP(A17, Odev3!A:I, 9, 0),"")</f>
        <v>85</v>
      </c>
      <c r="F17" s="65">
        <f>IFERROR(VLOOKUP(A17, Odev4!A:I, 8, 0),"")</f>
        <v>110</v>
      </c>
      <c r="G17" s="62">
        <f t="shared" si="0"/>
        <v>48.75</v>
      </c>
      <c r="H17" s="63">
        <f t="shared" si="1"/>
        <v>49</v>
      </c>
    </row>
    <row r="18" spans="1:8">
      <c r="A18" s="24">
        <f>Liste!A18</f>
        <v>232406018</v>
      </c>
      <c r="B18" s="24" t="str">
        <f>Liste!B18 &amp; " " &amp; Liste!C18</f>
        <v>GÖRKEM ÇELİK</v>
      </c>
      <c r="C18" s="64" t="str">
        <f>IFERROR(VLOOKUP(A18, Odev1!C:K, 2, 0), "")</f>
        <v/>
      </c>
      <c r="D18" s="65" t="str">
        <f>IFERROR(VLOOKUP(A18, Odev2!A:S, 19,0),0)</f>
        <v/>
      </c>
      <c r="E18" s="65" t="str">
        <f>IFERROR(VLOOKUP(A18, Odev3!A:I, 9, 0),"")</f>
        <v/>
      </c>
      <c r="F18" s="65" t="str">
        <f>IFERROR(VLOOKUP(A18, Odev4!A:I, 8, 0),"")</f>
        <v/>
      </c>
      <c r="G18" s="62" t="str">
        <f t="shared" si="0"/>
        <v/>
      </c>
      <c r="H18" s="63"/>
    </row>
    <row r="19" spans="1:8">
      <c r="A19" s="24">
        <f>Liste!A19</f>
        <v>232406019</v>
      </c>
      <c r="B19" s="24" t="str">
        <f>Liste!B19 &amp; " " &amp; Liste!C19</f>
        <v>AHMET ÖZTÜRK</v>
      </c>
      <c r="C19" s="64">
        <f>IFERROR(VLOOKUP(A19, Odev1!C:K, 2, 0), "")</f>
        <v>70</v>
      </c>
      <c r="D19" s="65">
        <v>0</v>
      </c>
      <c r="E19" s="65">
        <f>IFERROR(VLOOKUP(A19, Odev3!A:I, 9, 0),"")</f>
        <v>70</v>
      </c>
      <c r="F19" s="65">
        <f>IFERROR(VLOOKUP(A19, Odev4!A:I, 8, 0),"")</f>
        <v>90</v>
      </c>
      <c r="G19" s="62">
        <f t="shared" si="0"/>
        <v>57.5</v>
      </c>
      <c r="H19" s="63">
        <f t="shared" si="1"/>
        <v>58</v>
      </c>
    </row>
    <row r="20" spans="1:8">
      <c r="A20" s="24">
        <f>Liste!A20</f>
        <v>232406023</v>
      </c>
      <c r="B20" s="24" t="str">
        <f>Liste!B20 &amp; " " &amp; Liste!C20</f>
        <v>ALİ ALCI</v>
      </c>
      <c r="C20" s="64">
        <f>IFERROR(VLOOKUP(A20, Odev1!C:K, 2, 0), "")</f>
        <v>100</v>
      </c>
      <c r="D20" s="65">
        <f>IFERROR(VLOOKUP(A20, Odev2!A:S, 19,0),0)</f>
        <v>80</v>
      </c>
      <c r="E20" s="65">
        <f>IFERROR(VLOOKUP(A20, Odev3!A:I, 9, 0),"")</f>
        <v>100</v>
      </c>
      <c r="F20" s="65">
        <f>IFERROR(VLOOKUP(A20, Odev4!A:I, 8, 0),"")</f>
        <v>120</v>
      </c>
      <c r="G20" s="62">
        <f t="shared" si="0"/>
        <v>100</v>
      </c>
      <c r="H20" s="63">
        <f t="shared" si="1"/>
        <v>100</v>
      </c>
    </row>
    <row r="21" spans="1:8">
      <c r="A21" s="24">
        <f>Liste!A21</f>
        <v>232406026</v>
      </c>
      <c r="B21" s="24" t="str">
        <f>Liste!B21 &amp; " " &amp; Liste!C21</f>
        <v>YUSUF FURKAN SAĞDIÇ</v>
      </c>
      <c r="C21" s="64" t="str">
        <f>IFERROR(VLOOKUP(A21, Odev1!C:K, 2, 0), "")</f>
        <v/>
      </c>
      <c r="D21" s="65" t="str">
        <f>IFERROR(VLOOKUP(A21, Odev2!A:S, 19,0),0)</f>
        <v/>
      </c>
      <c r="E21" s="65" t="str">
        <f>IFERROR(VLOOKUP(A21, Odev3!A:I, 9, 0),"")</f>
        <v/>
      </c>
      <c r="F21" s="65" t="str">
        <f>IFERROR(VLOOKUP(A21, Odev4!A:I, 8, 0),"")</f>
        <v/>
      </c>
      <c r="G21" s="62" t="str">
        <f t="shared" si="0"/>
        <v/>
      </c>
      <c r="H21" s="63"/>
    </row>
    <row r="22" spans="1:8">
      <c r="A22" s="24">
        <f>Liste!A22</f>
        <v>232406029</v>
      </c>
      <c r="B22" s="24" t="str">
        <f>Liste!B22 &amp; " " &amp; Liste!C22</f>
        <v>ARDA ZAFER ANDIRIN</v>
      </c>
      <c r="C22" s="64">
        <f>IFERROR(VLOOKUP(A22, Odev1!C:K, 2, 0), "")</f>
        <v>50</v>
      </c>
      <c r="D22" s="65">
        <f>IFERROR(VLOOKUP(A22, Odev2!A:S, 19,0),0)</f>
        <v>80</v>
      </c>
      <c r="E22" s="65">
        <f>IFERROR(VLOOKUP(A22, Odev3!A:I, 9, 0),"")</f>
        <v>100</v>
      </c>
      <c r="F22" s="65">
        <f>IFERROR(VLOOKUP(A22, Odev4!A:I, 8, 0),"")</f>
        <v>100</v>
      </c>
      <c r="G22" s="62">
        <f t="shared" si="0"/>
        <v>82.5</v>
      </c>
      <c r="H22" s="63">
        <f t="shared" si="1"/>
        <v>83</v>
      </c>
    </row>
    <row r="23" spans="1:8">
      <c r="A23" s="24">
        <f>Liste!A23</f>
        <v>232406030</v>
      </c>
      <c r="B23" s="24" t="str">
        <f>Liste!B23 &amp; " " &amp; Liste!C23</f>
        <v>ABİDİN ERTAN</v>
      </c>
      <c r="C23" s="64">
        <f>IFERROR(VLOOKUP(A23, Odev1!C:K, 2, 0), "")</f>
        <v>50</v>
      </c>
      <c r="D23" s="65">
        <v>0</v>
      </c>
      <c r="E23" s="65">
        <v>0</v>
      </c>
      <c r="F23" s="65">
        <f>IFERROR(VLOOKUP(A23, Odev4!A:I, 8, 0),"")</f>
        <v>115</v>
      </c>
      <c r="G23" s="62">
        <f t="shared" si="0"/>
        <v>41.25</v>
      </c>
      <c r="H23" s="63">
        <f t="shared" si="1"/>
        <v>41</v>
      </c>
    </row>
    <row r="24" spans="1:8">
      <c r="A24" s="24">
        <f>Liste!A24</f>
        <v>232406032</v>
      </c>
      <c r="B24" s="24" t="str">
        <f>Liste!B24 &amp; " " &amp; Liste!C24</f>
        <v>EMİN ALPEREN MUT</v>
      </c>
      <c r="C24" s="64" t="str">
        <f>IFERROR(VLOOKUP(A24, Odev1!C:K, 2, 0), "")</f>
        <v/>
      </c>
      <c r="D24" s="65" t="str">
        <f>IFERROR(VLOOKUP(A24, Odev2!A:S, 19,0),0)</f>
        <v/>
      </c>
      <c r="E24" s="65" t="str">
        <f>IFERROR(VLOOKUP(A24, Odev3!A:I, 9, 0),"")</f>
        <v/>
      </c>
      <c r="F24" s="65" t="str">
        <f>IFERROR(VLOOKUP(A24, Odev4!A:I, 8, 0),"")</f>
        <v/>
      </c>
      <c r="G24" s="62" t="str">
        <f t="shared" si="0"/>
        <v/>
      </c>
      <c r="H24" s="63"/>
    </row>
    <row r="25" spans="1:8">
      <c r="A25" s="24">
        <f>Liste!A25</f>
        <v>232406033</v>
      </c>
      <c r="B25" s="24" t="str">
        <f>Liste!B25 &amp; " " &amp; Liste!C25</f>
        <v>OSMAN BERAT YILMAZ</v>
      </c>
      <c r="C25" s="64">
        <f>IFERROR(VLOOKUP(A25, Odev1!C:K, 2, 0), "")</f>
        <v>100</v>
      </c>
      <c r="D25" s="65">
        <f>IFERROR(VLOOKUP(A25, Odev2!A:S, 19,0),0)</f>
        <v>71</v>
      </c>
      <c r="E25" s="65">
        <f>IFERROR(VLOOKUP(A25, Odev3!A:I, 9, 0),"")</f>
        <v>100</v>
      </c>
      <c r="F25" s="65">
        <f>IFERROR(VLOOKUP(A25, Odev4!A:I, 8, 0),"")</f>
        <v>100</v>
      </c>
      <c r="G25" s="62">
        <f t="shared" si="0"/>
        <v>92.75</v>
      </c>
      <c r="H25" s="63">
        <f t="shared" si="1"/>
        <v>93</v>
      </c>
    </row>
    <row r="26" spans="1:8">
      <c r="A26" s="24">
        <f>Liste!A26</f>
        <v>232406034</v>
      </c>
      <c r="B26" s="24" t="str">
        <f>Liste!B26 &amp; " " &amp; Liste!C26</f>
        <v>İBRAHİM HALİL BATMAZ</v>
      </c>
      <c r="C26" s="64" t="str">
        <f>IFERROR(VLOOKUP(A26, Odev1!C:K, 2, 0), "")</f>
        <v/>
      </c>
      <c r="D26" s="65" t="str">
        <f>IFERROR(VLOOKUP(A26, Odev2!A:S, 19,0),0)</f>
        <v/>
      </c>
      <c r="E26" s="65" t="str">
        <f>IFERROR(VLOOKUP(A26, Odev3!A:I, 9, 0),"")</f>
        <v/>
      </c>
      <c r="F26" s="65" t="str">
        <f>IFERROR(VLOOKUP(A26, Odev4!A:I, 8, 0),"")</f>
        <v/>
      </c>
      <c r="G26" s="62" t="str">
        <f t="shared" si="0"/>
        <v/>
      </c>
      <c r="H26" s="63"/>
    </row>
    <row r="27" spans="1:8">
      <c r="A27" s="24">
        <f>Liste!A27</f>
        <v>232406035</v>
      </c>
      <c r="B27" s="24" t="str">
        <f>Liste!B27 &amp; " " &amp; Liste!C27</f>
        <v>EYÜP FERAMUZ SELİMOĞLU</v>
      </c>
      <c r="C27" s="64">
        <f>IFERROR(VLOOKUP(A27, Odev1!C:K, 2, 0), "")</f>
        <v>100</v>
      </c>
      <c r="D27" s="65">
        <f>IFERROR(VLOOKUP(A27, Odev2!A:S, 19,0),0)</f>
        <v>100</v>
      </c>
      <c r="E27" s="65">
        <f>IFERROR(VLOOKUP(A27, Odev3!A:I, 9, 0),"")</f>
        <v>100</v>
      </c>
      <c r="F27" s="65">
        <f>IFERROR(VLOOKUP(A27, Odev4!A:I, 8, 0),"")</f>
        <v>120</v>
      </c>
      <c r="G27" s="62">
        <f t="shared" si="0"/>
        <v>105</v>
      </c>
      <c r="H27" s="63">
        <v>100</v>
      </c>
    </row>
    <row r="28" spans="1:8">
      <c r="A28" s="24">
        <f>Liste!A28</f>
        <v>232406039</v>
      </c>
      <c r="B28" s="24" t="str">
        <f>Liste!B28 &amp; " " &amp; Liste!C28</f>
        <v>ENES ASLAN</v>
      </c>
      <c r="C28" s="64">
        <f>IFERROR(VLOOKUP(A28, Odev1!C:K, 2, 0), "")</f>
        <v>50</v>
      </c>
      <c r="D28" s="65">
        <f>IFERROR(VLOOKUP(A28, Odev2!A:S, 19,0),0)</f>
        <v>60</v>
      </c>
      <c r="E28" s="65">
        <f>IFERROR(VLOOKUP(A28, Odev3!A:I, 9, 0),"")</f>
        <v>100</v>
      </c>
      <c r="F28" s="65">
        <f>IFERROR(VLOOKUP(A28, Odev4!A:I, 8, 0),"")</f>
        <v>80</v>
      </c>
      <c r="G28" s="62">
        <f t="shared" si="0"/>
        <v>72.5</v>
      </c>
      <c r="H28" s="63">
        <f t="shared" si="1"/>
        <v>73</v>
      </c>
    </row>
    <row r="29" spans="1:8">
      <c r="A29" s="24">
        <f>Liste!A29</f>
        <v>232406041</v>
      </c>
      <c r="B29" s="24" t="str">
        <f>Liste!B29 &amp; " " &amp; Liste!C29</f>
        <v>MURAT UMUT SÜRMELİ</v>
      </c>
      <c r="C29" s="64">
        <f>IFERROR(VLOOKUP(A29, Odev1!C:K, 2, 0), "")</f>
        <v>100</v>
      </c>
      <c r="D29" s="65">
        <f>IFERROR(VLOOKUP(A29, Odev2!A:S, 19,0),0)</f>
        <v>80</v>
      </c>
      <c r="E29" s="65">
        <f>IFERROR(VLOOKUP(A29, Odev3!A:I, 9, 0),"")</f>
        <v>100</v>
      </c>
      <c r="F29" s="65">
        <f>IFERROR(VLOOKUP(A29, Odev4!A:I, 8, 0),"")</f>
        <v>120</v>
      </c>
      <c r="G29" s="62">
        <f t="shared" si="0"/>
        <v>100</v>
      </c>
      <c r="H29" s="63">
        <f t="shared" si="1"/>
        <v>100</v>
      </c>
    </row>
    <row r="30" spans="1:8">
      <c r="A30" s="24">
        <f>Liste!A30</f>
        <v>232406043</v>
      </c>
      <c r="B30" s="24" t="str">
        <f>Liste!B30 &amp; " " &amp; Liste!C30</f>
        <v>ERMAN OGÜN AVGAN</v>
      </c>
      <c r="C30" s="64" t="str">
        <f>IFERROR(VLOOKUP(A30, Odev1!C:K, 2, 0), "")</f>
        <v/>
      </c>
      <c r="D30" s="65" t="str">
        <f>IFERROR(VLOOKUP(A30, Odev2!A:S, 19,0),0)</f>
        <v/>
      </c>
      <c r="E30" s="65" t="str">
        <f>IFERROR(VLOOKUP(A30, Odev3!A:I, 9, 0),"")</f>
        <v/>
      </c>
      <c r="F30" s="65" t="str">
        <f>IFERROR(VLOOKUP(A30, Odev4!A:I, 8, 0),"")</f>
        <v/>
      </c>
      <c r="G30" s="62" t="str">
        <f t="shared" si="0"/>
        <v/>
      </c>
      <c r="H30" s="63"/>
    </row>
    <row r="31" spans="1:8">
      <c r="A31" s="24">
        <f>Liste!A31</f>
        <v>232406045</v>
      </c>
      <c r="B31" s="24" t="str">
        <f>Liste!B31 &amp; " " &amp; Liste!C31</f>
        <v>METİN KURUDERE</v>
      </c>
      <c r="C31" s="64" t="str">
        <f>IFERROR(VLOOKUP(A31, Odev1!C:K, 2, 0), "")</f>
        <v/>
      </c>
      <c r="D31" s="65" t="str">
        <f>IFERROR(VLOOKUP(A31, Odev2!A:S, 19,0),0)</f>
        <v/>
      </c>
      <c r="E31" s="65" t="str">
        <f>IFERROR(VLOOKUP(A31, Odev3!A:I, 9, 0),"")</f>
        <v/>
      </c>
      <c r="F31" s="65" t="str">
        <f>IFERROR(VLOOKUP(A31, Odev4!A:I, 8, 0),"")</f>
        <v/>
      </c>
      <c r="G31" s="62" t="str">
        <f t="shared" si="0"/>
        <v/>
      </c>
      <c r="H31" s="63"/>
    </row>
    <row r="32" spans="1:8">
      <c r="A32" s="24">
        <f>Liste!A32</f>
        <v>232406046</v>
      </c>
      <c r="B32" s="24" t="str">
        <f>Liste!B32 &amp; " " &amp; Liste!C32</f>
        <v>MERT TÜRER</v>
      </c>
      <c r="C32" s="64">
        <f>IFERROR(VLOOKUP(A32, Odev1!C:K, 2, 0), "")</f>
        <v>50</v>
      </c>
      <c r="D32" s="65">
        <f>IFERROR(VLOOKUP(A32, Odev2!A:S, 19,0),0)</f>
        <v>60</v>
      </c>
      <c r="E32" s="65">
        <f>IFERROR(VLOOKUP(A32, Odev3!A:I, 9, 0),"")</f>
        <v>100</v>
      </c>
      <c r="F32" s="65">
        <f>IFERROR(VLOOKUP(A32, Odev4!A:I, 8, 0),"")</f>
        <v>100</v>
      </c>
      <c r="G32" s="62">
        <f t="shared" si="0"/>
        <v>77.5</v>
      </c>
      <c r="H32" s="63">
        <f t="shared" si="1"/>
        <v>78</v>
      </c>
    </row>
    <row r="33" spans="1:8">
      <c r="A33" s="24">
        <f>Liste!A33</f>
        <v>232406047</v>
      </c>
      <c r="B33" s="24" t="str">
        <f>Liste!B33 &amp; " " &amp; Liste!C33</f>
        <v>TALHA ÖREN</v>
      </c>
      <c r="C33" s="64">
        <f>IFERROR(VLOOKUP(A33, Odev1!C:K, 2, 0), "")</f>
        <v>100</v>
      </c>
      <c r="D33" s="65">
        <f>IFERROR(VLOOKUP(A33, Odev2!A:S, 19,0),0)</f>
        <v>100</v>
      </c>
      <c r="E33" s="65">
        <f>IFERROR(VLOOKUP(A33, Odev3!A:I, 9, 0),"")</f>
        <v>100</v>
      </c>
      <c r="F33" s="65">
        <f>IFERROR(VLOOKUP(A33, Odev4!A:I, 8, 0),"")</f>
        <v>120</v>
      </c>
      <c r="G33" s="62">
        <f t="shared" si="0"/>
        <v>105</v>
      </c>
      <c r="H33" s="63">
        <v>100</v>
      </c>
    </row>
    <row r="34" spans="1:8">
      <c r="A34" s="24">
        <f>Liste!A34</f>
        <v>232406048</v>
      </c>
      <c r="B34" s="24" t="str">
        <f>Liste!B34 &amp; " " &amp; Liste!C34</f>
        <v>GÜLŞEN AKIN</v>
      </c>
      <c r="C34" s="64">
        <f>IFERROR(VLOOKUP(A34, Odev1!C:K, 2, 0), "")</f>
        <v>75</v>
      </c>
      <c r="D34" s="65">
        <f>IFERROR(VLOOKUP(A34, Odev2!A:S, 19,0),0)</f>
        <v>100</v>
      </c>
      <c r="E34" s="65">
        <f>IFERROR(VLOOKUP(A34, Odev3!A:I, 9, 0),"")</f>
        <v>100</v>
      </c>
      <c r="F34" s="65">
        <f>IFERROR(VLOOKUP(A34, Odev4!A:I, 8, 0),"")</f>
        <v>100</v>
      </c>
      <c r="G34" s="62">
        <f t="shared" si="0"/>
        <v>93.75</v>
      </c>
      <c r="H34" s="63">
        <f t="shared" si="1"/>
        <v>94</v>
      </c>
    </row>
    <row r="35" spans="1:8">
      <c r="A35" s="24">
        <f>Liste!A35</f>
        <v>232406301</v>
      </c>
      <c r="B35" s="24" t="str">
        <f>Liste!B35 &amp; " " &amp; Liste!C35</f>
        <v>ESMA CEYLAN</v>
      </c>
      <c r="C35" s="64">
        <f>IFERROR(VLOOKUP(A35, Odev1!C:K, 2, 0), "")</f>
        <v>40</v>
      </c>
      <c r="D35" s="65">
        <v>0</v>
      </c>
      <c r="E35" s="65">
        <f>IFERROR(VLOOKUP(A35, Odev3!A:I, 9, 0),"")</f>
        <v>100</v>
      </c>
      <c r="F35" s="65">
        <f>IFERROR(VLOOKUP(A35, Odev4!A:I, 8, 0),"")</f>
        <v>100</v>
      </c>
      <c r="G35" s="62">
        <f t="shared" si="0"/>
        <v>60</v>
      </c>
      <c r="H35" s="63">
        <f t="shared" si="1"/>
        <v>60</v>
      </c>
    </row>
    <row r="36" spans="1:8">
      <c r="A36" s="24">
        <f>Liste!A36</f>
        <v>232406302</v>
      </c>
      <c r="B36" s="24" t="str">
        <f>Liste!B36 &amp; " " &amp; Liste!C36</f>
        <v>BARIŞ AÇIKYILDIZ</v>
      </c>
      <c r="C36" s="64" t="str">
        <f>IFERROR(VLOOKUP(A36, Odev1!C:K, 2, 0), "")</f>
        <v/>
      </c>
      <c r="D36" s="65" t="str">
        <f>IFERROR(VLOOKUP(A36, Odev2!A:S, 19,0),0)</f>
        <v/>
      </c>
      <c r="E36" s="65" t="str">
        <f>IFERROR(VLOOKUP(A36, Odev3!A:I, 9, 0),"")</f>
        <v/>
      </c>
      <c r="F36" s="65" t="str">
        <f>IFERROR(VLOOKUP(A36, Odev4!A:I, 8, 0),"")</f>
        <v/>
      </c>
      <c r="G36" s="62" t="str">
        <f t="shared" si="0"/>
        <v/>
      </c>
      <c r="H36" s="63"/>
    </row>
    <row r="37" spans="1:8">
      <c r="A37" s="24">
        <f>Liste!A37</f>
        <v>232406303</v>
      </c>
      <c r="B37" s="24" t="str">
        <f>Liste!B37 &amp; " " &amp; Liste!C37</f>
        <v>MEHMET ÜFLER</v>
      </c>
      <c r="C37" s="64">
        <f>IFERROR(VLOOKUP(A37, Odev1!C:K, 2, 0), "")</f>
        <v>100</v>
      </c>
      <c r="D37" s="65">
        <f>IFERROR(VLOOKUP(A37, Odev2!A:S, 19,0),0)</f>
        <v>71</v>
      </c>
      <c r="E37" s="65">
        <f>IFERROR(VLOOKUP(A37, Odev3!A:I, 9, 0),"")</f>
        <v>100</v>
      </c>
      <c r="F37" s="65">
        <f>IFERROR(VLOOKUP(A37, Odev4!A:I, 8, 0),"")</f>
        <v>100</v>
      </c>
      <c r="G37" s="62">
        <f t="shared" si="0"/>
        <v>92.75</v>
      </c>
      <c r="H37" s="63">
        <f t="shared" si="1"/>
        <v>93</v>
      </c>
    </row>
    <row r="38" spans="1:8">
      <c r="A38" s="24"/>
      <c r="B38" s="24" t="str">
        <f>Liste!B38 &amp; " " &amp; Liste!C38</f>
        <v xml:space="preserve"> </v>
      </c>
      <c r="C38" s="64" t="str">
        <f>IFERROR(VLOOKUP(A38, Odev1!C:K, 2, 0), "")</f>
        <v/>
      </c>
      <c r="D38" s="65"/>
      <c r="E38" s="65" t="str">
        <f>IFERROR(VLOOKUP(A38, Odev3!A:I, 9, 0),"")</f>
        <v/>
      </c>
      <c r="F38" s="65" t="str">
        <f>IFERROR(VLOOKUP(A38, Odev4!A:I, 8, 0),"")</f>
        <v/>
      </c>
      <c r="G38" s="62" t="str">
        <f t="shared" si="0"/>
        <v/>
      </c>
      <c r="H38" s="63"/>
    </row>
    <row r="39" spans="1:8">
      <c r="A39" s="24">
        <f>Liste!A39</f>
        <v>212456005</v>
      </c>
      <c r="B39" s="24" t="str">
        <f>Liste!B39 &amp; " " &amp; Liste!C39</f>
        <v>DOĞUKAN DUYMUŞ</v>
      </c>
      <c r="C39" s="64">
        <v>0</v>
      </c>
      <c r="D39" s="65">
        <v>0</v>
      </c>
      <c r="E39" s="65">
        <v>0</v>
      </c>
      <c r="F39" s="65">
        <f>IFERROR(VLOOKUP(A39, Odev4!A:I, 8, 0),"")</f>
        <v>50</v>
      </c>
      <c r="G39" s="62">
        <f t="shared" si="0"/>
        <v>12.5</v>
      </c>
      <c r="H39" s="63">
        <f t="shared" si="1"/>
        <v>13</v>
      </c>
    </row>
    <row r="40" spans="1:8">
      <c r="A40" s="24">
        <f>Liste!A40</f>
        <v>212456314</v>
      </c>
      <c r="B40" s="24" t="str">
        <f>Liste!B40 &amp; " " &amp; Liste!C40</f>
        <v>ZİŞAN EMİN GÜNDÜZ</v>
      </c>
      <c r="C40" s="64" t="str">
        <f>IFERROR(VLOOKUP(A40, Odev1!C:K, 2, 0), "")</f>
        <v/>
      </c>
      <c r="D40" s="65" t="str">
        <f>IFERROR(VLOOKUP(A40, Odev2!A:S, 19,0),0)</f>
        <v/>
      </c>
      <c r="E40" s="65" t="str">
        <f>IFERROR(VLOOKUP(A40, Odev3!A:I, 9, 0),"")</f>
        <v/>
      </c>
      <c r="F40" s="65" t="str">
        <f>IFERROR(VLOOKUP(A40, Odev4!A:I, 8, 0),"")</f>
        <v/>
      </c>
      <c r="G40" s="62" t="str">
        <f t="shared" si="0"/>
        <v/>
      </c>
      <c r="H40" s="63"/>
    </row>
    <row r="41" spans="1:8">
      <c r="A41" s="24">
        <f>Liste!A41</f>
        <v>222456008</v>
      </c>
      <c r="B41" s="24" t="str">
        <f>Liste!B41 &amp; " " &amp; Liste!C41</f>
        <v>KAMİLE ASENA UMUTAN</v>
      </c>
      <c r="C41" s="64">
        <v>0</v>
      </c>
      <c r="D41" s="65">
        <v>0</v>
      </c>
      <c r="E41" s="65">
        <v>0</v>
      </c>
      <c r="F41" s="65">
        <f>IFERROR(VLOOKUP(A41, Odev4!A:I, 8, 0),"")</f>
        <v>120</v>
      </c>
      <c r="G41" s="62">
        <f t="shared" si="0"/>
        <v>30</v>
      </c>
      <c r="H41" s="63">
        <f t="shared" si="1"/>
        <v>30</v>
      </c>
    </row>
    <row r="42" spans="1:8">
      <c r="A42" s="24">
        <f>Liste!A42</f>
        <v>222456014</v>
      </c>
      <c r="B42" s="24" t="str">
        <f>Liste!B42 &amp; " " &amp; Liste!C42</f>
        <v>MEHMET MUHAMMET ÖZ</v>
      </c>
      <c r="C42" s="64" t="str">
        <f>IFERROR(VLOOKUP(A42, Odev1!C:K, 2, 0), "")</f>
        <v/>
      </c>
      <c r="D42" s="65" t="str">
        <f>IFERROR(VLOOKUP(A42, Odev2!A:S, 19,0),0)</f>
        <v/>
      </c>
      <c r="E42" s="65" t="str">
        <f>IFERROR(VLOOKUP(A42, Odev3!A:I, 9, 0),"")</f>
        <v/>
      </c>
      <c r="F42" s="65" t="str">
        <f>IFERROR(VLOOKUP(A42, Odev4!A:I, 8, 0),"")</f>
        <v/>
      </c>
      <c r="G42" s="62" t="str">
        <f t="shared" si="0"/>
        <v/>
      </c>
      <c r="H42" s="63"/>
    </row>
    <row r="43" spans="1:8">
      <c r="A43" s="24">
        <f>Liste!A43</f>
        <v>222456018</v>
      </c>
      <c r="B43" s="24" t="str">
        <f>Liste!B43 &amp; " " &amp; Liste!C43</f>
        <v>SERHAT TURMUŞ</v>
      </c>
      <c r="C43" s="64" t="str">
        <f>IFERROR(VLOOKUP(A43, Odev1!C:K, 2, 0), "")</f>
        <v/>
      </c>
      <c r="D43" s="65" t="str">
        <f>IFERROR(VLOOKUP(A43, Odev2!A:S, 19,0),0)</f>
        <v/>
      </c>
      <c r="E43" s="65" t="str">
        <f>IFERROR(VLOOKUP(A43, Odev3!A:I, 9, 0),"")</f>
        <v/>
      </c>
      <c r="F43" s="65" t="str">
        <f>IFERROR(VLOOKUP(A43, Odev4!A:I, 8, 0),"")</f>
        <v/>
      </c>
      <c r="G43" s="62" t="str">
        <f t="shared" si="0"/>
        <v/>
      </c>
      <c r="H43" s="63"/>
    </row>
    <row r="44" spans="1:8">
      <c r="A44" s="24">
        <f>Liste!A44</f>
        <v>222456027</v>
      </c>
      <c r="B44" s="24" t="str">
        <f>Liste!B44 &amp; " " &amp; Liste!C44</f>
        <v>BİLAL GÜVEN</v>
      </c>
      <c r="C44" s="64">
        <f>IFERROR(VLOOKUP(A44, Odev1!C:K, 2, 0), "")</f>
        <v>0</v>
      </c>
      <c r="D44" s="65">
        <v>0</v>
      </c>
      <c r="E44" s="65">
        <v>0</v>
      </c>
      <c r="F44" s="65">
        <v>0</v>
      </c>
      <c r="G44" s="62">
        <f t="shared" si="0"/>
        <v>0</v>
      </c>
      <c r="H44" s="63">
        <f t="shared" si="1"/>
        <v>0</v>
      </c>
    </row>
    <row r="45" spans="1:8">
      <c r="A45" s="24">
        <f>Liste!A45</f>
        <v>222456042</v>
      </c>
      <c r="B45" s="24" t="str">
        <f>Liste!B45 &amp; " " &amp; Liste!C45</f>
        <v>ALİ ÜZER</v>
      </c>
      <c r="C45" s="64">
        <f>IFERROR(VLOOKUP(A45, Odev1!C:K, 2, 0), "")</f>
        <v>50</v>
      </c>
      <c r="D45" s="65">
        <v>0</v>
      </c>
      <c r="E45" s="65">
        <v>0</v>
      </c>
      <c r="F45" s="65">
        <v>0</v>
      </c>
      <c r="G45" s="62">
        <f t="shared" si="0"/>
        <v>12.5</v>
      </c>
      <c r="H45" s="63">
        <f t="shared" si="1"/>
        <v>13</v>
      </c>
    </row>
    <row r="46" spans="1:8">
      <c r="A46" s="24">
        <f>Liste!A46</f>
        <v>222456302</v>
      </c>
      <c r="B46" s="24" t="str">
        <f>Liste!B46 &amp; " " &amp; Liste!C46</f>
        <v>TARIK ŞAHİN</v>
      </c>
      <c r="C46" s="64" t="str">
        <f>IFERROR(VLOOKUP(A46, Odev1!C:K, 2, 0), "")</f>
        <v/>
      </c>
      <c r="D46" s="65" t="str">
        <f>IFERROR(VLOOKUP(A46, Odev2!A:S, 19,0),0)</f>
        <v/>
      </c>
      <c r="E46" s="65" t="str">
        <f>IFERROR(VLOOKUP(A46, Odev3!A:I, 9, 0),"")</f>
        <v/>
      </c>
      <c r="F46" s="65" t="str">
        <f>IFERROR(VLOOKUP(A46, Odev4!A:I, 8, 0),"")</f>
        <v/>
      </c>
      <c r="G46" s="62" t="str">
        <f t="shared" si="0"/>
        <v/>
      </c>
      <c r="H46" s="63"/>
    </row>
    <row r="47" spans="1:8">
      <c r="A47" s="24">
        <f>Liste!A47</f>
        <v>232456005</v>
      </c>
      <c r="B47" s="24" t="str">
        <f>Liste!B47 &amp; " " &amp; Liste!C47</f>
        <v>ŞULE TOPUZ</v>
      </c>
      <c r="C47" s="64">
        <f>IFERROR(VLOOKUP(A47, Odev1!C:K, 2, 0), "")</f>
        <v>100</v>
      </c>
      <c r="D47" s="65">
        <f>IFERROR(VLOOKUP(A47, Odev2!A:S, 19,0),0)</f>
        <v>88</v>
      </c>
      <c r="E47" s="65">
        <f>IFERROR(VLOOKUP(A47, Odev3!A:I, 9, 0),"")</f>
        <v>100</v>
      </c>
      <c r="F47" s="65">
        <f>IFERROR(VLOOKUP(A47, Odev4!A:I, 8, 0),"")</f>
        <v>120</v>
      </c>
      <c r="G47" s="62">
        <f t="shared" si="0"/>
        <v>102</v>
      </c>
      <c r="H47" s="63">
        <v>100</v>
      </c>
    </row>
    <row r="48" spans="1:8">
      <c r="A48" s="24">
        <f>Liste!A48</f>
        <v>232456010</v>
      </c>
      <c r="B48" s="24" t="str">
        <f>Liste!B48 &amp; " " &amp; Liste!C48</f>
        <v>HASAN ALTAY</v>
      </c>
      <c r="C48" s="64">
        <f>IFERROR(VLOOKUP(A48, Odev1!C:K, 2, 0), "")</f>
        <v>50</v>
      </c>
      <c r="D48" s="65">
        <f>IFERROR(VLOOKUP(A48, Odev2!A:S, 19,0),0)</f>
        <v>51</v>
      </c>
      <c r="E48" s="65">
        <f>IFERROR(VLOOKUP(A48, Odev3!A:I, 9, 0),"")</f>
        <v>90</v>
      </c>
      <c r="F48" s="65">
        <f>IFERROR(VLOOKUP(A48, Odev4!A:I, 8, 0),"")</f>
        <v>100</v>
      </c>
      <c r="G48" s="62">
        <f t="shared" si="0"/>
        <v>72.75</v>
      </c>
      <c r="H48" s="63">
        <f t="shared" si="1"/>
        <v>73</v>
      </c>
    </row>
    <row r="49" spans="1:8">
      <c r="A49" s="24">
        <f>Liste!A49</f>
        <v>232456011</v>
      </c>
      <c r="B49" s="24" t="str">
        <f>Liste!B49 &amp; " " &amp; Liste!C49</f>
        <v>NAZMİ ENES KALFA</v>
      </c>
      <c r="C49" s="64">
        <f>IFERROR(VLOOKUP(A49, Odev1!C:K, 2, 0), "")</f>
        <v>50</v>
      </c>
      <c r="D49" s="65">
        <v>0</v>
      </c>
      <c r="E49" s="65">
        <v>0</v>
      </c>
      <c r="F49" s="65">
        <v>0</v>
      </c>
      <c r="G49" s="62">
        <f t="shared" si="0"/>
        <v>12.5</v>
      </c>
      <c r="H49" s="63">
        <f t="shared" si="1"/>
        <v>13</v>
      </c>
    </row>
    <row r="50" spans="1:8">
      <c r="A50" s="24">
        <f>Liste!A50</f>
        <v>232456014</v>
      </c>
      <c r="B50" s="24" t="str">
        <f>Liste!B50 &amp; " " &amp; Liste!C50</f>
        <v>ÖMÜR ALDAŞ</v>
      </c>
      <c r="C50" s="64">
        <v>0</v>
      </c>
      <c r="D50" s="65">
        <f>IFERROR(VLOOKUP(A50, Odev2!A:S, 19,0),0)</f>
        <v>88</v>
      </c>
      <c r="E50" s="65">
        <f>IFERROR(VLOOKUP(A50, Odev3!A:I, 9, 0),"")</f>
        <v>100</v>
      </c>
      <c r="F50" s="65">
        <f>IFERROR(VLOOKUP(A50, Odev4!A:I, 8, 0),"")</f>
        <v>120</v>
      </c>
      <c r="G50" s="62">
        <f t="shared" si="0"/>
        <v>77</v>
      </c>
      <c r="H50" s="63">
        <f t="shared" si="1"/>
        <v>77</v>
      </c>
    </row>
    <row r="51" spans="1:8">
      <c r="A51" s="24">
        <f>Liste!A51</f>
        <v>232456017</v>
      </c>
      <c r="B51" s="24" t="str">
        <f>Liste!B51 &amp; " " &amp; Liste!C51</f>
        <v>HÜSEYİN ÖZTÜRK</v>
      </c>
      <c r="C51" s="64" t="str">
        <f>IFERROR(VLOOKUP(A51, Odev1!C:K, 2, 0), "")</f>
        <v/>
      </c>
      <c r="D51" s="65" t="str">
        <f>IFERROR(VLOOKUP(A51, Odev2!A:S, 19,0),0)</f>
        <v/>
      </c>
      <c r="E51" s="65" t="str">
        <f>IFERROR(VLOOKUP(A51, Odev3!A:I, 9, 0),"")</f>
        <v/>
      </c>
      <c r="F51" s="65" t="str">
        <f>IFERROR(VLOOKUP(A51, Odev4!A:I, 8, 0),"")</f>
        <v/>
      </c>
      <c r="G51" s="62" t="str">
        <f t="shared" si="0"/>
        <v/>
      </c>
      <c r="H51" s="63"/>
    </row>
    <row r="52" spans="1:8">
      <c r="A52" s="24">
        <f>Liste!A52</f>
        <v>232456021</v>
      </c>
      <c r="B52" s="24" t="str">
        <f>Liste!B52 &amp; " " &amp; Liste!C52</f>
        <v>POLAT ONAY</v>
      </c>
      <c r="C52" s="64">
        <f>IFERROR(VLOOKUP(A52, Odev1!C:K, 2, 0), "")</f>
        <v>70</v>
      </c>
      <c r="D52" s="65">
        <v>0</v>
      </c>
      <c r="E52" s="65">
        <v>0</v>
      </c>
      <c r="F52" s="65">
        <f>IFERROR(VLOOKUP(A52, Odev4!A:I, 8, 0),"")</f>
        <v>100</v>
      </c>
      <c r="G52" s="62">
        <f t="shared" si="0"/>
        <v>42.5</v>
      </c>
      <c r="H52" s="63">
        <f t="shared" si="1"/>
        <v>43</v>
      </c>
    </row>
    <row r="53" spans="1:8">
      <c r="A53" s="24">
        <f>Liste!A53</f>
        <v>232456022</v>
      </c>
      <c r="B53" s="24" t="str">
        <f>Liste!B53 &amp; " " &amp; Liste!C53</f>
        <v>MEHMET ÜNLÜ</v>
      </c>
      <c r="C53" s="64">
        <f>IFERROR(VLOOKUP(A53, Odev1!C:K, 2, 0), "")</f>
        <v>50</v>
      </c>
      <c r="D53" s="65">
        <v>0</v>
      </c>
      <c r="E53" s="65">
        <v>0</v>
      </c>
      <c r="F53" s="65">
        <f>IFERROR(VLOOKUP(A53, Odev4!A:I, 8, 0),"")</f>
        <v>50</v>
      </c>
      <c r="G53" s="62">
        <f t="shared" si="0"/>
        <v>25</v>
      </c>
      <c r="H53" s="63">
        <f t="shared" si="1"/>
        <v>25</v>
      </c>
    </row>
    <row r="54" spans="1:8">
      <c r="A54" s="24">
        <f>Liste!A54</f>
        <v>232456023</v>
      </c>
      <c r="B54" s="24" t="str">
        <f>Liste!B54 &amp; " " &amp; Liste!C54</f>
        <v>MAHMUT CAN ÖZÜK</v>
      </c>
      <c r="C54" s="64">
        <f>IFERROR(VLOOKUP(A54, Odev1!C:K, 2, 0), "")</f>
        <v>50</v>
      </c>
      <c r="D54" s="65">
        <v>0</v>
      </c>
      <c r="E54" s="65">
        <v>0</v>
      </c>
      <c r="F54" s="65">
        <v>0</v>
      </c>
      <c r="G54" s="62">
        <f t="shared" si="0"/>
        <v>12.5</v>
      </c>
      <c r="H54" s="63">
        <f t="shared" si="1"/>
        <v>13</v>
      </c>
    </row>
    <row r="55" spans="1:8">
      <c r="A55" s="24">
        <f>Liste!A55</f>
        <v>232456026</v>
      </c>
      <c r="B55" s="24" t="str">
        <f>Liste!B55 &amp; " " &amp; Liste!C55</f>
        <v>İBRAHİM AYAZ</v>
      </c>
      <c r="C55" s="64">
        <f>IFERROR(VLOOKUP(A55, Odev1!C:K, 2, 0), "")</f>
        <v>100</v>
      </c>
      <c r="D55" s="65">
        <v>0</v>
      </c>
      <c r="E55" s="65">
        <v>0</v>
      </c>
      <c r="F55" s="65">
        <v>0</v>
      </c>
      <c r="G55" s="62">
        <f t="shared" si="0"/>
        <v>25</v>
      </c>
      <c r="H55" s="63">
        <f t="shared" si="1"/>
        <v>25</v>
      </c>
    </row>
    <row r="56" spans="1:8">
      <c r="A56" s="24">
        <f>Liste!A56</f>
        <v>232456027</v>
      </c>
      <c r="B56" s="24" t="str">
        <f>Liste!B56 &amp; " " &amp; Liste!C56</f>
        <v>FATMA SILA DÜNDAR</v>
      </c>
      <c r="C56" s="64">
        <v>0</v>
      </c>
      <c r="D56" s="65">
        <f>IFERROR(VLOOKUP(A56, Odev2!A:S, 19,0),0)</f>
        <v>74</v>
      </c>
      <c r="E56" s="65">
        <f>IFERROR(VLOOKUP(A56, Odev3!A:I, 9, 0),"")</f>
        <v>100</v>
      </c>
      <c r="F56" s="65">
        <f>IFERROR(VLOOKUP(A56, Odev4!A:I, 8, 0),"")</f>
        <v>120</v>
      </c>
      <c r="G56" s="62">
        <f t="shared" si="0"/>
        <v>73.5</v>
      </c>
      <c r="H56" s="63">
        <f t="shared" si="1"/>
        <v>74</v>
      </c>
    </row>
    <row r="57" spans="1:8">
      <c r="A57" s="24">
        <f>Liste!A57</f>
        <v>232456028</v>
      </c>
      <c r="B57" s="24" t="str">
        <f>Liste!B57 &amp; " " &amp; Liste!C57</f>
        <v>VOLKAN TORUN</v>
      </c>
      <c r="C57" s="64">
        <f>IFERROR(VLOOKUP(A57, Odev1!C:K, 2, 0), "")</f>
        <v>50</v>
      </c>
      <c r="D57" s="65">
        <v>0</v>
      </c>
      <c r="E57" s="65">
        <v>0</v>
      </c>
      <c r="F57" s="65">
        <f>IFERROR(VLOOKUP(A57, Odev4!A:I, 8, 0),"")</f>
        <v>50</v>
      </c>
      <c r="G57" s="62">
        <f t="shared" si="0"/>
        <v>25</v>
      </c>
      <c r="H57" s="63">
        <f t="shared" si="1"/>
        <v>25</v>
      </c>
    </row>
    <row r="58" spans="1:8">
      <c r="A58" s="24">
        <f>Liste!A58</f>
        <v>232456034</v>
      </c>
      <c r="B58" s="24" t="str">
        <f>Liste!B58 &amp; " " &amp; Liste!C58</f>
        <v>ÇAĞLA ALAKUŞ</v>
      </c>
      <c r="C58" s="64">
        <f>IFERROR(VLOOKUP(A58, Odev1!C:K, 2, 0), "")</f>
        <v>100</v>
      </c>
      <c r="D58" s="65">
        <f>IFERROR(VLOOKUP(A58, Odev2!A:S, 19,0),0)</f>
        <v>68</v>
      </c>
      <c r="E58" s="65">
        <v>0</v>
      </c>
      <c r="F58" s="65">
        <v>0</v>
      </c>
      <c r="G58" s="62">
        <f t="shared" si="0"/>
        <v>42</v>
      </c>
      <c r="H58" s="63">
        <f t="shared" si="1"/>
        <v>42</v>
      </c>
    </row>
    <row r="59" spans="1:8">
      <c r="A59" s="24">
        <f>Liste!A59</f>
        <v>232456035</v>
      </c>
      <c r="B59" s="24" t="str">
        <f>Liste!B59 &amp; " " &amp; Liste!C59</f>
        <v>ECE AKKUŞ</v>
      </c>
      <c r="C59" s="64">
        <f>IFERROR(VLOOKUP(A59, Odev1!C:K, 2, 0), "")</f>
        <v>70</v>
      </c>
      <c r="D59" s="65">
        <v>0</v>
      </c>
      <c r="E59" s="65">
        <v>0</v>
      </c>
      <c r="F59" s="65">
        <v>0</v>
      </c>
      <c r="G59" s="62">
        <f t="shared" si="0"/>
        <v>17.5</v>
      </c>
      <c r="H59" s="63">
        <f t="shared" si="1"/>
        <v>18</v>
      </c>
    </row>
    <row r="60" spans="1:8">
      <c r="A60" s="24">
        <f>Liste!A60</f>
        <v>232456041</v>
      </c>
      <c r="B60" s="24" t="str">
        <f>Liste!B60 &amp; " " &amp; Liste!C60</f>
        <v>CENNET KAYA</v>
      </c>
      <c r="C60" s="64">
        <f>IFERROR(VLOOKUP(A60, Odev1!C:K, 2, 0), "")</f>
        <v>70</v>
      </c>
      <c r="D60" s="65">
        <v>0</v>
      </c>
      <c r="E60" s="65">
        <v>0</v>
      </c>
      <c r="F60" s="65">
        <f>IFERROR(VLOOKUP(A60, Odev4!A:I, 8, 0),"")</f>
        <v>50</v>
      </c>
      <c r="G60" s="62">
        <f t="shared" si="0"/>
        <v>30</v>
      </c>
      <c r="H60" s="63">
        <f t="shared" si="1"/>
        <v>30</v>
      </c>
    </row>
    <row r="61" spans="1:8">
      <c r="A61" s="24">
        <f>Liste!A61</f>
        <v>232456301</v>
      </c>
      <c r="B61" s="24" t="str">
        <f>Liste!B61 &amp; " " &amp; Liste!C61</f>
        <v>YASİN BATMAZ</v>
      </c>
      <c r="C61" s="64">
        <f>IFERROR(VLOOKUP(A61, Odev1!C:K, 2, 0), "")</f>
        <v>54</v>
      </c>
      <c r="D61" s="65">
        <f>IFERROR(VLOOKUP(A61, Odev2!A:S, 19,0),0)</f>
        <v>0</v>
      </c>
      <c r="E61" s="65">
        <f>IFERROR(VLOOKUP(A61, Odev3!A:I, 9, 0),"")</f>
        <v>85</v>
      </c>
      <c r="F61" s="65">
        <f>IFERROR(VLOOKUP(A61, Odev4!A:I, 8, 0),"")</f>
        <v>100</v>
      </c>
      <c r="G61" s="62">
        <f t="shared" si="0"/>
        <v>59.75</v>
      </c>
      <c r="H61" s="63">
        <f t="shared" si="1"/>
        <v>60</v>
      </c>
    </row>
    <row r="63" spans="1:8">
      <c r="B63" s="1" t="s">
        <v>257</v>
      </c>
      <c r="C63" s="4" cm="1">
        <f t="array" ref="C63">SUM(1*(LEN(C2:C61)&gt;0))</f>
        <v>38</v>
      </c>
      <c r="D63" s="4" cm="1">
        <f t="array" ref="D63">SUM(1*(LEN(D2:D61)&gt;0))</f>
        <v>38</v>
      </c>
      <c r="E63" s="4" cm="1">
        <f t="array" ref="E63">SUM(1*(LEN(E2:E61)&gt;0))</f>
        <v>38</v>
      </c>
      <c r="F63" s="4" cm="1">
        <f t="array" ref="F63">SUM(1*(LEN(F2:F61)&gt;0))</f>
        <v>38</v>
      </c>
    </row>
    <row r="64" spans="1:8">
      <c r="B64" s="1" t="s">
        <v>112</v>
      </c>
      <c r="C64" s="4">
        <f>SUMIF(C2:C61,"&lt;&gt;")</f>
        <v>2184</v>
      </c>
      <c r="D64" s="4">
        <f t="shared" ref="D64:F64" si="2">SUMIF(D2:D61,"&lt;&gt;")</f>
        <v>1727</v>
      </c>
      <c r="E64" s="4">
        <f t="shared" si="2"/>
        <v>2300</v>
      </c>
      <c r="F64" s="4">
        <f t="shared" si="2"/>
        <v>2955</v>
      </c>
    </row>
    <row r="65" spans="2:8">
      <c r="B65" s="1" t="s">
        <v>127</v>
      </c>
      <c r="C65" s="4">
        <f>C64/C63</f>
        <v>57.473684210526315</v>
      </c>
      <c r="D65" s="4">
        <f t="shared" ref="D65:F65" si="3">D64/D63</f>
        <v>45.44736842105263</v>
      </c>
      <c r="E65" s="4">
        <f t="shared" si="3"/>
        <v>60.526315789473685</v>
      </c>
      <c r="F65" s="4">
        <f t="shared" si="3"/>
        <v>77.763157894736835</v>
      </c>
      <c r="H65" s="50">
        <f>AVERAGE(H2:H61)</f>
        <v>60.05263157894737</v>
      </c>
    </row>
  </sheetData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19DE-2709-4ACE-BD65-AB5E8F37774B}">
  <dimension ref="A1:X61"/>
  <sheetViews>
    <sheetView topLeftCell="A6" workbookViewId="0">
      <selection activeCell="I42" sqref="I42"/>
    </sheetView>
  </sheetViews>
  <sheetFormatPr defaultRowHeight="15"/>
  <cols>
    <col min="1" max="1" width="18.42578125" style="1" customWidth="1"/>
    <col min="2" max="2" width="3.140625" style="1" customWidth="1"/>
    <col min="3" max="11" width="3.140625" style="1" bestFit="1" customWidth="1"/>
    <col min="12" max="12" width="9.140625" style="1"/>
    <col min="13" max="14" width="0" style="1" hidden="1" customWidth="1"/>
    <col min="15" max="16384" width="9.140625" style="1"/>
  </cols>
  <sheetData>
    <row r="1" spans="1:24" ht="54" customHeight="1">
      <c r="A1" s="60" t="s">
        <v>258</v>
      </c>
      <c r="B1" s="52" t="s">
        <v>259</v>
      </c>
      <c r="C1" s="53" t="s">
        <v>260</v>
      </c>
      <c r="D1" s="52" t="s">
        <v>261</v>
      </c>
      <c r="E1" s="53" t="s">
        <v>262</v>
      </c>
      <c r="F1" s="52" t="s">
        <v>263</v>
      </c>
      <c r="G1" s="53" t="s">
        <v>264</v>
      </c>
      <c r="H1" s="52" t="s">
        <v>265</v>
      </c>
      <c r="I1" s="53" t="s">
        <v>266</v>
      </c>
      <c r="J1" s="52" t="s">
        <v>267</v>
      </c>
      <c r="K1" s="53" t="s">
        <v>268</v>
      </c>
      <c r="L1" s="61" t="s">
        <v>269</v>
      </c>
      <c r="M1" s="61" t="s">
        <v>270</v>
      </c>
      <c r="N1" s="61" t="s">
        <v>271</v>
      </c>
      <c r="P1" s="68" t="s">
        <v>272</v>
      </c>
      <c r="Q1" s="69" t="s">
        <v>271</v>
      </c>
      <c r="W1" s="68" t="s">
        <v>272</v>
      </c>
      <c r="X1" s="69" t="s">
        <v>271</v>
      </c>
    </row>
    <row r="2" spans="1:24" ht="15.75">
      <c r="A2" s="32">
        <f>Liste!A2</f>
        <v>222406003</v>
      </c>
      <c r="B2" s="54"/>
      <c r="C2" s="55"/>
      <c r="D2" s="54"/>
      <c r="E2" s="55"/>
      <c r="F2" s="54"/>
      <c r="G2" s="55"/>
      <c r="H2" s="54"/>
      <c r="I2" s="55"/>
      <c r="J2" s="54"/>
      <c r="K2" s="55"/>
      <c r="L2" s="1">
        <f>COUNTA(C2:K2)</f>
        <v>0</v>
      </c>
      <c r="M2" s="1">
        <f>28+8*L2</f>
        <v>28</v>
      </c>
      <c r="N2" s="1" t="str">
        <f>IF(L2=0,"",M2)</f>
        <v/>
      </c>
      <c r="P2" s="70" t="str">
        <f>IF(L2=0,"",L2*2+38)</f>
        <v/>
      </c>
      <c r="Q2" s="60" t="str">
        <f>IFERROR(VLOOKUP(P2, W:X,2, 0),"")</f>
        <v/>
      </c>
      <c r="W2" s="67">
        <v>0</v>
      </c>
      <c r="X2" s="69">
        <v>0</v>
      </c>
    </row>
    <row r="3" spans="1:24" ht="15.75">
      <c r="A3" s="32">
        <f>Liste!A3</f>
        <v>222406021</v>
      </c>
      <c r="B3" s="56"/>
      <c r="C3" s="55"/>
      <c r="D3" s="54"/>
      <c r="E3" s="55"/>
      <c r="F3" s="54"/>
      <c r="G3" s="55"/>
      <c r="H3" s="54"/>
      <c r="I3" s="55"/>
      <c r="J3" s="54"/>
      <c r="K3" s="55"/>
      <c r="L3" s="1">
        <f t="shared" ref="L3:L61" si="0">COUNTA(C3:K3)</f>
        <v>0</v>
      </c>
      <c r="M3" s="1">
        <f t="shared" ref="M3:M61" si="1">28+8*L3</f>
        <v>28</v>
      </c>
      <c r="N3" s="1" t="str">
        <f t="shared" ref="N3:N61" si="2">IF(L3=0,"",M3)</f>
        <v/>
      </c>
      <c r="P3" s="70" t="str">
        <f t="shared" ref="P3:P61" si="3">IF(L3=0,"",L3*2+38)</f>
        <v/>
      </c>
      <c r="Q3" s="60" t="str">
        <f t="shared" ref="Q3:Q61" si="4">IFERROR(VLOOKUP(P3, W:X,2, 0),"")</f>
        <v/>
      </c>
      <c r="W3" s="67">
        <v>39</v>
      </c>
      <c r="X3" s="69">
        <v>1</v>
      </c>
    </row>
    <row r="4" spans="1:24" ht="15.75">
      <c r="A4" s="32">
        <f>Liste!A4</f>
        <v>222406027</v>
      </c>
      <c r="B4" s="56"/>
      <c r="C4" s="55"/>
      <c r="D4" s="54"/>
      <c r="E4" s="55"/>
      <c r="F4" s="54"/>
      <c r="G4" s="55"/>
      <c r="H4" s="54"/>
      <c r="I4" s="55"/>
      <c r="J4" s="54"/>
      <c r="K4" s="55"/>
      <c r="L4" s="1">
        <f t="shared" si="0"/>
        <v>0</v>
      </c>
      <c r="M4" s="1">
        <f t="shared" si="1"/>
        <v>28</v>
      </c>
      <c r="N4" s="1" t="str">
        <f t="shared" si="2"/>
        <v/>
      </c>
      <c r="P4" s="70" t="str">
        <f t="shared" si="3"/>
        <v/>
      </c>
      <c r="Q4" s="60" t="str">
        <f t="shared" si="4"/>
        <v/>
      </c>
      <c r="W4" s="67">
        <v>40</v>
      </c>
      <c r="X4" s="69">
        <v>6</v>
      </c>
    </row>
    <row r="5" spans="1:24" ht="15.75">
      <c r="A5" s="32">
        <f>Liste!A5</f>
        <v>222406036</v>
      </c>
      <c r="B5" s="56"/>
      <c r="C5" s="55"/>
      <c r="D5" s="54"/>
      <c r="E5" s="55"/>
      <c r="F5" s="54"/>
      <c r="G5" s="55"/>
      <c r="H5" s="54"/>
      <c r="I5" s="55"/>
      <c r="J5" s="54"/>
      <c r="K5" s="55"/>
      <c r="L5" s="1">
        <f t="shared" si="0"/>
        <v>0</v>
      </c>
      <c r="M5" s="1">
        <f t="shared" si="1"/>
        <v>28</v>
      </c>
      <c r="N5" s="1" t="str">
        <f t="shared" si="2"/>
        <v/>
      </c>
      <c r="P5" s="70" t="str">
        <f t="shared" si="3"/>
        <v/>
      </c>
      <c r="Q5" s="60" t="str">
        <f t="shared" si="4"/>
        <v/>
      </c>
      <c r="W5" s="67">
        <v>41</v>
      </c>
      <c r="X5" s="69">
        <v>12</v>
      </c>
    </row>
    <row r="6" spans="1:24" ht="15.75">
      <c r="A6" s="32">
        <f>Liste!A6</f>
        <v>222406039</v>
      </c>
      <c r="B6" s="56"/>
      <c r="C6" s="55"/>
      <c r="D6" s="54"/>
      <c r="E6" s="55"/>
      <c r="F6" s="54"/>
      <c r="G6" s="55"/>
      <c r="H6" s="54"/>
      <c r="I6" s="55"/>
      <c r="J6" s="54"/>
      <c r="K6" s="55"/>
      <c r="L6" s="1">
        <f t="shared" si="0"/>
        <v>0</v>
      </c>
      <c r="M6" s="1">
        <f t="shared" si="1"/>
        <v>28</v>
      </c>
      <c r="N6" s="1" t="str">
        <f t="shared" si="2"/>
        <v/>
      </c>
      <c r="P6" s="70" t="str">
        <f t="shared" si="3"/>
        <v/>
      </c>
      <c r="Q6" s="60" t="str">
        <f t="shared" si="4"/>
        <v/>
      </c>
      <c r="W6" s="67">
        <v>42</v>
      </c>
      <c r="X6" s="69">
        <v>18</v>
      </c>
    </row>
    <row r="7" spans="1:24" ht="15.75">
      <c r="A7" s="32">
        <f>Liste!A7</f>
        <v>222406042</v>
      </c>
      <c r="B7" s="56"/>
      <c r="C7" s="55"/>
      <c r="D7" s="54"/>
      <c r="E7" s="55"/>
      <c r="F7" s="54"/>
      <c r="G7" s="55"/>
      <c r="H7" s="54"/>
      <c r="I7" s="55"/>
      <c r="J7" s="54"/>
      <c r="K7" s="55"/>
      <c r="L7" s="1">
        <f t="shared" si="0"/>
        <v>0</v>
      </c>
      <c r="M7" s="1">
        <f t="shared" si="1"/>
        <v>28</v>
      </c>
      <c r="N7" s="1" t="str">
        <f t="shared" si="2"/>
        <v/>
      </c>
      <c r="P7" s="70" t="str">
        <f t="shared" si="3"/>
        <v/>
      </c>
      <c r="Q7" s="60" t="str">
        <f t="shared" si="4"/>
        <v/>
      </c>
      <c r="W7" s="67">
        <v>43</v>
      </c>
      <c r="X7" s="69">
        <v>24</v>
      </c>
    </row>
    <row r="8" spans="1:24" ht="17.25">
      <c r="A8" s="32">
        <f>Liste!A8</f>
        <v>232406002</v>
      </c>
      <c r="B8" s="56" t="s">
        <v>273</v>
      </c>
      <c r="C8" s="55" t="s">
        <v>273</v>
      </c>
      <c r="D8" s="54" t="s">
        <v>273</v>
      </c>
      <c r="E8" s="55" t="s">
        <v>273</v>
      </c>
      <c r="F8" s="54"/>
      <c r="G8" s="55"/>
      <c r="H8" s="54" t="s">
        <v>273</v>
      </c>
      <c r="I8" s="55" t="s">
        <v>273</v>
      </c>
      <c r="J8" s="54" t="s">
        <v>273</v>
      </c>
      <c r="K8" s="55"/>
      <c r="L8" s="1">
        <f t="shared" si="0"/>
        <v>6</v>
      </c>
      <c r="M8" s="1">
        <f t="shared" si="1"/>
        <v>76</v>
      </c>
      <c r="N8" s="1">
        <f t="shared" si="2"/>
        <v>76</v>
      </c>
      <c r="P8" s="70">
        <f t="shared" si="3"/>
        <v>50</v>
      </c>
      <c r="Q8" s="60">
        <f t="shared" si="4"/>
        <v>65</v>
      </c>
      <c r="W8" s="67">
        <v>44</v>
      </c>
      <c r="X8" s="69">
        <v>29</v>
      </c>
    </row>
    <row r="9" spans="1:24" ht="17.25">
      <c r="A9" s="32">
        <f>Liste!A9</f>
        <v>232406003</v>
      </c>
      <c r="B9" s="56" t="s">
        <v>273</v>
      </c>
      <c r="C9" s="55" t="s">
        <v>273</v>
      </c>
      <c r="D9" s="54" t="s">
        <v>273</v>
      </c>
      <c r="E9" s="55"/>
      <c r="F9" s="54" t="s">
        <v>273</v>
      </c>
      <c r="G9" s="55" t="s">
        <v>273</v>
      </c>
      <c r="H9" s="54" t="s">
        <v>273</v>
      </c>
      <c r="I9" s="55"/>
      <c r="J9" s="54" t="s">
        <v>273</v>
      </c>
      <c r="K9" s="55"/>
      <c r="L9" s="1">
        <f t="shared" si="0"/>
        <v>6</v>
      </c>
      <c r="M9" s="1">
        <f t="shared" si="1"/>
        <v>76</v>
      </c>
      <c r="N9" s="1">
        <f t="shared" si="2"/>
        <v>76</v>
      </c>
      <c r="P9" s="70">
        <f t="shared" si="3"/>
        <v>50</v>
      </c>
      <c r="Q9" s="60">
        <f t="shared" si="4"/>
        <v>65</v>
      </c>
      <c r="W9" s="67">
        <v>45</v>
      </c>
      <c r="X9" s="69">
        <v>35</v>
      </c>
    </row>
    <row r="10" spans="1:24" ht="17.25">
      <c r="A10" s="32">
        <f>Liste!A10</f>
        <v>232406004</v>
      </c>
      <c r="B10" s="56" t="s">
        <v>273</v>
      </c>
      <c r="C10" s="55" t="s">
        <v>273</v>
      </c>
      <c r="D10" s="54" t="s">
        <v>273</v>
      </c>
      <c r="E10" s="55" t="s">
        <v>273</v>
      </c>
      <c r="F10" s="54"/>
      <c r="G10" s="55" t="s">
        <v>273</v>
      </c>
      <c r="H10" s="54" t="s">
        <v>273</v>
      </c>
      <c r="I10" s="55"/>
      <c r="J10" s="54" t="s">
        <v>273</v>
      </c>
      <c r="K10" s="55" t="s">
        <v>273</v>
      </c>
      <c r="L10" s="1">
        <f t="shared" si="0"/>
        <v>7</v>
      </c>
      <c r="M10" s="1">
        <f t="shared" si="1"/>
        <v>84</v>
      </c>
      <c r="N10" s="1">
        <f t="shared" si="2"/>
        <v>84</v>
      </c>
      <c r="P10" s="70">
        <f t="shared" si="3"/>
        <v>52</v>
      </c>
      <c r="Q10" s="60">
        <f t="shared" si="4"/>
        <v>76</v>
      </c>
      <c r="W10" s="67">
        <v>46</v>
      </c>
      <c r="X10" s="69">
        <v>41</v>
      </c>
    </row>
    <row r="11" spans="1:24" ht="17.25">
      <c r="A11" s="32">
        <f>Liste!A11</f>
        <v>232406006</v>
      </c>
      <c r="B11" s="56" t="s">
        <v>273</v>
      </c>
      <c r="C11" s="55" t="s">
        <v>273</v>
      </c>
      <c r="D11" s="54"/>
      <c r="E11" s="55" t="s">
        <v>273</v>
      </c>
      <c r="F11" s="54"/>
      <c r="G11" s="55" t="s">
        <v>273</v>
      </c>
      <c r="H11" s="54"/>
      <c r="I11" s="55"/>
      <c r="J11" s="54" t="s">
        <v>273</v>
      </c>
      <c r="K11" s="55"/>
      <c r="L11" s="1">
        <f t="shared" si="0"/>
        <v>4</v>
      </c>
      <c r="M11" s="1">
        <f t="shared" si="1"/>
        <v>60</v>
      </c>
      <c r="N11" s="1">
        <f t="shared" si="2"/>
        <v>60</v>
      </c>
      <c r="P11" s="70">
        <f t="shared" si="3"/>
        <v>46</v>
      </c>
      <c r="Q11" s="60">
        <f t="shared" si="4"/>
        <v>41</v>
      </c>
      <c r="W11" s="67">
        <v>47</v>
      </c>
      <c r="X11" s="69">
        <v>47</v>
      </c>
    </row>
    <row r="12" spans="1:24" ht="15.75">
      <c r="A12" s="32">
        <f>Liste!A12</f>
        <v>232406007</v>
      </c>
      <c r="B12" s="56"/>
      <c r="C12" s="55"/>
      <c r="D12" s="54"/>
      <c r="E12" s="55"/>
      <c r="F12" s="54"/>
      <c r="G12" s="55"/>
      <c r="H12" s="54"/>
      <c r="I12" s="55"/>
      <c r="J12" s="54"/>
      <c r="K12" s="55"/>
      <c r="L12" s="1">
        <f t="shared" si="0"/>
        <v>0</v>
      </c>
      <c r="M12" s="1">
        <f t="shared" si="1"/>
        <v>28</v>
      </c>
      <c r="N12" s="1" t="str">
        <f t="shared" si="2"/>
        <v/>
      </c>
      <c r="P12" s="70" t="str">
        <f t="shared" si="3"/>
        <v/>
      </c>
      <c r="Q12" s="60" t="str">
        <f t="shared" si="4"/>
        <v/>
      </c>
      <c r="W12" s="67">
        <v>48</v>
      </c>
      <c r="X12" s="69">
        <v>53</v>
      </c>
    </row>
    <row r="13" spans="1:24" ht="17.25">
      <c r="A13" s="32">
        <f>Liste!A13</f>
        <v>232406009</v>
      </c>
      <c r="B13" s="56" t="s">
        <v>273</v>
      </c>
      <c r="C13" s="55"/>
      <c r="D13" s="54" t="s">
        <v>273</v>
      </c>
      <c r="E13" s="55" t="s">
        <v>273</v>
      </c>
      <c r="F13" s="54" t="s">
        <v>273</v>
      </c>
      <c r="G13" s="55" t="s">
        <v>273</v>
      </c>
      <c r="H13" s="54"/>
      <c r="I13" s="55" t="s">
        <v>273</v>
      </c>
      <c r="J13" s="54" t="s">
        <v>273</v>
      </c>
      <c r="K13" s="55" t="s">
        <v>273</v>
      </c>
      <c r="L13" s="1">
        <f t="shared" si="0"/>
        <v>7</v>
      </c>
      <c r="M13" s="1">
        <f t="shared" si="1"/>
        <v>84</v>
      </c>
      <c r="N13" s="1">
        <f t="shared" si="2"/>
        <v>84</v>
      </c>
      <c r="P13" s="70">
        <f t="shared" si="3"/>
        <v>52</v>
      </c>
      <c r="Q13" s="60">
        <f t="shared" si="4"/>
        <v>76</v>
      </c>
      <c r="W13" s="67">
        <v>49</v>
      </c>
      <c r="X13" s="69">
        <v>59</v>
      </c>
    </row>
    <row r="14" spans="1:24" ht="15.75">
      <c r="A14" s="32">
        <f>Liste!A14</f>
        <v>232406010</v>
      </c>
      <c r="B14" s="56"/>
      <c r="C14" s="55"/>
      <c r="D14" s="54"/>
      <c r="E14" s="55"/>
      <c r="F14" s="54"/>
      <c r="G14" s="55"/>
      <c r="H14" s="54"/>
      <c r="I14" s="55"/>
      <c r="J14" s="54"/>
      <c r="K14" s="55"/>
      <c r="L14" s="1">
        <f t="shared" si="0"/>
        <v>0</v>
      </c>
      <c r="M14" s="1">
        <f t="shared" si="1"/>
        <v>28</v>
      </c>
      <c r="N14" s="1" t="str">
        <f t="shared" si="2"/>
        <v/>
      </c>
      <c r="P14" s="70" t="str">
        <f t="shared" si="3"/>
        <v/>
      </c>
      <c r="Q14" s="60" t="str">
        <f t="shared" si="4"/>
        <v/>
      </c>
      <c r="W14" s="67">
        <v>50</v>
      </c>
      <c r="X14" s="69">
        <v>65</v>
      </c>
    </row>
    <row r="15" spans="1:24" ht="17.25">
      <c r="A15" s="32">
        <f>Liste!A15</f>
        <v>232406014</v>
      </c>
      <c r="B15" s="56" t="s">
        <v>273</v>
      </c>
      <c r="C15" s="55" t="s">
        <v>273</v>
      </c>
      <c r="D15" s="54" t="s">
        <v>273</v>
      </c>
      <c r="E15" s="55" t="s">
        <v>273</v>
      </c>
      <c r="F15" s="54" t="s">
        <v>273</v>
      </c>
      <c r="G15" s="55" t="s">
        <v>273</v>
      </c>
      <c r="H15" s="54"/>
      <c r="I15" s="55" t="s">
        <v>273</v>
      </c>
      <c r="J15" s="54"/>
      <c r="K15" s="55" t="s">
        <v>273</v>
      </c>
      <c r="L15" s="1">
        <f t="shared" si="0"/>
        <v>7</v>
      </c>
      <c r="M15" s="1">
        <f t="shared" si="1"/>
        <v>84</v>
      </c>
      <c r="N15" s="1">
        <f t="shared" si="2"/>
        <v>84</v>
      </c>
      <c r="P15" s="70">
        <f t="shared" si="3"/>
        <v>52</v>
      </c>
      <c r="Q15" s="60">
        <f t="shared" si="4"/>
        <v>76</v>
      </c>
      <c r="W15" s="67">
        <v>51</v>
      </c>
      <c r="X15" s="69">
        <v>71</v>
      </c>
    </row>
    <row r="16" spans="1:24" ht="17.25">
      <c r="A16" s="32">
        <f>Liste!A16</f>
        <v>232406015</v>
      </c>
      <c r="B16" s="56"/>
      <c r="C16" s="55" t="s">
        <v>273</v>
      </c>
      <c r="D16" s="54"/>
      <c r="E16" s="55" t="s">
        <v>273</v>
      </c>
      <c r="F16" s="54"/>
      <c r="G16" s="55"/>
      <c r="H16" s="54"/>
      <c r="I16" s="55"/>
      <c r="J16" s="54"/>
      <c r="K16" s="55"/>
      <c r="L16" s="1">
        <f t="shared" si="0"/>
        <v>2</v>
      </c>
      <c r="M16" s="1">
        <f t="shared" si="1"/>
        <v>44</v>
      </c>
      <c r="N16" s="1">
        <f t="shared" si="2"/>
        <v>44</v>
      </c>
      <c r="P16" s="70">
        <f t="shared" si="3"/>
        <v>42</v>
      </c>
      <c r="Q16" s="60">
        <f t="shared" si="4"/>
        <v>18</v>
      </c>
      <c r="W16" s="67">
        <v>52</v>
      </c>
      <c r="X16" s="69">
        <v>76</v>
      </c>
    </row>
    <row r="17" spans="1:24" ht="17.25">
      <c r="A17" s="32">
        <f>Liste!A17</f>
        <v>232406017</v>
      </c>
      <c r="B17" s="56"/>
      <c r="C17" s="55" t="s">
        <v>273</v>
      </c>
      <c r="D17" s="54" t="s">
        <v>273</v>
      </c>
      <c r="E17" s="55" t="s">
        <v>273</v>
      </c>
      <c r="F17" s="54" t="s">
        <v>273</v>
      </c>
      <c r="G17" s="55" t="s">
        <v>273</v>
      </c>
      <c r="H17" s="54" t="s">
        <v>273</v>
      </c>
      <c r="I17" s="55" t="s">
        <v>273</v>
      </c>
      <c r="J17" s="54"/>
      <c r="K17" s="55" t="s">
        <v>273</v>
      </c>
      <c r="L17" s="1">
        <f t="shared" si="0"/>
        <v>8</v>
      </c>
      <c r="M17" s="1">
        <f t="shared" si="1"/>
        <v>92</v>
      </c>
      <c r="N17" s="1">
        <f t="shared" si="2"/>
        <v>92</v>
      </c>
      <c r="P17" s="70">
        <f t="shared" si="3"/>
        <v>54</v>
      </c>
      <c r="Q17" s="60">
        <f>IFERROR(VLOOKUP(P17, W:X,2, 0),"")</f>
        <v>88</v>
      </c>
      <c r="W17" s="67">
        <v>53</v>
      </c>
      <c r="X17" s="69">
        <v>82</v>
      </c>
    </row>
    <row r="18" spans="1:24" ht="17.25">
      <c r="A18" s="32">
        <f>Liste!A18</f>
        <v>232406018</v>
      </c>
      <c r="B18" s="56" t="s">
        <v>273</v>
      </c>
      <c r="C18" s="55"/>
      <c r="D18" s="54"/>
      <c r="E18" s="55" t="s">
        <v>273</v>
      </c>
      <c r="F18" s="54" t="s">
        <v>273</v>
      </c>
      <c r="G18" s="55" t="s">
        <v>273</v>
      </c>
      <c r="H18" s="54"/>
      <c r="I18" s="55" t="s">
        <v>273</v>
      </c>
      <c r="J18" s="54"/>
      <c r="K18" s="55" t="s">
        <v>273</v>
      </c>
      <c r="L18" s="1">
        <f t="shared" si="0"/>
        <v>5</v>
      </c>
      <c r="M18" s="1">
        <f t="shared" si="1"/>
        <v>68</v>
      </c>
      <c r="N18" s="1">
        <f t="shared" si="2"/>
        <v>68</v>
      </c>
      <c r="P18" s="70">
        <f t="shared" si="3"/>
        <v>48</v>
      </c>
      <c r="Q18" s="60">
        <f t="shared" si="4"/>
        <v>53</v>
      </c>
      <c r="W18" s="67">
        <v>54</v>
      </c>
      <c r="X18" s="69">
        <v>88</v>
      </c>
    </row>
    <row r="19" spans="1:24" ht="17.25">
      <c r="A19" s="32">
        <f>Liste!A19</f>
        <v>232406019</v>
      </c>
      <c r="B19" s="56"/>
      <c r="C19" s="55" t="s">
        <v>273</v>
      </c>
      <c r="D19" s="54" t="s">
        <v>273</v>
      </c>
      <c r="E19" s="55" t="s">
        <v>273</v>
      </c>
      <c r="F19" s="54"/>
      <c r="G19" s="55" t="s">
        <v>273</v>
      </c>
      <c r="H19" s="54" t="s">
        <v>273</v>
      </c>
      <c r="I19" s="55"/>
      <c r="J19" s="54" t="s">
        <v>273</v>
      </c>
      <c r="K19" s="55" t="s">
        <v>273</v>
      </c>
      <c r="L19" s="1">
        <f t="shared" si="0"/>
        <v>7</v>
      </c>
      <c r="M19" s="1">
        <f t="shared" si="1"/>
        <v>84</v>
      </c>
      <c r="N19" s="1">
        <f t="shared" si="2"/>
        <v>84</v>
      </c>
      <c r="P19" s="70">
        <f t="shared" si="3"/>
        <v>52</v>
      </c>
      <c r="Q19" s="60">
        <f t="shared" si="4"/>
        <v>76</v>
      </c>
      <c r="W19" s="67">
        <v>55</v>
      </c>
      <c r="X19" s="69">
        <v>94</v>
      </c>
    </row>
    <row r="20" spans="1:24" ht="17.25">
      <c r="A20" s="32">
        <f>Liste!A20</f>
        <v>232406023</v>
      </c>
      <c r="B20" s="56"/>
      <c r="C20" s="55"/>
      <c r="D20" s="54" t="s">
        <v>273</v>
      </c>
      <c r="E20" s="55" t="s">
        <v>273</v>
      </c>
      <c r="F20" s="54"/>
      <c r="G20" s="55"/>
      <c r="H20" s="54" t="s">
        <v>273</v>
      </c>
      <c r="I20" s="55" t="s">
        <v>273</v>
      </c>
      <c r="J20" s="54" t="s">
        <v>273</v>
      </c>
      <c r="K20" s="55" t="s">
        <v>273</v>
      </c>
      <c r="L20" s="1">
        <f t="shared" si="0"/>
        <v>6</v>
      </c>
      <c r="M20" s="1">
        <f t="shared" si="1"/>
        <v>76</v>
      </c>
      <c r="N20" s="1">
        <f t="shared" si="2"/>
        <v>76</v>
      </c>
      <c r="P20" s="70">
        <f t="shared" si="3"/>
        <v>50</v>
      </c>
      <c r="Q20" s="60">
        <f t="shared" si="4"/>
        <v>65</v>
      </c>
      <c r="W20" s="67">
        <v>56</v>
      </c>
      <c r="X20" s="69">
        <v>100</v>
      </c>
    </row>
    <row r="21" spans="1:24" ht="15.75">
      <c r="A21" s="32">
        <f>Liste!A21</f>
        <v>232406026</v>
      </c>
      <c r="B21" s="56"/>
      <c r="C21" s="55"/>
      <c r="D21" s="54"/>
      <c r="E21" s="55"/>
      <c r="F21" s="54"/>
      <c r="G21" s="55"/>
      <c r="H21" s="54"/>
      <c r="I21" s="55"/>
      <c r="J21" s="54"/>
      <c r="K21" s="55"/>
      <c r="L21" s="1">
        <f t="shared" si="0"/>
        <v>0</v>
      </c>
      <c r="M21" s="1">
        <f t="shared" si="1"/>
        <v>28</v>
      </c>
      <c r="N21" s="1" t="str">
        <f t="shared" si="2"/>
        <v/>
      </c>
      <c r="P21" s="70" t="str">
        <f t="shared" si="3"/>
        <v/>
      </c>
      <c r="Q21" s="60" t="str">
        <f t="shared" si="4"/>
        <v/>
      </c>
    </row>
    <row r="22" spans="1:24" ht="17.25">
      <c r="A22" s="32">
        <f>Liste!A22</f>
        <v>232406029</v>
      </c>
      <c r="B22" s="56"/>
      <c r="C22" s="55" t="s">
        <v>273</v>
      </c>
      <c r="D22" s="54" t="s">
        <v>273</v>
      </c>
      <c r="E22" s="55" t="s">
        <v>273</v>
      </c>
      <c r="F22" s="54" t="s">
        <v>273</v>
      </c>
      <c r="G22" s="55"/>
      <c r="H22" s="54" t="s">
        <v>273</v>
      </c>
      <c r="I22" s="55" t="s">
        <v>273</v>
      </c>
      <c r="J22" s="54" t="s">
        <v>273</v>
      </c>
      <c r="K22" s="55" t="s">
        <v>273</v>
      </c>
      <c r="L22" s="1">
        <f t="shared" si="0"/>
        <v>8</v>
      </c>
      <c r="M22" s="1">
        <f t="shared" si="1"/>
        <v>92</v>
      </c>
      <c r="N22" s="1">
        <f t="shared" si="2"/>
        <v>92</v>
      </c>
      <c r="P22" s="70">
        <f t="shared" si="3"/>
        <v>54</v>
      </c>
      <c r="Q22" s="60">
        <f t="shared" si="4"/>
        <v>88</v>
      </c>
    </row>
    <row r="23" spans="1:24" ht="17.25">
      <c r="A23" s="32">
        <f>Liste!A23</f>
        <v>232406030</v>
      </c>
      <c r="B23" s="56" t="s">
        <v>273</v>
      </c>
      <c r="C23" s="55" t="s">
        <v>273</v>
      </c>
      <c r="D23" s="54" t="s">
        <v>273</v>
      </c>
      <c r="E23" s="55" t="s">
        <v>273</v>
      </c>
      <c r="F23" s="54"/>
      <c r="G23" s="55" t="s">
        <v>273</v>
      </c>
      <c r="H23" s="54" t="s">
        <v>273</v>
      </c>
      <c r="I23" s="55"/>
      <c r="J23" s="54" t="s">
        <v>273</v>
      </c>
      <c r="K23" s="55" t="s">
        <v>273</v>
      </c>
      <c r="L23" s="1">
        <f t="shared" si="0"/>
        <v>7</v>
      </c>
      <c r="M23" s="1">
        <f t="shared" si="1"/>
        <v>84</v>
      </c>
      <c r="N23" s="1">
        <f t="shared" si="2"/>
        <v>84</v>
      </c>
      <c r="P23" s="70">
        <f t="shared" si="3"/>
        <v>52</v>
      </c>
      <c r="Q23" s="60">
        <f t="shared" si="4"/>
        <v>76</v>
      </c>
    </row>
    <row r="24" spans="1:24" ht="15.75">
      <c r="A24" s="32">
        <f>Liste!A24</f>
        <v>232406032</v>
      </c>
      <c r="B24" s="56"/>
      <c r="C24" s="55"/>
      <c r="D24" s="54"/>
      <c r="E24" s="55"/>
      <c r="F24" s="54"/>
      <c r="G24" s="55"/>
      <c r="H24" s="54"/>
      <c r="I24" s="55"/>
      <c r="J24" s="54"/>
      <c r="K24" s="55"/>
      <c r="L24" s="1">
        <f t="shared" si="0"/>
        <v>0</v>
      </c>
      <c r="M24" s="1">
        <f t="shared" si="1"/>
        <v>28</v>
      </c>
      <c r="N24" s="1" t="str">
        <f t="shared" si="2"/>
        <v/>
      </c>
      <c r="P24" s="70" t="str">
        <f t="shared" si="3"/>
        <v/>
      </c>
      <c r="Q24" s="60" t="str">
        <f t="shared" si="4"/>
        <v/>
      </c>
    </row>
    <row r="25" spans="1:24" ht="17.25">
      <c r="A25" s="32">
        <f>Liste!A25</f>
        <v>232406033</v>
      </c>
      <c r="B25" s="56" t="s">
        <v>273</v>
      </c>
      <c r="C25" s="55" t="s">
        <v>273</v>
      </c>
      <c r="D25" s="54" t="s">
        <v>273</v>
      </c>
      <c r="E25" s="55" t="s">
        <v>273</v>
      </c>
      <c r="F25" s="54" t="s">
        <v>273</v>
      </c>
      <c r="G25" s="55" t="s">
        <v>273</v>
      </c>
      <c r="H25" s="54" t="s">
        <v>273</v>
      </c>
      <c r="I25" s="55" t="s">
        <v>273</v>
      </c>
      <c r="J25" s="54" t="s">
        <v>273</v>
      </c>
      <c r="K25" s="55" t="s">
        <v>273</v>
      </c>
      <c r="L25" s="1">
        <f t="shared" si="0"/>
        <v>9</v>
      </c>
      <c r="M25" s="1">
        <f t="shared" si="1"/>
        <v>100</v>
      </c>
      <c r="N25" s="1">
        <f t="shared" si="2"/>
        <v>100</v>
      </c>
      <c r="P25" s="70">
        <f t="shared" si="3"/>
        <v>56</v>
      </c>
      <c r="Q25" s="60">
        <f t="shared" si="4"/>
        <v>100</v>
      </c>
    </row>
    <row r="26" spans="1:24" ht="15.75">
      <c r="A26" s="32">
        <f>Liste!A26</f>
        <v>232406034</v>
      </c>
      <c r="B26" s="56"/>
      <c r="C26" s="55"/>
      <c r="D26" s="54"/>
      <c r="E26" s="55"/>
      <c r="F26" s="54"/>
      <c r="G26" s="55"/>
      <c r="H26" s="54"/>
      <c r="I26" s="55"/>
      <c r="J26" s="54"/>
      <c r="K26" s="55"/>
      <c r="L26" s="1">
        <f t="shared" si="0"/>
        <v>0</v>
      </c>
      <c r="M26" s="1">
        <f t="shared" si="1"/>
        <v>28</v>
      </c>
      <c r="N26" s="1" t="str">
        <f t="shared" si="2"/>
        <v/>
      </c>
      <c r="P26" s="70" t="str">
        <f t="shared" si="3"/>
        <v/>
      </c>
      <c r="Q26" s="60" t="str">
        <f t="shared" si="4"/>
        <v/>
      </c>
    </row>
    <row r="27" spans="1:24" ht="17.25">
      <c r="A27" s="32">
        <f>Liste!A27</f>
        <v>232406035</v>
      </c>
      <c r="B27" s="56"/>
      <c r="C27" s="55" t="s">
        <v>273</v>
      </c>
      <c r="D27" s="54" t="s">
        <v>273</v>
      </c>
      <c r="E27" s="55" t="s">
        <v>273</v>
      </c>
      <c r="F27" s="54" t="s">
        <v>273</v>
      </c>
      <c r="G27" s="55"/>
      <c r="H27" s="54" t="s">
        <v>273</v>
      </c>
      <c r="I27" s="55" t="s">
        <v>273</v>
      </c>
      <c r="J27" s="54" t="s">
        <v>273</v>
      </c>
      <c r="K27" s="55" t="s">
        <v>273</v>
      </c>
      <c r="L27" s="1">
        <f t="shared" si="0"/>
        <v>8</v>
      </c>
      <c r="M27" s="1">
        <f t="shared" si="1"/>
        <v>92</v>
      </c>
      <c r="N27" s="1">
        <f t="shared" si="2"/>
        <v>92</v>
      </c>
      <c r="P27" s="70">
        <f t="shared" si="3"/>
        <v>54</v>
      </c>
      <c r="Q27" s="60">
        <f t="shared" si="4"/>
        <v>88</v>
      </c>
    </row>
    <row r="28" spans="1:24" ht="17.25">
      <c r="A28" s="32">
        <f>Liste!A28</f>
        <v>232406039</v>
      </c>
      <c r="B28" s="56"/>
      <c r="C28" s="55" t="s">
        <v>273</v>
      </c>
      <c r="D28" s="54"/>
      <c r="E28" s="55" t="s">
        <v>273</v>
      </c>
      <c r="F28" s="54" t="s">
        <v>273</v>
      </c>
      <c r="G28" s="55" t="s">
        <v>273</v>
      </c>
      <c r="H28" s="54" t="s">
        <v>273</v>
      </c>
      <c r="I28" s="55"/>
      <c r="J28" s="54"/>
      <c r="K28" s="55" t="s">
        <v>273</v>
      </c>
      <c r="L28" s="1">
        <f t="shared" si="0"/>
        <v>6</v>
      </c>
      <c r="M28" s="1">
        <f t="shared" si="1"/>
        <v>76</v>
      </c>
      <c r="N28" s="1">
        <f t="shared" si="2"/>
        <v>76</v>
      </c>
      <c r="P28" s="70">
        <f t="shared" si="3"/>
        <v>50</v>
      </c>
      <c r="Q28" s="60">
        <f t="shared" si="4"/>
        <v>65</v>
      </c>
    </row>
    <row r="29" spans="1:24" ht="17.25">
      <c r="A29" s="32">
        <f>Liste!A29</f>
        <v>232406041</v>
      </c>
      <c r="B29" s="56"/>
      <c r="C29" s="55" t="s">
        <v>273</v>
      </c>
      <c r="D29" s="54" t="s">
        <v>273</v>
      </c>
      <c r="E29" s="55" t="s">
        <v>273</v>
      </c>
      <c r="F29" s="54"/>
      <c r="G29" s="55"/>
      <c r="H29" s="54" t="s">
        <v>273</v>
      </c>
      <c r="I29" s="55" t="s">
        <v>273</v>
      </c>
      <c r="J29" s="54" t="s">
        <v>273</v>
      </c>
      <c r="K29" s="55" t="s">
        <v>273</v>
      </c>
      <c r="L29" s="1">
        <f t="shared" si="0"/>
        <v>7</v>
      </c>
      <c r="M29" s="1">
        <f t="shared" si="1"/>
        <v>84</v>
      </c>
      <c r="N29" s="1">
        <f t="shared" si="2"/>
        <v>84</v>
      </c>
      <c r="P29" s="70">
        <f t="shared" si="3"/>
        <v>52</v>
      </c>
      <c r="Q29" s="60">
        <f t="shared" si="4"/>
        <v>76</v>
      </c>
    </row>
    <row r="30" spans="1:24" ht="15.75">
      <c r="A30" s="32">
        <f>Liste!A30</f>
        <v>232406043</v>
      </c>
      <c r="B30" s="56"/>
      <c r="C30" s="55"/>
      <c r="D30" s="54"/>
      <c r="E30" s="55"/>
      <c r="F30" s="54"/>
      <c r="G30" s="55"/>
      <c r="H30" s="54"/>
      <c r="I30" s="55"/>
      <c r="J30" s="54"/>
      <c r="K30" s="55"/>
      <c r="L30" s="1">
        <f t="shared" si="0"/>
        <v>0</v>
      </c>
      <c r="M30" s="1">
        <f t="shared" si="1"/>
        <v>28</v>
      </c>
      <c r="N30" s="1" t="str">
        <f t="shared" si="2"/>
        <v/>
      </c>
      <c r="P30" s="70" t="str">
        <f t="shared" si="3"/>
        <v/>
      </c>
      <c r="Q30" s="60" t="str">
        <f t="shared" si="4"/>
        <v/>
      </c>
    </row>
    <row r="31" spans="1:24" ht="15.75">
      <c r="A31" s="32">
        <f>Liste!A31</f>
        <v>232406045</v>
      </c>
      <c r="B31" s="56"/>
      <c r="C31" s="55"/>
      <c r="D31" s="54"/>
      <c r="E31" s="55"/>
      <c r="F31" s="54"/>
      <c r="G31" s="55"/>
      <c r="H31" s="54"/>
      <c r="I31" s="55"/>
      <c r="J31" s="54"/>
      <c r="K31" s="55"/>
      <c r="L31" s="1">
        <f t="shared" si="0"/>
        <v>0</v>
      </c>
      <c r="M31" s="1">
        <f t="shared" si="1"/>
        <v>28</v>
      </c>
      <c r="N31" s="1" t="str">
        <f t="shared" si="2"/>
        <v/>
      </c>
      <c r="P31" s="70" t="str">
        <f t="shared" si="3"/>
        <v/>
      </c>
      <c r="Q31" s="60" t="str">
        <f t="shared" si="4"/>
        <v/>
      </c>
    </row>
    <row r="32" spans="1:24" ht="17.25">
      <c r="A32" s="32">
        <f>Liste!A32</f>
        <v>232406046</v>
      </c>
      <c r="B32" s="56" t="s">
        <v>273</v>
      </c>
      <c r="C32" s="55" t="s">
        <v>273</v>
      </c>
      <c r="D32" s="54" t="s">
        <v>273</v>
      </c>
      <c r="E32" s="55" t="s">
        <v>273</v>
      </c>
      <c r="F32" s="54"/>
      <c r="G32" s="55" t="s">
        <v>273</v>
      </c>
      <c r="H32" s="54" t="s">
        <v>273</v>
      </c>
      <c r="I32" s="55" t="s">
        <v>273</v>
      </c>
      <c r="J32" s="54" t="s">
        <v>273</v>
      </c>
      <c r="K32" s="55" t="s">
        <v>273</v>
      </c>
      <c r="L32" s="1">
        <f t="shared" si="0"/>
        <v>8</v>
      </c>
      <c r="M32" s="1">
        <f t="shared" si="1"/>
        <v>92</v>
      </c>
      <c r="N32" s="1">
        <f t="shared" si="2"/>
        <v>92</v>
      </c>
      <c r="P32" s="70">
        <f t="shared" si="3"/>
        <v>54</v>
      </c>
      <c r="Q32" s="60">
        <f t="shared" si="4"/>
        <v>88</v>
      </c>
    </row>
    <row r="33" spans="1:17" ht="17.25">
      <c r="A33" s="32">
        <f>Liste!A33</f>
        <v>232406047</v>
      </c>
      <c r="B33" s="56"/>
      <c r="C33" s="55" t="s">
        <v>273</v>
      </c>
      <c r="D33" s="54" t="s">
        <v>273</v>
      </c>
      <c r="E33" s="55" t="s">
        <v>273</v>
      </c>
      <c r="F33" s="54" t="s">
        <v>273</v>
      </c>
      <c r="G33" s="55" t="s">
        <v>273</v>
      </c>
      <c r="H33" s="54" t="s">
        <v>273</v>
      </c>
      <c r="I33" s="55" t="s">
        <v>273</v>
      </c>
      <c r="J33" s="54" t="s">
        <v>273</v>
      </c>
      <c r="K33" s="55" t="s">
        <v>273</v>
      </c>
      <c r="L33" s="1">
        <f t="shared" si="0"/>
        <v>9</v>
      </c>
      <c r="M33" s="1">
        <f t="shared" si="1"/>
        <v>100</v>
      </c>
      <c r="N33" s="1">
        <f t="shared" si="2"/>
        <v>100</v>
      </c>
      <c r="P33" s="70">
        <f t="shared" si="3"/>
        <v>56</v>
      </c>
      <c r="Q33" s="60">
        <f t="shared" si="4"/>
        <v>100</v>
      </c>
    </row>
    <row r="34" spans="1:17" ht="17.25">
      <c r="A34" s="32">
        <f>Liste!A34</f>
        <v>232406048</v>
      </c>
      <c r="B34" s="56" t="s">
        <v>273</v>
      </c>
      <c r="C34" s="55"/>
      <c r="D34" s="54"/>
      <c r="E34" s="55" t="s">
        <v>273</v>
      </c>
      <c r="F34" s="54" t="s">
        <v>273</v>
      </c>
      <c r="G34" s="55" t="s">
        <v>273</v>
      </c>
      <c r="H34" s="54"/>
      <c r="I34" s="55"/>
      <c r="J34" s="54" t="s">
        <v>273</v>
      </c>
      <c r="K34" s="55" t="s">
        <v>273</v>
      </c>
      <c r="L34" s="1">
        <f t="shared" si="0"/>
        <v>5</v>
      </c>
      <c r="M34" s="1">
        <f t="shared" si="1"/>
        <v>68</v>
      </c>
      <c r="N34" s="1">
        <f t="shared" si="2"/>
        <v>68</v>
      </c>
      <c r="P34" s="70">
        <f t="shared" si="3"/>
        <v>48</v>
      </c>
      <c r="Q34" s="60">
        <f t="shared" si="4"/>
        <v>53</v>
      </c>
    </row>
    <row r="35" spans="1:17" ht="17.25">
      <c r="A35" s="32">
        <f>Liste!A35</f>
        <v>232406301</v>
      </c>
      <c r="B35" s="56" t="s">
        <v>273</v>
      </c>
      <c r="C35" s="55" t="s">
        <v>273</v>
      </c>
      <c r="D35" s="54" t="s">
        <v>273</v>
      </c>
      <c r="E35" s="55" t="s">
        <v>273</v>
      </c>
      <c r="F35" s="54"/>
      <c r="G35" s="55"/>
      <c r="H35" s="54" t="s">
        <v>273</v>
      </c>
      <c r="I35" s="55" t="s">
        <v>273</v>
      </c>
      <c r="J35" s="54" t="s">
        <v>273</v>
      </c>
      <c r="K35" s="55" t="s">
        <v>273</v>
      </c>
      <c r="L35" s="1">
        <f t="shared" si="0"/>
        <v>7</v>
      </c>
      <c r="M35" s="1">
        <f t="shared" si="1"/>
        <v>84</v>
      </c>
      <c r="N35" s="1">
        <f t="shared" si="2"/>
        <v>84</v>
      </c>
      <c r="P35" s="70">
        <f t="shared" si="3"/>
        <v>52</v>
      </c>
      <c r="Q35" s="60">
        <f t="shared" si="4"/>
        <v>76</v>
      </c>
    </row>
    <row r="36" spans="1:17" ht="15.75">
      <c r="A36" s="32">
        <f>Liste!A36</f>
        <v>232406302</v>
      </c>
      <c r="B36" s="56"/>
      <c r="C36" s="55"/>
      <c r="D36" s="54"/>
      <c r="E36" s="55"/>
      <c r="F36" s="54"/>
      <c r="G36" s="55"/>
      <c r="H36" s="54"/>
      <c r="I36" s="55"/>
      <c r="J36" s="54"/>
      <c r="K36" s="55"/>
      <c r="L36" s="1">
        <f t="shared" si="0"/>
        <v>0</v>
      </c>
      <c r="M36" s="1">
        <f t="shared" si="1"/>
        <v>28</v>
      </c>
      <c r="N36" s="1" t="str">
        <f t="shared" si="2"/>
        <v/>
      </c>
      <c r="P36" s="70" t="str">
        <f t="shared" si="3"/>
        <v/>
      </c>
      <c r="Q36" s="60" t="str">
        <f t="shared" si="4"/>
        <v/>
      </c>
    </row>
    <row r="37" spans="1:17" ht="17.25">
      <c r="A37" s="32">
        <f>Liste!A37</f>
        <v>232406303</v>
      </c>
      <c r="B37" s="56"/>
      <c r="C37" s="55" t="s">
        <v>273</v>
      </c>
      <c r="D37" s="54"/>
      <c r="E37" s="55" t="s">
        <v>273</v>
      </c>
      <c r="F37" s="54" t="s">
        <v>273</v>
      </c>
      <c r="G37" s="55"/>
      <c r="H37" s="54" t="s">
        <v>273</v>
      </c>
      <c r="I37" s="55" t="s">
        <v>273</v>
      </c>
      <c r="J37" s="54"/>
      <c r="K37" s="55" t="s">
        <v>273</v>
      </c>
      <c r="L37" s="1">
        <f t="shared" si="0"/>
        <v>6</v>
      </c>
      <c r="M37" s="1">
        <f t="shared" si="1"/>
        <v>76</v>
      </c>
      <c r="N37" s="1">
        <f t="shared" si="2"/>
        <v>76</v>
      </c>
      <c r="P37" s="70">
        <f t="shared" si="3"/>
        <v>50</v>
      </c>
      <c r="Q37" s="60">
        <f t="shared" si="4"/>
        <v>65</v>
      </c>
    </row>
    <row r="38" spans="1:17" ht="15.75">
      <c r="A38" s="25"/>
      <c r="B38" s="57"/>
      <c r="C38" s="58"/>
      <c r="D38" s="58"/>
      <c r="E38" s="58"/>
      <c r="F38" s="58"/>
      <c r="G38" s="58"/>
      <c r="H38" s="58"/>
      <c r="I38" s="58"/>
      <c r="J38" s="59"/>
      <c r="K38" s="59"/>
      <c r="N38" s="1" t="str">
        <f t="shared" si="2"/>
        <v/>
      </c>
      <c r="P38" s="70" t="str">
        <f t="shared" si="3"/>
        <v/>
      </c>
      <c r="Q38" s="60" t="str">
        <f t="shared" si="4"/>
        <v/>
      </c>
    </row>
    <row r="39" spans="1:17" ht="15.75">
      <c r="A39" s="32">
        <f>Liste!A39</f>
        <v>212456005</v>
      </c>
      <c r="B39" s="56"/>
      <c r="C39" s="55"/>
      <c r="D39" s="54"/>
      <c r="E39" s="55"/>
      <c r="F39" s="54"/>
      <c r="G39" s="55"/>
      <c r="H39" s="54"/>
      <c r="I39" s="55"/>
      <c r="J39" s="54"/>
      <c r="K39" s="55"/>
      <c r="L39" s="1">
        <f t="shared" si="0"/>
        <v>0</v>
      </c>
      <c r="M39" s="1">
        <f t="shared" si="1"/>
        <v>28</v>
      </c>
      <c r="N39" s="1" t="str">
        <f t="shared" si="2"/>
        <v/>
      </c>
      <c r="P39" s="70" t="str">
        <f t="shared" si="3"/>
        <v/>
      </c>
      <c r="Q39" s="60" t="str">
        <f t="shared" si="4"/>
        <v/>
      </c>
    </row>
    <row r="40" spans="1:17" ht="15.75">
      <c r="A40" s="32">
        <f>Liste!A40</f>
        <v>212456314</v>
      </c>
      <c r="B40" s="56"/>
      <c r="C40" s="55"/>
      <c r="D40" s="54"/>
      <c r="E40" s="55"/>
      <c r="F40" s="54"/>
      <c r="G40" s="55"/>
      <c r="H40" s="54"/>
      <c r="I40" s="55"/>
      <c r="J40" s="54"/>
      <c r="K40" s="55"/>
      <c r="L40" s="1">
        <f t="shared" si="0"/>
        <v>0</v>
      </c>
      <c r="M40" s="1">
        <f t="shared" si="1"/>
        <v>28</v>
      </c>
      <c r="N40" s="1" t="str">
        <f t="shared" si="2"/>
        <v/>
      </c>
      <c r="P40" s="70" t="str">
        <f t="shared" si="3"/>
        <v/>
      </c>
      <c r="Q40" s="60" t="str">
        <f t="shared" si="4"/>
        <v/>
      </c>
    </row>
    <row r="41" spans="1:17" ht="15.75">
      <c r="A41" s="32">
        <f>Liste!A41</f>
        <v>222456008</v>
      </c>
      <c r="B41" s="56"/>
      <c r="C41" s="55"/>
      <c r="D41" s="54"/>
      <c r="E41" s="55"/>
      <c r="F41" s="54"/>
      <c r="G41" s="55"/>
      <c r="H41" s="54"/>
      <c r="I41" s="55"/>
      <c r="J41" s="54"/>
      <c r="K41" s="55"/>
      <c r="L41" s="1">
        <f t="shared" si="0"/>
        <v>0</v>
      </c>
      <c r="M41" s="1">
        <f t="shared" si="1"/>
        <v>28</v>
      </c>
      <c r="N41" s="1" t="str">
        <f t="shared" si="2"/>
        <v/>
      </c>
      <c r="P41" s="70" t="str">
        <f t="shared" si="3"/>
        <v/>
      </c>
      <c r="Q41" s="60" t="str">
        <f t="shared" si="4"/>
        <v/>
      </c>
    </row>
    <row r="42" spans="1:17" ht="15.75">
      <c r="A42" s="32">
        <f>Liste!A42</f>
        <v>222456014</v>
      </c>
      <c r="B42" s="56"/>
      <c r="C42" s="55"/>
      <c r="D42" s="54"/>
      <c r="E42" s="55"/>
      <c r="F42" s="54"/>
      <c r="G42" s="55"/>
      <c r="H42" s="54"/>
      <c r="I42" s="55"/>
      <c r="J42" s="54"/>
      <c r="K42" s="55"/>
      <c r="L42" s="1">
        <f t="shared" si="0"/>
        <v>0</v>
      </c>
      <c r="M42" s="1">
        <f t="shared" si="1"/>
        <v>28</v>
      </c>
      <c r="N42" s="1" t="str">
        <f t="shared" si="2"/>
        <v/>
      </c>
      <c r="P42" s="70" t="str">
        <f t="shared" si="3"/>
        <v/>
      </c>
      <c r="Q42" s="60" t="str">
        <f t="shared" si="4"/>
        <v/>
      </c>
    </row>
    <row r="43" spans="1:17" ht="15.75">
      <c r="A43" s="32">
        <f>Liste!A43</f>
        <v>222456018</v>
      </c>
      <c r="B43" s="56"/>
      <c r="C43" s="55"/>
      <c r="D43" s="54"/>
      <c r="E43" s="55"/>
      <c r="F43" s="54"/>
      <c r="G43" s="55"/>
      <c r="H43" s="54"/>
      <c r="I43" s="55"/>
      <c r="J43" s="54"/>
      <c r="K43" s="55"/>
      <c r="L43" s="1">
        <f t="shared" si="0"/>
        <v>0</v>
      </c>
      <c r="M43" s="1">
        <f t="shared" si="1"/>
        <v>28</v>
      </c>
      <c r="N43" s="1" t="str">
        <f t="shared" si="2"/>
        <v/>
      </c>
      <c r="P43" s="70" t="str">
        <f t="shared" si="3"/>
        <v/>
      </c>
      <c r="Q43" s="60" t="str">
        <f t="shared" si="4"/>
        <v/>
      </c>
    </row>
    <row r="44" spans="1:17" ht="15.75">
      <c r="A44" s="32">
        <f>Liste!A44</f>
        <v>222456027</v>
      </c>
      <c r="B44" s="56"/>
      <c r="C44" s="55"/>
      <c r="D44" s="54"/>
      <c r="E44" s="55"/>
      <c r="F44" s="54"/>
      <c r="G44" s="55"/>
      <c r="H44" s="54"/>
      <c r="I44" s="55"/>
      <c r="J44" s="54"/>
      <c r="K44" s="55"/>
      <c r="L44" s="1">
        <f t="shared" si="0"/>
        <v>0</v>
      </c>
      <c r="M44" s="1">
        <f t="shared" si="1"/>
        <v>28</v>
      </c>
      <c r="N44" s="1" t="str">
        <f t="shared" si="2"/>
        <v/>
      </c>
      <c r="P44" s="70" t="str">
        <f t="shared" si="3"/>
        <v/>
      </c>
      <c r="Q44" s="60" t="str">
        <f t="shared" si="4"/>
        <v/>
      </c>
    </row>
    <row r="45" spans="1:17" ht="17.25">
      <c r="A45" s="32">
        <f>Liste!A45</f>
        <v>222456042</v>
      </c>
      <c r="B45" s="56"/>
      <c r="C45" s="55"/>
      <c r="D45" s="54" t="s">
        <v>273</v>
      </c>
      <c r="E45" s="55" t="s">
        <v>273</v>
      </c>
      <c r="F45" s="54"/>
      <c r="G45" s="55" t="s">
        <v>273</v>
      </c>
      <c r="H45" s="54" t="s">
        <v>273</v>
      </c>
      <c r="I45" s="55" t="s">
        <v>273</v>
      </c>
      <c r="J45" s="54" t="s">
        <v>273</v>
      </c>
      <c r="K45" s="55" t="s">
        <v>273</v>
      </c>
      <c r="L45" s="1">
        <f t="shared" si="0"/>
        <v>7</v>
      </c>
      <c r="M45" s="1">
        <f t="shared" si="1"/>
        <v>84</v>
      </c>
      <c r="N45" s="1">
        <f t="shared" si="2"/>
        <v>84</v>
      </c>
      <c r="P45" s="70">
        <f t="shared" si="3"/>
        <v>52</v>
      </c>
      <c r="Q45" s="60">
        <f t="shared" si="4"/>
        <v>76</v>
      </c>
    </row>
    <row r="46" spans="1:17" ht="15.75">
      <c r="A46" s="32">
        <f>Liste!A46</f>
        <v>222456302</v>
      </c>
      <c r="B46" s="56"/>
      <c r="C46" s="55"/>
      <c r="D46" s="54"/>
      <c r="E46" s="55"/>
      <c r="F46" s="54"/>
      <c r="G46" s="55"/>
      <c r="H46" s="54"/>
      <c r="I46" s="55"/>
      <c r="J46" s="54"/>
      <c r="K46" s="55"/>
      <c r="L46" s="1">
        <f t="shared" si="0"/>
        <v>0</v>
      </c>
      <c r="M46" s="1">
        <f t="shared" si="1"/>
        <v>28</v>
      </c>
      <c r="N46" s="1" t="str">
        <f t="shared" si="2"/>
        <v/>
      </c>
      <c r="P46" s="70" t="str">
        <f t="shared" si="3"/>
        <v/>
      </c>
      <c r="Q46" s="60" t="str">
        <f t="shared" si="4"/>
        <v/>
      </c>
    </row>
    <row r="47" spans="1:17" ht="17.25">
      <c r="A47" s="32">
        <f>Liste!A47</f>
        <v>232456005</v>
      </c>
      <c r="B47" s="56" t="s">
        <v>273</v>
      </c>
      <c r="C47" s="55" t="s">
        <v>273</v>
      </c>
      <c r="D47" s="54" t="s">
        <v>273</v>
      </c>
      <c r="E47" s="55" t="s">
        <v>273</v>
      </c>
      <c r="F47" s="54" t="s">
        <v>273</v>
      </c>
      <c r="G47" s="55" t="s">
        <v>273</v>
      </c>
      <c r="H47" s="54" t="s">
        <v>273</v>
      </c>
      <c r="I47" s="55" t="s">
        <v>273</v>
      </c>
      <c r="J47" s="54" t="s">
        <v>273</v>
      </c>
      <c r="K47" s="55" t="s">
        <v>273</v>
      </c>
      <c r="L47" s="1">
        <f t="shared" si="0"/>
        <v>9</v>
      </c>
      <c r="M47" s="1">
        <f t="shared" si="1"/>
        <v>100</v>
      </c>
      <c r="N47" s="1">
        <f t="shared" si="2"/>
        <v>100</v>
      </c>
      <c r="P47" s="70">
        <f t="shared" si="3"/>
        <v>56</v>
      </c>
      <c r="Q47" s="60">
        <f t="shared" si="4"/>
        <v>100</v>
      </c>
    </row>
    <row r="48" spans="1:17" ht="17.25">
      <c r="A48" s="32">
        <f>Liste!A48</f>
        <v>232456010</v>
      </c>
      <c r="B48" s="56" t="s">
        <v>273</v>
      </c>
      <c r="C48" s="55" t="s">
        <v>273</v>
      </c>
      <c r="D48" s="54" t="s">
        <v>273</v>
      </c>
      <c r="E48" s="55" t="s">
        <v>273</v>
      </c>
      <c r="F48" s="54"/>
      <c r="G48" s="55" t="s">
        <v>273</v>
      </c>
      <c r="H48" s="54" t="s">
        <v>273</v>
      </c>
      <c r="I48" s="55"/>
      <c r="J48" s="54"/>
      <c r="K48" s="55" t="s">
        <v>273</v>
      </c>
      <c r="L48" s="1">
        <f t="shared" si="0"/>
        <v>6</v>
      </c>
      <c r="M48" s="1">
        <f t="shared" si="1"/>
        <v>76</v>
      </c>
      <c r="N48" s="1">
        <f t="shared" si="2"/>
        <v>76</v>
      </c>
      <c r="P48" s="70">
        <f t="shared" si="3"/>
        <v>50</v>
      </c>
      <c r="Q48" s="60">
        <f t="shared" si="4"/>
        <v>65</v>
      </c>
    </row>
    <row r="49" spans="1:17" ht="17.25">
      <c r="A49" s="32">
        <f>Liste!A49</f>
        <v>232456011</v>
      </c>
      <c r="B49" s="56" t="s">
        <v>273</v>
      </c>
      <c r="C49" s="55" t="s">
        <v>273</v>
      </c>
      <c r="D49" s="54" t="s">
        <v>273</v>
      </c>
      <c r="E49" s="55"/>
      <c r="F49" s="54" t="s">
        <v>273</v>
      </c>
      <c r="G49" s="55"/>
      <c r="H49" s="54" t="s">
        <v>273</v>
      </c>
      <c r="I49" s="55"/>
      <c r="J49" s="54" t="s">
        <v>273</v>
      </c>
      <c r="K49" s="55" t="s">
        <v>273</v>
      </c>
      <c r="L49" s="1">
        <f t="shared" si="0"/>
        <v>6</v>
      </c>
      <c r="M49" s="1">
        <f t="shared" si="1"/>
        <v>76</v>
      </c>
      <c r="N49" s="1">
        <f t="shared" si="2"/>
        <v>76</v>
      </c>
      <c r="P49" s="70">
        <f t="shared" si="3"/>
        <v>50</v>
      </c>
      <c r="Q49" s="60">
        <f t="shared" si="4"/>
        <v>65</v>
      </c>
    </row>
    <row r="50" spans="1:17" ht="17.25">
      <c r="A50" s="32">
        <f>Liste!A50</f>
        <v>232456014</v>
      </c>
      <c r="B50" s="56" t="s">
        <v>273</v>
      </c>
      <c r="C50" s="55" t="s">
        <v>273</v>
      </c>
      <c r="D50" s="54" t="s">
        <v>273</v>
      </c>
      <c r="E50" s="55" t="s">
        <v>273</v>
      </c>
      <c r="F50" s="54" t="s">
        <v>273</v>
      </c>
      <c r="G50" s="55" t="s">
        <v>273</v>
      </c>
      <c r="H50" s="54" t="s">
        <v>273</v>
      </c>
      <c r="I50" s="55"/>
      <c r="J50" s="54" t="s">
        <v>273</v>
      </c>
      <c r="K50" s="55" t="s">
        <v>273</v>
      </c>
      <c r="L50" s="1">
        <f t="shared" si="0"/>
        <v>8</v>
      </c>
      <c r="M50" s="1">
        <f t="shared" si="1"/>
        <v>92</v>
      </c>
      <c r="N50" s="1">
        <f t="shared" si="2"/>
        <v>92</v>
      </c>
      <c r="P50" s="70">
        <f t="shared" si="3"/>
        <v>54</v>
      </c>
      <c r="Q50" s="60">
        <f t="shared" si="4"/>
        <v>88</v>
      </c>
    </row>
    <row r="51" spans="1:17" ht="17.25">
      <c r="A51" s="32">
        <f>Liste!A51</f>
        <v>232456017</v>
      </c>
      <c r="B51" s="56"/>
      <c r="C51" s="55" t="s">
        <v>273</v>
      </c>
      <c r="D51" s="54" t="s">
        <v>273</v>
      </c>
      <c r="E51" s="55" t="s">
        <v>273</v>
      </c>
      <c r="F51" s="54"/>
      <c r="G51" s="55"/>
      <c r="H51" s="54" t="s">
        <v>273</v>
      </c>
      <c r="I51" s="55" t="s">
        <v>273</v>
      </c>
      <c r="J51" s="54" t="s">
        <v>273</v>
      </c>
      <c r="K51" s="55" t="s">
        <v>273</v>
      </c>
      <c r="L51" s="1">
        <f t="shared" si="0"/>
        <v>7</v>
      </c>
      <c r="M51" s="1">
        <f t="shared" si="1"/>
        <v>84</v>
      </c>
      <c r="N51" s="1">
        <f t="shared" si="2"/>
        <v>84</v>
      </c>
      <c r="P51" s="70">
        <f t="shared" si="3"/>
        <v>52</v>
      </c>
      <c r="Q51" s="60">
        <f t="shared" si="4"/>
        <v>76</v>
      </c>
    </row>
    <row r="52" spans="1:17" ht="17.25">
      <c r="A52" s="32">
        <f>Liste!A52</f>
        <v>232456021</v>
      </c>
      <c r="B52" s="56" t="s">
        <v>273</v>
      </c>
      <c r="C52" s="55" t="s">
        <v>273</v>
      </c>
      <c r="D52" s="54" t="s">
        <v>273</v>
      </c>
      <c r="E52" s="55" t="s">
        <v>273</v>
      </c>
      <c r="F52" s="54"/>
      <c r="G52" s="55"/>
      <c r="H52" s="54"/>
      <c r="I52" s="55" t="s">
        <v>273</v>
      </c>
      <c r="J52" s="54" t="s">
        <v>273</v>
      </c>
      <c r="K52" s="55" t="s">
        <v>273</v>
      </c>
      <c r="L52" s="1">
        <f t="shared" si="0"/>
        <v>6</v>
      </c>
      <c r="M52" s="1">
        <f t="shared" si="1"/>
        <v>76</v>
      </c>
      <c r="N52" s="1">
        <f t="shared" si="2"/>
        <v>76</v>
      </c>
      <c r="P52" s="70">
        <f t="shared" si="3"/>
        <v>50</v>
      </c>
      <c r="Q52" s="60">
        <f t="shared" si="4"/>
        <v>65</v>
      </c>
    </row>
    <row r="53" spans="1:17" ht="17.25">
      <c r="A53" s="32">
        <f>Liste!A53</f>
        <v>232456022</v>
      </c>
      <c r="B53" s="56" t="s">
        <v>273</v>
      </c>
      <c r="C53" s="55" t="s">
        <v>273</v>
      </c>
      <c r="D53" s="54" t="s">
        <v>273</v>
      </c>
      <c r="E53" s="55" t="s">
        <v>273</v>
      </c>
      <c r="F53" s="54"/>
      <c r="G53" s="55"/>
      <c r="H53" s="54" t="s">
        <v>273</v>
      </c>
      <c r="I53" s="55" t="s">
        <v>273</v>
      </c>
      <c r="J53" s="54" t="s">
        <v>273</v>
      </c>
      <c r="K53" s="55" t="s">
        <v>273</v>
      </c>
      <c r="L53" s="1">
        <f t="shared" si="0"/>
        <v>7</v>
      </c>
      <c r="M53" s="1">
        <f t="shared" si="1"/>
        <v>84</v>
      </c>
      <c r="N53" s="1">
        <f t="shared" si="2"/>
        <v>84</v>
      </c>
      <c r="P53" s="70">
        <f t="shared" si="3"/>
        <v>52</v>
      </c>
      <c r="Q53" s="60">
        <f t="shared" si="4"/>
        <v>76</v>
      </c>
    </row>
    <row r="54" spans="1:17" ht="17.25">
      <c r="A54" s="32">
        <f>Liste!A54</f>
        <v>232456023</v>
      </c>
      <c r="B54" s="56" t="s">
        <v>273</v>
      </c>
      <c r="C54" s="55" t="s">
        <v>273</v>
      </c>
      <c r="D54" s="54" t="s">
        <v>273</v>
      </c>
      <c r="E54" s="55"/>
      <c r="F54" s="54" t="s">
        <v>273</v>
      </c>
      <c r="G54" s="55"/>
      <c r="H54" s="54" t="s">
        <v>273</v>
      </c>
      <c r="I54" s="55"/>
      <c r="J54" s="54" t="s">
        <v>273</v>
      </c>
      <c r="K54" s="55" t="s">
        <v>273</v>
      </c>
      <c r="L54" s="1">
        <f t="shared" si="0"/>
        <v>6</v>
      </c>
      <c r="M54" s="1">
        <f t="shared" si="1"/>
        <v>76</v>
      </c>
      <c r="N54" s="1">
        <f t="shared" si="2"/>
        <v>76</v>
      </c>
      <c r="P54" s="70">
        <f t="shared" si="3"/>
        <v>50</v>
      </c>
      <c r="Q54" s="60">
        <f t="shared" si="4"/>
        <v>65</v>
      </c>
    </row>
    <row r="55" spans="1:17" ht="17.25">
      <c r="A55" s="32">
        <f>Liste!A55</f>
        <v>232456026</v>
      </c>
      <c r="B55" s="56"/>
      <c r="C55" s="55" t="s">
        <v>273</v>
      </c>
      <c r="D55" s="54" t="s">
        <v>273</v>
      </c>
      <c r="E55" s="55" t="s">
        <v>273</v>
      </c>
      <c r="F55" s="54" t="s">
        <v>273</v>
      </c>
      <c r="G55" s="55"/>
      <c r="H55" s="54" t="s">
        <v>273</v>
      </c>
      <c r="I55" s="55"/>
      <c r="J55" s="54" t="s">
        <v>273</v>
      </c>
      <c r="K55" s="55"/>
      <c r="L55" s="1">
        <f t="shared" si="0"/>
        <v>6</v>
      </c>
      <c r="M55" s="1">
        <f t="shared" si="1"/>
        <v>76</v>
      </c>
      <c r="N55" s="1">
        <f t="shared" si="2"/>
        <v>76</v>
      </c>
      <c r="P55" s="70">
        <f t="shared" si="3"/>
        <v>50</v>
      </c>
      <c r="Q55" s="60">
        <f t="shared" si="4"/>
        <v>65</v>
      </c>
    </row>
    <row r="56" spans="1:17" ht="17.25">
      <c r="A56" s="32">
        <f>Liste!A56</f>
        <v>232456027</v>
      </c>
      <c r="B56" s="56" t="s">
        <v>273</v>
      </c>
      <c r="C56" s="55" t="s">
        <v>273</v>
      </c>
      <c r="D56" s="54" t="s">
        <v>273</v>
      </c>
      <c r="E56" s="55" t="s">
        <v>273</v>
      </c>
      <c r="F56" s="54" t="s">
        <v>273</v>
      </c>
      <c r="G56" s="55" t="s">
        <v>273</v>
      </c>
      <c r="H56" s="54" t="s">
        <v>273</v>
      </c>
      <c r="I56" s="55" t="s">
        <v>273</v>
      </c>
      <c r="J56" s="54" t="s">
        <v>273</v>
      </c>
      <c r="K56" s="55" t="s">
        <v>273</v>
      </c>
      <c r="L56" s="1">
        <f t="shared" si="0"/>
        <v>9</v>
      </c>
      <c r="M56" s="1">
        <f t="shared" si="1"/>
        <v>100</v>
      </c>
      <c r="N56" s="1">
        <f t="shared" si="2"/>
        <v>100</v>
      </c>
      <c r="P56" s="70">
        <f t="shared" si="3"/>
        <v>56</v>
      </c>
      <c r="Q56" s="60">
        <f t="shared" si="4"/>
        <v>100</v>
      </c>
    </row>
    <row r="57" spans="1:17" ht="17.25">
      <c r="A57" s="32">
        <f>Liste!A57</f>
        <v>232456028</v>
      </c>
      <c r="B57" s="56"/>
      <c r="C57" s="55" t="s">
        <v>273</v>
      </c>
      <c r="D57" s="54" t="s">
        <v>273</v>
      </c>
      <c r="E57" s="55" t="s">
        <v>273</v>
      </c>
      <c r="F57" s="54"/>
      <c r="G57" s="55"/>
      <c r="H57" s="54" t="s">
        <v>273</v>
      </c>
      <c r="I57" s="55" t="s">
        <v>273</v>
      </c>
      <c r="J57" s="54"/>
      <c r="K57" s="55" t="s">
        <v>273</v>
      </c>
      <c r="L57" s="1">
        <f t="shared" si="0"/>
        <v>6</v>
      </c>
      <c r="M57" s="1">
        <f t="shared" si="1"/>
        <v>76</v>
      </c>
      <c r="N57" s="1">
        <f t="shared" si="2"/>
        <v>76</v>
      </c>
      <c r="P57" s="70">
        <f t="shared" si="3"/>
        <v>50</v>
      </c>
      <c r="Q57" s="60">
        <f t="shared" si="4"/>
        <v>65</v>
      </c>
    </row>
    <row r="58" spans="1:17" ht="17.25">
      <c r="A58" s="32">
        <f>Liste!A58</f>
        <v>232456034</v>
      </c>
      <c r="B58" s="56" t="s">
        <v>273</v>
      </c>
      <c r="C58" s="55" t="s">
        <v>273</v>
      </c>
      <c r="D58" s="54" t="s">
        <v>273</v>
      </c>
      <c r="E58" s="55"/>
      <c r="F58" s="54"/>
      <c r="G58" s="55" t="s">
        <v>273</v>
      </c>
      <c r="H58" s="54" t="s">
        <v>273</v>
      </c>
      <c r="I58" s="55" t="s">
        <v>273</v>
      </c>
      <c r="J58" s="54" t="s">
        <v>273</v>
      </c>
      <c r="K58" s="55" t="s">
        <v>273</v>
      </c>
      <c r="L58" s="1">
        <f t="shared" si="0"/>
        <v>7</v>
      </c>
      <c r="M58" s="1">
        <f t="shared" si="1"/>
        <v>84</v>
      </c>
      <c r="N58" s="1">
        <f t="shared" si="2"/>
        <v>84</v>
      </c>
      <c r="O58" s="1" t="s">
        <v>274</v>
      </c>
      <c r="P58" s="70">
        <f t="shared" si="3"/>
        <v>52</v>
      </c>
      <c r="Q58" s="60">
        <f t="shared" si="4"/>
        <v>76</v>
      </c>
    </row>
    <row r="59" spans="1:17" ht="17.25">
      <c r="A59" s="32">
        <f>Liste!A59</f>
        <v>232456035</v>
      </c>
      <c r="B59" s="56" t="s">
        <v>273</v>
      </c>
      <c r="C59" s="55" t="s">
        <v>273</v>
      </c>
      <c r="D59" s="54" t="s">
        <v>273</v>
      </c>
      <c r="E59" s="55" t="s">
        <v>273</v>
      </c>
      <c r="F59" s="54" t="s">
        <v>273</v>
      </c>
      <c r="G59" s="55"/>
      <c r="H59" s="54" t="s">
        <v>273</v>
      </c>
      <c r="I59" s="55"/>
      <c r="J59" s="54"/>
      <c r="K59" s="55" t="s">
        <v>273</v>
      </c>
      <c r="L59" s="1">
        <f t="shared" si="0"/>
        <v>6</v>
      </c>
      <c r="M59" s="1">
        <f t="shared" si="1"/>
        <v>76</v>
      </c>
      <c r="N59" s="1">
        <f t="shared" si="2"/>
        <v>76</v>
      </c>
      <c r="P59" s="70">
        <f t="shared" si="3"/>
        <v>50</v>
      </c>
      <c r="Q59" s="60">
        <f t="shared" si="4"/>
        <v>65</v>
      </c>
    </row>
    <row r="60" spans="1:17" ht="17.25">
      <c r="A60" s="32">
        <f>Liste!A60</f>
        <v>232456041</v>
      </c>
      <c r="B60" s="56"/>
      <c r="C60" s="55" t="s">
        <v>273</v>
      </c>
      <c r="D60" s="54" t="s">
        <v>273</v>
      </c>
      <c r="E60" s="55" t="s">
        <v>273</v>
      </c>
      <c r="F60" s="54" t="s">
        <v>273</v>
      </c>
      <c r="G60" s="55" t="s">
        <v>273</v>
      </c>
      <c r="H60" s="54"/>
      <c r="I60" s="55" t="s">
        <v>273</v>
      </c>
      <c r="J60" s="54"/>
      <c r="K60" s="55"/>
      <c r="L60" s="1">
        <f t="shared" si="0"/>
        <v>6</v>
      </c>
      <c r="M60" s="1">
        <f t="shared" si="1"/>
        <v>76</v>
      </c>
      <c r="N60" s="1">
        <f t="shared" si="2"/>
        <v>76</v>
      </c>
      <c r="P60" s="70">
        <f t="shared" si="3"/>
        <v>50</v>
      </c>
      <c r="Q60" s="60">
        <f t="shared" si="4"/>
        <v>65</v>
      </c>
    </row>
    <row r="61" spans="1:17" ht="17.25">
      <c r="A61" s="32">
        <f>Liste!A61</f>
        <v>232456301</v>
      </c>
      <c r="B61" s="56"/>
      <c r="C61" s="55" t="s">
        <v>273</v>
      </c>
      <c r="D61" s="54" t="s">
        <v>273</v>
      </c>
      <c r="E61" s="55" t="s">
        <v>273</v>
      </c>
      <c r="F61" s="54"/>
      <c r="G61" s="55" t="s">
        <v>273</v>
      </c>
      <c r="H61" s="54"/>
      <c r="I61" s="55" t="s">
        <v>273</v>
      </c>
      <c r="J61" s="54" t="s">
        <v>273</v>
      </c>
      <c r="K61" s="55" t="s">
        <v>273</v>
      </c>
      <c r="L61" s="1">
        <f t="shared" si="0"/>
        <v>7</v>
      </c>
      <c r="M61" s="1">
        <f t="shared" si="1"/>
        <v>84</v>
      </c>
      <c r="N61" s="1">
        <f t="shared" si="2"/>
        <v>84</v>
      </c>
      <c r="P61" s="70">
        <f t="shared" si="3"/>
        <v>52</v>
      </c>
      <c r="Q61" s="60">
        <f t="shared" si="4"/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9CEA-4C2B-4779-A0CC-8F7352DDBA4D}">
  <sheetPr>
    <pageSetUpPr fitToPage="1"/>
  </sheetPr>
  <dimension ref="A1:O65"/>
  <sheetViews>
    <sheetView workbookViewId="0">
      <selection activeCell="P41" sqref="P41"/>
    </sheetView>
  </sheetViews>
  <sheetFormatPr defaultRowHeight="15"/>
  <cols>
    <col min="1" max="1" width="13" bestFit="1" customWidth="1"/>
    <col min="2" max="2" width="24.7109375" bestFit="1" customWidth="1"/>
    <col min="3" max="3" width="14.140625" bestFit="1" customWidth="1"/>
    <col min="4" max="4" width="3.140625" bestFit="1" customWidth="1"/>
    <col min="5" max="9" width="3.28515625" bestFit="1" customWidth="1"/>
    <col min="10" max="10" width="7.42578125" bestFit="1" customWidth="1"/>
    <col min="11" max="11" width="9.5703125" bestFit="1" customWidth="1"/>
  </cols>
  <sheetData>
    <row r="1" spans="1:11" s="1" customFormat="1" ht="15.75">
      <c r="A1" s="9"/>
      <c r="B1" s="9" t="s">
        <v>0</v>
      </c>
      <c r="C1" s="9" t="s">
        <v>1</v>
      </c>
      <c r="D1" s="80" t="s">
        <v>275</v>
      </c>
      <c r="E1" s="80">
        <v>1</v>
      </c>
      <c r="F1" s="80">
        <v>2</v>
      </c>
      <c r="G1" s="80">
        <v>3</v>
      </c>
      <c r="H1" s="80">
        <v>4</v>
      </c>
      <c r="I1" s="80">
        <v>5</v>
      </c>
      <c r="J1" s="80" t="s">
        <v>276</v>
      </c>
      <c r="K1" s="86" t="s">
        <v>271</v>
      </c>
    </row>
    <row r="2" spans="1:11" ht="15.75">
      <c r="A2" s="5">
        <v>222406003</v>
      </c>
      <c r="B2" s="5" t="s">
        <v>3</v>
      </c>
      <c r="C2" s="5" t="s">
        <v>4</v>
      </c>
      <c r="D2" s="6">
        <v>1</v>
      </c>
      <c r="E2" s="8"/>
      <c r="F2" s="8"/>
      <c r="G2" s="8"/>
      <c r="H2" s="8"/>
      <c r="I2" s="8"/>
      <c r="J2" s="8"/>
      <c r="K2" s="81"/>
    </row>
    <row r="3" spans="1:11" ht="15.75">
      <c r="A3" s="71">
        <v>222406021</v>
      </c>
      <c r="B3" s="71" t="s">
        <v>5</v>
      </c>
      <c r="C3" s="71" t="s">
        <v>6</v>
      </c>
      <c r="D3" s="72">
        <v>1</v>
      </c>
      <c r="E3" s="73">
        <v>20</v>
      </c>
      <c r="F3" s="73">
        <v>15</v>
      </c>
      <c r="G3" s="73">
        <v>0</v>
      </c>
      <c r="H3" s="73">
        <v>10</v>
      </c>
      <c r="I3" s="73">
        <v>0</v>
      </c>
      <c r="J3" s="73">
        <v>102</v>
      </c>
      <c r="K3" s="82">
        <f>SUM(E3:I3)</f>
        <v>45</v>
      </c>
    </row>
    <row r="4" spans="1:11" ht="15.75">
      <c r="A4" s="5">
        <v>222406027</v>
      </c>
      <c r="B4" s="5" t="s">
        <v>7</v>
      </c>
      <c r="C4" s="5" t="s">
        <v>8</v>
      </c>
      <c r="D4" s="6">
        <v>1</v>
      </c>
      <c r="E4" s="8"/>
      <c r="F4" s="8"/>
      <c r="G4" s="8"/>
      <c r="H4" s="8"/>
      <c r="I4" s="8"/>
      <c r="J4" s="8"/>
      <c r="K4" s="81"/>
    </row>
    <row r="5" spans="1:11" ht="15.75">
      <c r="A5" s="74">
        <v>222406036</v>
      </c>
      <c r="B5" s="74" t="s">
        <v>9</v>
      </c>
      <c r="C5" s="74" t="s">
        <v>10</v>
      </c>
      <c r="D5" s="75">
        <v>1</v>
      </c>
      <c r="E5" s="76">
        <v>10</v>
      </c>
      <c r="F5" s="76">
        <v>0</v>
      </c>
      <c r="G5" s="76">
        <v>0</v>
      </c>
      <c r="H5" s="76">
        <v>0</v>
      </c>
      <c r="I5" s="76">
        <v>10</v>
      </c>
      <c r="J5" s="76">
        <v>101</v>
      </c>
      <c r="K5" s="83">
        <f>SUM(E5:I5)</f>
        <v>20</v>
      </c>
    </row>
    <row r="6" spans="1:11" ht="15.75">
      <c r="A6" s="5">
        <v>222406039</v>
      </c>
      <c r="B6" s="5" t="s">
        <v>11</v>
      </c>
      <c r="C6" s="5" t="s">
        <v>12</v>
      </c>
      <c r="D6" s="6">
        <v>1</v>
      </c>
      <c r="E6" s="8"/>
      <c r="F6" s="8"/>
      <c r="G6" s="8"/>
      <c r="H6" s="8"/>
      <c r="I6" s="8"/>
      <c r="J6" s="8"/>
      <c r="K6" s="81"/>
    </row>
    <row r="7" spans="1:11" ht="15.75">
      <c r="A7" s="5">
        <v>222406042</v>
      </c>
      <c r="B7" s="5" t="s">
        <v>13</v>
      </c>
      <c r="C7" s="5" t="s">
        <v>14</v>
      </c>
      <c r="D7" s="6">
        <v>1</v>
      </c>
      <c r="E7" s="8"/>
      <c r="F7" s="8"/>
      <c r="G7" s="8"/>
      <c r="H7" s="8"/>
      <c r="I7" s="8"/>
      <c r="J7" s="8"/>
      <c r="K7" s="81"/>
    </row>
    <row r="8" spans="1:11" ht="15.75">
      <c r="A8" s="74">
        <v>232406002</v>
      </c>
      <c r="B8" s="74" t="s">
        <v>15</v>
      </c>
      <c r="C8" s="74" t="s">
        <v>16</v>
      </c>
      <c r="D8" s="75">
        <v>1</v>
      </c>
      <c r="E8" s="76">
        <v>20</v>
      </c>
      <c r="F8" s="76">
        <v>20</v>
      </c>
      <c r="G8" s="76">
        <v>20</v>
      </c>
      <c r="H8" s="76">
        <v>20</v>
      </c>
      <c r="I8" s="76">
        <v>0</v>
      </c>
      <c r="J8" s="76">
        <v>101</v>
      </c>
      <c r="K8" s="83">
        <f>SUM(E8:I8)</f>
        <v>80</v>
      </c>
    </row>
    <row r="9" spans="1:11" ht="15.75">
      <c r="A9" s="71">
        <v>232406003</v>
      </c>
      <c r="B9" s="71" t="s">
        <v>17</v>
      </c>
      <c r="C9" s="71" t="s">
        <v>18</v>
      </c>
      <c r="D9" s="72">
        <v>1</v>
      </c>
      <c r="E9" s="73">
        <v>20</v>
      </c>
      <c r="F9" s="73">
        <v>20</v>
      </c>
      <c r="G9" s="73">
        <v>20</v>
      </c>
      <c r="H9" s="73">
        <v>10</v>
      </c>
      <c r="I9" s="73">
        <v>10</v>
      </c>
      <c r="J9" s="73">
        <v>102</v>
      </c>
      <c r="K9" s="82">
        <f>SUM(E9:I9)</f>
        <v>80</v>
      </c>
    </row>
    <row r="10" spans="1:11" ht="15.75">
      <c r="A10" s="74">
        <v>232406004</v>
      </c>
      <c r="B10" s="74" t="s">
        <v>19</v>
      </c>
      <c r="C10" s="74" t="s">
        <v>20</v>
      </c>
      <c r="D10" s="75">
        <v>1</v>
      </c>
      <c r="E10" s="76">
        <v>5</v>
      </c>
      <c r="F10" s="76">
        <v>5</v>
      </c>
      <c r="G10" s="76">
        <v>10</v>
      </c>
      <c r="H10" s="76">
        <v>0</v>
      </c>
      <c r="I10" s="76">
        <v>0</v>
      </c>
      <c r="J10" s="76">
        <v>101</v>
      </c>
      <c r="K10" s="83">
        <f>SUM(E10:I10)</f>
        <v>20</v>
      </c>
    </row>
    <row r="11" spans="1:11" ht="15.75">
      <c r="A11" s="71">
        <v>232406006</v>
      </c>
      <c r="B11" s="71" t="s">
        <v>21</v>
      </c>
      <c r="C11" s="71" t="s">
        <v>22</v>
      </c>
      <c r="D11" s="72">
        <v>1</v>
      </c>
      <c r="E11" s="73">
        <v>0</v>
      </c>
      <c r="F11" s="73">
        <v>0</v>
      </c>
      <c r="G11" s="73">
        <v>0</v>
      </c>
      <c r="H11" s="73">
        <v>10</v>
      </c>
      <c r="I11" s="73">
        <v>10</v>
      </c>
      <c r="J11" s="73">
        <v>102</v>
      </c>
      <c r="K11" s="82">
        <f>SUM(E11:I11)</f>
        <v>20</v>
      </c>
    </row>
    <row r="12" spans="1:11" ht="15.75">
      <c r="A12" s="5">
        <v>232406007</v>
      </c>
      <c r="B12" s="5" t="s">
        <v>23</v>
      </c>
      <c r="C12" s="5" t="s">
        <v>24</v>
      </c>
      <c r="D12" s="6">
        <v>1</v>
      </c>
      <c r="E12" s="8"/>
      <c r="F12" s="8"/>
      <c r="G12" s="8"/>
      <c r="H12" s="8"/>
      <c r="I12" s="8"/>
      <c r="J12" s="8"/>
      <c r="K12" s="81"/>
    </row>
    <row r="13" spans="1:11" ht="15.75">
      <c r="A13" s="71">
        <v>232406009</v>
      </c>
      <c r="B13" s="71" t="s">
        <v>7</v>
      </c>
      <c r="C13" s="71" t="s">
        <v>25</v>
      </c>
      <c r="D13" s="72">
        <v>1</v>
      </c>
      <c r="E13" s="73">
        <v>10</v>
      </c>
      <c r="F13" s="73">
        <v>10</v>
      </c>
      <c r="G13" s="73">
        <v>10</v>
      </c>
      <c r="H13" s="73">
        <v>10</v>
      </c>
      <c r="I13" s="73">
        <v>10</v>
      </c>
      <c r="J13" s="73">
        <v>102</v>
      </c>
      <c r="K13" s="82">
        <f>SUM(E13:I13)</f>
        <v>50</v>
      </c>
    </row>
    <row r="14" spans="1:11" ht="15.75">
      <c r="A14" s="5">
        <v>232406010</v>
      </c>
      <c r="B14" s="5" t="s">
        <v>15</v>
      </c>
      <c r="C14" s="5" t="s">
        <v>26</v>
      </c>
      <c r="D14" s="6">
        <v>1</v>
      </c>
      <c r="E14" s="8"/>
      <c r="F14" s="8"/>
      <c r="G14" s="8"/>
      <c r="H14" s="8"/>
      <c r="I14" s="8"/>
      <c r="J14" s="8"/>
      <c r="K14" s="81"/>
    </row>
    <row r="15" spans="1:11" ht="15.75">
      <c r="A15" s="77">
        <v>232406014</v>
      </c>
      <c r="B15" s="77" t="s">
        <v>27</v>
      </c>
      <c r="C15" s="77" t="s">
        <v>28</v>
      </c>
      <c r="D15" s="78">
        <v>1</v>
      </c>
      <c r="E15" s="79">
        <v>5</v>
      </c>
      <c r="F15" s="79">
        <v>5</v>
      </c>
      <c r="G15" s="79">
        <v>5</v>
      </c>
      <c r="H15" s="79">
        <v>5</v>
      </c>
      <c r="I15" s="79">
        <v>5</v>
      </c>
      <c r="J15" s="79">
        <v>105</v>
      </c>
      <c r="K15" s="84">
        <f>SUM(E15:I15)</f>
        <v>25</v>
      </c>
    </row>
    <row r="16" spans="1:11" ht="15.75">
      <c r="A16" s="5">
        <v>232406015</v>
      </c>
      <c r="B16" s="5" t="s">
        <v>23</v>
      </c>
      <c r="C16" s="5" t="s">
        <v>29</v>
      </c>
      <c r="D16" s="6">
        <v>1</v>
      </c>
      <c r="E16" s="8"/>
      <c r="F16" s="8"/>
      <c r="G16" s="8"/>
      <c r="H16" s="8"/>
      <c r="I16" s="8"/>
      <c r="J16" s="8"/>
      <c r="K16" s="81"/>
    </row>
    <row r="17" spans="1:12" ht="15.75">
      <c r="A17" s="74">
        <v>232406017</v>
      </c>
      <c r="B17" s="74" t="s">
        <v>30</v>
      </c>
      <c r="C17" s="74" t="s">
        <v>31</v>
      </c>
      <c r="D17" s="75">
        <v>1</v>
      </c>
      <c r="E17" s="76">
        <v>10</v>
      </c>
      <c r="F17" s="76">
        <v>10</v>
      </c>
      <c r="G17" s="76">
        <v>10</v>
      </c>
      <c r="H17" s="76">
        <v>10</v>
      </c>
      <c r="I17" s="76">
        <v>10</v>
      </c>
      <c r="J17" s="76">
        <v>101</v>
      </c>
      <c r="K17" s="83">
        <f>SUM(E17:I17)</f>
        <v>50</v>
      </c>
    </row>
    <row r="18" spans="1:12" ht="15.75">
      <c r="A18" s="77">
        <v>232406018</v>
      </c>
      <c r="B18" s="77" t="s">
        <v>32</v>
      </c>
      <c r="C18" s="77" t="s">
        <v>33</v>
      </c>
      <c r="D18" s="78">
        <v>1</v>
      </c>
      <c r="E18" s="79">
        <v>0</v>
      </c>
      <c r="F18" s="79">
        <v>0</v>
      </c>
      <c r="G18" s="79">
        <v>0</v>
      </c>
      <c r="H18" s="79">
        <v>10</v>
      </c>
      <c r="I18" s="79">
        <v>10</v>
      </c>
      <c r="J18" s="79">
        <v>105</v>
      </c>
      <c r="K18" s="84">
        <f>SUM(E18:I18)</f>
        <v>20</v>
      </c>
    </row>
    <row r="19" spans="1:12" ht="15.75">
      <c r="A19" s="71">
        <v>232406019</v>
      </c>
      <c r="B19" s="71" t="s">
        <v>34</v>
      </c>
      <c r="C19" s="71" t="s">
        <v>29</v>
      </c>
      <c r="D19" s="72">
        <v>1</v>
      </c>
      <c r="E19" s="73">
        <v>0</v>
      </c>
      <c r="F19" s="73">
        <v>0</v>
      </c>
      <c r="G19" s="73">
        <v>0</v>
      </c>
      <c r="H19" s="73">
        <v>10</v>
      </c>
      <c r="I19" s="73">
        <v>0</v>
      </c>
      <c r="J19" s="73">
        <v>102</v>
      </c>
      <c r="K19" s="82">
        <f>SUM(E19:I19)</f>
        <v>10</v>
      </c>
    </row>
    <row r="20" spans="1:12" ht="15.75">
      <c r="A20" s="71">
        <v>232406023</v>
      </c>
      <c r="B20" s="71" t="s">
        <v>13</v>
      </c>
      <c r="C20" s="71" t="s">
        <v>35</v>
      </c>
      <c r="D20" s="72">
        <v>1</v>
      </c>
      <c r="E20" s="73">
        <v>20</v>
      </c>
      <c r="F20" s="73">
        <v>10</v>
      </c>
      <c r="G20" s="73">
        <v>10</v>
      </c>
      <c r="H20" s="73">
        <v>10</v>
      </c>
      <c r="I20" s="73">
        <v>0</v>
      </c>
      <c r="J20" s="73">
        <v>102</v>
      </c>
      <c r="K20" s="82">
        <f>SUM(E20:I20)</f>
        <v>50</v>
      </c>
      <c r="L20" t="s">
        <v>274</v>
      </c>
    </row>
    <row r="21" spans="1:12" ht="15.75">
      <c r="A21" s="5">
        <v>232406026</v>
      </c>
      <c r="B21" s="5" t="s">
        <v>36</v>
      </c>
      <c r="C21" s="5" t="s">
        <v>37</v>
      </c>
      <c r="D21" s="6">
        <v>1</v>
      </c>
      <c r="E21" s="8"/>
      <c r="F21" s="8"/>
      <c r="G21" s="8"/>
      <c r="H21" s="8"/>
      <c r="I21" s="8"/>
      <c r="J21" s="8"/>
      <c r="K21" s="81"/>
    </row>
    <row r="22" spans="1:12" ht="15.75">
      <c r="A22" s="74">
        <v>232406029</v>
      </c>
      <c r="B22" s="74" t="s">
        <v>38</v>
      </c>
      <c r="C22" s="74" t="s">
        <v>39</v>
      </c>
      <c r="D22" s="75">
        <v>1</v>
      </c>
      <c r="E22" s="76">
        <v>15</v>
      </c>
      <c r="F22" s="76">
        <v>10</v>
      </c>
      <c r="G22" s="76">
        <v>10</v>
      </c>
      <c r="H22" s="76">
        <v>10</v>
      </c>
      <c r="I22" s="76">
        <v>10</v>
      </c>
      <c r="J22" s="76">
        <v>101</v>
      </c>
      <c r="K22" s="83">
        <f>SUM(E22:I22)</f>
        <v>55</v>
      </c>
    </row>
    <row r="23" spans="1:12" ht="15.75">
      <c r="A23" s="74">
        <v>232406030</v>
      </c>
      <c r="B23" s="74" t="s">
        <v>40</v>
      </c>
      <c r="C23" s="74" t="s">
        <v>41</v>
      </c>
      <c r="D23" s="75">
        <v>1</v>
      </c>
      <c r="E23" s="76">
        <v>10</v>
      </c>
      <c r="F23" s="76">
        <v>10</v>
      </c>
      <c r="G23" s="76">
        <v>10</v>
      </c>
      <c r="H23" s="76">
        <v>10</v>
      </c>
      <c r="I23" s="76">
        <v>10</v>
      </c>
      <c r="J23" s="76">
        <v>101</v>
      </c>
      <c r="K23" s="83">
        <f>SUM(E23:I23)</f>
        <v>50</v>
      </c>
    </row>
    <row r="24" spans="1:12" ht="15.75">
      <c r="A24" s="5">
        <v>232406032</v>
      </c>
      <c r="B24" s="5" t="s">
        <v>42</v>
      </c>
      <c r="C24" s="5" t="s">
        <v>43</v>
      </c>
      <c r="D24" s="6">
        <v>1</v>
      </c>
      <c r="E24" s="8"/>
      <c r="F24" s="8"/>
      <c r="G24" s="8"/>
      <c r="H24" s="8"/>
      <c r="I24" s="8"/>
      <c r="J24" s="8"/>
      <c r="K24" s="81"/>
    </row>
    <row r="25" spans="1:12" ht="15.75">
      <c r="A25" s="74">
        <v>232406033</v>
      </c>
      <c r="B25" s="74" t="s">
        <v>44</v>
      </c>
      <c r="C25" s="74" t="s">
        <v>45</v>
      </c>
      <c r="D25" s="75">
        <v>1</v>
      </c>
      <c r="E25" s="76">
        <v>10</v>
      </c>
      <c r="F25" s="76">
        <v>10</v>
      </c>
      <c r="G25" s="76">
        <v>10</v>
      </c>
      <c r="H25" s="76">
        <v>10</v>
      </c>
      <c r="I25" s="76">
        <v>10</v>
      </c>
      <c r="J25" s="76">
        <v>101</v>
      </c>
      <c r="K25" s="83">
        <f>SUM(E25:I25)</f>
        <v>50</v>
      </c>
    </row>
    <row r="26" spans="1:12" ht="15.75">
      <c r="A26" s="5">
        <v>232406034</v>
      </c>
      <c r="B26" s="5" t="s">
        <v>46</v>
      </c>
      <c r="C26" s="5" t="s">
        <v>47</v>
      </c>
      <c r="D26" s="6">
        <v>1</v>
      </c>
      <c r="E26" s="8"/>
      <c r="F26" s="8"/>
      <c r="G26" s="8"/>
      <c r="H26" s="8"/>
      <c r="I26" s="8"/>
      <c r="J26" s="8"/>
      <c r="K26" s="81"/>
    </row>
    <row r="27" spans="1:12" ht="15.75">
      <c r="A27" s="71">
        <v>232406035</v>
      </c>
      <c r="B27" s="71" t="s">
        <v>48</v>
      </c>
      <c r="C27" s="71" t="s">
        <v>49</v>
      </c>
      <c r="D27" s="72">
        <v>1</v>
      </c>
      <c r="E27" s="73">
        <v>20</v>
      </c>
      <c r="F27" s="73">
        <v>20</v>
      </c>
      <c r="G27" s="73">
        <v>0</v>
      </c>
      <c r="H27" s="73">
        <v>15</v>
      </c>
      <c r="I27" s="73">
        <v>15</v>
      </c>
      <c r="J27" s="73">
        <v>102</v>
      </c>
      <c r="K27" s="82">
        <f>SUM(E27:I27)</f>
        <v>70</v>
      </c>
    </row>
    <row r="28" spans="1:12" ht="15.75">
      <c r="A28" s="71">
        <v>232406039</v>
      </c>
      <c r="B28" s="71" t="s">
        <v>50</v>
      </c>
      <c r="C28" s="71" t="s">
        <v>51</v>
      </c>
      <c r="D28" s="72">
        <v>1</v>
      </c>
      <c r="E28" s="73">
        <v>10</v>
      </c>
      <c r="F28" s="73">
        <v>10</v>
      </c>
      <c r="G28" s="73">
        <v>10</v>
      </c>
      <c r="H28" s="73">
        <v>10</v>
      </c>
      <c r="I28" s="73">
        <v>10</v>
      </c>
      <c r="J28" s="73">
        <v>102</v>
      </c>
      <c r="K28" s="82">
        <f>SUM(E28:I28)</f>
        <v>50</v>
      </c>
    </row>
    <row r="29" spans="1:12" ht="15.75">
      <c r="A29" s="77">
        <v>232406041</v>
      </c>
      <c r="B29" s="77" t="s">
        <v>52</v>
      </c>
      <c r="C29" s="77" t="s">
        <v>53</v>
      </c>
      <c r="D29" s="78">
        <v>1</v>
      </c>
      <c r="E29" s="79">
        <v>20</v>
      </c>
      <c r="F29" s="79">
        <v>20</v>
      </c>
      <c r="G29" s="79">
        <v>20</v>
      </c>
      <c r="H29" s="79">
        <v>10</v>
      </c>
      <c r="I29" s="79">
        <v>0</v>
      </c>
      <c r="J29" s="79">
        <v>105</v>
      </c>
      <c r="K29" s="84">
        <f>SUM(E29:I29)</f>
        <v>70</v>
      </c>
    </row>
    <row r="30" spans="1:12" ht="15.75">
      <c r="A30" s="5">
        <v>232406043</v>
      </c>
      <c r="B30" s="5" t="s">
        <v>54</v>
      </c>
      <c r="C30" s="5" t="s">
        <v>55</v>
      </c>
      <c r="D30" s="6">
        <v>1</v>
      </c>
      <c r="E30" s="8"/>
      <c r="F30" s="8"/>
      <c r="G30" s="8"/>
      <c r="H30" s="8"/>
      <c r="I30" s="8"/>
      <c r="J30" s="8"/>
      <c r="K30" s="81"/>
    </row>
    <row r="31" spans="1:12" ht="15.75">
      <c r="A31" s="5">
        <v>232406045</v>
      </c>
      <c r="B31" s="5" t="s">
        <v>56</v>
      </c>
      <c r="C31" s="5" t="s">
        <v>57</v>
      </c>
      <c r="D31" s="6">
        <v>1</v>
      </c>
      <c r="E31" s="8"/>
      <c r="F31" s="8"/>
      <c r="G31" s="8"/>
      <c r="H31" s="8"/>
      <c r="I31" s="8"/>
      <c r="J31" s="8"/>
      <c r="K31" s="81"/>
    </row>
    <row r="32" spans="1:12" ht="15.75">
      <c r="A32" s="71">
        <v>232406046</v>
      </c>
      <c r="B32" s="71" t="s">
        <v>58</v>
      </c>
      <c r="C32" s="71" t="s">
        <v>59</v>
      </c>
      <c r="D32" s="72">
        <v>1</v>
      </c>
      <c r="E32" s="73">
        <v>20</v>
      </c>
      <c r="F32" s="73">
        <v>20</v>
      </c>
      <c r="G32" s="73">
        <v>15</v>
      </c>
      <c r="H32" s="73">
        <v>20</v>
      </c>
      <c r="I32" s="73">
        <v>15</v>
      </c>
      <c r="J32" s="73">
        <v>102</v>
      </c>
      <c r="K32" s="82">
        <f>SUM(E32:I32)</f>
        <v>90</v>
      </c>
    </row>
    <row r="33" spans="1:15" ht="15.75">
      <c r="A33" s="71">
        <v>232406047</v>
      </c>
      <c r="B33" s="71" t="s">
        <v>60</v>
      </c>
      <c r="C33" s="71" t="s">
        <v>61</v>
      </c>
      <c r="D33" s="72">
        <v>1</v>
      </c>
      <c r="E33" s="73">
        <v>15</v>
      </c>
      <c r="F33" s="73">
        <v>15</v>
      </c>
      <c r="G33" s="73">
        <v>15</v>
      </c>
      <c r="H33" s="73">
        <v>5</v>
      </c>
      <c r="I33" s="73">
        <v>5</v>
      </c>
      <c r="J33" s="73">
        <v>102</v>
      </c>
      <c r="K33" s="82">
        <f>SUM(E33:I33)</f>
        <v>55</v>
      </c>
    </row>
    <row r="34" spans="1:15" ht="15.75">
      <c r="A34" s="77">
        <v>232406048</v>
      </c>
      <c r="B34" s="77" t="s">
        <v>62</v>
      </c>
      <c r="C34" s="77" t="s">
        <v>63</v>
      </c>
      <c r="D34" s="78">
        <v>1</v>
      </c>
      <c r="E34" s="79">
        <v>10</v>
      </c>
      <c r="F34" s="79">
        <v>10</v>
      </c>
      <c r="G34" s="79">
        <v>10</v>
      </c>
      <c r="H34" s="79">
        <v>10</v>
      </c>
      <c r="I34" s="79">
        <v>10</v>
      </c>
      <c r="J34" s="79">
        <v>105</v>
      </c>
      <c r="K34" s="84">
        <f>SUM(E34:I34)</f>
        <v>50</v>
      </c>
    </row>
    <row r="35" spans="1:15" ht="15.75">
      <c r="A35" s="74">
        <v>232406301</v>
      </c>
      <c r="B35" s="74" t="s">
        <v>64</v>
      </c>
      <c r="C35" s="74" t="s">
        <v>65</v>
      </c>
      <c r="D35" s="75">
        <v>1</v>
      </c>
      <c r="E35" s="76">
        <v>10</v>
      </c>
      <c r="F35" s="76">
        <v>10</v>
      </c>
      <c r="G35" s="76">
        <v>10</v>
      </c>
      <c r="H35" s="76">
        <v>15</v>
      </c>
      <c r="I35" s="76">
        <v>0</v>
      </c>
      <c r="J35" s="76">
        <v>101</v>
      </c>
      <c r="K35" s="83">
        <f>SUM(E35:I35)</f>
        <v>45</v>
      </c>
    </row>
    <row r="36" spans="1:15" ht="15.75">
      <c r="A36" s="5">
        <v>232406302</v>
      </c>
      <c r="B36" s="5" t="s">
        <v>66</v>
      </c>
      <c r="C36" s="5" t="s">
        <v>67</v>
      </c>
      <c r="D36" s="6">
        <v>1</v>
      </c>
      <c r="E36" s="8"/>
      <c r="F36" s="8"/>
      <c r="G36" s="8"/>
      <c r="H36" s="8"/>
      <c r="I36" s="8"/>
      <c r="J36" s="8"/>
      <c r="K36" s="81"/>
      <c r="O36">
        <v>23</v>
      </c>
    </row>
    <row r="37" spans="1:15" ht="15.75">
      <c r="A37" s="71">
        <v>232406303</v>
      </c>
      <c r="B37" s="71" t="s">
        <v>11</v>
      </c>
      <c r="C37" s="71" t="s">
        <v>68</v>
      </c>
      <c r="D37" s="72">
        <v>1</v>
      </c>
      <c r="E37" s="73">
        <v>10</v>
      </c>
      <c r="F37" s="73">
        <v>10</v>
      </c>
      <c r="G37" s="73">
        <v>10</v>
      </c>
      <c r="H37" s="73">
        <v>10</v>
      </c>
      <c r="I37" s="73">
        <v>10</v>
      </c>
      <c r="J37" s="73">
        <v>102</v>
      </c>
      <c r="K37" s="82">
        <f>SUM(E37:I37)</f>
        <v>50</v>
      </c>
      <c r="O37">
        <v>19</v>
      </c>
    </row>
    <row r="38" spans="1:15">
      <c r="A38" s="6"/>
      <c r="B38" s="6"/>
      <c r="C38" s="6"/>
      <c r="D38" s="6"/>
      <c r="E38" s="8"/>
      <c r="F38" s="8"/>
      <c r="G38" s="8"/>
      <c r="H38" s="8"/>
      <c r="I38" s="8"/>
      <c r="J38" s="8"/>
      <c r="K38" s="81"/>
    </row>
    <row r="39" spans="1:15" ht="15.75">
      <c r="A39" s="74">
        <v>212456005</v>
      </c>
      <c r="B39" s="74" t="s">
        <v>69</v>
      </c>
      <c r="C39" s="74" t="s">
        <v>70</v>
      </c>
      <c r="D39" s="75">
        <v>2</v>
      </c>
      <c r="E39" s="76">
        <v>20</v>
      </c>
      <c r="F39" s="76">
        <v>20</v>
      </c>
      <c r="G39" s="76">
        <v>20</v>
      </c>
      <c r="H39" s="76">
        <v>15</v>
      </c>
      <c r="I39" s="76">
        <v>0</v>
      </c>
      <c r="J39" s="76">
        <v>101</v>
      </c>
      <c r="K39" s="83">
        <f>SUM(E39:I39)</f>
        <v>75</v>
      </c>
    </row>
    <row r="40" spans="1:15" ht="15.75">
      <c r="A40" s="5">
        <v>212456314</v>
      </c>
      <c r="B40" s="5" t="s">
        <v>71</v>
      </c>
      <c r="C40" s="5" t="s">
        <v>24</v>
      </c>
      <c r="D40" s="6">
        <v>2</v>
      </c>
      <c r="E40" s="8"/>
      <c r="F40" s="8"/>
      <c r="G40" s="8"/>
      <c r="H40" s="8"/>
      <c r="I40" s="8"/>
      <c r="J40" s="8"/>
      <c r="K40" s="81"/>
    </row>
    <row r="41" spans="1:15" ht="15.75">
      <c r="A41" s="5">
        <v>222456008</v>
      </c>
      <c r="B41" s="5" t="s">
        <v>72</v>
      </c>
      <c r="C41" s="5" t="s">
        <v>73</v>
      </c>
      <c r="D41" s="6">
        <v>2</v>
      </c>
      <c r="E41" s="8"/>
      <c r="F41" s="8"/>
      <c r="G41" s="8"/>
      <c r="H41" s="8"/>
      <c r="I41" s="8"/>
      <c r="J41" s="8"/>
      <c r="K41" s="81"/>
    </row>
    <row r="42" spans="1:15" ht="15.75">
      <c r="A42" s="5">
        <v>222456014</v>
      </c>
      <c r="B42" s="5" t="s">
        <v>74</v>
      </c>
      <c r="C42" s="5" t="s">
        <v>75</v>
      </c>
      <c r="D42" s="6">
        <v>2</v>
      </c>
      <c r="E42" s="8"/>
      <c r="F42" s="8"/>
      <c r="G42" s="8"/>
      <c r="H42" s="8"/>
      <c r="I42" s="8"/>
      <c r="J42" s="8"/>
      <c r="K42" s="81"/>
    </row>
    <row r="43" spans="1:15" ht="15.75">
      <c r="A43" s="5">
        <v>222456018</v>
      </c>
      <c r="B43" s="5" t="s">
        <v>76</v>
      </c>
      <c r="C43" s="5" t="s">
        <v>77</v>
      </c>
      <c r="D43" s="6">
        <v>2</v>
      </c>
      <c r="E43" s="8"/>
      <c r="F43" s="8"/>
      <c r="G43" s="8"/>
      <c r="H43" s="8"/>
      <c r="I43" s="8"/>
      <c r="J43" s="8"/>
      <c r="K43" s="81"/>
    </row>
    <row r="44" spans="1:15" ht="15.75">
      <c r="A44" s="71">
        <v>222456027</v>
      </c>
      <c r="B44" s="71" t="s">
        <v>78</v>
      </c>
      <c r="C44" s="71" t="s">
        <v>79</v>
      </c>
      <c r="D44" s="72">
        <v>2</v>
      </c>
      <c r="E44" s="73">
        <v>0</v>
      </c>
      <c r="F44" s="73">
        <v>10</v>
      </c>
      <c r="G44" s="73">
        <v>10</v>
      </c>
      <c r="H44" s="73">
        <v>10</v>
      </c>
      <c r="I44" s="73">
        <v>0</v>
      </c>
      <c r="J44" s="73">
        <v>102</v>
      </c>
      <c r="K44" s="82">
        <f>SUM(E44:I44)</f>
        <v>30</v>
      </c>
    </row>
    <row r="45" spans="1:15" ht="15.75">
      <c r="A45" s="74">
        <v>222456042</v>
      </c>
      <c r="B45" s="74" t="s">
        <v>13</v>
      </c>
      <c r="C45" s="74" t="s">
        <v>80</v>
      </c>
      <c r="D45" s="75">
        <v>2</v>
      </c>
      <c r="E45" s="76">
        <v>20</v>
      </c>
      <c r="F45" s="76">
        <v>20</v>
      </c>
      <c r="G45" s="76">
        <v>20</v>
      </c>
      <c r="H45" s="76">
        <v>15</v>
      </c>
      <c r="I45" s="76">
        <v>15</v>
      </c>
      <c r="J45" s="76">
        <v>101</v>
      </c>
      <c r="K45" s="83">
        <f>SUM(E45:I45)</f>
        <v>90</v>
      </c>
    </row>
    <row r="46" spans="1:15" ht="15.75">
      <c r="A46" s="77">
        <v>222456302</v>
      </c>
      <c r="B46" s="77" t="s">
        <v>81</v>
      </c>
      <c r="C46" s="77" t="s">
        <v>82</v>
      </c>
      <c r="D46" s="78">
        <v>2</v>
      </c>
      <c r="E46" s="79">
        <v>10</v>
      </c>
      <c r="F46" s="79">
        <v>10</v>
      </c>
      <c r="G46" s="79">
        <v>10</v>
      </c>
      <c r="H46" s="79">
        <v>10</v>
      </c>
      <c r="I46" s="79">
        <v>10</v>
      </c>
      <c r="J46" s="79">
        <v>105</v>
      </c>
      <c r="K46" s="84">
        <f>SUM(E46:I46)</f>
        <v>50</v>
      </c>
    </row>
    <row r="47" spans="1:15" ht="15.75">
      <c r="A47" s="74">
        <v>232456005</v>
      </c>
      <c r="B47" s="74" t="s">
        <v>83</v>
      </c>
      <c r="C47" s="74" t="s">
        <v>84</v>
      </c>
      <c r="D47" s="75">
        <v>2</v>
      </c>
      <c r="E47" s="76">
        <v>20</v>
      </c>
      <c r="F47" s="76">
        <v>20</v>
      </c>
      <c r="G47" s="76">
        <v>20</v>
      </c>
      <c r="H47" s="76">
        <v>20</v>
      </c>
      <c r="I47" s="76">
        <v>20</v>
      </c>
      <c r="J47" s="76">
        <v>101</v>
      </c>
      <c r="K47" s="83">
        <f>SUM(E47:I47)</f>
        <v>100</v>
      </c>
    </row>
    <row r="48" spans="1:15" ht="15.75">
      <c r="A48" s="74">
        <v>232456010</v>
      </c>
      <c r="B48" s="74" t="s">
        <v>85</v>
      </c>
      <c r="C48" s="74" t="s">
        <v>86</v>
      </c>
      <c r="D48" s="75">
        <v>2</v>
      </c>
      <c r="E48" s="76">
        <v>10</v>
      </c>
      <c r="F48" s="76">
        <v>10</v>
      </c>
      <c r="G48" s="76">
        <v>0</v>
      </c>
      <c r="H48" s="76">
        <v>0</v>
      </c>
      <c r="I48" s="76">
        <v>0</v>
      </c>
      <c r="J48" s="76">
        <v>101</v>
      </c>
      <c r="K48" s="83">
        <f>SUM(E48:I48)</f>
        <v>20</v>
      </c>
    </row>
    <row r="49" spans="1:12" ht="15.75">
      <c r="A49" s="77">
        <v>232456011</v>
      </c>
      <c r="B49" s="77" t="s">
        <v>87</v>
      </c>
      <c r="C49" s="77" t="s">
        <v>88</v>
      </c>
      <c r="D49" s="78">
        <v>2</v>
      </c>
      <c r="E49" s="79">
        <v>20</v>
      </c>
      <c r="F49" s="79">
        <v>20</v>
      </c>
      <c r="G49" s="79">
        <v>20</v>
      </c>
      <c r="H49" s="79">
        <v>0</v>
      </c>
      <c r="I49" s="79">
        <v>0</v>
      </c>
      <c r="J49" s="79">
        <v>105</v>
      </c>
      <c r="K49" s="84">
        <f>SUM(E49:I49)</f>
        <v>60</v>
      </c>
    </row>
    <row r="50" spans="1:12" ht="15.75">
      <c r="A50" s="71">
        <v>232456014</v>
      </c>
      <c r="B50" s="71" t="s">
        <v>89</v>
      </c>
      <c r="C50" s="71" t="s">
        <v>90</v>
      </c>
      <c r="D50" s="72">
        <v>2</v>
      </c>
      <c r="E50" s="73">
        <v>10</v>
      </c>
      <c r="F50" s="73">
        <v>10</v>
      </c>
      <c r="G50" s="73">
        <v>0</v>
      </c>
      <c r="H50" s="73">
        <v>10</v>
      </c>
      <c r="I50" s="73">
        <v>0</v>
      </c>
      <c r="J50" s="73">
        <v>102</v>
      </c>
      <c r="K50" s="82">
        <f>SUM(E50:I50)</f>
        <v>30</v>
      </c>
    </row>
    <row r="51" spans="1:12" ht="15.75">
      <c r="A51" s="74">
        <v>232456017</v>
      </c>
      <c r="B51" s="74" t="s">
        <v>23</v>
      </c>
      <c r="C51" s="74" t="s">
        <v>29</v>
      </c>
      <c r="D51" s="75">
        <v>2</v>
      </c>
      <c r="E51" s="76">
        <v>20</v>
      </c>
      <c r="F51" s="76">
        <v>20</v>
      </c>
      <c r="G51" s="76">
        <v>20</v>
      </c>
      <c r="H51" s="76">
        <v>20</v>
      </c>
      <c r="I51" s="76">
        <v>20</v>
      </c>
      <c r="J51" s="76">
        <v>101</v>
      </c>
      <c r="K51" s="83">
        <f>SUM(E51:I51)</f>
        <v>100</v>
      </c>
      <c r="L51" t="s">
        <v>274</v>
      </c>
    </row>
    <row r="52" spans="1:12" ht="15.75">
      <c r="A52" s="74">
        <v>232456021</v>
      </c>
      <c r="B52" s="74" t="s">
        <v>91</v>
      </c>
      <c r="C52" s="74" t="s">
        <v>92</v>
      </c>
      <c r="D52" s="75">
        <v>2</v>
      </c>
      <c r="E52" s="76">
        <v>0</v>
      </c>
      <c r="F52" s="76">
        <v>0</v>
      </c>
      <c r="G52" s="76">
        <v>10</v>
      </c>
      <c r="H52" s="76">
        <v>10</v>
      </c>
      <c r="I52" s="76">
        <v>0</v>
      </c>
      <c r="J52" s="76">
        <v>101</v>
      </c>
      <c r="K52" s="83">
        <f>SUM(E52:I52)</f>
        <v>20</v>
      </c>
    </row>
    <row r="53" spans="1:12" ht="15.75">
      <c r="A53" s="74">
        <v>232456022</v>
      </c>
      <c r="B53" s="74" t="s">
        <v>11</v>
      </c>
      <c r="C53" s="74" t="s">
        <v>93</v>
      </c>
      <c r="D53" s="75">
        <v>2</v>
      </c>
      <c r="E53" s="76">
        <v>10</v>
      </c>
      <c r="F53" s="76">
        <v>10</v>
      </c>
      <c r="G53" s="76">
        <v>10</v>
      </c>
      <c r="H53" s="76">
        <v>10</v>
      </c>
      <c r="I53" s="76">
        <v>10</v>
      </c>
      <c r="J53" s="76">
        <v>101</v>
      </c>
      <c r="K53" s="83">
        <f>SUM(E53:I53)</f>
        <v>50</v>
      </c>
    </row>
    <row r="54" spans="1:12" ht="15.75">
      <c r="A54" s="71">
        <v>232456023</v>
      </c>
      <c r="B54" s="71" t="s">
        <v>94</v>
      </c>
      <c r="C54" s="71" t="s">
        <v>95</v>
      </c>
      <c r="D54" s="72">
        <v>2</v>
      </c>
      <c r="E54" s="73">
        <v>20</v>
      </c>
      <c r="F54" s="73">
        <v>20</v>
      </c>
      <c r="G54" s="73">
        <v>20</v>
      </c>
      <c r="H54" s="73">
        <v>0</v>
      </c>
      <c r="I54" s="73">
        <v>0</v>
      </c>
      <c r="J54" s="73">
        <v>102</v>
      </c>
      <c r="K54" s="82">
        <f>SUM(E54:I54)</f>
        <v>60</v>
      </c>
    </row>
    <row r="55" spans="1:12" ht="15.75">
      <c r="A55" s="71">
        <v>232456026</v>
      </c>
      <c r="B55" s="71" t="s">
        <v>96</v>
      </c>
      <c r="C55" s="71" t="s">
        <v>97</v>
      </c>
      <c r="D55" s="72">
        <v>2</v>
      </c>
      <c r="E55" s="73">
        <v>0</v>
      </c>
      <c r="F55" s="73">
        <v>0</v>
      </c>
      <c r="G55" s="73">
        <v>0</v>
      </c>
      <c r="H55" s="73">
        <v>0</v>
      </c>
      <c r="I55" s="73">
        <v>0</v>
      </c>
      <c r="J55" s="73">
        <v>102</v>
      </c>
      <c r="K55" s="82">
        <f>SUM(E55:I55)</f>
        <v>0</v>
      </c>
    </row>
    <row r="56" spans="1:12" ht="15.75">
      <c r="A56" s="74">
        <v>232456027</v>
      </c>
      <c r="B56" s="74" t="s">
        <v>98</v>
      </c>
      <c r="C56" s="74" t="s">
        <v>99</v>
      </c>
      <c r="D56" s="75">
        <v>2</v>
      </c>
      <c r="E56" s="76">
        <v>20</v>
      </c>
      <c r="F56" s="76">
        <v>20</v>
      </c>
      <c r="G56" s="76">
        <v>20</v>
      </c>
      <c r="H56" s="76">
        <v>20</v>
      </c>
      <c r="I56" s="76">
        <v>20</v>
      </c>
      <c r="J56" s="76">
        <v>101</v>
      </c>
      <c r="K56" s="83">
        <f>SUM(E56:I56)</f>
        <v>100</v>
      </c>
    </row>
    <row r="57" spans="1:12" ht="15.75">
      <c r="A57" s="74">
        <v>232456028</v>
      </c>
      <c r="B57" s="74" t="s">
        <v>100</v>
      </c>
      <c r="C57" s="74" t="s">
        <v>101</v>
      </c>
      <c r="D57" s="75">
        <v>2</v>
      </c>
      <c r="E57" s="76">
        <v>20</v>
      </c>
      <c r="F57" s="76">
        <v>15</v>
      </c>
      <c r="G57" s="76">
        <v>10</v>
      </c>
      <c r="H57" s="76">
        <v>10</v>
      </c>
      <c r="I57" s="76">
        <v>10</v>
      </c>
      <c r="J57" s="76">
        <v>101</v>
      </c>
      <c r="K57" s="83">
        <f>SUM(E57:I57)</f>
        <v>65</v>
      </c>
    </row>
    <row r="58" spans="1:12" ht="15.75">
      <c r="A58" s="77">
        <v>232456034</v>
      </c>
      <c r="B58" s="77" t="s">
        <v>102</v>
      </c>
      <c r="C58" s="77" t="s">
        <v>103</v>
      </c>
      <c r="D58" s="78">
        <v>2</v>
      </c>
      <c r="E58" s="79">
        <v>20</v>
      </c>
      <c r="F58" s="79">
        <v>20</v>
      </c>
      <c r="G58" s="79">
        <v>20</v>
      </c>
      <c r="H58" s="79">
        <v>0</v>
      </c>
      <c r="I58" s="79">
        <v>0</v>
      </c>
      <c r="J58" s="79">
        <v>105</v>
      </c>
      <c r="K58" s="84">
        <f>SUM(E58:I58)</f>
        <v>60</v>
      </c>
    </row>
    <row r="59" spans="1:12" ht="15.75">
      <c r="A59" s="77">
        <v>232456035</v>
      </c>
      <c r="B59" s="77" t="s">
        <v>104</v>
      </c>
      <c r="C59" s="77" t="s">
        <v>105</v>
      </c>
      <c r="D59" s="78">
        <v>2</v>
      </c>
      <c r="E59" s="79">
        <v>10</v>
      </c>
      <c r="F59" s="79">
        <v>10</v>
      </c>
      <c r="G59" s="79">
        <v>0</v>
      </c>
      <c r="H59" s="79">
        <v>10</v>
      </c>
      <c r="I59" s="79">
        <v>0</v>
      </c>
      <c r="J59" s="79">
        <v>105</v>
      </c>
      <c r="K59" s="84">
        <f>SUM(E59:I59)</f>
        <v>30</v>
      </c>
    </row>
    <row r="60" spans="1:12" ht="15.75">
      <c r="A60" s="74">
        <v>232456041</v>
      </c>
      <c r="B60" s="74" t="s">
        <v>106</v>
      </c>
      <c r="C60" s="74" t="s">
        <v>107</v>
      </c>
      <c r="D60" s="75">
        <v>2</v>
      </c>
      <c r="E60" s="76">
        <v>20</v>
      </c>
      <c r="F60" s="76">
        <v>20</v>
      </c>
      <c r="G60" s="76">
        <v>20</v>
      </c>
      <c r="H60" s="76">
        <v>10</v>
      </c>
      <c r="I60" s="76">
        <v>0</v>
      </c>
      <c r="J60" s="76">
        <v>101</v>
      </c>
      <c r="K60" s="83">
        <f>SUM(E60:I60)</f>
        <v>70</v>
      </c>
    </row>
    <row r="61" spans="1:12" ht="15.75">
      <c r="A61" s="71">
        <v>232456301</v>
      </c>
      <c r="B61" s="71" t="s">
        <v>108</v>
      </c>
      <c r="C61" s="71" t="s">
        <v>47</v>
      </c>
      <c r="D61" s="72">
        <v>2</v>
      </c>
      <c r="E61" s="73">
        <v>0</v>
      </c>
      <c r="F61" s="73">
        <v>0</v>
      </c>
      <c r="G61" s="73">
        <v>0</v>
      </c>
      <c r="H61" s="73">
        <v>10</v>
      </c>
      <c r="I61" s="73">
        <v>10</v>
      </c>
      <c r="J61" s="73">
        <v>102</v>
      </c>
      <c r="K61" s="85">
        <f>SUM(E61:I61)</f>
        <v>20</v>
      </c>
    </row>
    <row r="62" spans="1:12" ht="15.75">
      <c r="A62" s="5"/>
      <c r="B62" s="5"/>
      <c r="C62" s="5"/>
      <c r="D62" s="6"/>
      <c r="E62" s="8"/>
      <c r="F62" s="8"/>
      <c r="G62" s="8"/>
      <c r="H62" s="8"/>
      <c r="I62" s="8"/>
      <c r="J62" s="8"/>
      <c r="K62" s="8"/>
    </row>
    <row r="63" spans="1:12" ht="15.75">
      <c r="A63" s="5"/>
      <c r="B63" s="5"/>
      <c r="C63" s="5"/>
      <c r="D63" s="6"/>
      <c r="E63" s="8"/>
      <c r="F63" s="8"/>
      <c r="G63" s="8"/>
      <c r="H63" s="8"/>
      <c r="I63" s="8"/>
      <c r="J63" s="8"/>
      <c r="K63" s="8"/>
    </row>
    <row r="64" spans="1:12" ht="15.75">
      <c r="A64" s="5"/>
      <c r="B64" s="5"/>
      <c r="C64" s="5"/>
      <c r="D64" s="6"/>
      <c r="E64" s="8"/>
      <c r="F64" s="8"/>
      <c r="G64" s="8"/>
      <c r="H64" s="8"/>
      <c r="I64" s="8"/>
      <c r="J64" s="8"/>
      <c r="K64" s="8"/>
    </row>
    <row r="65" spans="1:11" ht="15.75">
      <c r="A65" s="5"/>
      <c r="B65" s="5"/>
      <c r="C65" s="5"/>
      <c r="E65" s="8"/>
      <c r="F65" s="8"/>
      <c r="G65" s="8"/>
      <c r="H65" s="8"/>
      <c r="I65" s="8"/>
      <c r="J65" s="8"/>
      <c r="K65" s="8"/>
    </row>
  </sheetData>
  <printOptions horizontalCentered="1"/>
  <pageMargins left="0.7" right="0.7" top="0.75" bottom="0.75" header="0.3" footer="0.3"/>
  <pageSetup paperSize="9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323C-2E29-46E4-BC89-5BBD6C971B3F}">
  <sheetPr>
    <pageSetUpPr fitToPage="1"/>
  </sheetPr>
  <dimension ref="A1:O65"/>
  <sheetViews>
    <sheetView tabSelected="1" topLeftCell="A33" workbookViewId="0">
      <selection activeCell="O50" sqref="O50"/>
    </sheetView>
  </sheetViews>
  <sheetFormatPr defaultRowHeight="15"/>
  <cols>
    <col min="1" max="1" width="13" bestFit="1" customWidth="1"/>
    <col min="2" max="2" width="24.7109375" bestFit="1" customWidth="1"/>
    <col min="3" max="3" width="14.140625" bestFit="1" customWidth="1"/>
    <col min="4" max="4" width="3.140625" bestFit="1" customWidth="1"/>
    <col min="5" max="9" width="3.28515625" bestFit="1" customWidth="1"/>
    <col min="10" max="10" width="7.42578125" bestFit="1" customWidth="1"/>
    <col min="11" max="11" width="9.5703125" bestFit="1" customWidth="1"/>
  </cols>
  <sheetData>
    <row r="1" spans="1:11" s="1" customFormat="1" ht="15.75">
      <c r="A1" s="9"/>
      <c r="B1" s="9" t="s">
        <v>0</v>
      </c>
      <c r="C1" s="9" t="s">
        <v>1</v>
      </c>
      <c r="D1" s="80" t="s">
        <v>275</v>
      </c>
      <c r="E1" s="80">
        <v>1</v>
      </c>
      <c r="F1" s="80">
        <v>2</v>
      </c>
      <c r="G1" s="80">
        <v>3</v>
      </c>
      <c r="H1" s="80">
        <v>4</v>
      </c>
      <c r="I1" s="80">
        <v>5</v>
      </c>
      <c r="J1" s="80" t="s">
        <v>276</v>
      </c>
      <c r="K1" s="86" t="s">
        <v>271</v>
      </c>
    </row>
    <row r="2" spans="1:11" ht="15.75">
      <c r="A2" s="5">
        <v>222406003</v>
      </c>
      <c r="B2" s="5" t="s">
        <v>3</v>
      </c>
      <c r="C2" s="5" t="s">
        <v>4</v>
      </c>
      <c r="D2" s="6">
        <v>1</v>
      </c>
      <c r="E2" s="8"/>
      <c r="F2" s="8"/>
      <c r="G2" s="8"/>
      <c r="H2" s="8"/>
      <c r="I2" s="8"/>
      <c r="J2" s="8"/>
      <c r="K2" s="81"/>
    </row>
    <row r="3" spans="1:11" ht="15.75">
      <c r="A3" s="5">
        <v>222406021</v>
      </c>
      <c r="B3" s="5" t="s">
        <v>5</v>
      </c>
      <c r="C3" s="5" t="s">
        <v>6</v>
      </c>
      <c r="D3" s="6">
        <v>1</v>
      </c>
      <c r="E3" s="8"/>
      <c r="F3" s="8"/>
      <c r="G3" s="8"/>
      <c r="H3" s="8"/>
      <c r="I3" s="8"/>
      <c r="J3" s="8"/>
      <c r="K3" s="81"/>
    </row>
    <row r="4" spans="1:11" ht="15.75">
      <c r="A4" s="5">
        <v>222406027</v>
      </c>
      <c r="B4" s="5" t="s">
        <v>7</v>
      </c>
      <c r="C4" s="5" t="s">
        <v>8</v>
      </c>
      <c r="D4" s="6">
        <v>1</v>
      </c>
      <c r="E4" s="8"/>
      <c r="F4" s="8"/>
      <c r="G4" s="8"/>
      <c r="H4" s="8"/>
      <c r="I4" s="8"/>
      <c r="J4" s="8"/>
      <c r="K4" s="81"/>
    </row>
    <row r="5" spans="1:11" ht="15.75">
      <c r="A5" s="5">
        <v>222406036</v>
      </c>
      <c r="B5" s="5" t="s">
        <v>9</v>
      </c>
      <c r="C5" s="5" t="s">
        <v>10</v>
      </c>
      <c r="D5" s="6">
        <v>1</v>
      </c>
      <c r="E5" s="8"/>
      <c r="F5" s="8"/>
      <c r="G5" s="8"/>
      <c r="H5" s="8"/>
      <c r="I5" s="8"/>
      <c r="J5" s="8"/>
      <c r="K5" s="81"/>
    </row>
    <row r="6" spans="1:11" ht="15.75">
      <c r="A6" s="5">
        <v>222406039</v>
      </c>
      <c r="B6" s="5" t="s">
        <v>11</v>
      </c>
      <c r="C6" s="5" t="s">
        <v>12</v>
      </c>
      <c r="D6" s="6">
        <v>1</v>
      </c>
      <c r="E6" s="8"/>
      <c r="F6" s="8"/>
      <c r="G6" s="8"/>
      <c r="H6" s="8"/>
      <c r="I6" s="8"/>
      <c r="J6" s="8"/>
      <c r="K6" s="81"/>
    </row>
    <row r="7" spans="1:11" ht="15.75">
      <c r="A7" s="5">
        <v>222406042</v>
      </c>
      <c r="B7" s="5" t="s">
        <v>13</v>
      </c>
      <c r="C7" s="5" t="s">
        <v>14</v>
      </c>
      <c r="D7" s="6">
        <v>1</v>
      </c>
      <c r="E7" s="8"/>
      <c r="F7" s="8"/>
      <c r="G7" s="8"/>
      <c r="H7" s="8"/>
      <c r="I7" s="8"/>
      <c r="J7" s="8"/>
      <c r="K7" s="81"/>
    </row>
    <row r="8" spans="1:11" ht="15.75">
      <c r="A8" s="5">
        <v>232406002</v>
      </c>
      <c r="B8" s="5" t="s">
        <v>15</v>
      </c>
      <c r="C8" s="5" t="s">
        <v>16</v>
      </c>
      <c r="D8" s="6">
        <v>1</v>
      </c>
      <c r="E8" s="8"/>
      <c r="F8" s="8"/>
      <c r="G8" s="8"/>
      <c r="H8" s="8"/>
      <c r="I8" s="8"/>
      <c r="J8" s="8"/>
      <c r="K8" s="81"/>
    </row>
    <row r="9" spans="1:11" ht="15.75">
      <c r="A9" s="5">
        <v>232406003</v>
      </c>
      <c r="B9" s="5" t="s">
        <v>17</v>
      </c>
      <c r="C9" s="5" t="s">
        <v>18</v>
      </c>
      <c r="D9" s="6">
        <v>1</v>
      </c>
      <c r="E9" s="8"/>
      <c r="F9" s="8"/>
      <c r="G9" s="8"/>
      <c r="H9" s="8"/>
      <c r="I9" s="8"/>
      <c r="J9" s="8"/>
      <c r="K9" s="81"/>
    </row>
    <row r="10" spans="1:11" ht="15.75">
      <c r="A10" s="87">
        <v>232406004</v>
      </c>
      <c r="B10" s="87" t="s">
        <v>19</v>
      </c>
      <c r="C10" s="87" t="s">
        <v>20</v>
      </c>
      <c r="D10" s="88">
        <v>1</v>
      </c>
      <c r="E10" s="89">
        <v>15</v>
      </c>
      <c r="F10" s="89">
        <v>15</v>
      </c>
      <c r="G10" s="89">
        <v>15</v>
      </c>
      <c r="H10" s="89">
        <v>15</v>
      </c>
      <c r="I10" s="89">
        <v>10</v>
      </c>
      <c r="J10" s="89">
        <v>101</v>
      </c>
      <c r="K10" s="90">
        <f>SUM(E10:I10)</f>
        <v>70</v>
      </c>
    </row>
    <row r="11" spans="1:11" ht="15.75">
      <c r="A11" s="87">
        <v>232406006</v>
      </c>
      <c r="B11" s="87" t="s">
        <v>21</v>
      </c>
      <c r="C11" s="87" t="s">
        <v>22</v>
      </c>
      <c r="D11" s="88">
        <v>1</v>
      </c>
      <c r="E11" s="89">
        <v>15</v>
      </c>
      <c r="F11" s="89">
        <v>15</v>
      </c>
      <c r="G11" s="89">
        <v>15</v>
      </c>
      <c r="H11" s="89">
        <v>20</v>
      </c>
      <c r="I11" s="89">
        <v>15</v>
      </c>
      <c r="J11" s="89">
        <v>101</v>
      </c>
      <c r="K11" s="90">
        <f>SUM(E11:I11)</f>
        <v>80</v>
      </c>
    </row>
    <row r="12" spans="1:11" ht="15.75">
      <c r="A12" s="5">
        <v>232406007</v>
      </c>
      <c r="B12" s="5" t="s">
        <v>23</v>
      </c>
      <c r="C12" s="5" t="s">
        <v>24</v>
      </c>
      <c r="D12" s="6">
        <v>1</v>
      </c>
      <c r="E12" s="8"/>
      <c r="F12" s="8"/>
      <c r="G12" s="8"/>
      <c r="H12" s="8"/>
      <c r="I12" s="8"/>
      <c r="J12" s="8"/>
      <c r="K12" s="81"/>
    </row>
    <row r="13" spans="1:11" ht="15.75">
      <c r="A13" s="5">
        <v>232406009</v>
      </c>
      <c r="B13" s="5" t="s">
        <v>7</v>
      </c>
      <c r="C13" s="5" t="s">
        <v>25</v>
      </c>
      <c r="D13" s="6">
        <v>1</v>
      </c>
      <c r="E13" s="8"/>
      <c r="F13" s="8"/>
      <c r="G13" s="8"/>
      <c r="H13" s="8"/>
      <c r="I13" s="8"/>
      <c r="J13" s="8"/>
      <c r="K13" s="81"/>
    </row>
    <row r="14" spans="1:11" ht="15.75">
      <c r="A14" s="5">
        <v>232406010</v>
      </c>
      <c r="B14" s="5" t="s">
        <v>15</v>
      </c>
      <c r="C14" s="5" t="s">
        <v>26</v>
      </c>
      <c r="D14" s="6">
        <v>1</v>
      </c>
      <c r="E14" s="8"/>
      <c r="F14" s="8"/>
      <c r="G14" s="8"/>
      <c r="H14" s="8"/>
      <c r="I14" s="8"/>
      <c r="J14" s="8"/>
      <c r="K14" s="81"/>
    </row>
    <row r="15" spans="1:11" ht="15.75">
      <c r="A15" s="92">
        <v>232406014</v>
      </c>
      <c r="B15" s="92" t="s">
        <v>27</v>
      </c>
      <c r="C15" s="92" t="s">
        <v>28</v>
      </c>
      <c r="D15" s="93">
        <v>1</v>
      </c>
      <c r="E15" s="94">
        <v>20</v>
      </c>
      <c r="F15" s="94">
        <v>20</v>
      </c>
      <c r="G15" s="94">
        <v>20</v>
      </c>
      <c r="H15" s="94">
        <v>15</v>
      </c>
      <c r="I15" s="94">
        <v>10</v>
      </c>
      <c r="J15" s="94">
        <v>102</v>
      </c>
      <c r="K15" s="95">
        <f>SUM(E15:I15)</f>
        <v>85</v>
      </c>
    </row>
    <row r="16" spans="1:11" ht="15.75">
      <c r="A16" s="5">
        <v>232406015</v>
      </c>
      <c r="B16" s="5" t="s">
        <v>23</v>
      </c>
      <c r="C16" s="5" t="s">
        <v>29</v>
      </c>
      <c r="D16" s="6">
        <v>1</v>
      </c>
      <c r="E16" s="8"/>
      <c r="F16" s="8"/>
      <c r="G16" s="8"/>
      <c r="H16" s="8"/>
      <c r="I16" s="8"/>
      <c r="J16" s="8"/>
      <c r="K16" s="81"/>
    </row>
    <row r="17" spans="1:11" ht="15.75">
      <c r="A17" s="5">
        <v>232406017</v>
      </c>
      <c r="B17" s="5" t="s">
        <v>30</v>
      </c>
      <c r="C17" s="5" t="s">
        <v>31</v>
      </c>
      <c r="D17" s="6">
        <v>1</v>
      </c>
      <c r="E17" s="8"/>
      <c r="F17" s="8"/>
      <c r="G17" s="8"/>
      <c r="H17" s="8"/>
      <c r="I17" s="8"/>
      <c r="J17" s="8"/>
      <c r="K17" s="81"/>
    </row>
    <row r="18" spans="1:11" ht="15.75">
      <c r="A18" s="87">
        <v>232406018</v>
      </c>
      <c r="B18" s="87" t="s">
        <v>32</v>
      </c>
      <c r="C18" s="87" t="s">
        <v>33</v>
      </c>
      <c r="D18" s="88">
        <v>1</v>
      </c>
      <c r="E18" s="89">
        <v>0</v>
      </c>
      <c r="F18" s="89">
        <v>0</v>
      </c>
      <c r="G18" s="89">
        <v>10</v>
      </c>
      <c r="H18" s="89">
        <v>0</v>
      </c>
      <c r="I18" s="89">
        <v>0</v>
      </c>
      <c r="J18" s="89">
        <v>101</v>
      </c>
      <c r="K18" s="90">
        <f>SUM(E18:I18)</f>
        <v>10</v>
      </c>
    </row>
    <row r="19" spans="1:11" ht="15.75">
      <c r="A19" s="92">
        <v>232406019</v>
      </c>
      <c r="B19" s="92" t="s">
        <v>34</v>
      </c>
      <c r="C19" s="92" t="s">
        <v>29</v>
      </c>
      <c r="D19" s="93">
        <v>1</v>
      </c>
      <c r="E19" s="94">
        <v>20</v>
      </c>
      <c r="F19" s="94">
        <v>20</v>
      </c>
      <c r="G19" s="94">
        <v>20</v>
      </c>
      <c r="H19" s="94">
        <v>20</v>
      </c>
      <c r="I19" s="94">
        <v>10</v>
      </c>
      <c r="J19" s="94">
        <v>102</v>
      </c>
      <c r="K19" s="95">
        <f>SUM(E19:I19)</f>
        <v>90</v>
      </c>
    </row>
    <row r="20" spans="1:11" ht="15.75">
      <c r="A20" s="5">
        <v>232406023</v>
      </c>
      <c r="B20" s="5" t="s">
        <v>13</v>
      </c>
      <c r="C20" s="5" t="s">
        <v>35</v>
      </c>
      <c r="D20" s="6">
        <v>1</v>
      </c>
      <c r="E20" s="8"/>
      <c r="F20" s="8"/>
      <c r="G20" s="8"/>
      <c r="H20" s="8"/>
      <c r="I20" s="8"/>
      <c r="J20" s="8"/>
      <c r="K20" s="81"/>
    </row>
    <row r="21" spans="1:11" ht="15.75">
      <c r="A21" s="5">
        <v>232406026</v>
      </c>
      <c r="B21" s="5" t="s">
        <v>36</v>
      </c>
      <c r="C21" s="5" t="s">
        <v>37</v>
      </c>
      <c r="D21" s="6">
        <v>1</v>
      </c>
      <c r="E21" s="8"/>
      <c r="F21" s="8"/>
      <c r="G21" s="8"/>
      <c r="H21" s="8"/>
      <c r="I21" s="8"/>
      <c r="J21" s="8"/>
      <c r="K21" s="81"/>
    </row>
    <row r="22" spans="1:11" ht="15.75">
      <c r="A22" s="5">
        <v>232406029</v>
      </c>
      <c r="B22" s="5" t="s">
        <v>38</v>
      </c>
      <c r="C22" s="5" t="s">
        <v>39</v>
      </c>
      <c r="D22" s="6">
        <v>1</v>
      </c>
      <c r="E22" s="8"/>
      <c r="F22" s="8"/>
      <c r="G22" s="8"/>
      <c r="H22" s="8"/>
      <c r="I22" s="8"/>
      <c r="J22" s="8"/>
      <c r="K22" s="81"/>
    </row>
    <row r="23" spans="1:11" ht="15.75">
      <c r="A23" s="5">
        <v>232406030</v>
      </c>
      <c r="B23" s="5" t="s">
        <v>40</v>
      </c>
      <c r="C23" s="5" t="s">
        <v>41</v>
      </c>
      <c r="D23" s="6">
        <v>1</v>
      </c>
      <c r="E23" s="8"/>
      <c r="F23" s="8"/>
      <c r="G23" s="8"/>
      <c r="H23" s="8"/>
      <c r="I23" s="8"/>
      <c r="J23" s="8"/>
      <c r="K23" s="81"/>
    </row>
    <row r="24" spans="1:11" ht="15.75">
      <c r="A24" s="5">
        <v>232406032</v>
      </c>
      <c r="B24" s="5" t="s">
        <v>42</v>
      </c>
      <c r="C24" s="5" t="s">
        <v>43</v>
      </c>
      <c r="D24" s="6">
        <v>1</v>
      </c>
      <c r="E24" s="8"/>
      <c r="F24" s="8"/>
      <c r="G24" s="8"/>
      <c r="H24" s="8"/>
      <c r="I24" s="8"/>
      <c r="J24" s="8"/>
      <c r="K24" s="81"/>
    </row>
    <row r="25" spans="1:11" ht="15.75">
      <c r="A25" s="5">
        <v>232406033</v>
      </c>
      <c r="B25" s="5" t="s">
        <v>44</v>
      </c>
      <c r="C25" s="5" t="s">
        <v>45</v>
      </c>
      <c r="D25" s="6">
        <v>1</v>
      </c>
      <c r="E25" s="8"/>
      <c r="F25" s="8"/>
      <c r="G25" s="8"/>
      <c r="H25" s="8"/>
      <c r="I25" s="8"/>
      <c r="J25" s="8"/>
      <c r="K25" s="81"/>
    </row>
    <row r="26" spans="1:11" ht="15.75">
      <c r="A26" s="5">
        <v>232406034</v>
      </c>
      <c r="B26" s="5" t="s">
        <v>46</v>
      </c>
      <c r="C26" s="5" t="s">
        <v>47</v>
      </c>
      <c r="D26" s="6">
        <v>1</v>
      </c>
      <c r="E26" s="8"/>
      <c r="F26" s="8"/>
      <c r="G26" s="8"/>
      <c r="H26" s="8"/>
      <c r="I26" s="8"/>
      <c r="J26" s="8"/>
      <c r="K26" s="81"/>
    </row>
    <row r="27" spans="1:11" ht="15.75">
      <c r="A27" s="5">
        <v>232406035</v>
      </c>
      <c r="B27" s="5" t="s">
        <v>48</v>
      </c>
      <c r="C27" s="5" t="s">
        <v>49</v>
      </c>
      <c r="D27" s="6">
        <v>1</v>
      </c>
      <c r="E27" s="8"/>
      <c r="F27" s="8"/>
      <c r="G27" s="8"/>
      <c r="H27" s="8"/>
      <c r="I27" s="8"/>
      <c r="J27" s="8"/>
      <c r="K27" s="81"/>
    </row>
    <row r="28" spans="1:11" ht="15.75">
      <c r="A28" s="5">
        <v>232406039</v>
      </c>
      <c r="B28" s="5" t="s">
        <v>50</v>
      </c>
      <c r="C28" s="5" t="s">
        <v>51</v>
      </c>
      <c r="D28" s="6">
        <v>1</v>
      </c>
      <c r="E28" s="8"/>
      <c r="F28" s="8"/>
      <c r="G28" s="8"/>
      <c r="H28" s="8"/>
      <c r="I28" s="8"/>
      <c r="J28" s="8"/>
      <c r="K28" s="81"/>
    </row>
    <row r="29" spans="1:11" ht="15.75">
      <c r="A29" s="5">
        <v>232406041</v>
      </c>
      <c r="B29" s="5" t="s">
        <v>52</v>
      </c>
      <c r="C29" s="5" t="s">
        <v>53</v>
      </c>
      <c r="D29" s="6">
        <v>1</v>
      </c>
      <c r="E29" s="8"/>
      <c r="F29" s="8"/>
      <c r="G29" s="8"/>
      <c r="H29" s="8"/>
      <c r="I29" s="8"/>
      <c r="J29" s="8"/>
      <c r="K29" s="81"/>
    </row>
    <row r="30" spans="1:11" ht="15.75">
      <c r="A30" s="5">
        <v>232406043</v>
      </c>
      <c r="B30" s="5" t="s">
        <v>54</v>
      </c>
      <c r="C30" s="5" t="s">
        <v>55</v>
      </c>
      <c r="D30" s="6">
        <v>1</v>
      </c>
      <c r="E30" s="8"/>
      <c r="F30" s="8"/>
      <c r="G30" s="8"/>
      <c r="H30" s="8"/>
      <c r="I30" s="8"/>
      <c r="J30" s="8"/>
      <c r="K30" s="81"/>
    </row>
    <row r="31" spans="1:11" ht="15.75">
      <c r="A31" s="5">
        <v>232406045</v>
      </c>
      <c r="B31" s="5" t="s">
        <v>56</v>
      </c>
      <c r="C31" s="5" t="s">
        <v>57</v>
      </c>
      <c r="D31" s="6">
        <v>1</v>
      </c>
      <c r="E31" s="8"/>
      <c r="F31" s="8"/>
      <c r="G31" s="8"/>
      <c r="H31" s="8"/>
      <c r="I31" s="8"/>
      <c r="J31" s="8"/>
      <c r="K31" s="81"/>
    </row>
    <row r="32" spans="1:11" ht="15.75">
      <c r="A32" s="5">
        <v>232406046</v>
      </c>
      <c r="B32" s="5" t="s">
        <v>58</v>
      </c>
      <c r="C32" s="5" t="s">
        <v>59</v>
      </c>
      <c r="D32" s="6">
        <v>1</v>
      </c>
      <c r="E32" s="8"/>
      <c r="F32" s="8"/>
      <c r="G32" s="8"/>
      <c r="H32" s="8"/>
      <c r="I32" s="8"/>
      <c r="J32" s="8"/>
      <c r="K32" s="81"/>
    </row>
    <row r="33" spans="1:15" ht="15.75">
      <c r="A33" s="5">
        <v>232406047</v>
      </c>
      <c r="B33" s="5" t="s">
        <v>60</v>
      </c>
      <c r="C33" s="5" t="s">
        <v>61</v>
      </c>
      <c r="D33" s="6">
        <v>1</v>
      </c>
      <c r="E33" s="8"/>
      <c r="F33" s="8"/>
      <c r="G33" s="8"/>
      <c r="H33" s="8"/>
      <c r="I33" s="8"/>
      <c r="J33" s="8"/>
      <c r="K33" s="81"/>
    </row>
    <row r="34" spans="1:15" ht="15.75">
      <c r="A34" s="5">
        <v>232406048</v>
      </c>
      <c r="B34" s="5" t="s">
        <v>62</v>
      </c>
      <c r="C34" s="5" t="s">
        <v>63</v>
      </c>
      <c r="D34" s="6">
        <v>1</v>
      </c>
      <c r="E34" s="8"/>
      <c r="F34" s="8"/>
      <c r="G34" s="8"/>
      <c r="H34" s="8"/>
      <c r="I34" s="8"/>
      <c r="J34" s="8"/>
      <c r="K34" s="81"/>
    </row>
    <row r="35" spans="1:15" ht="15.75">
      <c r="A35" s="5">
        <v>232406301</v>
      </c>
      <c r="B35" s="5" t="s">
        <v>64</v>
      </c>
      <c r="C35" s="5" t="s">
        <v>65</v>
      </c>
      <c r="D35" s="6">
        <v>1</v>
      </c>
      <c r="E35" s="8"/>
      <c r="F35" s="8"/>
      <c r="G35" s="8"/>
      <c r="H35" s="8"/>
      <c r="I35" s="8"/>
      <c r="J35" s="8"/>
      <c r="K35" s="81"/>
    </row>
    <row r="36" spans="1:15" ht="15.75">
      <c r="A36" s="5">
        <v>232406302</v>
      </c>
      <c r="B36" s="5" t="s">
        <v>66</v>
      </c>
      <c r="C36" s="5" t="s">
        <v>67</v>
      </c>
      <c r="D36" s="6">
        <v>1</v>
      </c>
      <c r="E36" s="8"/>
      <c r="F36" s="8"/>
      <c r="G36" s="8"/>
      <c r="H36" s="8"/>
      <c r="I36" s="8"/>
      <c r="J36" s="8"/>
      <c r="K36" s="81"/>
      <c r="O36">
        <v>5</v>
      </c>
    </row>
    <row r="37" spans="1:15" ht="15.75">
      <c r="A37" s="5">
        <v>232406303</v>
      </c>
      <c r="B37" s="5" t="s">
        <v>11</v>
      </c>
      <c r="C37" s="5" t="s">
        <v>68</v>
      </c>
      <c r="D37" s="6">
        <v>1</v>
      </c>
      <c r="E37" s="8"/>
      <c r="F37" s="8"/>
      <c r="G37" s="8"/>
      <c r="H37" s="8"/>
      <c r="I37" s="8"/>
      <c r="J37" s="8"/>
      <c r="K37" s="81"/>
      <c r="O37">
        <v>4</v>
      </c>
    </row>
    <row r="38" spans="1:15" ht="15.75">
      <c r="A38" s="5"/>
      <c r="B38" s="5"/>
      <c r="C38" s="5"/>
      <c r="D38" s="6"/>
      <c r="E38" s="8"/>
      <c r="F38" s="8"/>
      <c r="G38" s="8"/>
      <c r="H38" s="8"/>
      <c r="I38" s="8"/>
      <c r="J38" s="8"/>
      <c r="K38" s="81"/>
    </row>
    <row r="39" spans="1:15" ht="15.75">
      <c r="A39" s="5">
        <v>212456005</v>
      </c>
      <c r="B39" s="5" t="s">
        <v>69</v>
      </c>
      <c r="C39" s="5" t="s">
        <v>70</v>
      </c>
      <c r="D39" s="6">
        <v>2</v>
      </c>
      <c r="E39" s="8"/>
      <c r="F39" s="8"/>
      <c r="G39" s="8"/>
      <c r="H39" s="8"/>
      <c r="I39" s="8"/>
      <c r="J39" s="8"/>
      <c r="K39" s="81"/>
    </row>
    <row r="40" spans="1:15" ht="15.75">
      <c r="A40" s="5">
        <v>212456314</v>
      </c>
      <c r="B40" s="5" t="s">
        <v>71</v>
      </c>
      <c r="C40" s="5" t="s">
        <v>24</v>
      </c>
      <c r="D40" s="6">
        <v>2</v>
      </c>
      <c r="E40" s="8"/>
      <c r="F40" s="8"/>
      <c r="G40" s="8"/>
      <c r="H40" s="8"/>
      <c r="I40" s="8"/>
      <c r="J40" s="8"/>
      <c r="K40" s="81"/>
    </row>
    <row r="41" spans="1:15" ht="15.75">
      <c r="A41" s="5">
        <v>222456008</v>
      </c>
      <c r="B41" s="5" t="s">
        <v>72</v>
      </c>
      <c r="C41" s="5" t="s">
        <v>73</v>
      </c>
      <c r="D41" s="6">
        <v>2</v>
      </c>
      <c r="E41" s="8"/>
      <c r="F41" s="8"/>
      <c r="G41" s="8"/>
      <c r="H41" s="8"/>
      <c r="I41" s="8"/>
      <c r="J41" s="8"/>
      <c r="K41" s="81"/>
    </row>
    <row r="42" spans="1:15" ht="15.75">
      <c r="A42" s="5">
        <v>222456014</v>
      </c>
      <c r="B42" s="5" t="s">
        <v>74</v>
      </c>
      <c r="C42" s="5" t="s">
        <v>75</v>
      </c>
      <c r="D42" s="6">
        <v>2</v>
      </c>
      <c r="E42" s="8"/>
      <c r="F42" s="8"/>
      <c r="G42" s="8"/>
      <c r="H42" s="8"/>
      <c r="I42" s="8"/>
      <c r="J42" s="8"/>
      <c r="K42" s="81"/>
    </row>
    <row r="43" spans="1:15" ht="15.75">
      <c r="A43" s="5">
        <v>222456018</v>
      </c>
      <c r="B43" s="5" t="s">
        <v>76</v>
      </c>
      <c r="C43" s="5" t="s">
        <v>77</v>
      </c>
      <c r="D43" s="6">
        <v>2</v>
      </c>
      <c r="E43" s="8"/>
      <c r="F43" s="8"/>
      <c r="G43" s="8"/>
      <c r="H43" s="8"/>
      <c r="I43" s="8"/>
      <c r="J43" s="8"/>
      <c r="K43" s="81"/>
    </row>
    <row r="44" spans="1:15" ht="15.75">
      <c r="A44" s="5">
        <v>222456027</v>
      </c>
      <c r="B44" s="5" t="s">
        <v>78</v>
      </c>
      <c r="C44" s="5" t="s">
        <v>79</v>
      </c>
      <c r="D44" s="6">
        <v>2</v>
      </c>
      <c r="E44" s="8"/>
      <c r="F44" s="8"/>
      <c r="G44" s="8"/>
      <c r="H44" s="8"/>
      <c r="I44" s="8"/>
      <c r="J44" s="8"/>
      <c r="K44" s="81"/>
    </row>
    <row r="45" spans="1:15" ht="15.75">
      <c r="A45" s="5">
        <v>222456042</v>
      </c>
      <c r="B45" s="5" t="s">
        <v>13</v>
      </c>
      <c r="C45" s="5" t="s">
        <v>80</v>
      </c>
      <c r="D45" s="6">
        <v>2</v>
      </c>
      <c r="E45" s="8"/>
      <c r="F45" s="8"/>
      <c r="G45" s="8"/>
      <c r="H45" s="8"/>
      <c r="I45" s="8"/>
      <c r="J45" s="8"/>
      <c r="K45" s="81"/>
    </row>
    <row r="46" spans="1:15" ht="15.75">
      <c r="A46" s="5">
        <v>222456302</v>
      </c>
      <c r="B46" s="5" t="s">
        <v>81</v>
      </c>
      <c r="C46" s="5" t="s">
        <v>82</v>
      </c>
      <c r="D46" s="6">
        <v>2</v>
      </c>
      <c r="E46" s="8"/>
      <c r="F46" s="8"/>
      <c r="G46" s="8"/>
      <c r="H46" s="8"/>
      <c r="I46" s="8"/>
      <c r="J46" s="8"/>
      <c r="K46" s="81"/>
    </row>
    <row r="47" spans="1:15" ht="15.75">
      <c r="A47" s="5">
        <v>232456005</v>
      </c>
      <c r="B47" s="5" t="s">
        <v>83</v>
      </c>
      <c r="C47" s="5" t="s">
        <v>84</v>
      </c>
      <c r="D47" s="6">
        <v>2</v>
      </c>
      <c r="E47" s="8"/>
      <c r="F47" s="8"/>
      <c r="G47" s="8"/>
      <c r="H47" s="8"/>
      <c r="I47" s="8"/>
      <c r="J47" s="8"/>
      <c r="K47" s="81"/>
    </row>
    <row r="48" spans="1:15" ht="15.75">
      <c r="A48" s="5">
        <v>232456010</v>
      </c>
      <c r="B48" s="5" t="s">
        <v>85</v>
      </c>
      <c r="C48" s="5" t="s">
        <v>86</v>
      </c>
      <c r="D48" s="6">
        <v>2</v>
      </c>
      <c r="E48" s="8"/>
      <c r="F48" s="8"/>
      <c r="G48" s="8"/>
      <c r="H48" s="8"/>
      <c r="I48" s="8"/>
      <c r="J48" s="8"/>
      <c r="K48" s="81"/>
    </row>
    <row r="49" spans="1:11" ht="15.75">
      <c r="A49" s="5">
        <v>232456011</v>
      </c>
      <c r="B49" s="5" t="s">
        <v>87</v>
      </c>
      <c r="C49" s="5" t="s">
        <v>88</v>
      </c>
      <c r="D49" s="6">
        <v>2</v>
      </c>
      <c r="E49" s="8"/>
      <c r="F49" s="8"/>
      <c r="G49" s="8"/>
      <c r="H49" s="8"/>
      <c r="I49" s="8"/>
      <c r="J49" s="8"/>
      <c r="K49" s="81"/>
    </row>
    <row r="50" spans="1:11" ht="15.75">
      <c r="A50" s="87">
        <v>232456014</v>
      </c>
      <c r="B50" s="87" t="s">
        <v>89</v>
      </c>
      <c r="C50" s="87" t="s">
        <v>90</v>
      </c>
      <c r="D50" s="88">
        <v>2</v>
      </c>
      <c r="E50" s="89">
        <v>20</v>
      </c>
      <c r="F50" s="89">
        <v>10</v>
      </c>
      <c r="G50" s="89">
        <v>10</v>
      </c>
      <c r="H50" s="89">
        <v>20</v>
      </c>
      <c r="I50" s="89">
        <v>10</v>
      </c>
      <c r="J50" s="89">
        <v>101</v>
      </c>
      <c r="K50" s="90">
        <f>SUM(E50:I50)</f>
        <v>70</v>
      </c>
    </row>
    <row r="51" spans="1:11" ht="15.75">
      <c r="A51" s="5">
        <v>232456017</v>
      </c>
      <c r="B51" s="5" t="s">
        <v>23</v>
      </c>
      <c r="C51" s="5" t="s">
        <v>29</v>
      </c>
      <c r="D51" s="6">
        <v>2</v>
      </c>
      <c r="E51" s="8"/>
      <c r="F51" s="8"/>
      <c r="G51" s="8"/>
      <c r="H51" s="8"/>
      <c r="I51" s="8"/>
      <c r="J51" s="8"/>
      <c r="K51" s="81"/>
    </row>
    <row r="52" spans="1:11" ht="15.75">
      <c r="A52" s="5">
        <v>232456021</v>
      </c>
      <c r="B52" s="5" t="s">
        <v>91</v>
      </c>
      <c r="C52" s="5" t="s">
        <v>92</v>
      </c>
      <c r="D52" s="6">
        <v>2</v>
      </c>
      <c r="E52" s="8"/>
      <c r="F52" s="8"/>
      <c r="G52" s="8"/>
      <c r="H52" s="8"/>
      <c r="I52" s="8"/>
      <c r="J52" s="8"/>
      <c r="K52" s="81"/>
    </row>
    <row r="53" spans="1:11" ht="15.75">
      <c r="A53" s="5">
        <v>232456022</v>
      </c>
      <c r="B53" s="5" t="s">
        <v>11</v>
      </c>
      <c r="C53" s="5" t="s">
        <v>93</v>
      </c>
      <c r="D53" s="6">
        <v>2</v>
      </c>
      <c r="E53" s="8"/>
      <c r="F53" s="8"/>
      <c r="G53" s="8"/>
      <c r="H53" s="8"/>
      <c r="I53" s="8"/>
      <c r="J53" s="8"/>
      <c r="K53" s="81"/>
    </row>
    <row r="54" spans="1:11" ht="15.75">
      <c r="A54" s="5">
        <v>232456023</v>
      </c>
      <c r="B54" s="5" t="s">
        <v>94</v>
      </c>
      <c r="C54" s="5" t="s">
        <v>95</v>
      </c>
      <c r="D54" s="6">
        <v>2</v>
      </c>
      <c r="E54" s="8"/>
      <c r="F54" s="8"/>
      <c r="G54" s="8"/>
      <c r="H54" s="8"/>
      <c r="I54" s="8"/>
      <c r="J54" s="8"/>
      <c r="K54" s="81"/>
    </row>
    <row r="55" spans="1:11" ht="15.75">
      <c r="A55" s="92">
        <v>232456026</v>
      </c>
      <c r="B55" s="92" t="s">
        <v>96</v>
      </c>
      <c r="C55" s="92" t="s">
        <v>97</v>
      </c>
      <c r="D55" s="93">
        <v>2</v>
      </c>
      <c r="E55" s="94">
        <v>20</v>
      </c>
      <c r="F55" s="94">
        <v>20</v>
      </c>
      <c r="G55" s="94">
        <v>10</v>
      </c>
      <c r="H55" s="94">
        <v>20</v>
      </c>
      <c r="I55" s="94">
        <v>15</v>
      </c>
      <c r="J55" s="94">
        <v>102</v>
      </c>
      <c r="K55" s="95">
        <f>SUM(E55:I55)</f>
        <v>85</v>
      </c>
    </row>
    <row r="56" spans="1:11" ht="15.75">
      <c r="A56" s="5">
        <v>232456027</v>
      </c>
      <c r="B56" s="5" t="s">
        <v>98</v>
      </c>
      <c r="C56" s="5" t="s">
        <v>99</v>
      </c>
      <c r="D56" s="6">
        <v>2</v>
      </c>
      <c r="E56" s="8"/>
      <c r="F56" s="8"/>
      <c r="G56" s="8"/>
      <c r="H56" s="8"/>
      <c r="I56" s="8"/>
      <c r="J56" s="8"/>
      <c r="K56" s="81"/>
    </row>
    <row r="57" spans="1:11" ht="15.75">
      <c r="A57" s="5">
        <v>232456028</v>
      </c>
      <c r="B57" s="5" t="s">
        <v>100</v>
      </c>
      <c r="C57" s="5" t="s">
        <v>101</v>
      </c>
      <c r="D57" s="6">
        <v>2</v>
      </c>
      <c r="E57" s="8"/>
      <c r="F57" s="8"/>
      <c r="G57" s="8"/>
      <c r="H57" s="8"/>
      <c r="I57" s="8"/>
      <c r="J57" s="8"/>
      <c r="K57" s="81"/>
    </row>
    <row r="58" spans="1:11" ht="15.75">
      <c r="A58" s="5">
        <v>232456034</v>
      </c>
      <c r="B58" s="5" t="s">
        <v>102</v>
      </c>
      <c r="C58" s="5" t="s">
        <v>103</v>
      </c>
      <c r="D58" s="6">
        <v>2</v>
      </c>
      <c r="E58" s="8"/>
      <c r="F58" s="8"/>
      <c r="G58" s="8"/>
      <c r="H58" s="8"/>
      <c r="I58" s="8"/>
      <c r="J58" s="8"/>
      <c r="K58" s="81"/>
    </row>
    <row r="59" spans="1:11" ht="15.75">
      <c r="A59" s="92">
        <v>232456035</v>
      </c>
      <c r="B59" s="92" t="s">
        <v>104</v>
      </c>
      <c r="C59" s="92" t="s">
        <v>105</v>
      </c>
      <c r="D59" s="93">
        <v>2</v>
      </c>
      <c r="E59" s="94">
        <v>20</v>
      </c>
      <c r="F59" s="94">
        <v>20</v>
      </c>
      <c r="G59" s="94">
        <v>20</v>
      </c>
      <c r="H59" s="94">
        <v>20</v>
      </c>
      <c r="I59" s="94">
        <v>15</v>
      </c>
      <c r="J59" s="94">
        <v>102</v>
      </c>
      <c r="K59" s="95">
        <f>SUM(E59:I59)</f>
        <v>95</v>
      </c>
    </row>
    <row r="60" spans="1:11" ht="15.75">
      <c r="A60" s="5">
        <v>232456041</v>
      </c>
      <c r="B60" s="5" t="s">
        <v>106</v>
      </c>
      <c r="C60" s="5" t="s">
        <v>107</v>
      </c>
      <c r="D60" s="6">
        <v>2</v>
      </c>
      <c r="E60" s="8"/>
      <c r="F60" s="8"/>
      <c r="G60" s="8"/>
      <c r="H60" s="8"/>
      <c r="I60" s="8"/>
      <c r="J60" s="8"/>
      <c r="K60" s="81"/>
    </row>
    <row r="61" spans="1:11" ht="15.75">
      <c r="A61" s="87">
        <v>232456301</v>
      </c>
      <c r="B61" s="87" t="s">
        <v>108</v>
      </c>
      <c r="C61" s="87" t="s">
        <v>47</v>
      </c>
      <c r="D61" s="88">
        <v>2</v>
      </c>
      <c r="E61" s="89">
        <v>10</v>
      </c>
      <c r="F61" s="89">
        <v>15</v>
      </c>
      <c r="G61" s="89">
        <v>15</v>
      </c>
      <c r="H61" s="89">
        <v>20</v>
      </c>
      <c r="I61" s="89">
        <v>10</v>
      </c>
      <c r="J61" s="89">
        <v>101</v>
      </c>
      <c r="K61" s="91">
        <f>SUM(E61:I61)</f>
        <v>70</v>
      </c>
    </row>
    <row r="62" spans="1:11" ht="15.75">
      <c r="A62" s="5"/>
      <c r="B62" s="5"/>
      <c r="C62" s="5"/>
      <c r="D62" s="6"/>
      <c r="E62" s="8"/>
      <c r="F62" s="8"/>
      <c r="G62" s="8"/>
      <c r="H62" s="8"/>
      <c r="I62" s="8"/>
      <c r="J62" s="8"/>
      <c r="K62" s="8"/>
    </row>
    <row r="63" spans="1:11" ht="15.75">
      <c r="A63" s="5"/>
      <c r="B63" s="5"/>
      <c r="C63" s="5"/>
      <c r="D63" s="6"/>
      <c r="E63" s="8"/>
      <c r="F63" s="8"/>
      <c r="G63" s="8"/>
      <c r="H63" s="8"/>
      <c r="I63" s="8"/>
      <c r="J63" s="8"/>
      <c r="K63" s="8"/>
    </row>
    <row r="64" spans="1:11" ht="15.75">
      <c r="A64" s="5"/>
      <c r="B64" s="5"/>
      <c r="C64" s="5"/>
      <c r="D64" s="6"/>
      <c r="E64" s="8"/>
      <c r="F64" s="8"/>
      <c r="G64" s="8"/>
      <c r="H64" s="8"/>
      <c r="I64" s="8"/>
      <c r="J64" s="8"/>
      <c r="K64" s="8"/>
    </row>
    <row r="65" spans="1:11" ht="15.75">
      <c r="A65" s="5"/>
      <c r="B65" s="5"/>
      <c r="C65" s="5"/>
      <c r="E65" s="8"/>
      <c r="F65" s="8"/>
      <c r="G65" s="8"/>
      <c r="H65" s="8"/>
      <c r="I65" s="8"/>
      <c r="J65" s="8"/>
      <c r="K65" s="8"/>
    </row>
  </sheetData>
  <printOptions horizontalCentered="1"/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2025-04-11T16:17:03Z</dcterms:created>
  <dcterms:modified xsi:type="dcterms:W3CDTF">2025-07-04T05:31:33Z</dcterms:modified>
  <cp:category/>
  <cp:contentStatus/>
</cp:coreProperties>
</file>