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"/>
    </mc:Choice>
  </mc:AlternateContent>
  <bookViews>
    <workbookView xWindow="0" yWindow="0" windowWidth="28800" windowHeight="11400"/>
  </bookViews>
  <sheets>
    <sheet name="Blank" sheetId="3" r:id="rId1"/>
    <sheet name="siNTP" sheetId="1" r:id="rId2"/>
    <sheet name="siGENE" sheetId="9" r:id="rId3"/>
  </sheets>
  <definedNames>
    <definedName name="_xlchart.0" hidden="1">siNTP!$G$8:$G$19</definedName>
    <definedName name="_xlchart.1" hidden="1">siNTP!$O$8:$O$19</definedName>
    <definedName name="_xlchart.2" hidden="1">siGENE!$G$8:$G$19</definedName>
    <definedName name="_xlchart.3" hidden="1">siGENE!$O$8:$O$19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L7" i="9"/>
  <c r="C7" i="9"/>
  <c r="B7" i="9"/>
  <c r="L6" i="9"/>
  <c r="C6" i="9"/>
  <c r="B6" i="9"/>
  <c r="L5" i="9"/>
  <c r="C5" i="9"/>
  <c r="B5" i="9"/>
  <c r="L4" i="9"/>
  <c r="C4" i="9"/>
  <c r="B4" i="9"/>
  <c r="L3" i="9"/>
  <c r="C3" i="9"/>
  <c r="B3" i="9"/>
  <c r="L2" i="9"/>
  <c r="C2" i="9"/>
  <c r="B2" i="9"/>
  <c r="A6" i="3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10" i="9" l="1"/>
  <c r="A16" i="9"/>
  <c r="A2" i="9"/>
  <c r="A8" i="9"/>
  <c r="A14" i="9"/>
  <c r="A4" i="9"/>
  <c r="A12" i="9"/>
  <c r="A18" i="9"/>
  <c r="A6" i="9"/>
  <c r="A3" i="9"/>
  <c r="A5" i="9"/>
  <c r="A7" i="9"/>
  <c r="A9" i="9"/>
  <c r="A11" i="9"/>
  <c r="A13" i="9"/>
  <c r="A15" i="9"/>
  <c r="A17" i="9"/>
  <c r="A19" i="9"/>
  <c r="A14" i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I3" i="3"/>
  <c r="I4" i="3"/>
  <c r="N2" i="3" l="1"/>
  <c r="M2" i="3"/>
  <c r="M18" i="9" l="1"/>
  <c r="N18" i="9" s="1"/>
  <c r="M4" i="1"/>
  <c r="N4" i="1" s="1"/>
  <c r="M2" i="1"/>
  <c r="N2" i="1" s="1"/>
  <c r="M16" i="9"/>
  <c r="N16" i="9" s="1"/>
  <c r="M12" i="1"/>
  <c r="N12" i="1" s="1"/>
  <c r="M10" i="1"/>
  <c r="N10" i="1" s="1"/>
  <c r="M10" i="9"/>
  <c r="N10" i="9" s="1"/>
  <c r="M8" i="1"/>
  <c r="N8" i="1" s="1"/>
  <c r="M16" i="1"/>
  <c r="N16" i="1" s="1"/>
  <c r="M6" i="9"/>
  <c r="N6" i="9" s="1"/>
  <c r="O18" i="9" s="1"/>
  <c r="M12" i="9"/>
  <c r="N12" i="9" s="1"/>
  <c r="M17" i="1"/>
  <c r="N17" i="1" s="1"/>
  <c r="M13" i="9"/>
  <c r="N13" i="9" s="1"/>
  <c r="M11" i="9"/>
  <c r="N11" i="9" s="1"/>
  <c r="M7" i="1"/>
  <c r="N7" i="1" s="1"/>
  <c r="M13" i="1"/>
  <c r="N13" i="1" s="1"/>
  <c r="M15" i="9"/>
  <c r="N15" i="9" s="1"/>
  <c r="M17" i="9"/>
  <c r="N17" i="9" s="1"/>
  <c r="M19" i="1"/>
  <c r="N19" i="1" s="1"/>
  <c r="O19" i="1" s="1"/>
  <c r="M6" i="1"/>
  <c r="N6" i="1" s="1"/>
  <c r="M7" i="9"/>
  <c r="N7" i="9" s="1"/>
  <c r="M9" i="1"/>
  <c r="N9" i="1" s="1"/>
  <c r="M11" i="1"/>
  <c r="N11" i="1" s="1"/>
  <c r="M3" i="1"/>
  <c r="N3" i="1" s="1"/>
  <c r="M2" i="9"/>
  <c r="N2" i="9" s="1"/>
  <c r="M5" i="9"/>
  <c r="N5" i="9" s="1"/>
  <c r="M4" i="9"/>
  <c r="N4" i="9" s="1"/>
  <c r="M15" i="1"/>
  <c r="N15" i="1" s="1"/>
  <c r="O15" i="1" s="1"/>
  <c r="M5" i="1"/>
  <c r="N5" i="1" s="1"/>
  <c r="M18" i="1"/>
  <c r="N18" i="1" s="1"/>
  <c r="M14" i="1"/>
  <c r="N14" i="1" s="1"/>
  <c r="O14" i="1" s="1"/>
  <c r="M8" i="9"/>
  <c r="N8" i="9" s="1"/>
  <c r="M14" i="9"/>
  <c r="N14" i="9" s="1"/>
  <c r="O14" i="9" s="1"/>
  <c r="M9" i="9"/>
  <c r="N9" i="9" s="1"/>
  <c r="M19" i="9"/>
  <c r="N19" i="9" s="1"/>
  <c r="M3" i="9"/>
  <c r="N3" i="9" s="1"/>
  <c r="O16" i="1" l="1"/>
  <c r="O17" i="1"/>
  <c r="O11" i="9"/>
  <c r="O16" i="9"/>
  <c r="O19" i="9"/>
  <c r="O13" i="1"/>
  <c r="O12" i="9"/>
  <c r="O10" i="9"/>
  <c r="O10" i="1"/>
  <c r="O8" i="1"/>
  <c r="O15" i="9"/>
  <c r="O9" i="9"/>
  <c r="O18" i="1"/>
  <c r="O13" i="9"/>
  <c r="O11" i="1"/>
  <c r="O9" i="1"/>
  <c r="O8" i="9"/>
  <c r="O12" i="1"/>
  <c r="O17" i="9"/>
</calcChain>
</file>

<file path=xl/sharedStrings.xml><?xml version="1.0" encoding="utf-8"?>
<sst xmlns="http://schemas.openxmlformats.org/spreadsheetml/2006/main" count="194" uniqueCount="34">
  <si>
    <t>OD2</t>
  </si>
  <si>
    <t>OD1</t>
  </si>
  <si>
    <t>Date</t>
  </si>
  <si>
    <t>Operator</t>
  </si>
  <si>
    <t>BLANK</t>
  </si>
  <si>
    <t>SN1</t>
  </si>
  <si>
    <t>SN2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</si>
  <si>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</si>
  <si>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</si>
  <si>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</si>
  <si>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</si>
  <si>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</si>
  <si>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</si>
  <si>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</si>
  <si>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</si>
  <si>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</si>
  <si>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</si>
  <si>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</si>
  <si>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</si>
  <si>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LYSAT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</si>
  <si>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</si>
  <si>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</si>
  <si>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</si>
  <si>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</si>
  <si>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</si>
  <si>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</si>
  <si>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</si>
  <si>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User</t>
  </si>
  <si>
    <t>siGENE</t>
  </si>
  <si>
    <t>16.7 mM Glc</t>
  </si>
  <si>
    <t>16.7 mM Glc + A</t>
  </si>
  <si>
    <t>Glc + A</t>
  </si>
  <si>
    <t>0.5 mM Glc</t>
  </si>
  <si>
    <t>0.5 mM Glc +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</si>
</sst>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-1.5755022141672792</c:v>
                </c:pt>
                <c:pt idx="1">
                  <c:v>-1.1641525402294497</c:v>
                </c:pt>
                <c:pt idx="2">
                  <c:v>-0.61564515195819347</c:v>
                </c:pt>
                <c:pt idx="3">
                  <c:v>-0.11964588854002281</c:v>
                </c:pt>
                <c:pt idx="4">
                  <c:v>0.11473568422851338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D2" sqref="D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25</v>
      </c>
      <c r="D1" s="3" t="s">
        <v>9</v>
      </c>
      <c r="E1" s="3" t="s">
        <v>11</v>
      </c>
      <c r="F1" s="3" t="s">
        <v>1</v>
      </c>
      <c r="G1" s="3" t="s">
        <v>0</v>
      </c>
      <c r="H1" s="3" t="s">
        <v>10</v>
      </c>
      <c r="I1" s="3" t="s">
        <v>21</v>
      </c>
      <c r="J1" s="3" t="s">
        <v>22</v>
      </c>
      <c r="M1" s="3" t="s">
        <v>12</v>
      </c>
      <c r="N1" s="3" t="s">
        <v>13</v>
      </c>
    </row>
    <row r="2" spans="1:14" x14ac:dyDescent="0.25">
      <c r="A2" s="5">
        <v>43368</v>
      </c>
      <c r="B2" s="4" t="s">
        <v>27</v>
      </c>
      <c r="C2" s="4" t="s">
        <v>28</v>
      </c>
      <c r="D2" s="4" t="s">
        <v>4</v>
      </c>
      <c r="E2" s="4">
        <v>0</v>
      </c>
      <c r="F2" s="4">
        <v>0.17794370000000001</v>
      </c>
      <c r="G2" s="4">
        <v>0.18230950000000001</v>
      </c>
      <c r="H2" s="4">
        <f t="shared" ref="H2:H7" si="0">AVERAGE(F2:G2)</f>
        <v>0.18012660000000003</v>
      </c>
      <c r="I2" s="4"/>
      <c r="J2" s="4"/>
      <c r="M2">
        <f>INTERCEPT($I$3:$I$7,$J$3:$J$7)</f>
        <v>-0.75951043876017854</v>
      </c>
      <c r="N2">
        <f>SLOPE($I$3:$I$7,$J$3:$J$7)</f>
        <v>0.9420177478883528</v>
      </c>
    </row>
    <row r="3" spans="1:14" x14ac:dyDescent="0.25">
      <c r="A3" s="5">
        <f>Blank!A$2</f>
        <v>43368</v>
      </c>
      <c r="B3" s="5" t="str">
        <f>Blank!B$2</f>
        <v>User</v>
      </c>
      <c r="C3" s="5" t="str">
        <f>Blank!C$2</f>
        <v>siGENE</v>
      </c>
      <c r="D3" s="4" t="s">
        <v>4</v>
      </c>
      <c r="E3" s="4">
        <v>3</v>
      </c>
      <c r="F3" s="4">
        <v>0.200463</v>
      </c>
      <c r="G3" s="4">
        <v>0.2129432</v>
      </c>
      <c r="H3" s="4">
        <f t="shared" si="0"/>
        <v>0.2067031</v>
      </c>
      <c r="I3" s="4">
        <f>LOG(H3-$H$2, 10)</f>
        <v>-1.5755022141672792</v>
      </c>
      <c r="J3" s="4">
        <f>LOG(E3/23, 10)</f>
        <v>-0.88460658129793046</v>
      </c>
    </row>
    <row r="4" spans="1:14" x14ac:dyDescent="0.25">
      <c r="A4" s="5">
        <f>Blank!A$2</f>
        <v>43368</v>
      </c>
      <c r="B4" s="5" t="str">
        <f>Blank!B$2</f>
        <v>User</v>
      </c>
      <c r="C4" s="5" t="str">
        <f>Blank!C$2</f>
        <v>siGENE</v>
      </c>
      <c r="D4" s="4" t="s">
        <v>4</v>
      </c>
      <c r="E4" s="4">
        <v>9.74</v>
      </c>
      <c r="F4" s="4">
        <v>0.24699479999999999</v>
      </c>
      <c r="G4" s="4">
        <v>0.25030790000000003</v>
      </c>
      <c r="H4" s="4">
        <f t="shared" si="0"/>
        <v>0.24865134999999999</v>
      </c>
      <c r="I4" s="4">
        <f t="shared" ref="I4:I7" si="1">LOG(H4-$H$2, 10)</f>
        <v>-1.1641525402294497</v>
      </c>
      <c r="J4" s="4">
        <f t="shared" ref="J4:J7" si="2">LOG(E4/23, 10)</f>
        <v>-0.37316887913897728</v>
      </c>
    </row>
    <row r="5" spans="1:14" x14ac:dyDescent="0.25">
      <c r="A5" s="5">
        <f>Blank!A$2</f>
        <v>43368</v>
      </c>
      <c r="B5" s="5" t="str">
        <f>Blank!B$2</f>
        <v>User</v>
      </c>
      <c r="C5" s="5" t="str">
        <f>Blank!C$2</f>
        <v>siGENE</v>
      </c>
      <c r="D5" s="4" t="s">
        <v>4</v>
      </c>
      <c r="E5" s="4">
        <v>29.8</v>
      </c>
      <c r="F5" s="4">
        <v>0.41661500000000001</v>
      </c>
      <c r="G5" s="4">
        <v>0.4282398</v>
      </c>
      <c r="H5" s="4">
        <f t="shared" si="0"/>
        <v>0.42242740000000001</v>
      </c>
      <c r="I5" s="4">
        <f t="shared" si="1"/>
        <v>-0.61564515195819347</v>
      </c>
      <c r="J5" s="4">
        <f t="shared" si="2"/>
        <v>0.11248842805866237</v>
      </c>
    </row>
    <row r="6" spans="1:14" x14ac:dyDescent="0.25">
      <c r="A6" s="5">
        <f>Blank!A$2</f>
        <v>43368</v>
      </c>
      <c r="B6" s="5" t="str">
        <f>Blank!B$2</f>
        <v>User</v>
      </c>
      <c r="C6" s="5" t="str">
        <f>Blank!C$2</f>
        <v>siGENE</v>
      </c>
      <c r="D6" s="4" t="s">
        <v>4</v>
      </c>
      <c r="E6" s="4">
        <v>104</v>
      </c>
      <c r="F6" s="4">
        <v>0.93697030000000003</v>
      </c>
      <c r="G6" s="4">
        <v>0.94167559999999995</v>
      </c>
      <c r="H6" s="4">
        <f t="shared" si="0"/>
        <v>0.93932294999999999</v>
      </c>
      <c r="I6" s="4">
        <f t="shared" si="1"/>
        <v>-0.11964588854002281</v>
      </c>
      <c r="J6" s="4">
        <f t="shared" si="2"/>
        <v>0.65530550328118731</v>
      </c>
    </row>
    <row r="7" spans="1:14" x14ac:dyDescent="0.25">
      <c r="A7" s="5">
        <f>Blank!A$2</f>
        <v>43368</v>
      </c>
      <c r="B7" s="5" t="str">
        <f>Blank!B$2</f>
        <v>User</v>
      </c>
      <c r="C7" s="5" t="str">
        <f>Blank!C$2</f>
        <v>siGENE</v>
      </c>
      <c r="D7" s="4" t="s">
        <v>4</v>
      </c>
      <c r="E7" s="4">
        <v>207</v>
      </c>
      <c r="F7" s="4">
        <v>1.4971410000000001</v>
      </c>
      <c r="G7" s="4">
        <v>1.4678599999999999</v>
      </c>
      <c r="H7" s="4">
        <f t="shared" si="0"/>
        <v>1.4825005</v>
      </c>
      <c r="I7" s="4">
        <f t="shared" si="1"/>
        <v>0.11473568422851338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G2" sqref="G2:H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43368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RIGHT(CELL("nomfichier",A1),LEN(CELL("nomfichier",A1))-SEARCH("]",CELL("nomfichier",A1)))</f>
        <v>siNTP</v>
      </c>
      <c r="E2" s="1" t="s">
        <v>19</v>
      </c>
      <c r="F2" s="1" t="s">
        <v>26</v>
      </c>
      <c r="G2" s="1" t="s">
        <v>29</v>
      </c>
      <c r="H2" s="1" t="s">
        <v>24</v>
      </c>
      <c r="I2" s="1">
        <v>1.08216</v>
      </c>
      <c r="J2" s="1">
        <v>1.4796739999999999</v>
      </c>
      <c r="K2" s="1">
        <v>500</v>
      </c>
      <c r="L2" s="1">
        <f>50</f>
        <v>50</v>
      </c>
      <c r="M2" s="1">
        <f>10^((LOG(AVERAGE(I2:J2)-Blank!$H$2, 10)-Blank!$M$2)/Blank!$N$2) * K2</f>
        <v>3544.0575500244222</v>
      </c>
      <c r="N2" s="1">
        <f t="shared" ref="N2:N19" si="1">(L2/10^3 * M2)</f>
        <v>177.20287750122111</v>
      </c>
      <c r="O2" s="1"/>
    </row>
    <row r="3" spans="1:15" x14ac:dyDescent="0.25">
      <c r="A3" s="2">
        <f>Blank!A$2</f>
        <v>43368</v>
      </c>
      <c r="B3" s="2" t="str">
        <f>Blank!B$2</f>
        <v>User</v>
      </c>
      <c r="C3" s="2" t="str">
        <f>Blank!C$2</f>
        <v>siGENE</v>
      </c>
      <c r="D3" s="1" t="str">
        <f t="shared" ca="1" si="0"/>
        <v>siNTP</v>
      </c>
      <c r="E3" s="1" t="s">
        <v>19</v>
      </c>
      <c r="F3" s="1" t="s">
        <v>26</v>
      </c>
      <c r="G3" s="1" t="s">
        <v>29</v>
      </c>
      <c r="H3" s="1" t="s">
        <v>24</v>
      </c>
      <c r="I3" s="1">
        <v>1.1233500000000001</v>
      </c>
      <c r="J3" s="1">
        <v>1.6034349999999999</v>
      </c>
      <c r="K3" s="1">
        <v>500</v>
      </c>
      <c r="L3" s="1">
        <f>50</f>
        <v>50</v>
      </c>
      <c r="M3" s="1">
        <f>10^((LOG(AVERAGE(I3:J3)-Blank!$H$2, 10)-Blank!$M$2)/Blank!$N$2) * K3</f>
        <v>3826.5713429977245</v>
      </c>
      <c r="N3" s="1">
        <f t="shared" si="1"/>
        <v>191.32856714988623</v>
      </c>
      <c r="O3" s="1"/>
    </row>
    <row r="4" spans="1:15" x14ac:dyDescent="0.25">
      <c r="A4" s="2">
        <f>Blank!A$2</f>
        <v>43368</v>
      </c>
      <c r="B4" s="2" t="str">
        <f>Blank!B$2</f>
        <v>User</v>
      </c>
      <c r="C4" s="2" t="str">
        <f>Blank!C$2</f>
        <v>siGENE</v>
      </c>
      <c r="D4" s="1" t="str">
        <f t="shared" ca="1" si="0"/>
        <v>siNTP</v>
      </c>
      <c r="E4" s="1" t="s">
        <v>19</v>
      </c>
      <c r="F4" s="1" t="s">
        <v>26</v>
      </c>
      <c r="G4" s="1" t="s">
        <v>29</v>
      </c>
      <c r="H4" s="1" t="s">
        <v>24</v>
      </c>
      <c r="I4" s="1">
        <v>1.084713</v>
      </c>
      <c r="J4" s="1">
        <v>1.3019989999999999</v>
      </c>
      <c r="K4" s="1">
        <v>500</v>
      </c>
      <c r="L4" s="1">
        <f>50</f>
        <v>50</v>
      </c>
      <c r="M4" s="1">
        <f>10^((LOG(AVERAGE(I4:J4)-Blank!$H$2, 10)-Blank!$M$2)/Blank!$N$2) * K4</f>
        <v>3245.5497323748987</v>
      </c>
      <c r="N4" s="1">
        <f t="shared" si="1"/>
        <v>162.27748661874494</v>
      </c>
      <c r="O4" s="1"/>
    </row>
    <row r="5" spans="1:15" x14ac:dyDescent="0.25">
      <c r="A5" s="2">
        <f>Blank!A$2</f>
        <v>43368</v>
      </c>
      <c r="B5" s="2" t="str">
        <f>Blank!B$2</f>
        <v>User</v>
      </c>
      <c r="C5" s="2" t="str">
        <f>Blank!C$2</f>
        <v>siGENE</v>
      </c>
      <c r="D5" s="1" t="str">
        <f t="shared" ca="1" si="0"/>
        <v>siNTP</v>
      </c>
      <c r="E5" s="1" t="s">
        <v>19</v>
      </c>
      <c r="F5" s="1" t="s">
        <v>26</v>
      </c>
      <c r="G5" s="1" t="s">
        <v>30</v>
      </c>
      <c r="H5" s="1" t="s">
        <v>31</v>
      </c>
      <c r="I5" s="1">
        <v>1.155276</v>
      </c>
      <c r="J5" s="1">
        <v>1.142757</v>
      </c>
      <c r="K5" s="1">
        <v>500</v>
      </c>
      <c r="L5" s="1">
        <f>50</f>
        <v>50</v>
      </c>
      <c r="M5" s="1">
        <f>10^((LOG(AVERAGE(I5:J5)-Blank!$H$2, 10)-Blank!$M$2)/Blank!$N$2) * K5</f>
        <v>3094.9865738571907</v>
      </c>
      <c r="N5" s="1">
        <f t="shared" si="1"/>
        <v>154.74932869285954</v>
      </c>
      <c r="O5" s="1"/>
    </row>
    <row r="6" spans="1:15" x14ac:dyDescent="0.25">
      <c r="A6" s="2">
        <f>Blank!A$2</f>
        <v>43368</v>
      </c>
      <c r="B6" s="2" t="str">
        <f>Blank!B$2</f>
        <v>User</v>
      </c>
      <c r="C6" s="2" t="str">
        <f>Blank!C$2</f>
        <v>siGENE</v>
      </c>
      <c r="D6" s="1" t="str">
        <f t="shared" ca="1" si="0"/>
        <v>siNTP</v>
      </c>
      <c r="E6" s="1" t="s">
        <v>19</v>
      </c>
      <c r="F6" s="1" t="s">
        <v>26</v>
      </c>
      <c r="G6" s="1" t="s">
        <v>30</v>
      </c>
      <c r="H6" s="1" t="s">
        <v>31</v>
      </c>
      <c r="I6" s="1">
        <v>1.335383</v>
      </c>
      <c r="J6" s="1">
        <v>1.336492</v>
      </c>
      <c r="K6" s="1">
        <v>500</v>
      </c>
      <c r="L6" s="1">
        <f>50</f>
        <v>50</v>
      </c>
      <c r="M6" s="1">
        <f>10^((LOG(AVERAGE(I6:J6)-Blank!$H$2, 10)-Blank!$M$2)/Blank!$N$2) * K6</f>
        <v>3732.3873020047708</v>
      </c>
      <c r="N6" s="1">
        <f t="shared" si="1"/>
        <v>186.61936510023855</v>
      </c>
      <c r="O6" s="1"/>
    </row>
    <row r="7" spans="1:15" x14ac:dyDescent="0.25">
      <c r="A7" s="2">
        <f>Blank!A$2</f>
        <v>43368</v>
      </c>
      <c r="B7" s="2" t="str">
        <f>Blank!B$2</f>
        <v>User</v>
      </c>
      <c r="C7" s="2" t="str">
        <f>Blank!C$2</f>
        <v>siGENE</v>
      </c>
      <c r="D7" s="1" t="str">
        <f t="shared" ca="1" si="0"/>
        <v>siNTP</v>
      </c>
      <c r="E7" s="1" t="s">
        <v>19</v>
      </c>
      <c r="F7" s="1" t="s">
        <v>26</v>
      </c>
      <c r="G7" s="1" t="s">
        <v>30</v>
      </c>
      <c r="H7" s="1" t="s">
        <v>31</v>
      </c>
      <c r="I7" s="1">
        <v>1.137399</v>
      </c>
      <c r="J7" s="1">
        <v>1.2331669999999999</v>
      </c>
      <c r="K7" s="1">
        <v>500</v>
      </c>
      <c r="L7" s="1">
        <f>50</f>
        <v>50</v>
      </c>
      <c r="M7" s="1">
        <f>10^((LOG(AVERAGE(I7:J7)-Blank!$H$2, 10)-Blank!$M$2)/Blank!$N$2) * K7</f>
        <v>3218.105595215834</v>
      </c>
      <c r="N7" s="1">
        <f t="shared" si="1"/>
        <v>160.9052797607917</v>
      </c>
      <c r="O7" s="1"/>
    </row>
    <row r="8" spans="1:15" x14ac:dyDescent="0.25">
      <c r="A8" s="5">
        <f>Blank!A$2</f>
        <v>43368</v>
      </c>
      <c r="B8" s="5" t="str">
        <f>Blank!B$2</f>
        <v>User</v>
      </c>
      <c r="C8" s="5" t="str">
        <f>Blank!C$2</f>
        <v>siGENE</v>
      </c>
      <c r="D8" s="4" t="str">
        <f t="shared" ca="1" si="0"/>
        <v>siNTP</v>
      </c>
      <c r="E8" t="s">
        <v>5</v>
      </c>
      <c r="F8" t="s">
        <v>26</v>
      </c>
      <c r="G8" t="s">
        <v>32</v>
      </c>
      <c r="H8" t="s">
        <v>24</v>
      </c>
      <c r="I8">
        <v>0.45347759999999998</v>
      </c>
      <c r="J8">
        <v>0.4675028</v>
      </c>
      <c r="K8">
        <v>16</v>
      </c>
      <c r="L8">
        <v>100</v>
      </c>
      <c r="M8" s="4">
        <f>10^((LOG(AVERAGE(I8:J8)-Blank!$H$2, 10)-Blank!$M$2)/Blank!$N$2) * K8</f>
        <v>26.552622195075717</v>
      </c>
      <c r="N8">
        <f t="shared" si="1"/>
        <v>2.6552622195075717</v>
      </c>
      <c r="O8">
        <f t="shared" ref="O8:O13" si="2">N8/(N2+N8+N14) * 100</f>
        <v>1.4510423973029847</v>
      </c>
    </row>
    <row r="9" spans="1:15" x14ac:dyDescent="0.25">
      <c r="A9" s="5">
        <f>Blank!A$2</f>
        <v>43368</v>
      </c>
      <c r="B9" s="5" t="str">
        <f>Blank!B$2</f>
        <v>User</v>
      </c>
      <c r="C9" s="5" t="str">
        <f>Blank!C$2</f>
        <v>siGENE</v>
      </c>
      <c r="D9" s="4" t="str">
        <f t="shared" ca="1" si="0"/>
        <v>siNTP</v>
      </c>
      <c r="E9" t="s">
        <v>5</v>
      </c>
      <c r="F9" t="s">
        <v>26</v>
      </c>
      <c r="G9" t="s">
        <v>32</v>
      </c>
      <c r="H9" t="s">
        <v>24</v>
      </c>
      <c r="I9">
        <v>0.55376320000000001</v>
      </c>
      <c r="J9">
        <v>0.58478229999999998</v>
      </c>
      <c r="K9">
        <v>16</v>
      </c>
      <c r="L9">
        <v>100</v>
      </c>
      <c r="M9" s="4">
        <f>10^((LOG(AVERAGE(I9:J9)-Blank!$H$2, 10)-Blank!$M$2)/Blank!$N$2) * K9</f>
        <v>37.606495103674234</v>
      </c>
      <c r="N9">
        <f t="shared" si="1"/>
        <v>3.7606495103674238</v>
      </c>
      <c r="O9">
        <f t="shared" si="2"/>
        <v>1.8847566850904423</v>
      </c>
    </row>
    <row r="10" spans="1:15" x14ac:dyDescent="0.25">
      <c r="A10" s="5">
        <f>Blank!A$2</f>
        <v>43368</v>
      </c>
      <c r="B10" s="5" t="str">
        <f>Blank!B$2</f>
        <v>User</v>
      </c>
      <c r="C10" s="5" t="str">
        <f>Blank!C$2</f>
        <v>siGENE</v>
      </c>
      <c r="D10" s="4" t="str">
        <f t="shared" ca="1" si="0"/>
        <v>siNTP</v>
      </c>
      <c r="E10" t="s">
        <v>5</v>
      </c>
      <c r="F10" t="s">
        <v>26</v>
      </c>
      <c r="G10" t="s">
        <v>32</v>
      </c>
      <c r="H10" t="s">
        <v>24</v>
      </c>
      <c r="I10">
        <v>0.56581780000000004</v>
      </c>
      <c r="J10">
        <v>0.55608009999999997</v>
      </c>
      <c r="K10">
        <v>16</v>
      </c>
      <c r="L10">
        <v>100</v>
      </c>
      <c r="M10" s="4">
        <f>10^((LOG(AVERAGE(I10:J10)-Blank!$H$2, 10)-Blank!$M$2)/Blank!$N$2) * K10</f>
        <v>36.753149895266297</v>
      </c>
      <c r="N10">
        <f t="shared" si="1"/>
        <v>3.6753149895266297</v>
      </c>
      <c r="O10">
        <f t="shared" si="2"/>
        <v>2.162092004919018</v>
      </c>
    </row>
    <row r="11" spans="1:15" x14ac:dyDescent="0.25">
      <c r="A11" s="5">
        <f>Blank!A$2</f>
        <v>43368</v>
      </c>
      <c r="B11" s="5" t="str">
        <f>Blank!B$2</f>
        <v>User</v>
      </c>
      <c r="C11" s="5" t="str">
        <f>Blank!C$2</f>
        <v>siGENE</v>
      </c>
      <c r="D11" s="4" t="str">
        <f t="shared" ca="1" si="0"/>
        <v>siNTP</v>
      </c>
      <c r="E11" t="s">
        <v>5</v>
      </c>
      <c r="F11" t="s">
        <v>26</v>
      </c>
      <c r="G11" t="s">
        <v>33</v>
      </c>
      <c r="H11" t="s">
        <v>31</v>
      </c>
      <c r="I11">
        <v>0.73793319999999996</v>
      </c>
      <c r="J11">
        <v>0.79492130000000005</v>
      </c>
      <c r="K11">
        <v>16</v>
      </c>
      <c r="L11">
        <v>100</v>
      </c>
      <c r="M11" s="4">
        <f>10^((LOG(AVERAGE(I11:J11)-Blank!$H$2, 10)-Blank!$M$2)/Blank!$N$2) * K11</f>
        <v>58.106814477637968</v>
      </c>
      <c r="N11">
        <f t="shared" si="1"/>
        <v>5.8106814477637974</v>
      </c>
      <c r="O11">
        <f t="shared" si="2"/>
        <v>3.3973016846420694</v>
      </c>
    </row>
    <row r="12" spans="1:15" x14ac:dyDescent="0.25">
      <c r="A12" s="5">
        <f>Blank!A$2</f>
        <v>43368</v>
      </c>
      <c r="B12" s="5" t="str">
        <f>Blank!B$2</f>
        <v>User</v>
      </c>
      <c r="C12" s="5" t="str">
        <f>Blank!C$2</f>
        <v>siGENE</v>
      </c>
      <c r="D12" s="4" t="str">
        <f t="shared" ca="1" si="0"/>
        <v>siNTP</v>
      </c>
      <c r="E12" t="s">
        <v>5</v>
      </c>
      <c r="F12" t="s">
        <v>26</v>
      </c>
      <c r="G12" t="s">
        <v>33</v>
      </c>
      <c r="H12" t="s">
        <v>31</v>
      </c>
      <c r="I12">
        <v>0.80376119999999995</v>
      </c>
      <c r="J12">
        <v>0.80962049999999997</v>
      </c>
      <c r="K12">
        <v>16</v>
      </c>
      <c r="L12">
        <v>100</v>
      </c>
      <c r="M12" s="4">
        <f>10^((LOG(AVERAGE(I12:J12)-Blank!$H$2, 10)-Blank!$M$2)/Blank!$N$2) * K12</f>
        <v>62.351622626321827</v>
      </c>
      <c r="N12">
        <f t="shared" si="1"/>
        <v>6.2351622626321834</v>
      </c>
      <c r="O12">
        <f t="shared" si="2"/>
        <v>3.0822430912443957</v>
      </c>
    </row>
    <row r="13" spans="1:15" x14ac:dyDescent="0.25">
      <c r="A13" s="5">
        <f>Blank!A$2</f>
        <v>43368</v>
      </c>
      <c r="B13" s="5" t="str">
        <f>Blank!B$2</f>
        <v>User</v>
      </c>
      <c r="C13" s="5" t="str">
        <f>Blank!C$2</f>
        <v>siGENE</v>
      </c>
      <c r="D13" s="4" t="str">
        <f t="shared" ca="1" si="0"/>
        <v>siNTP</v>
      </c>
      <c r="E13" t="s">
        <v>5</v>
      </c>
      <c r="F13" t="s">
        <v>26</v>
      </c>
      <c r="G13" t="s">
        <v>33</v>
      </c>
      <c r="H13" t="s">
        <v>31</v>
      </c>
      <c r="I13">
        <v>0.83494579999999996</v>
      </c>
      <c r="J13">
        <v>0.79699920000000002</v>
      </c>
      <c r="K13">
        <v>16</v>
      </c>
      <c r="L13">
        <v>100</v>
      </c>
      <c r="M13" s="4">
        <f>10^((LOG(AVERAGE(I13:J13)-Blank!$H$2, 10)-Blank!$M$2)/Blank!$N$2) * K13</f>
        <v>63.332569050162711</v>
      </c>
      <c r="N13">
        <f t="shared" si="1"/>
        <v>6.3332569050162713</v>
      </c>
      <c r="O13">
        <f t="shared" si="2"/>
        <v>3.5989346127064668</v>
      </c>
    </row>
    <row r="14" spans="1:15" x14ac:dyDescent="0.25">
      <c r="A14" s="2">
        <f>Blank!A$2</f>
        <v>43368</v>
      </c>
      <c r="B14" s="2" t="str">
        <f>Blank!B$2</f>
        <v>User</v>
      </c>
      <c r="C14" s="2" t="str">
        <f>Blank!C$2</f>
        <v>siGENE</v>
      </c>
      <c r="D14" s="1" t="str">
        <f t="shared" ca="1" si="0"/>
        <v>siNTP</v>
      </c>
      <c r="E14" s="1" t="s">
        <v>6</v>
      </c>
      <c r="F14" s="1" t="s">
        <v>26</v>
      </c>
      <c r="G14" s="1" t="s">
        <v>29</v>
      </c>
      <c r="H14" s="1" t="s">
        <v>24</v>
      </c>
      <c r="I14" s="1">
        <v>0.50019840000000004</v>
      </c>
      <c r="J14" s="1">
        <v>0.51512400000000003</v>
      </c>
      <c r="K14" s="1">
        <v>16</v>
      </c>
      <c r="L14" s="1">
        <v>100</v>
      </c>
      <c r="M14" s="1">
        <f>10^((LOG(AVERAGE(I14:J14)-Blank!$H$2, 10)-Blank!$M$2)/Blank!$N$2) * K14</f>
        <v>31.318421325127893</v>
      </c>
      <c r="N14" s="1">
        <f t="shared" si="1"/>
        <v>3.1318421325127894</v>
      </c>
      <c r="O14" s="1">
        <f t="shared" ref="O14:O19" si="3">N14/(N2+N14) * 100</f>
        <v>1.7366828411487649</v>
      </c>
    </row>
    <row r="15" spans="1:15" x14ac:dyDescent="0.25">
      <c r="A15" s="2">
        <f>Blank!A$2</f>
        <v>43368</v>
      </c>
      <c r="B15" s="2" t="str">
        <f>Blank!B$2</f>
        <v>User</v>
      </c>
      <c r="C15" s="2" t="str">
        <f>Blank!C$2</f>
        <v>siGENE</v>
      </c>
      <c r="D15" s="1" t="str">
        <f t="shared" ca="1" si="0"/>
        <v>siNTP</v>
      </c>
      <c r="E15" s="1" t="s">
        <v>6</v>
      </c>
      <c r="F15" s="1" t="s">
        <v>26</v>
      </c>
      <c r="G15" s="1" t="s">
        <v>29</v>
      </c>
      <c r="H15" s="1" t="s">
        <v>24</v>
      </c>
      <c r="I15" s="1">
        <v>0.63758000000000004</v>
      </c>
      <c r="J15" s="1">
        <v>0.63285139999999995</v>
      </c>
      <c r="K15" s="1">
        <v>16</v>
      </c>
      <c r="L15" s="1">
        <v>100</v>
      </c>
      <c r="M15" s="1">
        <f>10^((LOG(AVERAGE(I15:J15)-Blank!$H$2, 10)-Blank!$M$2)/Blank!$N$2) * K15</f>
        <v>44.404913448390452</v>
      </c>
      <c r="N15" s="1">
        <f t="shared" si="1"/>
        <v>4.4404913448390451</v>
      </c>
      <c r="O15" s="1">
        <f t="shared" si="3"/>
        <v>2.2682294020220195</v>
      </c>
    </row>
    <row r="16" spans="1:15" x14ac:dyDescent="0.25">
      <c r="A16" s="2">
        <f>Blank!A$2</f>
        <v>43368</v>
      </c>
      <c r="B16" s="2" t="str">
        <f>Blank!B$2</f>
        <v>User</v>
      </c>
      <c r="C16" s="2" t="str">
        <f>Blank!C$2</f>
        <v>siGENE</v>
      </c>
      <c r="D16" s="1" t="str">
        <f t="shared" ca="1" si="0"/>
        <v>siNTP</v>
      </c>
      <c r="E16" s="1" t="s">
        <v>6</v>
      </c>
      <c r="F16" s="1" t="s">
        <v>26</v>
      </c>
      <c r="G16" s="1" t="s">
        <v>29</v>
      </c>
      <c r="H16" s="1" t="s">
        <v>24</v>
      </c>
      <c r="I16" s="1">
        <v>0.58842839999999996</v>
      </c>
      <c r="J16" s="1">
        <v>0.60369379999999995</v>
      </c>
      <c r="K16" s="1">
        <v>16</v>
      </c>
      <c r="L16" s="1">
        <v>100</v>
      </c>
      <c r="M16" s="1">
        <f>10^((LOG(AVERAGE(I16:J16)-Blank!$H$2, 10)-Blank!$M$2)/Blank!$N$2) * K16</f>
        <v>40.36032408266491</v>
      </c>
      <c r="N16" s="1">
        <f t="shared" si="1"/>
        <v>4.0360324082664913</v>
      </c>
      <c r="O16" s="1">
        <f t="shared" si="3"/>
        <v>2.4267614754823317</v>
      </c>
    </row>
    <row r="17" spans="1:15" x14ac:dyDescent="0.25">
      <c r="A17" s="2">
        <f>Blank!A$2</f>
        <v>43368</v>
      </c>
      <c r="B17" s="2" t="str">
        <f>Blank!B$2</f>
        <v>User</v>
      </c>
      <c r="C17" s="2" t="str">
        <f>Blank!C$2</f>
        <v>siGENE</v>
      </c>
      <c r="D17" s="1" t="str">
        <f t="shared" ca="1" si="0"/>
        <v>siNTP</v>
      </c>
      <c r="E17" s="1" t="s">
        <v>6</v>
      </c>
      <c r="F17" s="1" t="s">
        <v>26</v>
      </c>
      <c r="G17" s="1" t="s">
        <v>30</v>
      </c>
      <c r="H17" s="1" t="s">
        <v>31</v>
      </c>
      <c r="I17" s="1">
        <v>1.1898249999999999</v>
      </c>
      <c r="J17" s="1">
        <v>1.2138599999999999</v>
      </c>
      <c r="K17" s="1">
        <v>16</v>
      </c>
      <c r="L17" s="1">
        <v>100</v>
      </c>
      <c r="M17" s="1">
        <f>10^((LOG(AVERAGE(I17:J17)-Blank!$H$2, 10)-Blank!$M$2)/Blank!$N$2) * K17</f>
        <v>104.78125036823991</v>
      </c>
      <c r="N17" s="1">
        <f t="shared" si="1"/>
        <v>10.478125036823991</v>
      </c>
      <c r="O17" s="1">
        <f t="shared" si="3"/>
        <v>6.3416368165828425</v>
      </c>
    </row>
    <row r="18" spans="1:15" x14ac:dyDescent="0.25">
      <c r="A18" s="2">
        <f>Blank!A$2</f>
        <v>43368</v>
      </c>
      <c r="B18" s="2" t="str">
        <f>Blank!B$2</f>
        <v>User</v>
      </c>
      <c r="C18" s="2" t="str">
        <f>Blank!C$2</f>
        <v>siGENE</v>
      </c>
      <c r="D18" s="1" t="str">
        <f t="shared" ca="1" si="0"/>
        <v>siNTP</v>
      </c>
      <c r="E18" s="1" t="s">
        <v>6</v>
      </c>
      <c r="F18" s="1" t="s">
        <v>26</v>
      </c>
      <c r="G18" s="1" t="s">
        <v>30</v>
      </c>
      <c r="H18" s="1" t="s">
        <v>31</v>
      </c>
      <c r="I18" s="1">
        <v>1.092967</v>
      </c>
      <c r="J18" s="1">
        <v>1.119154</v>
      </c>
      <c r="K18" s="1">
        <v>16</v>
      </c>
      <c r="L18" s="1">
        <v>100</v>
      </c>
      <c r="M18" s="1">
        <f>10^((LOG(AVERAGE(I18:J18)-Blank!$H$2, 10)-Blank!$M$2)/Blank!$N$2) * K18</f>
        <v>94.384806203139547</v>
      </c>
      <c r="N18" s="1">
        <f t="shared" si="1"/>
        <v>9.4384806203139551</v>
      </c>
      <c r="O18" s="1">
        <f t="shared" si="3"/>
        <v>4.814130536641172</v>
      </c>
    </row>
    <row r="19" spans="1:15" x14ac:dyDescent="0.25">
      <c r="A19" s="2">
        <f>Blank!A$2</f>
        <v>43368</v>
      </c>
      <c r="B19" s="2" t="str">
        <f>Blank!B$2</f>
        <v>User</v>
      </c>
      <c r="C19" s="2" t="str">
        <f>Blank!C$2</f>
        <v>siGENE</v>
      </c>
      <c r="D19" s="1" t="str">
        <f t="shared" ca="1" si="0"/>
        <v>siNTP</v>
      </c>
      <c r="E19" s="1" t="s">
        <v>6</v>
      </c>
      <c r="F19" s="1" t="s">
        <v>26</v>
      </c>
      <c r="G19" s="1" t="s">
        <v>30</v>
      </c>
      <c r="H19" s="1" t="s">
        <v>31</v>
      </c>
      <c r="I19" s="1">
        <v>1.059982</v>
      </c>
      <c r="J19" s="1">
        <v>1.0222629999999999</v>
      </c>
      <c r="K19" s="1">
        <v>16</v>
      </c>
      <c r="L19" s="1">
        <v>100</v>
      </c>
      <c r="M19" s="1">
        <f>10^((LOG(AVERAGE(I19:J19)-Blank!$H$2, 10)-Blank!$M$2)/Blank!$N$2) * K19</f>
        <v>87.373447146415046</v>
      </c>
      <c r="N19" s="1">
        <f t="shared" si="1"/>
        <v>8.7373447146415053</v>
      </c>
      <c r="O19" s="1">
        <f t="shared" si="3"/>
        <v>5.1504418430562557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G2" sqref="G2:H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43368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RIGHT(CELL("nomfichier",A7),LEN(CELL("nomfichier",A7))-SEARCH("]",CELL("nomfichier",A7)))</f>
        <v>siGENE</v>
      </c>
      <c r="E2" s="1" t="s">
        <v>19</v>
      </c>
      <c r="F2" s="1" t="s">
        <v>20</v>
      </c>
      <c r="G2" s="1" t="s">
        <v>29</v>
      </c>
      <c r="H2" s="1" t="s">
        <v>24</v>
      </c>
      <c r="I2" s="1">
        <v>1.12873</v>
      </c>
      <c r="J2" s="1">
        <v>1.1907760000000001</v>
      </c>
      <c r="K2" s="1">
        <v>500</v>
      </c>
      <c r="L2" s="1">
        <f>50</f>
        <v>50</v>
      </c>
      <c r="M2" s="1">
        <f>10^((LOG(AVERAGE(I2:J2)-Blank!$H$2, 10)-Blank!$M$2)/Blank!$N$2) * K2</f>
        <v>3131.406206118455</v>
      </c>
      <c r="N2" s="1">
        <f t="shared" ref="N2:N19" si="1">(L2/10^3 * M2)</f>
        <v>156.57031030592276</v>
      </c>
      <c r="O2" s="1"/>
    </row>
    <row r="3" spans="1:15" x14ac:dyDescent="0.25">
      <c r="A3" s="2">
        <f>Blank!A$2</f>
        <v>43368</v>
      </c>
      <c r="B3" s="2" t="str">
        <f>Blank!B$2</f>
        <v>User</v>
      </c>
      <c r="C3" s="2" t="str">
        <f>Blank!C$2</f>
        <v>siGENE</v>
      </c>
      <c r="D3" s="1" t="str">
        <f t="shared" ca="1" si="0"/>
        <v>siGENE</v>
      </c>
      <c r="E3" s="1" t="s">
        <v>19</v>
      </c>
      <c r="F3" s="1" t="s">
        <v>20</v>
      </c>
      <c r="G3" s="1" t="s">
        <v>29</v>
      </c>
      <c r="H3" s="1" t="s">
        <v>24</v>
      </c>
      <c r="I3" s="1">
        <v>1.186563</v>
      </c>
      <c r="J3" s="1">
        <v>1.163494</v>
      </c>
      <c r="K3" s="1">
        <v>500</v>
      </c>
      <c r="L3" s="1">
        <f>50</f>
        <v>50</v>
      </c>
      <c r="M3" s="1">
        <f>10^((LOG(AVERAGE(I3:J3)-Blank!$H$2, 10)-Blank!$M$2)/Blank!$N$2) * K3</f>
        <v>3183.2650262523971</v>
      </c>
      <c r="N3" s="1">
        <f t="shared" si="1"/>
        <v>159.16325131261988</v>
      </c>
      <c r="O3" s="1"/>
    </row>
    <row r="4" spans="1:15" x14ac:dyDescent="0.25">
      <c r="A4" s="2">
        <f>Blank!A$2</f>
        <v>43368</v>
      </c>
      <c r="B4" s="2" t="str">
        <f>Blank!B$2</f>
        <v>User</v>
      </c>
      <c r="C4" s="2" t="str">
        <f>Blank!C$2</f>
        <v>siGENE</v>
      </c>
      <c r="D4" s="1" t="str">
        <f t="shared" ca="1" si="0"/>
        <v>siGENE</v>
      </c>
      <c r="E4" s="1" t="s">
        <v>19</v>
      </c>
      <c r="F4" s="1" t="s">
        <v>20</v>
      </c>
      <c r="G4" s="1" t="s">
        <v>29</v>
      </c>
      <c r="H4" s="1" t="s">
        <v>24</v>
      </c>
      <c r="I4" s="1">
        <v>1.0834170000000001</v>
      </c>
      <c r="J4" s="1">
        <v>1.037172</v>
      </c>
      <c r="K4" s="1">
        <v>500</v>
      </c>
      <c r="L4" s="1">
        <f>50</f>
        <v>50</v>
      </c>
      <c r="M4" s="1">
        <f>10^((LOG(AVERAGE(I4:J4)-Blank!$H$2, 10)-Blank!$M$2)/Blank!$N$2) * K4</f>
        <v>2795.0053043181365</v>
      </c>
      <c r="N4" s="1">
        <f t="shared" si="1"/>
        <v>139.75026521590684</v>
      </c>
      <c r="O4" s="1"/>
    </row>
    <row r="5" spans="1:15" x14ac:dyDescent="0.25">
      <c r="A5" s="2">
        <f>Blank!A$2</f>
        <v>43368</v>
      </c>
      <c r="B5" s="2" t="str">
        <f>Blank!B$2</f>
        <v>User</v>
      </c>
      <c r="C5" s="2" t="str">
        <f>Blank!C$2</f>
        <v>siGENE</v>
      </c>
      <c r="D5" s="1" t="str">
        <f t="shared" ca="1" si="0"/>
        <v>siGENE</v>
      </c>
      <c r="E5" s="1" t="s">
        <v>19</v>
      </c>
      <c r="F5" s="1" t="s">
        <v>20</v>
      </c>
      <c r="G5" s="1" t="s">
        <v>30</v>
      </c>
      <c r="H5" s="1" t="s">
        <v>31</v>
      </c>
      <c r="I5" s="1">
        <v>0.84815879999999999</v>
      </c>
      <c r="J5" s="1">
        <v>1.1505080000000001</v>
      </c>
      <c r="K5" s="1">
        <v>500</v>
      </c>
      <c r="L5" s="1">
        <f>50</f>
        <v>50</v>
      </c>
      <c r="M5" s="1">
        <f>10^((LOG(AVERAGE(I5:J5)-Blank!$H$2, 10)-Blank!$M$2)/Blank!$N$2) * K5</f>
        <v>2589.9536328329259</v>
      </c>
      <c r="N5" s="1">
        <f t="shared" si="1"/>
        <v>129.4976816416463</v>
      </c>
      <c r="O5" s="1"/>
    </row>
    <row r="6" spans="1:15" x14ac:dyDescent="0.25">
      <c r="A6" s="2">
        <f>Blank!A$2</f>
        <v>43368</v>
      </c>
      <c r="B6" s="2" t="str">
        <f>Blank!B$2</f>
        <v>User</v>
      </c>
      <c r="C6" s="2" t="str">
        <f>Blank!C$2</f>
        <v>siGENE</v>
      </c>
      <c r="D6" s="1" t="str">
        <f t="shared" ca="1" si="0"/>
        <v>siGENE</v>
      </c>
      <c r="E6" s="1" t="s">
        <v>19</v>
      </c>
      <c r="F6" s="1" t="s">
        <v>20</v>
      </c>
      <c r="G6" s="1" t="s">
        <v>30</v>
      </c>
      <c r="H6" s="1" t="s">
        <v>31</v>
      </c>
      <c r="I6" s="1">
        <v>0.92099249999999999</v>
      </c>
      <c r="J6" s="1">
        <v>1.1421300000000001</v>
      </c>
      <c r="K6" s="1">
        <v>500</v>
      </c>
      <c r="L6" s="1">
        <f>50</f>
        <v>50</v>
      </c>
      <c r="M6" s="1">
        <f>10^((LOG(AVERAGE(I6:J6)-Blank!$H$2, 10)-Blank!$M$2)/Blank!$N$2) * K6</f>
        <v>2698.244002816682</v>
      </c>
      <c r="N6" s="1">
        <f t="shared" si="1"/>
        <v>134.9122001408341</v>
      </c>
      <c r="O6" s="1"/>
    </row>
    <row r="7" spans="1:15" x14ac:dyDescent="0.25">
      <c r="A7" s="2">
        <f>Blank!A$2</f>
        <v>43368</v>
      </c>
      <c r="B7" s="2" t="str">
        <f>Blank!B$2</f>
        <v>User</v>
      </c>
      <c r="C7" s="2" t="str">
        <f>Blank!C$2</f>
        <v>siGENE</v>
      </c>
      <c r="D7" s="1" t="str">
        <f t="shared" ca="1" si="0"/>
        <v>siGENE</v>
      </c>
      <c r="E7" s="1" t="s">
        <v>19</v>
      </c>
      <c r="F7" s="1" t="s">
        <v>20</v>
      </c>
      <c r="G7" s="1" t="s">
        <v>30</v>
      </c>
      <c r="H7" s="1" t="s">
        <v>31</v>
      </c>
      <c r="I7" s="1">
        <v>0.81548480000000001</v>
      </c>
      <c r="J7" s="1">
        <v>0.95445199999999997</v>
      </c>
      <c r="K7" s="1">
        <v>500</v>
      </c>
      <c r="L7" s="1">
        <f>50</f>
        <v>50</v>
      </c>
      <c r="M7" s="1">
        <f>10^((LOG(AVERAGE(I7:J7)-Blank!$H$2, 10)-Blank!$M$2)/Blank!$N$2) * K7</f>
        <v>2207.8557067153561</v>
      </c>
      <c r="N7" s="1">
        <f t="shared" si="1"/>
        <v>110.39278533576781</v>
      </c>
      <c r="O7" s="1"/>
    </row>
    <row r="8" spans="1:15" x14ac:dyDescent="0.25">
      <c r="A8" s="5">
        <f>Blank!A$2</f>
        <v>43368</v>
      </c>
      <c r="B8" s="5" t="str">
        <f>Blank!B$2</f>
        <v>User</v>
      </c>
      <c r="C8" s="5" t="str">
        <f>Blank!C$2</f>
        <v>siGENE</v>
      </c>
      <c r="D8" s="4" t="str">
        <f t="shared" ca="1" si="0"/>
        <v>siGENE</v>
      </c>
      <c r="E8" t="s">
        <v>5</v>
      </c>
      <c r="F8" t="s">
        <v>20</v>
      </c>
      <c r="G8" t="s">
        <v>32</v>
      </c>
      <c r="H8" t="s">
        <v>24</v>
      </c>
      <c r="I8">
        <v>0.4735782</v>
      </c>
      <c r="J8">
        <v>0.51446619999999998</v>
      </c>
      <c r="K8">
        <v>16</v>
      </c>
      <c r="L8">
        <v>100</v>
      </c>
      <c r="M8" s="4">
        <f>10^((LOG(AVERAGE(I8:J8)-Blank!$H$2, 10)-Blank!$M$2)/Blank!$N$2) * K8</f>
        <v>29.935804648224465</v>
      </c>
      <c r="N8">
        <f t="shared" si="1"/>
        <v>2.9935804648224469</v>
      </c>
      <c r="O8">
        <f t="shared" ref="O8:O13" si="2">N8/(N2+N8+N14) * 100</f>
        <v>1.8274278864553815</v>
      </c>
    </row>
    <row r="9" spans="1:15" x14ac:dyDescent="0.25">
      <c r="A9" s="5">
        <f>Blank!A$2</f>
        <v>43368</v>
      </c>
      <c r="B9" s="5" t="str">
        <f>Blank!B$2</f>
        <v>User</v>
      </c>
      <c r="C9" s="5" t="str">
        <f>Blank!C$2</f>
        <v>siGENE</v>
      </c>
      <c r="D9" s="4" t="str">
        <f t="shared" ca="1" si="0"/>
        <v>siGENE</v>
      </c>
      <c r="E9" t="s">
        <v>5</v>
      </c>
      <c r="F9" t="s">
        <v>20</v>
      </c>
      <c r="G9" t="s">
        <v>32</v>
      </c>
      <c r="H9" t="s">
        <v>24</v>
      </c>
      <c r="I9">
        <v>0.5220612</v>
      </c>
      <c r="J9">
        <v>0.53695769999999998</v>
      </c>
      <c r="K9">
        <v>16</v>
      </c>
      <c r="L9">
        <v>100</v>
      </c>
      <c r="M9" s="4">
        <f>10^((LOG(AVERAGE(I9:J9)-Blank!$H$2, 10)-Blank!$M$2)/Blank!$N$2) * K9</f>
        <v>33.540568940639488</v>
      </c>
      <c r="N9">
        <f t="shared" si="1"/>
        <v>3.354056894063949</v>
      </c>
      <c r="O9">
        <f t="shared" si="2"/>
        <v>2.0066168015690535</v>
      </c>
    </row>
    <row r="10" spans="1:15" x14ac:dyDescent="0.25">
      <c r="A10" s="5">
        <f>Blank!A$2</f>
        <v>43368</v>
      </c>
      <c r="B10" s="5" t="str">
        <f>Blank!B$2</f>
        <v>User</v>
      </c>
      <c r="C10" s="5" t="str">
        <f>Blank!C$2</f>
        <v>siGENE</v>
      </c>
      <c r="D10" s="4" t="str">
        <f t="shared" ca="1" si="0"/>
        <v>siGENE</v>
      </c>
      <c r="E10" t="s">
        <v>5</v>
      </c>
      <c r="F10" t="s">
        <v>20</v>
      </c>
      <c r="G10" t="s">
        <v>32</v>
      </c>
      <c r="H10" t="s">
        <v>24</v>
      </c>
      <c r="I10">
        <v>0.54221189999999997</v>
      </c>
      <c r="J10">
        <v>0.57465889999999997</v>
      </c>
      <c r="K10">
        <v>16</v>
      </c>
      <c r="L10">
        <v>100</v>
      </c>
      <c r="M10" s="4">
        <f>10^((LOG(AVERAGE(I10:J10)-Blank!$H$2, 10)-Blank!$M$2)/Blank!$N$2) * K10</f>
        <v>36.495688468638754</v>
      </c>
      <c r="N10">
        <f t="shared" si="1"/>
        <v>3.6495688468638754</v>
      </c>
      <c r="O10">
        <f t="shared" si="2"/>
        <v>2.4905966897487448</v>
      </c>
    </row>
    <row r="11" spans="1:15" x14ac:dyDescent="0.25">
      <c r="A11" s="5">
        <f>Blank!A$2</f>
        <v>43368</v>
      </c>
      <c r="B11" s="5" t="str">
        <f>Blank!B$2</f>
        <v>User</v>
      </c>
      <c r="C11" s="5" t="str">
        <f>Blank!C$2</f>
        <v>siGENE</v>
      </c>
      <c r="D11" s="4" t="str">
        <f t="shared" ca="1" si="0"/>
        <v>siGENE</v>
      </c>
      <c r="E11" t="s">
        <v>5</v>
      </c>
      <c r="F11" t="s">
        <v>20</v>
      </c>
      <c r="G11" t="s">
        <v>33</v>
      </c>
      <c r="H11" t="s">
        <v>31</v>
      </c>
      <c r="I11">
        <v>0.91598389999999996</v>
      </c>
      <c r="J11">
        <v>0.77967359999999997</v>
      </c>
      <c r="K11">
        <v>16</v>
      </c>
      <c r="L11">
        <v>100</v>
      </c>
      <c r="M11" s="4">
        <f>10^((LOG(AVERAGE(I11:J11)-Blank!$H$2, 10)-Blank!$M$2)/Blank!$N$2) * K11</f>
        <v>66.705983306520608</v>
      </c>
      <c r="N11">
        <f t="shared" si="1"/>
        <v>6.6705983306520613</v>
      </c>
      <c r="O11">
        <f t="shared" si="2"/>
        <v>4.6071094996717115</v>
      </c>
    </row>
    <row r="12" spans="1:15" x14ac:dyDescent="0.25">
      <c r="A12" s="5">
        <f>Blank!A$2</f>
        <v>43368</v>
      </c>
      <c r="B12" s="5" t="str">
        <f>Blank!B$2</f>
        <v>User</v>
      </c>
      <c r="C12" s="5" t="str">
        <f>Blank!C$2</f>
        <v>siGENE</v>
      </c>
      <c r="D12" s="4" t="str">
        <f t="shared" ca="1" si="0"/>
        <v>siGENE</v>
      </c>
      <c r="E12" t="s">
        <v>5</v>
      </c>
      <c r="F12" t="s">
        <v>20</v>
      </c>
      <c r="G12" t="s">
        <v>33</v>
      </c>
      <c r="H12" t="s">
        <v>31</v>
      </c>
      <c r="I12">
        <v>0.546983</v>
      </c>
      <c r="J12">
        <v>0.56564559999999997</v>
      </c>
      <c r="K12">
        <v>16</v>
      </c>
      <c r="L12">
        <v>100</v>
      </c>
      <c r="M12" s="4">
        <f>10^((LOG(AVERAGE(I12:J12)-Blank!$H$2, 10)-Blank!$M$2)/Blank!$N$2) * K12</f>
        <v>36.278507333300347</v>
      </c>
      <c r="N12">
        <f t="shared" si="1"/>
        <v>3.6278507333300349</v>
      </c>
      <c r="O12">
        <f t="shared" si="2"/>
        <v>2.4440701975823051</v>
      </c>
    </row>
    <row r="13" spans="1:15" x14ac:dyDescent="0.25">
      <c r="A13" s="5">
        <f>Blank!A$2</f>
        <v>43368</v>
      </c>
      <c r="B13" s="5" t="str">
        <f>Blank!B$2</f>
        <v>User</v>
      </c>
      <c r="C13" s="5" t="str">
        <f>Blank!C$2</f>
        <v>siGENE</v>
      </c>
      <c r="D13" s="4" t="str">
        <f t="shared" ca="1" si="0"/>
        <v>siGENE</v>
      </c>
      <c r="E13" t="s">
        <v>5</v>
      </c>
      <c r="F13" t="s">
        <v>20</v>
      </c>
      <c r="G13" t="s">
        <v>33</v>
      </c>
      <c r="H13" t="s">
        <v>31</v>
      </c>
      <c r="I13">
        <v>0.78155419999999998</v>
      </c>
      <c r="J13">
        <v>0.79877310000000001</v>
      </c>
      <c r="K13">
        <v>16</v>
      </c>
      <c r="L13">
        <v>100</v>
      </c>
      <c r="M13" s="4">
        <f>10^((LOG(AVERAGE(I13:J13)-Blank!$H$2, 10)-Blank!$M$2)/Blank!$N$2) * K13</f>
        <v>60.607139790058966</v>
      </c>
      <c r="N13">
        <f t="shared" si="1"/>
        <v>6.0607139790058966</v>
      </c>
      <c r="O13">
        <f t="shared" si="2"/>
        <v>4.7641877693867931</v>
      </c>
    </row>
    <row r="14" spans="1:15" x14ac:dyDescent="0.25">
      <c r="A14" s="2">
        <f>Blank!A$2</f>
        <v>43368</v>
      </c>
      <c r="B14" s="2" t="str">
        <f>Blank!B$2</f>
        <v>User</v>
      </c>
      <c r="C14" s="2" t="str">
        <f>Blank!C$2</f>
        <v>siGENE</v>
      </c>
      <c r="D14" s="1" t="str">
        <f t="shared" ca="1" si="0"/>
        <v>siGENE</v>
      </c>
      <c r="E14" s="1" t="s">
        <v>6</v>
      </c>
      <c r="F14" s="1" t="s">
        <v>20</v>
      </c>
      <c r="G14" s="1" t="s">
        <v>29</v>
      </c>
      <c r="H14" s="1" t="s">
        <v>24</v>
      </c>
      <c r="I14" s="1">
        <v>0.60721429999999998</v>
      </c>
      <c r="J14" s="1">
        <v>0.62638640000000001</v>
      </c>
      <c r="K14" s="1">
        <v>16</v>
      </c>
      <c r="L14" s="1">
        <v>100</v>
      </c>
      <c r="M14" s="1">
        <f>10^((LOG(AVERAGE(I14:J14)-Blank!$H$2, 10)-Blank!$M$2)/Blank!$N$2) * K14</f>
        <v>42.499859359862235</v>
      </c>
      <c r="N14" s="1">
        <f t="shared" si="1"/>
        <v>4.2499859359862233</v>
      </c>
      <c r="O14" s="1">
        <f t="shared" ref="O14:O19" si="3">N14/(N2+N14) * 100</f>
        <v>2.6426925178606271</v>
      </c>
    </row>
    <row r="15" spans="1:15" x14ac:dyDescent="0.25">
      <c r="A15" s="2">
        <f>Blank!A$2</f>
        <v>43368</v>
      </c>
      <c r="B15" s="2" t="str">
        <f>Blank!B$2</f>
        <v>User</v>
      </c>
      <c r="C15" s="2" t="str">
        <f>Blank!C$2</f>
        <v>siGENE</v>
      </c>
      <c r="D15" s="1" t="str">
        <f t="shared" ca="1" si="0"/>
        <v>siGENE</v>
      </c>
      <c r="E15" s="1" t="s">
        <v>6</v>
      </c>
      <c r="F15" s="1" t="s">
        <v>20</v>
      </c>
      <c r="G15" s="1" t="s">
        <v>29</v>
      </c>
      <c r="H15" s="1" t="s">
        <v>24</v>
      </c>
      <c r="I15" s="1">
        <v>0.62684329999999999</v>
      </c>
      <c r="J15" s="1">
        <v>0.68062409999999995</v>
      </c>
      <c r="K15" s="1">
        <v>16</v>
      </c>
      <c r="L15" s="1">
        <v>100</v>
      </c>
      <c r="M15" s="1">
        <f>10^((LOG(AVERAGE(I15:J15)-Blank!$H$2, 10)-Blank!$M$2)/Blank!$N$2) * K15</f>
        <v>46.325378148026275</v>
      </c>
      <c r="N15" s="1">
        <f t="shared" si="1"/>
        <v>4.6325378148026273</v>
      </c>
      <c r="O15" s="1">
        <f t="shared" si="3"/>
        <v>2.8282398708057226</v>
      </c>
    </row>
    <row r="16" spans="1:15" x14ac:dyDescent="0.25">
      <c r="A16" s="2">
        <f>Blank!A$2</f>
        <v>43368</v>
      </c>
      <c r="B16" s="2" t="str">
        <f>Blank!B$2</f>
        <v>User</v>
      </c>
      <c r="C16" s="2" t="str">
        <f>Blank!C$2</f>
        <v>siGENE</v>
      </c>
      <c r="D16" s="1" t="str">
        <f t="shared" ca="1" si="0"/>
        <v>siGENE</v>
      </c>
      <c r="E16" s="1" t="s">
        <v>6</v>
      </c>
      <c r="F16" s="1" t="s">
        <v>20</v>
      </c>
      <c r="G16" s="1" t="s">
        <v>29</v>
      </c>
      <c r="H16" s="1" t="s">
        <v>24</v>
      </c>
      <c r="I16" s="1">
        <v>0.5037836</v>
      </c>
      <c r="J16" s="1">
        <v>0.51197999999999999</v>
      </c>
      <c r="K16" s="1">
        <v>16</v>
      </c>
      <c r="L16" s="1">
        <v>100</v>
      </c>
      <c r="M16" s="1">
        <f>10^((LOG(AVERAGE(I16:J16)-Blank!$H$2, 10)-Blank!$M$2)/Blank!$N$2) * K16</f>
        <v>31.340813594026738</v>
      </c>
      <c r="N16" s="1">
        <f t="shared" si="1"/>
        <v>3.134081359402674</v>
      </c>
      <c r="O16" s="1">
        <f t="shared" si="3"/>
        <v>2.1934392636570621</v>
      </c>
    </row>
    <row r="17" spans="1:15" x14ac:dyDescent="0.25">
      <c r="A17" s="2">
        <f>Blank!A$2</f>
        <v>43368</v>
      </c>
      <c r="B17" s="2" t="str">
        <f>Blank!B$2</f>
        <v>User</v>
      </c>
      <c r="C17" s="2" t="str">
        <f>Blank!C$2</f>
        <v>siGENE</v>
      </c>
      <c r="D17" s="1" t="str">
        <f t="shared" ca="1" si="0"/>
        <v>siGENE</v>
      </c>
      <c r="E17" s="1" t="s">
        <v>6</v>
      </c>
      <c r="F17" s="1" t="s">
        <v>20</v>
      </c>
      <c r="G17" s="1" t="s">
        <v>30</v>
      </c>
      <c r="H17" s="1" t="s">
        <v>31</v>
      </c>
      <c r="I17" s="1">
        <v>1.028465</v>
      </c>
      <c r="J17" s="1">
        <v>1.032162</v>
      </c>
      <c r="K17" s="1">
        <v>16</v>
      </c>
      <c r="L17" s="1">
        <v>100</v>
      </c>
      <c r="M17" s="1">
        <f>10^((LOG(AVERAGE(I17:J17)-Blank!$H$2, 10)-Blank!$M$2)/Blank!$N$2) * K17</f>
        <v>86.209491772885613</v>
      </c>
      <c r="N17" s="1">
        <f t="shared" si="1"/>
        <v>8.620949177288562</v>
      </c>
      <c r="O17" s="1">
        <f t="shared" si="3"/>
        <v>6.2416989845418485</v>
      </c>
    </row>
    <row r="18" spans="1:15" x14ac:dyDescent="0.25">
      <c r="A18" s="2">
        <f>Blank!A$2</f>
        <v>43368</v>
      </c>
      <c r="B18" s="2" t="str">
        <f>Blank!B$2</f>
        <v>User</v>
      </c>
      <c r="C18" s="2" t="str">
        <f>Blank!C$2</f>
        <v>siGENE</v>
      </c>
      <c r="D18" s="1" t="str">
        <f t="shared" ca="1" si="0"/>
        <v>siGENE</v>
      </c>
      <c r="E18" s="1" t="s">
        <v>6</v>
      </c>
      <c r="F18" s="1" t="s">
        <v>20</v>
      </c>
      <c r="G18" s="1" t="s">
        <v>30</v>
      </c>
      <c r="H18" s="1" t="s">
        <v>31</v>
      </c>
      <c r="I18" s="1">
        <v>1.1261699999999999</v>
      </c>
      <c r="J18" s="1">
        <v>1.170166</v>
      </c>
      <c r="K18" s="1">
        <v>16</v>
      </c>
      <c r="L18" s="1">
        <v>100</v>
      </c>
      <c r="M18" s="1">
        <f>10^((LOG(AVERAGE(I18:J18)-Blank!$H$2, 10)-Blank!$M$2)/Blank!$N$2) * K18</f>
        <v>98.947500950852813</v>
      </c>
      <c r="N18" s="1">
        <f t="shared" si="1"/>
        <v>9.894750095085282</v>
      </c>
      <c r="O18" s="1">
        <f t="shared" si="3"/>
        <v>6.8330629703648631</v>
      </c>
    </row>
    <row r="19" spans="1:15" x14ac:dyDescent="0.25">
      <c r="A19" s="2">
        <f>Blank!A$2</f>
        <v>43368</v>
      </c>
      <c r="B19" s="2" t="str">
        <f>Blank!B$2</f>
        <v>User</v>
      </c>
      <c r="C19" s="2" t="str">
        <f>Blank!C$2</f>
        <v>siGENE</v>
      </c>
      <c r="D19" s="1" t="str">
        <f t="shared" ca="1" si="0"/>
        <v>siGENE</v>
      </c>
      <c r="E19" s="1" t="s">
        <v>6</v>
      </c>
      <c r="F19" s="1" t="s">
        <v>20</v>
      </c>
      <c r="G19" s="1" t="s">
        <v>30</v>
      </c>
      <c r="H19" s="1" t="s">
        <v>31</v>
      </c>
      <c r="I19" s="1">
        <v>1.244712</v>
      </c>
      <c r="J19" s="1">
        <v>1.210809</v>
      </c>
      <c r="K19" s="1">
        <v>16</v>
      </c>
      <c r="L19" s="1">
        <v>100</v>
      </c>
      <c r="M19" s="1">
        <f>10^((LOG(AVERAGE(I19:J19)-Blank!$H$2, 10)-Blank!$M$2)/Blank!$N$2) * K19</f>
        <v>107.60503834938051</v>
      </c>
      <c r="N19" s="1">
        <f t="shared" si="1"/>
        <v>10.760503834938051</v>
      </c>
      <c r="O19" s="1">
        <f t="shared" si="3"/>
        <v>8.8817265371775616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Blank</vt:lpstr>
      <vt:lpstr>siNTP</vt:lpstr>
      <vt:lpstr>siGENE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2020-03-02T15:19:00Z</dcterms:modified>
</cp:coreProperties>
</file>