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2\"/>
    </mc:Choice>
  </mc:AlternateContent>
  <bookViews>
    <workbookView xWindow="0" yWindow="0" windowWidth="28800" windowHeight="11400" activeTab="3"/>
  </bookViews>
  <sheets>
    <sheet name="Blank" sheetId="3" r:id="rId1"/>
    <sheet name="CT" sheetId="10" r:id="rId2"/>
    <sheet name="Empty" sheetId="1" r:id="rId3"/>
    <sheet name="GENE" sheetId="9" r:id="rId4"/>
  </sheets>
  <definedNames>
    <definedName name="_xlchart.0" hidden="1">CT!$G$8:$G$19</definedName>
    <definedName name="_xlchart.1" hidden="1">CT!$O$8:$O$19</definedName>
    <definedName name="_xlchart.2" hidden="1">Empty!$G$8:$G$19</definedName>
    <definedName name="_xlchart.3" hidden="1">Empty!$O$8:$O$19</definedName>
    <definedName name="_xlchart.4" hidden="1">GENE!$G$8:$G$19</definedName>
    <definedName name="_xlchart.5" hidden="1">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L7" i="10"/>
  <c r="D7" i="10"/>
  <c r="C7" i="10"/>
  <c r="B7" i="10"/>
  <c r="L6" i="10"/>
  <c r="D6" i="10"/>
  <c r="C6" i="10"/>
  <c r="B6" i="10"/>
  <c r="L5" i="10"/>
  <c r="D5" i="10"/>
  <c r="C5" i="10"/>
  <c r="B5" i="10"/>
  <c r="L4" i="10"/>
  <c r="D4" i="10"/>
  <c r="C4" i="10"/>
  <c r="B4" i="10"/>
  <c r="L3" i="10"/>
  <c r="D3" i="10"/>
  <c r="C3" i="10"/>
  <c r="B3" i="10"/>
  <c r="L2" i="10"/>
  <c r="D2" i="10"/>
  <c r="C2" i="10"/>
  <c r="B2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6" i="3" l="1"/>
  <c r="A17" i="10"/>
  <c r="A13" i="10"/>
  <c r="A9" i="10"/>
  <c r="A5" i="10"/>
  <c r="A16" i="10"/>
  <c r="A4" i="10"/>
  <c r="A18" i="10"/>
  <c r="A14" i="10"/>
  <c r="A10" i="10"/>
  <c r="A6" i="10"/>
  <c r="A2" i="10"/>
  <c r="A8" i="10"/>
  <c r="A19" i="10"/>
  <c r="A15" i="10"/>
  <c r="A11" i="10"/>
  <c r="A7" i="10"/>
  <c r="A3" i="10"/>
  <c r="A12" i="10"/>
  <c r="A10" i="9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M2" i="3"/>
  <c r="M19" i="10" l="1"/>
  <c r="N19" i="10" s="1"/>
  <c r="M9" i="10"/>
  <c r="N9" i="10" s="1"/>
  <c r="M7" i="10"/>
  <c r="N7" i="10" s="1"/>
  <c r="N2" i="3"/>
  <c r="M6" i="10" s="1"/>
  <c r="N6" i="10" s="1"/>
  <c r="M14" i="10"/>
  <c r="N14" i="10" s="1"/>
  <c r="M12" i="10"/>
  <c r="N12" i="10" s="1"/>
  <c r="M18" i="9"/>
  <c r="N18" i="9" s="1"/>
  <c r="M3" i="9"/>
  <c r="N3" i="9" s="1"/>
  <c r="M7" i="9"/>
  <c r="N7" i="9" s="1"/>
  <c r="M10" i="9"/>
  <c r="N10" i="9" s="1"/>
  <c r="M17" i="9"/>
  <c r="N17" i="9" s="1"/>
  <c r="M19" i="9"/>
  <c r="N19" i="9" s="1"/>
  <c r="M4" i="9"/>
  <c r="N4" i="9" s="1"/>
  <c r="M12" i="9"/>
  <c r="N12" i="9" s="1"/>
  <c r="M11" i="9"/>
  <c r="N11" i="9" s="1"/>
  <c r="M9" i="9"/>
  <c r="N9" i="9" s="1"/>
  <c r="M5" i="9"/>
  <c r="N5" i="9" s="1"/>
  <c r="M16" i="9"/>
  <c r="N16" i="9" s="1"/>
  <c r="M15" i="9"/>
  <c r="N15" i="9" s="1"/>
  <c r="M14" i="9"/>
  <c r="N14" i="9" s="1"/>
  <c r="M2" i="9"/>
  <c r="N2" i="9" s="1"/>
  <c r="M6" i="9"/>
  <c r="N6" i="9" s="1"/>
  <c r="M13" i="9"/>
  <c r="N13" i="9" s="1"/>
  <c r="M8" i="9"/>
  <c r="N8" i="9" s="1"/>
  <c r="M6" i="1"/>
  <c r="N6" i="1" s="1"/>
  <c r="M12" i="1"/>
  <c r="N12" i="1" s="1"/>
  <c r="M13" i="1"/>
  <c r="N13" i="1" s="1"/>
  <c r="M14" i="1"/>
  <c r="N14" i="1" s="1"/>
  <c r="M3" i="1"/>
  <c r="N3" i="1" s="1"/>
  <c r="M16" i="1"/>
  <c r="N16" i="1" s="1"/>
  <c r="M17" i="1"/>
  <c r="N17" i="1" s="1"/>
  <c r="M18" i="1"/>
  <c r="N18" i="1" s="1"/>
  <c r="M11" i="1"/>
  <c r="N11" i="1" s="1"/>
  <c r="M4" i="1"/>
  <c r="N4" i="1" s="1"/>
  <c r="M7" i="1"/>
  <c r="N7" i="1" s="1"/>
  <c r="M5" i="1"/>
  <c r="N5" i="1" s="1"/>
  <c r="M19" i="1"/>
  <c r="N19" i="1" s="1"/>
  <c r="M8" i="1"/>
  <c r="N8" i="1" s="1"/>
  <c r="M10" i="1"/>
  <c r="N10" i="1" s="1"/>
  <c r="M15" i="1"/>
  <c r="N15" i="1" s="1"/>
  <c r="M9" i="1"/>
  <c r="N9" i="1" s="1"/>
  <c r="M2" i="1"/>
  <c r="N2" i="1" s="1"/>
  <c r="O12" i="9" l="1"/>
  <c r="M16" i="10"/>
  <c r="N16" i="10" s="1"/>
  <c r="M5" i="10"/>
  <c r="N5" i="10" s="1"/>
  <c r="M15" i="10"/>
  <c r="N15" i="10" s="1"/>
  <c r="M8" i="10"/>
  <c r="N8" i="10" s="1"/>
  <c r="M2" i="10"/>
  <c r="N2" i="10" s="1"/>
  <c r="O14" i="10" s="1"/>
  <c r="M3" i="10"/>
  <c r="N3" i="10" s="1"/>
  <c r="M4" i="10"/>
  <c r="N4" i="10" s="1"/>
  <c r="M18" i="10"/>
  <c r="N18" i="10" s="1"/>
  <c r="O18" i="10" s="1"/>
  <c r="O19" i="10"/>
  <c r="M17" i="10"/>
  <c r="N17" i="10" s="1"/>
  <c r="M11" i="10"/>
  <c r="N11" i="10" s="1"/>
  <c r="M13" i="10"/>
  <c r="N13" i="10" s="1"/>
  <c r="O13" i="10" s="1"/>
  <c r="M10" i="10"/>
  <c r="N10" i="10" s="1"/>
  <c r="O8" i="9"/>
  <c r="O15" i="9"/>
  <c r="O9" i="9"/>
  <c r="O14" i="9"/>
  <c r="O19" i="9"/>
  <c r="O10" i="9"/>
  <c r="O16" i="9"/>
  <c r="O13" i="9"/>
  <c r="O11" i="9"/>
  <c r="O17" i="9"/>
  <c r="O18" i="9"/>
  <c r="O14" i="1"/>
  <c r="O16" i="1"/>
  <c r="O9" i="1"/>
  <c r="O17" i="1"/>
  <c r="O10" i="1"/>
  <c r="O13" i="1"/>
  <c r="O15" i="1"/>
  <c r="O8" i="1"/>
  <c r="O11" i="1"/>
  <c r="O18" i="1"/>
  <c r="O12" i="1"/>
  <c r="O19" i="1"/>
  <c r="O9" i="10" l="1"/>
  <c r="O10" i="10"/>
  <c r="O8" i="10"/>
  <c r="O11" i="10"/>
  <c r="O16" i="10"/>
  <c r="O17" i="10"/>
  <c r="O12" i="10"/>
  <c r="O15" i="10"/>
</calcChain>
</file>

<file path=xl/sharedStrings.xml><?xml version="1.0" encoding="utf-8"?>
<sst xmlns="http://schemas.openxmlformats.org/spreadsheetml/2006/main" count="264" uniqueCount="35">
  <si>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</si>
  <si>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</si>
  <si>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</si>
  <si>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</si>
  <si>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</si>
  <si>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</si>
  <si>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</si>
  <si>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</si>
  <si>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</si>
  <si>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</si>
  <si>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</si>
  <si>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</si>
  <si>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</si>
  <si>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</si>
  <si>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</si>
  <si>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</si>
  <si>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</si>
  <si>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</si>
  <si>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</si>
  <si>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</si>
  <si>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</si>
  <si>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</si>
  <si>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</si>
  <si>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</si>
  <si>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Control</t>
  </si>
  <si>
    <t>GENE</t>
  </si>
  <si>
    <t>User</t>
  </si>
  <si>
    <t>16.7 mM Glc</t>
  </si>
  <si>
    <t>16.7 mM Glc + A</t>
  </si>
  <si>
    <t>Glc + A</t>
  </si>
  <si>
    <t>0.5 mM Glc</t>
  </si>
  <si>
    <t>0.5 mM Glc + A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</si>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</sst>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-1.6677049819480296</c:v>
                </c:pt>
                <c:pt idx="1">
                  <c:v>-1.1211617903479796</c:v>
                </c:pt>
                <c:pt idx="2">
                  <c:v>-0.62829603896687924</c:v>
                </c:pt>
                <c:pt idx="3">
                  <c:v>-9.6118608533418984E-2</c:v>
                </c:pt>
                <c:pt idx="4">
                  <c:v>0.14044338114099492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43728</v>
      </c>
      <c r="B2" s="4" t="s">
        <v>26</v>
      </c>
      <c r="C2" s="4" t="s">
        <v>25</v>
      </c>
      <c r="D2" s="4" t="s">
        <v>4</v>
      </c>
      <c r="E2" s="4">
        <v>0</v>
      </c>
      <c r="F2" s="4">
        <v>0.17421349999999999</v>
      </c>
      <c r="G2" s="4">
        <v>0.171569</v>
      </c>
      <c r="H2" s="4">
        <f t="shared" ref="H2:H7" si="0">AVERAGE(F2:G2)</f>
        <v>0.17289125</v>
      </c>
      <c r="I2" s="4"/>
      <c r="J2" s="4"/>
      <c r="M2">
        <f>INTERCEPT($I$3:$I$7,$J$3:$J$7)</f>
        <v>-0.76641447806309693</v>
      </c>
      <c r="N2">
        <f>SLOPE($I$3:$I$7,$J$3:$J$7)</f>
        <v>0.98917283834969616</v>
      </c>
    </row>
    <row r="3" spans="1:14" x14ac:dyDescent="0.25">
      <c r="A3" s="5">
        <f>Blank!A$2</f>
        <v>43728</v>
      </c>
      <c r="B3" s="5" t="str">
        <f>Blank!B$2</f>
        <v>User</v>
      </c>
      <c r="C3" s="5" t="str">
        <f>Blank!C$2</f>
        <v>GENE</v>
      </c>
      <c r="D3" s="4" t="s">
        <v>4</v>
      </c>
      <c r="E3" s="4">
        <v>3</v>
      </c>
      <c r="F3" s="4">
        <v>0.1923089</v>
      </c>
      <c r="G3" s="4">
        <v>0.19645940000000001</v>
      </c>
      <c r="H3" s="4">
        <f t="shared" si="0"/>
        <v>0.19438415000000001</v>
      </c>
      <c r="I3" s="4">
        <f>LOG(H3-$H$2, 10)</f>
        <v>-1.6677049819480296</v>
      </c>
      <c r="J3" s="4">
        <f>LOG(E3/23, 10)</f>
        <v>-0.88460658129793046</v>
      </c>
    </row>
    <row r="4" spans="1:14" x14ac:dyDescent="0.25">
      <c r="A4" s="5">
        <f>Blank!A$2</f>
        <v>43728</v>
      </c>
      <c r="B4" s="5" t="str">
        <f>Blank!B$2</f>
        <v>User</v>
      </c>
      <c r="C4" s="5" t="str">
        <f>Blank!C$2</f>
        <v>GENE</v>
      </c>
      <c r="D4" s="4" t="s">
        <v>4</v>
      </c>
      <c r="E4" s="4">
        <v>9.74</v>
      </c>
      <c r="F4" s="4">
        <v>0.25042759999999997</v>
      </c>
      <c r="G4" s="4">
        <v>0.2466651</v>
      </c>
      <c r="H4" s="4">
        <f t="shared" si="0"/>
        <v>0.24854634999999997</v>
      </c>
      <c r="I4" s="4">
        <f t="shared" ref="I4:I7" si="1">LOG(H4-$H$2, 10)</f>
        <v>-1.1211617903479796</v>
      </c>
      <c r="J4" s="4">
        <f t="shared" ref="J4:J7" si="2">LOG(E4/23, 10)</f>
        <v>-0.37316887913897728</v>
      </c>
    </row>
    <row r="5" spans="1:14" x14ac:dyDescent="0.25">
      <c r="A5" s="5">
        <f>Blank!A$2</f>
        <v>43728</v>
      </c>
      <c r="B5" s="5" t="str">
        <f>Blank!B$2</f>
        <v>User</v>
      </c>
      <c r="C5" s="5" t="str">
        <f>Blank!C$2</f>
        <v>GENE</v>
      </c>
      <c r="D5" s="4" t="s">
        <v>4</v>
      </c>
      <c r="E5" s="4">
        <v>29.8</v>
      </c>
      <c r="F5" s="4">
        <v>0.41333510000000001</v>
      </c>
      <c r="G5" s="4">
        <v>0.4031363</v>
      </c>
      <c r="H5" s="4">
        <f t="shared" si="0"/>
        <v>0.40823569999999998</v>
      </c>
      <c r="I5" s="4">
        <f t="shared" si="1"/>
        <v>-0.62829603896687924</v>
      </c>
      <c r="J5" s="4">
        <f t="shared" si="2"/>
        <v>0.11248842805866237</v>
      </c>
    </row>
    <row r="6" spans="1:14" x14ac:dyDescent="0.25">
      <c r="A6" s="5">
        <f>Blank!A$2</f>
        <v>43728</v>
      </c>
      <c r="B6" s="5" t="str">
        <f>Blank!B$2</f>
        <v>User</v>
      </c>
      <c r="C6" s="5" t="str">
        <f>Blank!C$2</f>
        <v>GENE</v>
      </c>
      <c r="D6" s="4" t="s">
        <v>4</v>
      </c>
      <c r="E6" s="4">
        <v>104</v>
      </c>
      <c r="F6" s="4">
        <v>0.95728380000000002</v>
      </c>
      <c r="G6" s="4">
        <v>0.99141699999999999</v>
      </c>
      <c r="H6" s="4">
        <f t="shared" si="0"/>
        <v>0.97435040000000006</v>
      </c>
      <c r="I6" s="4">
        <f t="shared" si="1"/>
        <v>-9.6118608533418984E-2</v>
      </c>
      <c r="J6" s="4">
        <f t="shared" si="2"/>
        <v>0.65530550328118731</v>
      </c>
    </row>
    <row r="7" spans="1:14" x14ac:dyDescent="0.25">
      <c r="A7" s="5">
        <f>Blank!A$2</f>
        <v>43728</v>
      </c>
      <c r="B7" s="5" t="str">
        <f>Blank!B$2</f>
        <v>User</v>
      </c>
      <c r="C7" s="5" t="str">
        <f>Blank!C$2</f>
        <v>GENE</v>
      </c>
      <c r="D7" s="4" t="s">
        <v>4</v>
      </c>
      <c r="E7" s="4">
        <v>207</v>
      </c>
      <c r="F7" s="4">
        <v>1.568438</v>
      </c>
      <c r="G7" s="4">
        <v>1.5409330000000001</v>
      </c>
      <c r="H7" s="4">
        <f t="shared" si="0"/>
        <v>1.5546855000000002</v>
      </c>
      <c r="I7" s="4">
        <f t="shared" si="1"/>
        <v>0.14044338114099492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43728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CT</v>
      </c>
      <c r="E2" s="1" t="s">
        <v>32</v>
      </c>
      <c r="F2" s="1" t="s">
        <v>23</v>
      </c>
      <c r="G2" s="1" t="s">
        <v>27</v>
      </c>
      <c r="H2" s="1" t="s">
        <v>21</v>
      </c>
      <c r="I2" s="1">
        <v>1.8926670000000001</v>
      </c>
      <c r="J2" s="1">
        <v>1.9310849999999999</v>
      </c>
      <c r="K2" s="1">
        <v>500</v>
      </c>
      <c r="L2" s="1">
        <f>50</f>
        <v>50</v>
      </c>
      <c r="M2" s="1">
        <f>10^((LOG(AVERAGE(I2:J2)-Blank!$H$2, 10)-Blank!$M$2)/Blank!$N$2) * K2</f>
        <v>5208.3405889985315</v>
      </c>
      <c r="N2" s="1">
        <f t="shared" ref="N2:N19" si="1">(L2/10^3 * M2)</f>
        <v>260.41702944992659</v>
      </c>
      <c r="O2" s="1"/>
    </row>
    <row r="3" spans="1:15" x14ac:dyDescent="0.25">
      <c r="A3" s="2">
        <f>Blank!A$2</f>
        <v>43728</v>
      </c>
      <c r="B3" s="2" t="str">
        <f>Blank!B$2</f>
        <v>User</v>
      </c>
      <c r="C3" s="2" t="str">
        <f>Blank!C$2</f>
        <v>GENE</v>
      </c>
      <c r="D3" s="1" t="str">
        <f t="shared" ca="1" si="0"/>
        <v>CT</v>
      </c>
      <c r="E3" s="1" t="s">
        <v>32</v>
      </c>
      <c r="F3" s="1" t="s">
        <v>23</v>
      </c>
      <c r="G3" s="1" t="s">
        <v>27</v>
      </c>
      <c r="H3" s="1" t="s">
        <v>21</v>
      </c>
      <c r="I3" s="1">
        <v>1.837726</v>
      </c>
      <c r="J3" s="1">
        <v>1.8061469999999999</v>
      </c>
      <c r="K3" s="1">
        <v>500</v>
      </c>
      <c r="L3" s="1">
        <f>50</f>
        <v>50</v>
      </c>
      <c r="M3" s="1">
        <f>10^((LOG(AVERAGE(I3:J3)-Blank!$H$2, 10)-Blank!$M$2)/Blank!$N$2) * K3</f>
        <v>4936.0975455148691</v>
      </c>
      <c r="N3" s="1">
        <f t="shared" si="1"/>
        <v>246.80487727574348</v>
      </c>
      <c r="O3" s="1"/>
    </row>
    <row r="4" spans="1:15" x14ac:dyDescent="0.25">
      <c r="A4" s="2">
        <f>Blank!A$2</f>
        <v>43728</v>
      </c>
      <c r="B4" s="2" t="str">
        <f>Blank!B$2</f>
        <v>User</v>
      </c>
      <c r="C4" s="2" t="str">
        <f>Blank!C$2</f>
        <v>GENE</v>
      </c>
      <c r="D4" s="1" t="str">
        <f t="shared" ca="1" si="0"/>
        <v>CT</v>
      </c>
      <c r="E4" s="1" t="s">
        <v>32</v>
      </c>
      <c r="F4" s="1" t="s">
        <v>23</v>
      </c>
      <c r="G4" s="1" t="s">
        <v>27</v>
      </c>
      <c r="H4" s="1" t="s">
        <v>21</v>
      </c>
      <c r="I4" s="1">
        <v>1.769415</v>
      </c>
      <c r="J4" s="1">
        <v>1.8208500000000001</v>
      </c>
      <c r="K4" s="1">
        <v>500</v>
      </c>
      <c r="L4" s="1">
        <f>50</f>
        <v>50</v>
      </c>
      <c r="M4" s="1">
        <f>10^((LOG(AVERAGE(I4:J4)-Blank!$H$2, 10)-Blank!$M$2)/Blank!$N$2) * K4</f>
        <v>4854.9940180882795</v>
      </c>
      <c r="N4" s="1">
        <f t="shared" si="1"/>
        <v>242.749700904414</v>
      </c>
      <c r="O4" s="1"/>
    </row>
    <row r="5" spans="1:15" x14ac:dyDescent="0.25">
      <c r="A5" s="2">
        <f>Blank!A$2</f>
        <v>43728</v>
      </c>
      <c r="B5" s="2" t="str">
        <f>Blank!B$2</f>
        <v>User</v>
      </c>
      <c r="C5" s="2" t="str">
        <f>Blank!C$2</f>
        <v>GENE</v>
      </c>
      <c r="D5" s="1" t="str">
        <f t="shared" ca="1" si="0"/>
        <v>CT</v>
      </c>
      <c r="E5" s="1" t="s">
        <v>32</v>
      </c>
      <c r="F5" s="1" t="s">
        <v>23</v>
      </c>
      <c r="G5" s="1" t="s">
        <v>28</v>
      </c>
      <c r="H5" s="1" t="s">
        <v>29</v>
      </c>
      <c r="I5" s="1">
        <v>1.827615</v>
      </c>
      <c r="J5" s="1">
        <v>1.8449549999999999</v>
      </c>
      <c r="K5" s="1">
        <v>500</v>
      </c>
      <c r="L5" s="1">
        <f>50</f>
        <v>50</v>
      </c>
      <c r="M5" s="1">
        <f>10^((LOG(AVERAGE(I5:J5)-Blank!$H$2, 10)-Blank!$M$2)/Blank!$N$2) * K5</f>
        <v>4979.5191734264754</v>
      </c>
      <c r="N5" s="1">
        <f t="shared" si="1"/>
        <v>248.97595867132378</v>
      </c>
      <c r="O5" s="1"/>
    </row>
    <row r="6" spans="1:15" x14ac:dyDescent="0.25">
      <c r="A6" s="2">
        <f>Blank!A$2</f>
        <v>43728</v>
      </c>
      <c r="B6" s="2" t="str">
        <f>Blank!B$2</f>
        <v>User</v>
      </c>
      <c r="C6" s="2" t="str">
        <f>Blank!C$2</f>
        <v>GENE</v>
      </c>
      <c r="D6" s="1" t="str">
        <f t="shared" ca="1" si="0"/>
        <v>CT</v>
      </c>
      <c r="E6" s="1" t="s">
        <v>32</v>
      </c>
      <c r="F6" s="1" t="s">
        <v>23</v>
      </c>
      <c r="G6" s="1" t="s">
        <v>28</v>
      </c>
      <c r="H6" s="1" t="s">
        <v>29</v>
      </c>
      <c r="I6" s="1">
        <v>1.8143419999999999</v>
      </c>
      <c r="J6" s="1">
        <v>1.8886229999999999</v>
      </c>
      <c r="K6" s="1">
        <v>500</v>
      </c>
      <c r="L6" s="1">
        <f>50</f>
        <v>50</v>
      </c>
      <c r="M6" s="1">
        <f>10^((LOG(AVERAGE(I6:J6)-Blank!$H$2, 10)-Blank!$M$2)/Blank!$N$2) * K6</f>
        <v>5025.5145271508927</v>
      </c>
      <c r="N6" s="1">
        <f t="shared" si="1"/>
        <v>251.27572635754464</v>
      </c>
      <c r="O6" s="1"/>
    </row>
    <row r="7" spans="1:15" x14ac:dyDescent="0.25">
      <c r="A7" s="2">
        <f>Blank!A$2</f>
        <v>43728</v>
      </c>
      <c r="B7" s="2" t="str">
        <f>Blank!B$2</f>
        <v>User</v>
      </c>
      <c r="C7" s="2" t="str">
        <f>Blank!C$2</f>
        <v>GENE</v>
      </c>
      <c r="D7" s="1" t="str">
        <f t="shared" ca="1" si="0"/>
        <v>CT</v>
      </c>
      <c r="E7" s="1" t="s">
        <v>32</v>
      </c>
      <c r="F7" s="1" t="s">
        <v>23</v>
      </c>
      <c r="G7" s="1" t="s">
        <v>28</v>
      </c>
      <c r="H7" s="1" t="s">
        <v>29</v>
      </c>
      <c r="I7" s="1">
        <v>1.8389169999999999</v>
      </c>
      <c r="J7" s="1">
        <v>1.869909</v>
      </c>
      <c r="K7" s="1">
        <v>500</v>
      </c>
      <c r="L7" s="1">
        <f>50</f>
        <v>50</v>
      </c>
      <c r="M7" s="1">
        <f>10^((LOG(AVERAGE(I7:J7)-Blank!$H$2, 10)-Blank!$M$2)/Blank!$N$2) * K7</f>
        <v>5034.3842340350693</v>
      </c>
      <c r="N7" s="1">
        <f t="shared" si="1"/>
        <v>251.71921170175347</v>
      </c>
      <c r="O7" s="1"/>
    </row>
    <row r="8" spans="1:15" x14ac:dyDescent="0.25">
      <c r="A8" s="5">
        <f>Blank!A$2</f>
        <v>43728</v>
      </c>
      <c r="B8" s="5" t="str">
        <f>Blank!B$2</f>
        <v>User</v>
      </c>
      <c r="C8" s="5" t="str">
        <f>Blank!C$2</f>
        <v>GENE</v>
      </c>
      <c r="D8" s="4" t="str">
        <f t="shared" ca="1" si="0"/>
        <v>CT</v>
      </c>
      <c r="E8" t="s">
        <v>33</v>
      </c>
      <c r="F8" t="s">
        <v>23</v>
      </c>
      <c r="G8" t="s">
        <v>30</v>
      </c>
      <c r="H8" t="s">
        <v>21</v>
      </c>
      <c r="I8">
        <v>0.3184883</v>
      </c>
      <c r="J8">
        <v>0.3183687</v>
      </c>
      <c r="K8">
        <v>16</v>
      </c>
      <c r="L8">
        <v>100</v>
      </c>
      <c r="M8" s="4">
        <f>10^((LOG(AVERAGE(I8:J8)-Blank!$H$2, 10)-Blank!$M$2)/Blank!$N$2) * K8</f>
        <v>13.574871786133192</v>
      </c>
      <c r="N8">
        <f t="shared" si="1"/>
        <v>1.3574871786133194</v>
      </c>
      <c r="O8">
        <f t="shared" ref="O8:O13" si="2">N8/(N2+N8+N14) * 100</f>
        <v>0.50739268869698639</v>
      </c>
    </row>
    <row r="9" spans="1:15" x14ac:dyDescent="0.25">
      <c r="A9" s="5">
        <f>Blank!A$2</f>
        <v>43728</v>
      </c>
      <c r="B9" s="5" t="str">
        <f>Blank!B$2</f>
        <v>User</v>
      </c>
      <c r="C9" s="5" t="str">
        <f>Blank!C$2</f>
        <v>GENE</v>
      </c>
      <c r="D9" s="4" t="str">
        <f t="shared" ca="1" si="0"/>
        <v>CT</v>
      </c>
      <c r="E9" t="s">
        <v>33</v>
      </c>
      <c r="F9" t="s">
        <v>23</v>
      </c>
      <c r="G9" t="s">
        <v>30</v>
      </c>
      <c r="H9" t="s">
        <v>21</v>
      </c>
      <c r="I9">
        <v>0.29008440000000002</v>
      </c>
      <c r="J9">
        <v>0.2834836</v>
      </c>
      <c r="K9">
        <v>16</v>
      </c>
      <c r="L9">
        <v>100</v>
      </c>
      <c r="M9" s="4">
        <f>10^((LOG(AVERAGE(I9:J9)-Blank!$H$2, 10)-Blank!$M$2)/Blank!$N$2) * K9</f>
        <v>10.594785709319854</v>
      </c>
      <c r="N9">
        <f t="shared" si="1"/>
        <v>1.0594785709319854</v>
      </c>
      <c r="O9">
        <f t="shared" si="2"/>
        <v>0.41737078522399068</v>
      </c>
    </row>
    <row r="10" spans="1:15" x14ac:dyDescent="0.25">
      <c r="A10" s="5">
        <f>Blank!A$2</f>
        <v>43728</v>
      </c>
      <c r="B10" s="5" t="str">
        <f>Blank!B$2</f>
        <v>User</v>
      </c>
      <c r="C10" s="5" t="str">
        <f>Blank!C$2</f>
        <v>GENE</v>
      </c>
      <c r="D10" s="4" t="str">
        <f t="shared" ca="1" si="0"/>
        <v>CT</v>
      </c>
      <c r="E10" t="s">
        <v>33</v>
      </c>
      <c r="F10" t="s">
        <v>23</v>
      </c>
      <c r="G10" t="s">
        <v>30</v>
      </c>
      <c r="H10" t="s">
        <v>21</v>
      </c>
      <c r="I10">
        <v>0.3146042</v>
      </c>
      <c r="J10">
        <v>0.31246639999999998</v>
      </c>
      <c r="K10">
        <v>16</v>
      </c>
      <c r="L10">
        <v>100</v>
      </c>
      <c r="M10" s="4">
        <f>10^((LOG(AVERAGE(I10:J10)-Blank!$H$2, 10)-Blank!$M$2)/Blank!$N$2) * K10</f>
        <v>13.113552580693304</v>
      </c>
      <c r="N10">
        <f t="shared" si="1"/>
        <v>1.3113552580693304</v>
      </c>
      <c r="O10">
        <f t="shared" si="2"/>
        <v>0.5260156458726527</v>
      </c>
    </row>
    <row r="11" spans="1:15" x14ac:dyDescent="0.25">
      <c r="A11" s="5">
        <f>Blank!A$2</f>
        <v>43728</v>
      </c>
      <c r="B11" s="5" t="str">
        <f>Blank!B$2</f>
        <v>User</v>
      </c>
      <c r="C11" s="5" t="str">
        <f>Blank!C$2</f>
        <v>GENE</v>
      </c>
      <c r="D11" s="4" t="str">
        <f t="shared" ca="1" si="0"/>
        <v>CT</v>
      </c>
      <c r="E11" t="s">
        <v>33</v>
      </c>
      <c r="F11" t="s">
        <v>23</v>
      </c>
      <c r="G11" t="s">
        <v>31</v>
      </c>
      <c r="H11" t="s">
        <v>29</v>
      </c>
      <c r="I11">
        <v>0.46287410000000001</v>
      </c>
      <c r="J11">
        <v>0.44788689999999998</v>
      </c>
      <c r="K11">
        <v>16</v>
      </c>
      <c r="L11">
        <v>100</v>
      </c>
      <c r="M11" s="4">
        <f>10^((LOG(AVERAGE(I11:J11)-Blank!$H$2, 10)-Blank!$M$2)/Blank!$N$2) * K11</f>
        <v>26.540931126253003</v>
      </c>
      <c r="N11">
        <f t="shared" si="1"/>
        <v>2.6540931126253007</v>
      </c>
      <c r="O11">
        <f t="shared" si="2"/>
        <v>1.0119346409769876</v>
      </c>
    </row>
    <row r="12" spans="1:15" x14ac:dyDescent="0.25">
      <c r="A12" s="5">
        <f>Blank!A$2</f>
        <v>43728</v>
      </c>
      <c r="B12" s="5" t="str">
        <f>Blank!B$2</f>
        <v>User</v>
      </c>
      <c r="C12" s="5" t="str">
        <f>Blank!C$2</f>
        <v>GENE</v>
      </c>
      <c r="D12" s="4" t="str">
        <f t="shared" ca="1" si="0"/>
        <v>CT</v>
      </c>
      <c r="E12" t="s">
        <v>33</v>
      </c>
      <c r="F12" t="s">
        <v>23</v>
      </c>
      <c r="G12" t="s">
        <v>31</v>
      </c>
      <c r="H12" t="s">
        <v>29</v>
      </c>
      <c r="I12">
        <v>0.43419999999999997</v>
      </c>
      <c r="J12">
        <v>0.41565099999999999</v>
      </c>
      <c r="K12">
        <v>16</v>
      </c>
      <c r="L12">
        <v>100</v>
      </c>
      <c r="M12" s="4">
        <f>10^((LOG(AVERAGE(I12:J12)-Blank!$H$2, 10)-Blank!$M$2)/Blank!$N$2) * K12</f>
        <v>23.650020299966602</v>
      </c>
      <c r="N12">
        <f t="shared" si="1"/>
        <v>2.3650020299966603</v>
      </c>
      <c r="O12">
        <f t="shared" si="2"/>
        <v>0.89579444582900503</v>
      </c>
    </row>
    <row r="13" spans="1:15" x14ac:dyDescent="0.25">
      <c r="A13" s="5">
        <f>Blank!A$2</f>
        <v>43728</v>
      </c>
      <c r="B13" s="5" t="str">
        <f>Blank!B$2</f>
        <v>User</v>
      </c>
      <c r="C13" s="5" t="str">
        <f>Blank!C$2</f>
        <v>GENE</v>
      </c>
      <c r="D13" s="4" t="str">
        <f t="shared" ca="1" si="0"/>
        <v>CT</v>
      </c>
      <c r="E13" t="s">
        <v>33</v>
      </c>
      <c r="F13" t="s">
        <v>23</v>
      </c>
      <c r="G13" t="s">
        <v>31</v>
      </c>
      <c r="H13" t="s">
        <v>29</v>
      </c>
      <c r="I13">
        <v>0.47332639999999998</v>
      </c>
      <c r="J13">
        <v>0.4471503</v>
      </c>
      <c r="K13">
        <v>16</v>
      </c>
      <c r="L13">
        <v>100</v>
      </c>
      <c r="M13" s="4">
        <f>10^((LOG(AVERAGE(I13:J13)-Blank!$H$2, 10)-Blank!$M$2)/Blank!$N$2) * K13</f>
        <v>27.002383398638099</v>
      </c>
      <c r="N13">
        <f t="shared" si="1"/>
        <v>2.7002383398638101</v>
      </c>
      <c r="O13">
        <f t="shared" si="2"/>
        <v>1.0235160914512125</v>
      </c>
    </row>
    <row r="14" spans="1:15" x14ac:dyDescent="0.25">
      <c r="A14" s="2">
        <f>Blank!A$2</f>
        <v>43728</v>
      </c>
      <c r="B14" s="2" t="str">
        <f>Blank!B$2</f>
        <v>User</v>
      </c>
      <c r="C14" s="2" t="str">
        <f>Blank!C$2</f>
        <v>GENE</v>
      </c>
      <c r="D14" s="1" t="str">
        <f t="shared" ca="1" si="0"/>
        <v>CT</v>
      </c>
      <c r="E14" s="1" t="s">
        <v>34</v>
      </c>
      <c r="F14" s="1" t="s">
        <v>23</v>
      </c>
      <c r="G14" s="1" t="s">
        <v>27</v>
      </c>
      <c r="H14" s="1" t="s">
        <v>21</v>
      </c>
      <c r="I14" s="1">
        <v>0.80543039999999999</v>
      </c>
      <c r="J14" s="1">
        <v>0.75774989999999998</v>
      </c>
      <c r="K14" s="1">
        <v>16</v>
      </c>
      <c r="L14" s="1">
        <v>100</v>
      </c>
      <c r="M14" s="1">
        <f>10^((LOG(AVERAGE(I14:J14)-Blank!$H$2, 10)-Blank!$M$2)/Blank!$N$2) * K14</f>
        <v>57.672136434166205</v>
      </c>
      <c r="N14" s="1">
        <f t="shared" si="1"/>
        <v>5.7672136434166212</v>
      </c>
      <c r="O14" s="1">
        <f t="shared" ref="O14:O19" si="3">N14/(N2+N14) * 100</f>
        <v>2.1666247319508782</v>
      </c>
    </row>
    <row r="15" spans="1:15" x14ac:dyDescent="0.25">
      <c r="A15" s="2">
        <f>Blank!A$2</f>
        <v>43728</v>
      </c>
      <c r="B15" s="2" t="str">
        <f>Blank!B$2</f>
        <v>User</v>
      </c>
      <c r="C15" s="2" t="str">
        <f>Blank!C$2</f>
        <v>GENE</v>
      </c>
      <c r="D15" s="1" t="str">
        <f t="shared" ca="1" si="0"/>
        <v>CT</v>
      </c>
      <c r="E15" s="1" t="s">
        <v>34</v>
      </c>
      <c r="F15" s="1" t="s">
        <v>23</v>
      </c>
      <c r="G15" s="1" t="s">
        <v>27</v>
      </c>
      <c r="H15" s="1" t="s">
        <v>21</v>
      </c>
      <c r="I15" s="1">
        <v>0.80959119999999996</v>
      </c>
      <c r="J15" s="1">
        <v>0.79833050000000005</v>
      </c>
      <c r="K15" s="1">
        <v>16</v>
      </c>
      <c r="L15" s="1">
        <v>100</v>
      </c>
      <c r="M15" s="1">
        <f>10^((LOG(AVERAGE(I15:J15)-Blank!$H$2, 10)-Blank!$M$2)/Blank!$N$2) * K15</f>
        <v>59.815309379959174</v>
      </c>
      <c r="N15" s="1">
        <f t="shared" si="1"/>
        <v>5.9815309379959176</v>
      </c>
      <c r="O15" s="1">
        <f t="shared" si="3"/>
        <v>2.3662391424693738</v>
      </c>
    </row>
    <row r="16" spans="1:15" x14ac:dyDescent="0.25">
      <c r="A16" s="2">
        <f>Blank!A$2</f>
        <v>43728</v>
      </c>
      <c r="B16" s="2" t="str">
        <f>Blank!B$2</f>
        <v>User</v>
      </c>
      <c r="C16" s="2" t="str">
        <f>Blank!C$2</f>
        <v>GENE</v>
      </c>
      <c r="D16" s="1" t="str">
        <f t="shared" ca="1" si="0"/>
        <v>CT</v>
      </c>
      <c r="E16" s="1" t="s">
        <v>34</v>
      </c>
      <c r="F16" s="1" t="s">
        <v>23</v>
      </c>
      <c r="G16" s="1" t="s">
        <v>27</v>
      </c>
      <c r="H16" s="1" t="s">
        <v>21</v>
      </c>
      <c r="I16" s="1">
        <v>0.71226020000000001</v>
      </c>
      <c r="J16" s="1">
        <v>0.74048939999999996</v>
      </c>
      <c r="K16" s="1">
        <v>16</v>
      </c>
      <c r="L16" s="1">
        <v>100</v>
      </c>
      <c r="M16" s="1">
        <f>10^((LOG(AVERAGE(I16:J16)-Blank!$H$2, 10)-Blank!$M$2)/Blank!$N$2) * K16</f>
        <v>52.386117007814988</v>
      </c>
      <c r="N16" s="1">
        <f t="shared" si="1"/>
        <v>5.2386117007814992</v>
      </c>
      <c r="O16" s="1">
        <f t="shared" si="3"/>
        <v>2.1124429799728182</v>
      </c>
    </row>
    <row r="17" spans="1:15" x14ac:dyDescent="0.25">
      <c r="A17" s="2">
        <f>Blank!A$2</f>
        <v>43728</v>
      </c>
      <c r="B17" s="2" t="str">
        <f>Blank!B$2</f>
        <v>User</v>
      </c>
      <c r="C17" s="2" t="str">
        <f>Blank!C$2</f>
        <v>GENE</v>
      </c>
      <c r="D17" s="1" t="str">
        <f t="shared" ca="1" si="0"/>
        <v>CT</v>
      </c>
      <c r="E17" s="1" t="s">
        <v>34</v>
      </c>
      <c r="F17" s="1" t="s">
        <v>23</v>
      </c>
      <c r="G17" s="1" t="s">
        <v>28</v>
      </c>
      <c r="H17" s="1" t="s">
        <v>29</v>
      </c>
      <c r="I17" s="1">
        <v>1.2927729999999999</v>
      </c>
      <c r="J17" s="1">
        <v>1.286035</v>
      </c>
      <c r="K17" s="1">
        <v>16</v>
      </c>
      <c r="L17" s="1">
        <v>100</v>
      </c>
      <c r="M17" s="1">
        <f>10^((LOG(AVERAGE(I17:J17)-Blank!$H$2, 10)-Blank!$M$2)/Blank!$N$2) * K17</f>
        <v>106.49052532794796</v>
      </c>
      <c r="N17" s="1">
        <f t="shared" si="1"/>
        <v>10.649052532794798</v>
      </c>
      <c r="O17" s="1">
        <f t="shared" si="3"/>
        <v>4.1017051798689979</v>
      </c>
    </row>
    <row r="18" spans="1:15" x14ac:dyDescent="0.25">
      <c r="A18" s="2">
        <f>Blank!A$2</f>
        <v>43728</v>
      </c>
      <c r="B18" s="2" t="str">
        <f>Blank!B$2</f>
        <v>User</v>
      </c>
      <c r="C18" s="2" t="str">
        <f>Blank!C$2</f>
        <v>GENE</v>
      </c>
      <c r="D18" s="1" t="str">
        <f t="shared" ca="1" si="0"/>
        <v>CT</v>
      </c>
      <c r="E18" s="1" t="s">
        <v>34</v>
      </c>
      <c r="F18" s="1" t="s">
        <v>23</v>
      </c>
      <c r="G18" s="1" t="s">
        <v>28</v>
      </c>
      <c r="H18" s="1" t="s">
        <v>29</v>
      </c>
      <c r="I18" s="1">
        <v>1.2832300000000001</v>
      </c>
      <c r="J18" s="1">
        <v>1.237887</v>
      </c>
      <c r="K18" s="1">
        <v>16</v>
      </c>
      <c r="L18" s="1">
        <v>100</v>
      </c>
      <c r="M18" s="1">
        <f>10^((LOG(AVERAGE(I18:J18)-Blank!$H$2, 10)-Blank!$M$2)/Blank!$N$2) * K18</f>
        <v>103.7095878115838</v>
      </c>
      <c r="N18" s="1">
        <f t="shared" si="1"/>
        <v>10.370958781158381</v>
      </c>
      <c r="O18" s="1">
        <f t="shared" si="3"/>
        <v>3.9637264181889296</v>
      </c>
    </row>
    <row r="19" spans="1:15" x14ac:dyDescent="0.25">
      <c r="A19" s="2">
        <f>Blank!A$2</f>
        <v>43728</v>
      </c>
      <c r="B19" s="2" t="str">
        <f>Blank!B$2</f>
        <v>User</v>
      </c>
      <c r="C19" s="2" t="str">
        <f>Blank!C$2</f>
        <v>GENE</v>
      </c>
      <c r="D19" s="1" t="str">
        <f t="shared" ca="1" si="0"/>
        <v>CT</v>
      </c>
      <c r="E19" s="1" t="s">
        <v>34</v>
      </c>
      <c r="F19" s="1" t="s">
        <v>23</v>
      </c>
      <c r="G19" s="1" t="s">
        <v>28</v>
      </c>
      <c r="H19" s="1" t="s">
        <v>29</v>
      </c>
      <c r="I19" s="1">
        <v>1.1152059999999999</v>
      </c>
      <c r="J19" s="1">
        <v>1.2044269999999999</v>
      </c>
      <c r="K19" s="1">
        <v>16</v>
      </c>
      <c r="L19" s="1">
        <v>100</v>
      </c>
      <c r="M19" s="1">
        <f>10^((LOG(AVERAGE(I19:J19)-Blank!$H$2, 10)-Blank!$M$2)/Blank!$N$2) * K19</f>
        <v>94.003728627030952</v>
      </c>
      <c r="N19" s="1">
        <f t="shared" si="1"/>
        <v>9.4003728627030956</v>
      </c>
      <c r="O19" s="1">
        <f t="shared" si="3"/>
        <v>3.6000259721547785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43728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Empty</v>
      </c>
      <c r="E2" s="1" t="s">
        <v>32</v>
      </c>
      <c r="F2" s="1" t="s">
        <v>24</v>
      </c>
      <c r="G2" s="1" t="s">
        <v>27</v>
      </c>
      <c r="H2" s="1" t="s">
        <v>21</v>
      </c>
      <c r="I2" s="1">
        <v>1.6682030000000001</v>
      </c>
      <c r="J2" s="1">
        <v>1.6405099999999999</v>
      </c>
      <c r="K2" s="1">
        <v>500</v>
      </c>
      <c r="L2" s="1">
        <f>50</f>
        <v>50</v>
      </c>
      <c r="M2" s="1">
        <f>10^((LOG(AVERAGE(I2:J2)-Blank!$H$2, 10)-Blank!$M$2)/Blank!$N$2) * K2</f>
        <v>4429.2807184893745</v>
      </c>
      <c r="N2" s="1">
        <f t="shared" ref="N2:N19" si="1">(L2/10^3 * M2)</f>
        <v>221.46403592446873</v>
      </c>
      <c r="O2" s="1"/>
    </row>
    <row r="3" spans="1:15" x14ac:dyDescent="0.25">
      <c r="A3" s="2">
        <f>Blank!A$2</f>
        <v>43728</v>
      </c>
      <c r="B3" s="2" t="str">
        <f>Blank!B$2</f>
        <v>User</v>
      </c>
      <c r="C3" s="2" t="str">
        <f>Blank!C$2</f>
        <v>GENE</v>
      </c>
      <c r="D3" s="1" t="str">
        <f t="shared" ca="1" si="0"/>
        <v>Empty</v>
      </c>
      <c r="E3" s="1" t="s">
        <v>32</v>
      </c>
      <c r="F3" s="1" t="str">
        <f>$F$2</f>
        <v>Control</v>
      </c>
      <c r="G3" s="1" t="s">
        <v>27</v>
      </c>
      <c r="H3" s="1" t="s">
        <v>21</v>
      </c>
      <c r="I3" s="1">
        <v>1.7174659999999999</v>
      </c>
      <c r="J3" s="1">
        <v>1.7997529999999999</v>
      </c>
      <c r="K3" s="1">
        <v>500</v>
      </c>
      <c r="L3" s="1">
        <f>50</f>
        <v>50</v>
      </c>
      <c r="M3" s="1">
        <f>10^((LOG(AVERAGE(I3:J3)-Blank!$H$2, 10)-Blank!$M$2)/Blank!$N$2) * K3</f>
        <v>4744.5064020869077</v>
      </c>
      <c r="N3" s="1">
        <f t="shared" si="1"/>
        <v>237.2253201043454</v>
      </c>
      <c r="O3" s="1"/>
    </row>
    <row r="4" spans="1:15" x14ac:dyDescent="0.25">
      <c r="A4" s="2">
        <f>Blank!A$2</f>
        <v>43728</v>
      </c>
      <c r="B4" s="2" t="str">
        <f>Blank!B$2</f>
        <v>User</v>
      </c>
      <c r="C4" s="2" t="str">
        <f>Blank!C$2</f>
        <v>GENE</v>
      </c>
      <c r="D4" s="1" t="str">
        <f t="shared" ca="1" si="0"/>
        <v>Empty</v>
      </c>
      <c r="E4" s="1" t="s">
        <v>32</v>
      </c>
      <c r="F4" s="1" t="str">
        <f t="shared" ref="F4:F19" si="2">$F$2</f>
        <v>Control</v>
      </c>
      <c r="G4" s="1" t="s">
        <v>27</v>
      </c>
      <c r="H4" s="1" t="s">
        <v>21</v>
      </c>
      <c r="I4" s="1">
        <v>1.588794</v>
      </c>
      <c r="J4" s="1">
        <v>1.5940939999999999</v>
      </c>
      <c r="K4" s="1">
        <v>500</v>
      </c>
      <c r="L4" s="1">
        <f>50</f>
        <v>50</v>
      </c>
      <c r="M4" s="1">
        <f>10^((LOG(AVERAGE(I4:J4)-Blank!$H$2, 10)-Blank!$M$2)/Blank!$N$2) * K4</f>
        <v>4239.1710927758186</v>
      </c>
      <c r="N4" s="1">
        <f t="shared" si="1"/>
        <v>211.95855463879093</v>
      </c>
      <c r="O4" s="1"/>
    </row>
    <row r="5" spans="1:15" x14ac:dyDescent="0.25">
      <c r="A5" s="2">
        <f>Blank!A$2</f>
        <v>43728</v>
      </c>
      <c r="B5" s="2" t="str">
        <f>Blank!B$2</f>
        <v>User</v>
      </c>
      <c r="C5" s="2" t="str">
        <f>Blank!C$2</f>
        <v>GENE</v>
      </c>
      <c r="D5" s="1" t="str">
        <f t="shared" ca="1" si="0"/>
        <v>Empty</v>
      </c>
      <c r="E5" s="1" t="s">
        <v>32</v>
      </c>
      <c r="F5" s="1" t="str">
        <f t="shared" si="2"/>
        <v>Control</v>
      </c>
      <c r="G5" s="1" t="s">
        <v>28</v>
      </c>
      <c r="H5" s="1" t="s">
        <v>29</v>
      </c>
      <c r="I5" s="1">
        <v>1.6136189999999999</v>
      </c>
      <c r="J5" s="1">
        <v>1.5362</v>
      </c>
      <c r="K5" s="1">
        <v>500</v>
      </c>
      <c r="L5" s="1">
        <f>50</f>
        <v>50</v>
      </c>
      <c r="M5" s="1">
        <f>10^((LOG(AVERAGE(I5:J5)-Blank!$H$2, 10)-Blank!$M$2)/Blank!$N$2) * K5</f>
        <v>4189.222123938207</v>
      </c>
      <c r="N5" s="1">
        <f t="shared" si="1"/>
        <v>209.46110619691035</v>
      </c>
      <c r="O5" s="1"/>
    </row>
    <row r="6" spans="1:15" x14ac:dyDescent="0.25">
      <c r="A6" s="2">
        <f>Blank!A$2</f>
        <v>43728</v>
      </c>
      <c r="B6" s="2" t="str">
        <f>Blank!B$2</f>
        <v>User</v>
      </c>
      <c r="C6" s="2" t="str">
        <f>Blank!C$2</f>
        <v>GENE</v>
      </c>
      <c r="D6" s="1" t="str">
        <f t="shared" ca="1" si="0"/>
        <v>Empty</v>
      </c>
      <c r="E6" s="1" t="s">
        <v>32</v>
      </c>
      <c r="F6" s="1" t="str">
        <f t="shared" si="2"/>
        <v>Control</v>
      </c>
      <c r="G6" s="1" t="s">
        <v>28</v>
      </c>
      <c r="H6" s="1" t="s">
        <v>29</v>
      </c>
      <c r="I6" s="1">
        <v>1.698296</v>
      </c>
      <c r="J6" s="1">
        <v>1.6155999999999999</v>
      </c>
      <c r="K6" s="1">
        <v>500</v>
      </c>
      <c r="L6" s="1">
        <f>50</f>
        <v>50</v>
      </c>
      <c r="M6" s="1">
        <f>10^((LOG(AVERAGE(I6:J6)-Blank!$H$2, 10)-Blank!$M$2)/Blank!$N$2) * K6</f>
        <v>4437.1136607070193</v>
      </c>
      <c r="N6" s="1">
        <f t="shared" si="1"/>
        <v>221.85568303535098</v>
      </c>
      <c r="O6" s="1"/>
    </row>
    <row r="7" spans="1:15" x14ac:dyDescent="0.25">
      <c r="A7" s="2">
        <f>Blank!A$2</f>
        <v>43728</v>
      </c>
      <c r="B7" s="2" t="str">
        <f>Blank!B$2</f>
        <v>User</v>
      </c>
      <c r="C7" s="2" t="str">
        <f>Blank!C$2</f>
        <v>GENE</v>
      </c>
      <c r="D7" s="1" t="str">
        <f t="shared" ca="1" si="0"/>
        <v>Empty</v>
      </c>
      <c r="E7" s="1" t="s">
        <v>32</v>
      </c>
      <c r="F7" s="1" t="str">
        <f t="shared" si="2"/>
        <v>Control</v>
      </c>
      <c r="G7" s="1" t="s">
        <v>28</v>
      </c>
      <c r="H7" s="1" t="s">
        <v>29</v>
      </c>
      <c r="I7" s="1">
        <v>1.482953</v>
      </c>
      <c r="J7" s="1">
        <v>1.5520560000000001</v>
      </c>
      <c r="K7" s="1">
        <v>500</v>
      </c>
      <c r="L7" s="1">
        <f>50</f>
        <v>50</v>
      </c>
      <c r="M7" s="1">
        <f>10^((LOG(AVERAGE(I7:J7)-Blank!$H$2, 10)-Blank!$M$2)/Blank!$N$2) * K7</f>
        <v>4015.8582551773029</v>
      </c>
      <c r="N7" s="1">
        <f t="shared" si="1"/>
        <v>200.79291275886516</v>
      </c>
      <c r="O7" s="1"/>
    </row>
    <row r="8" spans="1:15" x14ac:dyDescent="0.25">
      <c r="A8" s="5">
        <f>Blank!A$2</f>
        <v>43728</v>
      </c>
      <c r="B8" s="5" t="str">
        <f>Blank!B$2</f>
        <v>User</v>
      </c>
      <c r="C8" s="5" t="str">
        <f>Blank!C$2</f>
        <v>GENE</v>
      </c>
      <c r="D8" s="4" t="str">
        <f t="shared" ca="1" si="0"/>
        <v>Empty</v>
      </c>
      <c r="E8" t="s">
        <v>33</v>
      </c>
      <c r="F8" s="4" t="str">
        <f t="shared" si="2"/>
        <v>Control</v>
      </c>
      <c r="G8" t="s">
        <v>30</v>
      </c>
      <c r="H8" t="s">
        <v>21</v>
      </c>
      <c r="I8">
        <v>0.30497770000000002</v>
      </c>
      <c r="J8">
        <v>0.32407170000000002</v>
      </c>
      <c r="K8">
        <v>16</v>
      </c>
      <c r="L8">
        <v>100</v>
      </c>
      <c r="M8" s="4">
        <f>10^((LOG(AVERAGE(I8:J8)-Blank!$H$2, 10)-Blank!$M$2)/Blank!$N$2) * K8</f>
        <v>13.206816873823206</v>
      </c>
      <c r="N8">
        <f t="shared" si="1"/>
        <v>1.3206816873823206</v>
      </c>
      <c r="O8">
        <f t="shared" ref="O8:O13" si="3">N8/(N2+N8+N14) * 100</f>
        <v>0.57644192771967639</v>
      </c>
    </row>
    <row r="9" spans="1:15" x14ac:dyDescent="0.25">
      <c r="A9" s="5">
        <f>Blank!A$2</f>
        <v>43728</v>
      </c>
      <c r="B9" s="5" t="str">
        <f>Blank!B$2</f>
        <v>User</v>
      </c>
      <c r="C9" s="5" t="str">
        <f>Blank!C$2</f>
        <v>GENE</v>
      </c>
      <c r="D9" s="4" t="str">
        <f t="shared" ca="1" si="0"/>
        <v>Empty</v>
      </c>
      <c r="E9" t="s">
        <v>33</v>
      </c>
      <c r="F9" s="4" t="str">
        <f t="shared" si="2"/>
        <v>Control</v>
      </c>
      <c r="G9" t="s">
        <v>30</v>
      </c>
      <c r="H9" t="s">
        <v>21</v>
      </c>
      <c r="I9">
        <v>0.27266790000000002</v>
      </c>
      <c r="J9">
        <v>0.28268720000000003</v>
      </c>
      <c r="K9">
        <v>16</v>
      </c>
      <c r="L9">
        <v>100</v>
      </c>
      <c r="M9" s="4">
        <f>10^((LOG(AVERAGE(I9:J9)-Blank!$H$2, 10)-Blank!$M$2)/Blank!$N$2) * K9</f>
        <v>9.7387779177710421</v>
      </c>
      <c r="N9">
        <f t="shared" si="1"/>
        <v>0.97387779177710421</v>
      </c>
      <c r="O9">
        <f t="shared" si="3"/>
        <v>0.40045604606768265</v>
      </c>
    </row>
    <row r="10" spans="1:15" x14ac:dyDescent="0.25">
      <c r="A10" s="5">
        <f>Blank!A$2</f>
        <v>43728</v>
      </c>
      <c r="B10" s="5" t="str">
        <f>Blank!B$2</f>
        <v>User</v>
      </c>
      <c r="C10" s="5" t="str">
        <f>Blank!C$2</f>
        <v>GENE</v>
      </c>
      <c r="D10" s="4" t="str">
        <f t="shared" ca="1" si="0"/>
        <v>Empty</v>
      </c>
      <c r="E10" t="s">
        <v>33</v>
      </c>
      <c r="F10" s="4" t="str">
        <f t="shared" si="2"/>
        <v>Control</v>
      </c>
      <c r="G10" t="s">
        <v>30</v>
      </c>
      <c r="H10" t="s">
        <v>21</v>
      </c>
      <c r="I10">
        <v>0.2997051</v>
      </c>
      <c r="J10">
        <v>0.31386269999999999</v>
      </c>
      <c r="K10">
        <v>16</v>
      </c>
      <c r="L10">
        <v>100</v>
      </c>
      <c r="M10" s="4">
        <f>10^((LOG(AVERAGE(I10:J10)-Blank!$H$2, 10)-Blank!$M$2)/Blank!$N$2) * K10</f>
        <v>12.477336424254945</v>
      </c>
      <c r="N10">
        <f t="shared" si="1"/>
        <v>1.2477336424254946</v>
      </c>
      <c r="O10">
        <f t="shared" si="3"/>
        <v>0.57231914043344412</v>
      </c>
    </row>
    <row r="11" spans="1:15" x14ac:dyDescent="0.25">
      <c r="A11" s="5">
        <f>Blank!A$2</f>
        <v>43728</v>
      </c>
      <c r="B11" s="5" t="str">
        <f>Blank!B$2</f>
        <v>User</v>
      </c>
      <c r="C11" s="5" t="str">
        <f>Blank!C$2</f>
        <v>GENE</v>
      </c>
      <c r="D11" s="4" t="str">
        <f t="shared" ca="1" si="0"/>
        <v>Empty</v>
      </c>
      <c r="E11" t="s">
        <v>33</v>
      </c>
      <c r="F11" s="4" t="str">
        <f t="shared" si="2"/>
        <v>Control</v>
      </c>
      <c r="G11" t="s">
        <v>31</v>
      </c>
      <c r="H11" t="s">
        <v>29</v>
      </c>
      <c r="I11">
        <v>0.39875919999999998</v>
      </c>
      <c r="J11">
        <v>0.39866059999999998</v>
      </c>
      <c r="K11">
        <v>16</v>
      </c>
      <c r="L11">
        <v>100</v>
      </c>
      <c r="M11" s="4">
        <f>10^((LOG(AVERAGE(I11:J11)-Blank!$H$2, 10)-Blank!$M$2)/Blank!$N$2) * K11</f>
        <v>21.164580061138572</v>
      </c>
      <c r="N11">
        <f t="shared" si="1"/>
        <v>2.1164580061138571</v>
      </c>
      <c r="O11">
        <f t="shared" si="3"/>
        <v>0.94943675107343095</v>
      </c>
    </row>
    <row r="12" spans="1:15" x14ac:dyDescent="0.25">
      <c r="A12" s="5">
        <f>Blank!A$2</f>
        <v>43728</v>
      </c>
      <c r="B12" s="5" t="str">
        <f>Blank!B$2</f>
        <v>User</v>
      </c>
      <c r="C12" s="5" t="str">
        <f>Blank!C$2</f>
        <v>GENE</v>
      </c>
      <c r="D12" s="4" t="str">
        <f t="shared" ca="1" si="0"/>
        <v>Empty</v>
      </c>
      <c r="E12" t="s">
        <v>33</v>
      </c>
      <c r="F12" s="4" t="str">
        <f t="shared" si="2"/>
        <v>Control</v>
      </c>
      <c r="G12" t="s">
        <v>31</v>
      </c>
      <c r="H12" t="s">
        <v>29</v>
      </c>
      <c r="I12">
        <v>0.48122700000000002</v>
      </c>
      <c r="J12">
        <v>0.45547369999999998</v>
      </c>
      <c r="K12">
        <v>16</v>
      </c>
      <c r="L12">
        <v>100</v>
      </c>
      <c r="M12" s="4">
        <f>10^((LOG(AVERAGE(I12:J12)-Blank!$H$2, 10)-Blank!$M$2)/Blank!$N$2) * K12</f>
        <v>27.773140471371832</v>
      </c>
      <c r="N12">
        <f t="shared" si="1"/>
        <v>2.7773140471371836</v>
      </c>
      <c r="O12">
        <f t="shared" si="3"/>
        <v>1.1788767041049397</v>
      </c>
    </row>
    <row r="13" spans="1:15" x14ac:dyDescent="0.25">
      <c r="A13" s="5">
        <f>Blank!A$2</f>
        <v>43728</v>
      </c>
      <c r="B13" s="5" t="str">
        <f>Blank!B$2</f>
        <v>User</v>
      </c>
      <c r="C13" s="5" t="str">
        <f>Blank!C$2</f>
        <v>GENE</v>
      </c>
      <c r="D13" s="4" t="str">
        <f t="shared" ca="1" si="0"/>
        <v>Empty</v>
      </c>
      <c r="E13" t="s">
        <v>33</v>
      </c>
      <c r="F13" s="4" t="str">
        <f t="shared" si="2"/>
        <v>Control</v>
      </c>
      <c r="G13" t="s">
        <v>31</v>
      </c>
      <c r="H13" t="s">
        <v>29</v>
      </c>
      <c r="I13">
        <v>0.47143180000000001</v>
      </c>
      <c r="J13">
        <v>0.4746861</v>
      </c>
      <c r="K13">
        <v>16</v>
      </c>
      <c r="L13">
        <v>100</v>
      </c>
      <c r="M13" s="4">
        <f>10^((LOG(AVERAGE(I13:J13)-Blank!$H$2, 10)-Blank!$M$2)/Blank!$N$2) * K13</f>
        <v>28.220632099893177</v>
      </c>
      <c r="N13">
        <f t="shared" si="1"/>
        <v>2.8220632099893179</v>
      </c>
      <c r="O13">
        <f t="shared" si="3"/>
        <v>1.3114853915792988</v>
      </c>
    </row>
    <row r="14" spans="1:15" x14ac:dyDescent="0.25">
      <c r="A14" s="2">
        <f>Blank!A$2</f>
        <v>43728</v>
      </c>
      <c r="B14" s="2" t="str">
        <f>Blank!B$2</f>
        <v>User</v>
      </c>
      <c r="C14" s="2" t="str">
        <f>Blank!C$2</f>
        <v>GENE</v>
      </c>
      <c r="D14" s="1" t="str">
        <f t="shared" ca="1" si="0"/>
        <v>Empty</v>
      </c>
      <c r="E14" s="1" t="s">
        <v>34</v>
      </c>
      <c r="F14" s="1" t="str">
        <f t="shared" si="2"/>
        <v>Control</v>
      </c>
      <c r="G14" s="1" t="s">
        <v>27</v>
      </c>
      <c r="H14" s="1" t="s">
        <v>21</v>
      </c>
      <c r="I14" s="1">
        <v>0.87283940000000004</v>
      </c>
      <c r="J14" s="1">
        <v>0.80664899999999995</v>
      </c>
      <c r="K14" s="1">
        <v>16</v>
      </c>
      <c r="L14" s="1">
        <v>100</v>
      </c>
      <c r="M14" s="1">
        <f>10^((LOG(AVERAGE(I14:J14)-Blank!$H$2, 10)-Blank!$M$2)/Blank!$N$2) * K14</f>
        <v>63.245167921681663</v>
      </c>
      <c r="N14" s="1">
        <f t="shared" si="1"/>
        <v>6.3245167921681666</v>
      </c>
      <c r="O14" s="1">
        <f t="shared" ref="O14:O19" si="4">N14/(N2+N14) * 100</f>
        <v>2.7764857876926339</v>
      </c>
    </row>
    <row r="15" spans="1:15" x14ac:dyDescent="0.25">
      <c r="A15" s="2">
        <f>Blank!A$2</f>
        <v>43728</v>
      </c>
      <c r="B15" s="2" t="str">
        <f>Blank!B$2</f>
        <v>User</v>
      </c>
      <c r="C15" s="2" t="str">
        <f>Blank!C$2</f>
        <v>GENE</v>
      </c>
      <c r="D15" s="1" t="str">
        <f t="shared" ca="1" si="0"/>
        <v>Empty</v>
      </c>
      <c r="E15" s="1" t="s">
        <v>34</v>
      </c>
      <c r="F15" s="1" t="str">
        <f t="shared" si="2"/>
        <v>Control</v>
      </c>
      <c r="G15" s="1" t="s">
        <v>27</v>
      </c>
      <c r="H15" s="1" t="s">
        <v>21</v>
      </c>
      <c r="I15" s="1">
        <v>0.6920328</v>
      </c>
      <c r="J15" s="1">
        <v>0.70936189999999999</v>
      </c>
      <c r="K15" s="1">
        <v>16</v>
      </c>
      <c r="L15" s="1">
        <v>100</v>
      </c>
      <c r="M15" s="1">
        <f>10^((LOG(AVERAGE(I15:J15)-Blank!$H$2, 10)-Blank!$M$2)/Blank!$N$2) * K15</f>
        <v>49.929829537341675</v>
      </c>
      <c r="N15" s="1">
        <f t="shared" si="1"/>
        <v>4.9929829537341677</v>
      </c>
      <c r="O15" s="1">
        <f t="shared" si="4"/>
        <v>2.061356590602875</v>
      </c>
    </row>
    <row r="16" spans="1:15" x14ac:dyDescent="0.25">
      <c r="A16" s="2">
        <f>Blank!A$2</f>
        <v>43728</v>
      </c>
      <c r="B16" s="2" t="str">
        <f>Blank!B$2</f>
        <v>User</v>
      </c>
      <c r="C16" s="2" t="str">
        <f>Blank!C$2</f>
        <v>GENE</v>
      </c>
      <c r="D16" s="1" t="str">
        <f t="shared" ca="1" si="0"/>
        <v>Empty</v>
      </c>
      <c r="E16" s="1" t="s">
        <v>34</v>
      </c>
      <c r="F16" s="1" t="str">
        <f t="shared" si="2"/>
        <v>Control</v>
      </c>
      <c r="G16" s="1" t="s">
        <v>27</v>
      </c>
      <c r="H16" s="1" t="s">
        <v>21</v>
      </c>
      <c r="I16" s="1">
        <v>0.68735489999999999</v>
      </c>
      <c r="J16" s="1">
        <v>0.67520539999999996</v>
      </c>
      <c r="K16" s="1">
        <v>16</v>
      </c>
      <c r="L16" s="1">
        <v>100</v>
      </c>
      <c r="M16" s="1">
        <f>10^((LOG(AVERAGE(I16:J16)-Blank!$H$2, 10)-Blank!$M$2)/Blank!$N$2) * K16</f>
        <v>48.073258503199192</v>
      </c>
      <c r="N16" s="1">
        <f t="shared" si="1"/>
        <v>4.8073258503199199</v>
      </c>
      <c r="O16" s="1">
        <f t="shared" si="4"/>
        <v>2.2177502471665109</v>
      </c>
    </row>
    <row r="17" spans="1:15" x14ac:dyDescent="0.25">
      <c r="A17" s="2">
        <f>Blank!A$2</f>
        <v>43728</v>
      </c>
      <c r="B17" s="2" t="str">
        <f>Blank!B$2</f>
        <v>User</v>
      </c>
      <c r="C17" s="2" t="str">
        <f>Blank!C$2</f>
        <v>GENE</v>
      </c>
      <c r="D17" s="1" t="str">
        <f t="shared" ca="1" si="0"/>
        <v>Empty</v>
      </c>
      <c r="E17" s="1" t="s">
        <v>34</v>
      </c>
      <c r="F17" s="1" t="str">
        <f t="shared" si="2"/>
        <v>Control</v>
      </c>
      <c r="G17" s="1" t="s">
        <v>28</v>
      </c>
      <c r="H17" s="1" t="s">
        <v>29</v>
      </c>
      <c r="I17" s="1">
        <v>1.3981669999999999</v>
      </c>
      <c r="J17" s="1">
        <v>1.3238380000000001</v>
      </c>
      <c r="K17" s="1">
        <v>16</v>
      </c>
      <c r="L17" s="1">
        <v>100</v>
      </c>
      <c r="M17" s="1">
        <f>10^((LOG(AVERAGE(I17:J17)-Blank!$H$2, 10)-Blank!$M$2)/Blank!$N$2) * K17</f>
        <v>113.39655266413325</v>
      </c>
      <c r="N17" s="1">
        <f t="shared" si="1"/>
        <v>11.339655266413326</v>
      </c>
      <c r="O17" s="1">
        <f t="shared" si="4"/>
        <v>5.135695724625891</v>
      </c>
    </row>
    <row r="18" spans="1:15" x14ac:dyDescent="0.25">
      <c r="A18" s="2">
        <f>Blank!A$2</f>
        <v>43728</v>
      </c>
      <c r="B18" s="2" t="str">
        <f>Blank!B$2</f>
        <v>User</v>
      </c>
      <c r="C18" s="2" t="str">
        <f>Blank!C$2</f>
        <v>GENE</v>
      </c>
      <c r="D18" s="1" t="str">
        <f t="shared" ca="1" si="0"/>
        <v>Empty</v>
      </c>
      <c r="E18" s="1" t="s">
        <v>34</v>
      </c>
      <c r="F18" s="1" t="str">
        <f t="shared" si="2"/>
        <v>Control</v>
      </c>
      <c r="G18" s="1" t="s">
        <v>28</v>
      </c>
      <c r="H18" s="1" t="s">
        <v>29</v>
      </c>
      <c r="I18" s="1">
        <v>1.371205</v>
      </c>
      <c r="J18" s="1">
        <v>1.271441</v>
      </c>
      <c r="K18" s="1">
        <v>16</v>
      </c>
      <c r="L18" s="1">
        <v>100</v>
      </c>
      <c r="M18" s="1">
        <f>10^((LOG(AVERAGE(I18:J18)-Blank!$H$2, 10)-Blank!$M$2)/Blank!$N$2) * K18</f>
        <v>109.56868886222682</v>
      </c>
      <c r="N18" s="1">
        <f t="shared" si="1"/>
        <v>10.956868886222683</v>
      </c>
      <c r="O18" s="1">
        <f t="shared" si="4"/>
        <v>4.7063050491855201</v>
      </c>
    </row>
    <row r="19" spans="1:15" x14ac:dyDescent="0.25">
      <c r="A19" s="2">
        <f>Blank!A$2</f>
        <v>43728</v>
      </c>
      <c r="B19" s="2" t="str">
        <f>Blank!B$2</f>
        <v>User</v>
      </c>
      <c r="C19" s="2" t="str">
        <f>Blank!C$2</f>
        <v>GENE</v>
      </c>
      <c r="D19" s="1" t="str">
        <f t="shared" ca="1" si="0"/>
        <v>Empty</v>
      </c>
      <c r="E19" s="1" t="s">
        <v>34</v>
      </c>
      <c r="F19" s="1" t="str">
        <f t="shared" si="2"/>
        <v>Control</v>
      </c>
      <c r="G19" s="1" t="s">
        <v>28</v>
      </c>
      <c r="H19" s="1" t="s">
        <v>29</v>
      </c>
      <c r="I19" s="1">
        <v>1.3740159999999999</v>
      </c>
      <c r="J19" s="1">
        <v>1.3948400000000001</v>
      </c>
      <c r="K19" s="1">
        <v>16</v>
      </c>
      <c r="L19" s="1">
        <v>100</v>
      </c>
      <c r="M19" s="1">
        <f>10^((LOG(AVERAGE(I19:J19)-Blank!$H$2, 10)-Blank!$M$2)/Blank!$N$2) * K19</f>
        <v>115.65706035614687</v>
      </c>
      <c r="N19" s="1">
        <f t="shared" si="1"/>
        <v>11.565706035614689</v>
      </c>
      <c r="O19" s="1">
        <f t="shared" si="4"/>
        <v>5.4463087494498872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43728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RIGHT(CELL("nomfichier",A7),LEN(CELL("nomfichier",A7))-SEARCH("]",CELL("nomfichier",A7)))</f>
        <v>GENE</v>
      </c>
      <c r="E2" s="1" t="s">
        <v>32</v>
      </c>
      <c r="F2" s="1" t="s">
        <v>17</v>
      </c>
      <c r="G2" s="1" t="s">
        <v>27</v>
      </c>
      <c r="H2" s="1" t="s">
        <v>21</v>
      </c>
      <c r="I2" s="1">
        <v>2.0876049999999999</v>
      </c>
      <c r="J2" s="1">
        <v>2.0907640000000001</v>
      </c>
      <c r="K2" s="1">
        <v>500</v>
      </c>
      <c r="L2" s="1">
        <f>50</f>
        <v>50</v>
      </c>
      <c r="M2" s="1">
        <f>10^((LOG(AVERAGE(I2:J2)-Blank!$H$2, 10)-Blank!$M$2)/Blank!$N$2) * K2</f>
        <v>5745.490488483445</v>
      </c>
      <c r="N2" s="1">
        <f t="shared" ref="N2:N19" si="1">(L2/10^3 * M2)</f>
        <v>287.27452442417228</v>
      </c>
      <c r="O2" s="1"/>
    </row>
    <row r="3" spans="1:15" x14ac:dyDescent="0.25">
      <c r="A3" s="2">
        <f>Blank!A$2</f>
        <v>43728</v>
      </c>
      <c r="B3" s="2" t="str">
        <f>Blank!B$2</f>
        <v>User</v>
      </c>
      <c r="C3" s="2" t="str">
        <f>Blank!C$2</f>
        <v>GENE</v>
      </c>
      <c r="D3" s="1" t="str">
        <f t="shared" ca="1" si="0"/>
        <v>GENE</v>
      </c>
      <c r="E3" s="1" t="s">
        <v>32</v>
      </c>
      <c r="F3" s="1" t="s">
        <v>17</v>
      </c>
      <c r="G3" s="1" t="s">
        <v>27</v>
      </c>
      <c r="H3" s="1" t="s">
        <v>21</v>
      </c>
      <c r="I3" s="1">
        <v>2.1013259999999998</v>
      </c>
      <c r="J3" s="1">
        <v>2.1206480000000001</v>
      </c>
      <c r="K3" s="1">
        <v>500</v>
      </c>
      <c r="L3" s="1">
        <f>50</f>
        <v>50</v>
      </c>
      <c r="M3" s="1">
        <f>10^((LOG(AVERAGE(I3:J3)-Blank!$H$2, 10)-Blank!$M$2)/Blank!$N$2) * K3</f>
        <v>5811.579033883354</v>
      </c>
      <c r="N3" s="1">
        <f t="shared" si="1"/>
        <v>290.5789516941677</v>
      </c>
      <c r="O3" s="1"/>
    </row>
    <row r="4" spans="1:15" x14ac:dyDescent="0.25">
      <c r="A4" s="2">
        <f>Blank!A$2</f>
        <v>43728</v>
      </c>
      <c r="B4" s="2" t="str">
        <f>Blank!B$2</f>
        <v>User</v>
      </c>
      <c r="C4" s="2" t="str">
        <f>Blank!C$2</f>
        <v>GENE</v>
      </c>
      <c r="D4" s="1" t="str">
        <f t="shared" ca="1" si="0"/>
        <v>GENE</v>
      </c>
      <c r="E4" s="1" t="s">
        <v>32</v>
      </c>
      <c r="F4" s="1" t="s">
        <v>17</v>
      </c>
      <c r="G4" s="1" t="s">
        <v>27</v>
      </c>
      <c r="H4" s="1" t="s">
        <v>21</v>
      </c>
      <c r="I4" s="1">
        <v>2.068495</v>
      </c>
      <c r="J4" s="1">
        <v>2.1038489999999999</v>
      </c>
      <c r="K4" s="1">
        <v>500</v>
      </c>
      <c r="L4" s="1">
        <f>50</f>
        <v>50</v>
      </c>
      <c r="M4" s="1">
        <f>10^((LOG(AVERAGE(I4:J4)-Blank!$H$2, 10)-Blank!$M$2)/Blank!$N$2) * K4</f>
        <v>5736.359531963195</v>
      </c>
      <c r="N4" s="1">
        <f t="shared" si="1"/>
        <v>286.81797659815976</v>
      </c>
      <c r="O4" s="1"/>
    </row>
    <row r="5" spans="1:15" x14ac:dyDescent="0.25">
      <c r="A5" s="2">
        <f>Blank!A$2</f>
        <v>43728</v>
      </c>
      <c r="B5" s="2" t="str">
        <f>Blank!B$2</f>
        <v>User</v>
      </c>
      <c r="C5" s="2" t="str">
        <f>Blank!C$2</f>
        <v>GENE</v>
      </c>
      <c r="D5" s="1" t="str">
        <f t="shared" ca="1" si="0"/>
        <v>GENE</v>
      </c>
      <c r="E5" s="1" t="s">
        <v>32</v>
      </c>
      <c r="F5" s="1" t="s">
        <v>17</v>
      </c>
      <c r="G5" s="1" t="s">
        <v>28</v>
      </c>
      <c r="H5" s="1" t="s">
        <v>29</v>
      </c>
      <c r="I5" s="1">
        <v>2.0407709999999999</v>
      </c>
      <c r="J5" s="1">
        <v>2.0769129999999998</v>
      </c>
      <c r="K5" s="1">
        <v>500</v>
      </c>
      <c r="L5" s="1">
        <f>50</f>
        <v>50</v>
      </c>
      <c r="M5" s="1">
        <f>10^((LOG(AVERAGE(I5:J5)-Blank!$H$2, 10)-Blank!$M$2)/Blank!$N$2) * K5</f>
        <v>5653.5288958338469</v>
      </c>
      <c r="N5" s="1">
        <f t="shared" si="1"/>
        <v>282.67644479169235</v>
      </c>
      <c r="O5" s="1"/>
    </row>
    <row r="6" spans="1:15" x14ac:dyDescent="0.25">
      <c r="A6" s="2">
        <f>Blank!A$2</f>
        <v>43728</v>
      </c>
      <c r="B6" s="2" t="str">
        <f>Blank!B$2</f>
        <v>User</v>
      </c>
      <c r="C6" s="2" t="str">
        <f>Blank!C$2</f>
        <v>GENE</v>
      </c>
      <c r="D6" s="1" t="str">
        <f t="shared" ca="1" si="0"/>
        <v>GENE</v>
      </c>
      <c r="E6" s="1" t="s">
        <v>32</v>
      </c>
      <c r="F6" s="1" t="s">
        <v>17</v>
      </c>
      <c r="G6" s="1" t="s">
        <v>28</v>
      </c>
      <c r="H6" s="1" t="s">
        <v>29</v>
      </c>
      <c r="I6" s="1">
        <v>2.0856919999999999</v>
      </c>
      <c r="J6" s="1">
        <v>2.0580669999999999</v>
      </c>
      <c r="K6" s="1">
        <v>500</v>
      </c>
      <c r="L6" s="1">
        <f>50</f>
        <v>50</v>
      </c>
      <c r="M6" s="1">
        <f>10^((LOG(AVERAGE(I6:J6)-Blank!$H$2, 10)-Blank!$M$2)/Blank!$N$2) * K6</f>
        <v>5693.0407855546209</v>
      </c>
      <c r="N6" s="1">
        <f t="shared" si="1"/>
        <v>284.65203927773103</v>
      </c>
      <c r="O6" s="1"/>
    </row>
    <row r="7" spans="1:15" x14ac:dyDescent="0.25">
      <c r="A7" s="2">
        <f>Blank!A$2</f>
        <v>43728</v>
      </c>
      <c r="B7" s="2" t="str">
        <f>Blank!B$2</f>
        <v>User</v>
      </c>
      <c r="C7" s="2" t="str">
        <f>Blank!C$2</f>
        <v>GENE</v>
      </c>
      <c r="D7" s="1" t="str">
        <f t="shared" ca="1" si="0"/>
        <v>GENE</v>
      </c>
      <c r="E7" s="1" t="s">
        <v>32</v>
      </c>
      <c r="F7" s="1" t="s">
        <v>17</v>
      </c>
      <c r="G7" s="1" t="s">
        <v>28</v>
      </c>
      <c r="H7" s="1" t="s">
        <v>29</v>
      </c>
      <c r="I7" s="1">
        <v>1.936458</v>
      </c>
      <c r="J7" s="1">
        <v>2.0071569999999999</v>
      </c>
      <c r="K7" s="1">
        <v>500</v>
      </c>
      <c r="L7" s="1">
        <f>50</f>
        <v>50</v>
      </c>
      <c r="M7" s="1">
        <f>10^((LOG(AVERAGE(I7:J7)-Blank!$H$2, 10)-Blank!$M$2)/Blank!$N$2) * K7</f>
        <v>5389.8367982872132</v>
      </c>
      <c r="N7" s="1">
        <f t="shared" si="1"/>
        <v>269.4918399143607</v>
      </c>
      <c r="O7" s="1"/>
    </row>
    <row r="8" spans="1:15" x14ac:dyDescent="0.25">
      <c r="A8" s="5">
        <f>Blank!A$2</f>
        <v>43728</v>
      </c>
      <c r="B8" s="5" t="str">
        <f>Blank!B$2</f>
        <v>User</v>
      </c>
      <c r="C8" s="5" t="str">
        <f>Blank!C$2</f>
        <v>GENE</v>
      </c>
      <c r="D8" s="4" t="str">
        <f t="shared" ca="1" si="0"/>
        <v>GENE</v>
      </c>
      <c r="E8" t="s">
        <v>33</v>
      </c>
      <c r="F8" t="s">
        <v>17</v>
      </c>
      <c r="G8" t="s">
        <v>30</v>
      </c>
      <c r="H8" t="s">
        <v>21</v>
      </c>
      <c r="I8">
        <v>0.34010469999999998</v>
      </c>
      <c r="J8">
        <v>0.33370889999999997</v>
      </c>
      <c r="K8">
        <v>16</v>
      </c>
      <c r="L8">
        <v>100</v>
      </c>
      <c r="M8" s="4">
        <f>10^((LOG(AVERAGE(I8:J8)-Blank!$H$2, 10)-Blank!$M$2)/Blank!$N$2) * K8</f>
        <v>15.318449029128574</v>
      </c>
      <c r="N8">
        <f t="shared" si="1"/>
        <v>1.5318449029128576</v>
      </c>
      <c r="O8">
        <f t="shared" ref="O8:O13" si="2">N8/(N2+N8+N14) * 100</f>
        <v>0.51842886974213098</v>
      </c>
    </row>
    <row r="9" spans="1:15" x14ac:dyDescent="0.25">
      <c r="A9" s="5">
        <f>Blank!A$2</f>
        <v>43728</v>
      </c>
      <c r="B9" s="5" t="str">
        <f>Blank!B$2</f>
        <v>User</v>
      </c>
      <c r="C9" s="5" t="str">
        <f>Blank!C$2</f>
        <v>GENE</v>
      </c>
      <c r="D9" s="4" t="str">
        <f t="shared" ca="1" si="0"/>
        <v>GENE</v>
      </c>
      <c r="E9" t="s">
        <v>33</v>
      </c>
      <c r="F9" t="s">
        <v>17</v>
      </c>
      <c r="G9" t="s">
        <v>30</v>
      </c>
      <c r="H9" t="s">
        <v>21</v>
      </c>
      <c r="I9">
        <v>0.34182200000000001</v>
      </c>
      <c r="J9">
        <v>0.33590340000000002</v>
      </c>
      <c r="K9">
        <v>16</v>
      </c>
      <c r="L9">
        <v>100</v>
      </c>
      <c r="M9" s="4">
        <f>10^((LOG(AVERAGE(I9:J9)-Blank!$H$2, 10)-Blank!$M$2)/Blank!$N$2) * K9</f>
        <v>15.503134387910807</v>
      </c>
      <c r="N9">
        <f t="shared" si="1"/>
        <v>1.5503134387910809</v>
      </c>
      <c r="O9">
        <f t="shared" si="2"/>
        <v>0.51838976540961956</v>
      </c>
    </row>
    <row r="10" spans="1:15" x14ac:dyDescent="0.25">
      <c r="A10" s="5">
        <f>Blank!A$2</f>
        <v>43728</v>
      </c>
      <c r="B10" s="5" t="str">
        <f>Blank!B$2</f>
        <v>User</v>
      </c>
      <c r="C10" s="5" t="str">
        <f>Blank!C$2</f>
        <v>GENE</v>
      </c>
      <c r="D10" s="4" t="str">
        <f t="shared" ca="1" si="0"/>
        <v>GENE</v>
      </c>
      <c r="E10" t="s">
        <v>33</v>
      </c>
      <c r="F10" t="s">
        <v>17</v>
      </c>
      <c r="G10" t="s">
        <v>30</v>
      </c>
      <c r="H10" t="s">
        <v>21</v>
      </c>
      <c r="I10">
        <v>0.35379139999999998</v>
      </c>
      <c r="J10">
        <v>0.34066629999999998</v>
      </c>
      <c r="K10">
        <v>16</v>
      </c>
      <c r="L10">
        <v>100</v>
      </c>
      <c r="M10" s="4">
        <f>10^((LOG(AVERAGE(I10:J10)-Blank!$H$2, 10)-Blank!$M$2)/Blank!$N$2) * K10</f>
        <v>16.293371529984547</v>
      </c>
      <c r="N10">
        <f t="shared" si="1"/>
        <v>1.6293371529984548</v>
      </c>
      <c r="O10">
        <f t="shared" si="2"/>
        <v>0.55167805366156231</v>
      </c>
    </row>
    <row r="11" spans="1:15" x14ac:dyDescent="0.25">
      <c r="A11" s="5">
        <f>Blank!A$2</f>
        <v>43728</v>
      </c>
      <c r="B11" s="5" t="str">
        <f>Blank!B$2</f>
        <v>User</v>
      </c>
      <c r="C11" s="5" t="str">
        <f>Blank!C$2</f>
        <v>GENE</v>
      </c>
      <c r="D11" s="4" t="str">
        <f t="shared" ca="1" si="0"/>
        <v>GENE</v>
      </c>
      <c r="E11" t="s">
        <v>33</v>
      </c>
      <c r="F11" t="s">
        <v>17</v>
      </c>
      <c r="G11" t="s">
        <v>31</v>
      </c>
      <c r="H11" t="s">
        <v>29</v>
      </c>
      <c r="I11">
        <v>0.69807169999999996</v>
      </c>
      <c r="J11">
        <v>0.70335259999999999</v>
      </c>
      <c r="K11">
        <v>16</v>
      </c>
      <c r="L11">
        <v>100</v>
      </c>
      <c r="M11" s="4">
        <f>10^((LOG(AVERAGE(I11:J11)-Blank!$H$2, 10)-Blank!$M$2)/Blank!$N$2) * K11</f>
        <v>49.93124492458692</v>
      </c>
      <c r="N11">
        <f t="shared" si="1"/>
        <v>4.9931244924586924</v>
      </c>
      <c r="O11">
        <f t="shared" si="2"/>
        <v>1.6615309278097581</v>
      </c>
    </row>
    <row r="12" spans="1:15" x14ac:dyDescent="0.25">
      <c r="A12" s="5">
        <f>Blank!A$2</f>
        <v>43728</v>
      </c>
      <c r="B12" s="5" t="str">
        <f>Blank!B$2</f>
        <v>User</v>
      </c>
      <c r="C12" s="5" t="str">
        <f>Blank!C$2</f>
        <v>GENE</v>
      </c>
      <c r="D12" s="4" t="str">
        <f t="shared" ca="1" si="0"/>
        <v>GENE</v>
      </c>
      <c r="E12" t="s">
        <v>33</v>
      </c>
      <c r="F12" t="s">
        <v>17</v>
      </c>
      <c r="G12" t="s">
        <v>31</v>
      </c>
      <c r="H12" t="s">
        <v>29</v>
      </c>
      <c r="I12">
        <v>0.84351379999999998</v>
      </c>
      <c r="J12">
        <v>0.75466800000000001</v>
      </c>
      <c r="K12">
        <v>16</v>
      </c>
      <c r="L12">
        <v>100</v>
      </c>
      <c r="M12" s="4">
        <f>10^((LOG(AVERAGE(I12:J12)-Blank!$H$2, 10)-Blank!$M$2)/Blank!$N$2) * K12</f>
        <v>59.348683282657845</v>
      </c>
      <c r="N12">
        <f t="shared" si="1"/>
        <v>5.934868328265785</v>
      </c>
      <c r="O12">
        <f t="shared" si="2"/>
        <v>1.9520851675609974</v>
      </c>
    </row>
    <row r="13" spans="1:15" x14ac:dyDescent="0.25">
      <c r="A13" s="5">
        <f>Blank!A$2</f>
        <v>43728</v>
      </c>
      <c r="B13" s="5" t="str">
        <f>Blank!B$2</f>
        <v>User</v>
      </c>
      <c r="C13" s="5" t="str">
        <f>Blank!C$2</f>
        <v>GENE</v>
      </c>
      <c r="D13" s="4" t="str">
        <f t="shared" ca="1" si="0"/>
        <v>GENE</v>
      </c>
      <c r="E13" t="s">
        <v>33</v>
      </c>
      <c r="F13" t="s">
        <v>17</v>
      </c>
      <c r="G13" t="s">
        <v>31</v>
      </c>
      <c r="H13" t="s">
        <v>29</v>
      </c>
      <c r="I13">
        <v>0.6067688</v>
      </c>
      <c r="J13">
        <v>0.62571639999999995</v>
      </c>
      <c r="K13">
        <v>16</v>
      </c>
      <c r="L13">
        <v>100</v>
      </c>
      <c r="M13" s="4">
        <f>10^((LOG(AVERAGE(I13:J13)-Blank!$H$2, 10)-Blank!$M$2)/Blank!$N$2) * K13</f>
        <v>41.860541056133087</v>
      </c>
      <c r="N13">
        <f t="shared" si="1"/>
        <v>4.1860541056133087</v>
      </c>
      <c r="O13">
        <f t="shared" si="2"/>
        <v>1.4597207630478939</v>
      </c>
    </row>
    <row r="14" spans="1:15" x14ac:dyDescent="0.25">
      <c r="A14" s="2">
        <f>Blank!A$2</f>
        <v>43728</v>
      </c>
      <c r="B14" s="2" t="str">
        <f>Blank!B$2</f>
        <v>User</v>
      </c>
      <c r="C14" s="2" t="str">
        <f>Blank!C$2</f>
        <v>GENE</v>
      </c>
      <c r="D14" s="1" t="str">
        <f t="shared" ca="1" si="0"/>
        <v>GENE</v>
      </c>
      <c r="E14" s="1" t="s">
        <v>34</v>
      </c>
      <c r="F14" s="1" t="s">
        <v>17</v>
      </c>
      <c r="G14" s="1" t="s">
        <v>27</v>
      </c>
      <c r="H14" s="1" t="s">
        <v>21</v>
      </c>
      <c r="I14" s="1">
        <v>0.87743709999999997</v>
      </c>
      <c r="J14" s="1">
        <v>0.87450280000000002</v>
      </c>
      <c r="K14" s="1">
        <v>16</v>
      </c>
      <c r="L14" s="1">
        <v>100</v>
      </c>
      <c r="M14" s="1">
        <f>10^((LOG(AVERAGE(I14:J14)-Blank!$H$2, 10)-Blank!$M$2)/Blank!$N$2) * K14</f>
        <v>66.719483975440696</v>
      </c>
      <c r="N14" s="1">
        <f t="shared" si="1"/>
        <v>6.6719483975440701</v>
      </c>
      <c r="O14" s="1">
        <f t="shared" ref="O14:O19" si="3">N14/(N2+N14) * 100</f>
        <v>2.2697834518976263</v>
      </c>
    </row>
    <row r="15" spans="1:15" x14ac:dyDescent="0.25">
      <c r="A15" s="2">
        <f>Blank!A$2</f>
        <v>43728</v>
      </c>
      <c r="B15" s="2" t="str">
        <f>Blank!B$2</f>
        <v>User</v>
      </c>
      <c r="C15" s="2" t="str">
        <f>Blank!C$2</f>
        <v>GENE</v>
      </c>
      <c r="D15" s="1" t="str">
        <f t="shared" ca="1" si="0"/>
        <v>GENE</v>
      </c>
      <c r="E15" s="1" t="s">
        <v>34</v>
      </c>
      <c r="F15" s="1" t="s">
        <v>17</v>
      </c>
      <c r="G15" s="1" t="s">
        <v>27</v>
      </c>
      <c r="H15" s="1" t="s">
        <v>21</v>
      </c>
      <c r="I15" s="1">
        <v>0.92095320000000003</v>
      </c>
      <c r="J15" s="1">
        <v>0.8856096</v>
      </c>
      <c r="K15" s="1">
        <v>16</v>
      </c>
      <c r="L15" s="1">
        <v>100</v>
      </c>
      <c r="M15" s="1">
        <f>10^((LOG(AVERAGE(I15:J15)-Blank!$H$2, 10)-Blank!$M$2)/Blank!$N$2) * K15</f>
        <v>69.340154790839861</v>
      </c>
      <c r="N15" s="1">
        <f t="shared" si="1"/>
        <v>6.9340154790839863</v>
      </c>
      <c r="O15" s="1">
        <f t="shared" si="3"/>
        <v>2.3306599187813144</v>
      </c>
    </row>
    <row r="16" spans="1:15" x14ac:dyDescent="0.25">
      <c r="A16" s="2">
        <f>Blank!A$2</f>
        <v>43728</v>
      </c>
      <c r="B16" s="2" t="str">
        <f>Blank!B$2</f>
        <v>User</v>
      </c>
      <c r="C16" s="2" t="str">
        <f>Blank!C$2</f>
        <v>GENE</v>
      </c>
      <c r="D16" s="1" t="str">
        <f t="shared" ca="1" si="0"/>
        <v>GENE</v>
      </c>
      <c r="E16" s="1" t="s">
        <v>34</v>
      </c>
      <c r="F16" s="1" t="s">
        <v>17</v>
      </c>
      <c r="G16" s="1" t="s">
        <v>27</v>
      </c>
      <c r="H16" s="1" t="s">
        <v>21</v>
      </c>
      <c r="I16" s="1">
        <v>0.89602599999999999</v>
      </c>
      <c r="J16" s="1">
        <v>0.90234669999999995</v>
      </c>
      <c r="K16" s="1">
        <v>16</v>
      </c>
      <c r="L16" s="1">
        <v>100</v>
      </c>
      <c r="M16" s="1">
        <f>10^((LOG(AVERAGE(I16:J16)-Blank!$H$2, 10)-Blank!$M$2)/Blank!$N$2) * K16</f>
        <v>68.947144814898849</v>
      </c>
      <c r="N16" s="1">
        <f t="shared" si="1"/>
        <v>6.8947144814898849</v>
      </c>
      <c r="O16" s="1">
        <f t="shared" si="3"/>
        <v>2.3474349903457736</v>
      </c>
    </row>
    <row r="17" spans="1:15" x14ac:dyDescent="0.25">
      <c r="A17" s="2">
        <f>Blank!A$2</f>
        <v>43728</v>
      </c>
      <c r="B17" s="2" t="str">
        <f>Blank!B$2</f>
        <v>User</v>
      </c>
      <c r="C17" s="2" t="str">
        <f>Blank!C$2</f>
        <v>GENE</v>
      </c>
      <c r="D17" s="1" t="str">
        <f t="shared" ca="1" si="0"/>
        <v>GENE</v>
      </c>
      <c r="E17" s="1" t="s">
        <v>34</v>
      </c>
      <c r="F17" s="1" t="s">
        <v>17</v>
      </c>
      <c r="G17" s="1" t="s">
        <v>28</v>
      </c>
      <c r="H17" s="1" t="s">
        <v>29</v>
      </c>
      <c r="I17" s="1">
        <v>1.589769</v>
      </c>
      <c r="J17" s="1">
        <v>1.4438260000000001</v>
      </c>
      <c r="K17" s="1">
        <v>16</v>
      </c>
      <c r="L17" s="1">
        <v>100</v>
      </c>
      <c r="M17" s="1">
        <f>10^((LOG(AVERAGE(I17:J17)-Blank!$H$2, 10)-Blank!$M$2)/Blank!$N$2) * K17</f>
        <v>128.43915531967565</v>
      </c>
      <c r="N17" s="1">
        <f t="shared" si="1"/>
        <v>12.843915531967566</v>
      </c>
      <c r="O17" s="1">
        <f t="shared" si="3"/>
        <v>4.3462032591935955</v>
      </c>
    </row>
    <row r="18" spans="1:15" x14ac:dyDescent="0.25">
      <c r="A18" s="2">
        <f>Blank!A$2</f>
        <v>43728</v>
      </c>
      <c r="B18" s="2" t="str">
        <f>Blank!B$2</f>
        <v>User</v>
      </c>
      <c r="C18" s="2" t="str">
        <f>Blank!C$2</f>
        <v>GENE</v>
      </c>
      <c r="D18" s="1" t="str">
        <f t="shared" ca="1" si="0"/>
        <v>GENE</v>
      </c>
      <c r="E18" s="1" t="s">
        <v>34</v>
      </c>
      <c r="F18" s="1" t="s">
        <v>17</v>
      </c>
      <c r="G18" s="1" t="s">
        <v>28</v>
      </c>
      <c r="H18" s="1" t="s">
        <v>29</v>
      </c>
      <c r="I18" s="1">
        <v>1.5555680000000001</v>
      </c>
      <c r="J18" s="1">
        <v>1.601431</v>
      </c>
      <c r="K18" s="1">
        <v>16</v>
      </c>
      <c r="L18" s="1">
        <v>100</v>
      </c>
      <c r="M18" s="1">
        <f>10^((LOG(AVERAGE(I18:J18)-Blank!$H$2, 10)-Blank!$M$2)/Blank!$N$2) * K18</f>
        <v>134.40213079573181</v>
      </c>
      <c r="N18" s="1">
        <f t="shared" si="1"/>
        <v>13.440213079573182</v>
      </c>
      <c r="O18" s="1">
        <f t="shared" si="3"/>
        <v>4.508742838261778</v>
      </c>
    </row>
    <row r="19" spans="1:15" x14ac:dyDescent="0.25">
      <c r="A19" s="2">
        <f>Blank!A$2</f>
        <v>43728</v>
      </c>
      <c r="B19" s="2" t="str">
        <f>Blank!B$2</f>
        <v>User</v>
      </c>
      <c r="C19" s="2" t="str">
        <f>Blank!C$2</f>
        <v>GENE</v>
      </c>
      <c r="D19" s="1" t="str">
        <f t="shared" ca="1" si="0"/>
        <v>GENE</v>
      </c>
      <c r="E19" s="1" t="s">
        <v>34</v>
      </c>
      <c r="F19" s="1" t="s">
        <v>17</v>
      </c>
      <c r="G19" s="1" t="s">
        <v>28</v>
      </c>
      <c r="H19" s="1" t="s">
        <v>29</v>
      </c>
      <c r="I19" s="1">
        <v>1.5240959999999999</v>
      </c>
      <c r="J19" s="1">
        <v>1.5610520000000001</v>
      </c>
      <c r="K19" s="1">
        <v>16</v>
      </c>
      <c r="L19" s="1">
        <v>100</v>
      </c>
      <c r="M19" s="1">
        <f>10^((LOG(AVERAGE(I19:J19)-Blank!$H$2, 10)-Blank!$M$2)/Blank!$N$2) * K19</f>
        <v>130.92987889853504</v>
      </c>
      <c r="N19" s="1">
        <f t="shared" si="1"/>
        <v>13.092987889853504</v>
      </c>
      <c r="O19" s="1">
        <f t="shared" si="3"/>
        <v>4.6332947142246557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Blank</vt:lpstr>
      <vt:lpstr>CT</vt:lpstr>
      <vt:lpstr>Empty</vt:lpstr>
      <vt:lpstr>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2020-06-30T10:46:31Z</dcterms:modified>
</cp:coreProperties>
</file>