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1"/>
  </bookViews>
  <sheets>
    <sheet name="Blank" sheetId="3" r:id="rId1"/>
    <sheet name="siNTP" sheetId="1" r:id="rId2"/>
    <sheet name="siGENE" sheetId="10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0" l="1"/>
  <c r="N19" i="10" s="1"/>
  <c r="D19" i="10"/>
  <c r="C19" i="10"/>
  <c r="B19" i="10"/>
  <c r="A19" i="10"/>
  <c r="M18" i="10"/>
  <c r="N18" i="10" s="1"/>
  <c r="D18" i="10"/>
  <c r="C18" i="10"/>
  <c r="B18" i="10"/>
  <c r="A18" i="10"/>
  <c r="M17" i="10"/>
  <c r="N17" i="10" s="1"/>
  <c r="O17" i="10" s="1"/>
  <c r="D17" i="10"/>
  <c r="C17" i="10"/>
  <c r="B17" i="10"/>
  <c r="A17" i="10"/>
  <c r="M16" i="10"/>
  <c r="N16" i="10" s="1"/>
  <c r="D16" i="10"/>
  <c r="C16" i="10"/>
  <c r="B16" i="10"/>
  <c r="A16" i="10"/>
  <c r="M15" i="10"/>
  <c r="N15" i="10" s="1"/>
  <c r="D15" i="10"/>
  <c r="C15" i="10"/>
  <c r="B15" i="10"/>
  <c r="A15" i="10"/>
  <c r="M14" i="10"/>
  <c r="N14" i="10" s="1"/>
  <c r="D14" i="10"/>
  <c r="C14" i="10"/>
  <c r="B14" i="10"/>
  <c r="A14" i="10"/>
  <c r="N13" i="10"/>
  <c r="M13" i="10"/>
  <c r="D13" i="10"/>
  <c r="C13" i="10"/>
  <c r="B13" i="10"/>
  <c r="A13" i="10"/>
  <c r="M12" i="10"/>
  <c r="N12" i="10" s="1"/>
  <c r="D12" i="10"/>
  <c r="C12" i="10"/>
  <c r="B12" i="10"/>
  <c r="A12" i="10"/>
  <c r="M11" i="10"/>
  <c r="N11" i="10" s="1"/>
  <c r="D11" i="10"/>
  <c r="C11" i="10"/>
  <c r="B11" i="10"/>
  <c r="A11" i="10"/>
  <c r="M10" i="10"/>
  <c r="N10" i="10" s="1"/>
  <c r="D10" i="10"/>
  <c r="C10" i="10"/>
  <c r="B10" i="10"/>
  <c r="A10" i="10"/>
  <c r="M9" i="10"/>
  <c r="N9" i="10" s="1"/>
  <c r="D9" i="10"/>
  <c r="C9" i="10"/>
  <c r="B9" i="10"/>
  <c r="A9" i="10"/>
  <c r="M8" i="10"/>
  <c r="N8" i="10" s="1"/>
  <c r="D8" i="10"/>
  <c r="C8" i="10"/>
  <c r="B8" i="10"/>
  <c r="A8" i="10"/>
  <c r="M7" i="10"/>
  <c r="L7" i="10"/>
  <c r="D7" i="10"/>
  <c r="C7" i="10"/>
  <c r="B7" i="10"/>
  <c r="A7" i="10"/>
  <c r="M6" i="10"/>
  <c r="N6" i="10" s="1"/>
  <c r="L6" i="10"/>
  <c r="D6" i="10"/>
  <c r="C6" i="10"/>
  <c r="B6" i="10"/>
  <c r="A6" i="10"/>
  <c r="M5" i="10"/>
  <c r="N5" i="10" s="1"/>
  <c r="L5" i="10"/>
  <c r="D5" i="10"/>
  <c r="C5" i="10"/>
  <c r="B5" i="10"/>
  <c r="A5" i="10"/>
  <c r="M4" i="10"/>
  <c r="L4" i="10"/>
  <c r="N4" i="10" s="1"/>
  <c r="D4" i="10"/>
  <c r="C4" i="10"/>
  <c r="B4" i="10"/>
  <c r="A4" i="10"/>
  <c r="M3" i="10"/>
  <c r="L3" i="10"/>
  <c r="N3" i="10" s="1"/>
  <c r="D3" i="10"/>
  <c r="C3" i="10"/>
  <c r="B3" i="10"/>
  <c r="A3" i="10"/>
  <c r="M2" i="10"/>
  <c r="N2" i="10" s="1"/>
  <c r="L2" i="10"/>
  <c r="D2" i="10"/>
  <c r="C2" i="10"/>
  <c r="B2" i="10"/>
  <c r="A2" i="10"/>
  <c r="O11" i="10" l="1"/>
  <c r="O12" i="10"/>
  <c r="O18" i="10"/>
  <c r="O8" i="10"/>
  <c r="O14" i="10"/>
  <c r="N7" i="10"/>
  <c r="O13" i="10" s="1"/>
  <c r="O10" i="10"/>
  <c r="O15" i="10"/>
  <c r="O9" i="10"/>
  <c r="O16" i="10"/>
  <c r="O19" i="10" l="1"/>
  <c r="D8" i="1" l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4" i="1" l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4" i="1"/>
  <c r="N4" i="1" s="1"/>
  <c r="M2" i="1" l="1"/>
  <c r="N2" i="1" s="1"/>
  <c r="M12" i="1"/>
  <c r="N12" i="1" s="1"/>
  <c r="M10" i="1"/>
  <c r="N10" i="1" s="1"/>
  <c r="M8" i="1"/>
  <c r="N8" i="1" s="1"/>
  <c r="M16" i="1"/>
  <c r="N16" i="1" s="1"/>
  <c r="O16" i="1" s="1"/>
  <c r="M17" i="1"/>
  <c r="N17" i="1" s="1"/>
  <c r="M7" i="1"/>
  <c r="N7" i="1" s="1"/>
  <c r="M13" i="1"/>
  <c r="N13" i="1" s="1"/>
  <c r="M19" i="1"/>
  <c r="N19" i="1" s="1"/>
  <c r="O19" i="1" s="1"/>
  <c r="M6" i="1"/>
  <c r="N6" i="1" s="1"/>
  <c r="M9" i="1"/>
  <c r="N9" i="1" s="1"/>
  <c r="M11" i="1"/>
  <c r="N11" i="1" s="1"/>
  <c r="M3" i="1"/>
  <c r="N3" i="1" s="1"/>
  <c r="M15" i="1"/>
  <c r="N15" i="1" s="1"/>
  <c r="O15" i="1" s="1"/>
  <c r="M5" i="1"/>
  <c r="N5" i="1" s="1"/>
  <c r="O17" i="1" s="1"/>
  <c r="M18" i="1"/>
  <c r="N18" i="1" s="1"/>
  <c r="M14" i="1"/>
  <c r="N14" i="1" s="1"/>
  <c r="O14" i="1" s="1"/>
  <c r="O13" i="1" l="1"/>
  <c r="O10" i="1"/>
  <c r="O8" i="1"/>
  <c r="O18" i="1"/>
  <c r="O11" i="1"/>
  <c r="O9" i="1"/>
  <c r="O12" i="1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<sst xmlns="http://schemas.openxmlformats.org/spreadsheetml/2006/main" count="194" uniqueCount="34">
  <si>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</si>
  <si>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</si>
  <si>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</si>
  <si>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</si>
  <si>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</si>
  <si>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</si>
  <si>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</si>
  <si>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</si>
  <si>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</si>
  <si>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</si>
  <si>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</si>
  <si>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</si>
  <si>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</si>
  <si>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</si>
  <si>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</si>
  <si>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</si>
  <si>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</si>
  <si>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</si>
  <si>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</si>
  <si>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</si>
  <si>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</si>
  <si>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</si>
  <si>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</si>
  <si>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</si>
  <si>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</si>
  <si>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</si>
  <si>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</si>
  <si>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siGENE</t>
  </si>
  <si>
    <t>User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</si>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</sst>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-1.6473371284085929</c:v>
                </c:pt>
                <c:pt idx="1">
                  <c:v>-1.1340203212639546</c:v>
                </c:pt>
                <c:pt idx="2">
                  <c:v>-0.55946841462018104</c:v>
                </c:pt>
                <c:pt idx="3">
                  <c:v>-6.3299008398476603E-2</c:v>
                </c:pt>
                <c:pt idx="4">
                  <c:v>0.14835925215274232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43383</v>
      </c>
      <c r="B2" s="4" t="s">
        <v>28</v>
      </c>
      <c r="C2" s="4" t="s">
        <v>27</v>
      </c>
      <c r="D2" s="4" t="s">
        <v>4</v>
      </c>
      <c r="E2" s="4">
        <v>0</v>
      </c>
      <c r="F2" s="4">
        <v>0.17639360000000001</v>
      </c>
      <c r="G2" s="4">
        <v>0.18303220000000001</v>
      </c>
      <c r="H2" s="4">
        <f t="shared" ref="H2:H7" si="0">AVERAGE(F2:G2)</f>
        <v>0.17971290000000001</v>
      </c>
      <c r="I2" s="4"/>
      <c r="J2" s="4"/>
      <c r="M2">
        <f>INTERCEPT($I$3:$I$7,$J$3:$J$7)</f>
        <v>-0.74352903009892923</v>
      </c>
      <c r="N2">
        <f>SLOPE($I$3:$I$7,$J$3:$J$7)</f>
        <v>0.99487044897822718</v>
      </c>
    </row>
    <row r="3" spans="1:14" x14ac:dyDescent="0.25">
      <c r="A3" s="5">
        <f>Blank!A$2</f>
        <v>43383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0.1938898</v>
      </c>
      <c r="G3" s="4">
        <v>0.21058579999999999</v>
      </c>
      <c r="H3" s="4">
        <f t="shared" si="0"/>
        <v>0.2022378</v>
      </c>
      <c r="I3" s="4">
        <f>LOG(H3-$H$2, 10)</f>
        <v>-1.6473371284085929</v>
      </c>
      <c r="J3" s="4">
        <f>LOG(E3/23, 10)</f>
        <v>-0.88460658129793046</v>
      </c>
    </row>
    <row r="4" spans="1:14" x14ac:dyDescent="0.25">
      <c r="A4" s="5">
        <f>Blank!A$2</f>
        <v>43383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0.25076860000000001</v>
      </c>
      <c r="G4" s="4">
        <v>0.25555309999999998</v>
      </c>
      <c r="H4" s="4">
        <f t="shared" si="0"/>
        <v>0.25316084999999999</v>
      </c>
      <c r="I4" s="4">
        <f t="shared" ref="I4:I7" si="1">LOG(H4-$H$2, 10)</f>
        <v>-1.1340203212639546</v>
      </c>
      <c r="J4" s="4">
        <f t="shared" ref="J4:J7" si="2">LOG(E4/23, 10)</f>
        <v>-0.37316887913897728</v>
      </c>
    </row>
    <row r="5" spans="1:14" x14ac:dyDescent="0.25">
      <c r="A5" s="5">
        <f>Blank!A$2</f>
        <v>43383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0.43797249999999999</v>
      </c>
      <c r="G5" s="4">
        <v>0.4729737</v>
      </c>
      <c r="H5" s="4">
        <f t="shared" si="0"/>
        <v>0.45547309999999996</v>
      </c>
      <c r="I5" s="4">
        <f t="shared" si="1"/>
        <v>-0.55946841462018104</v>
      </c>
      <c r="J5" s="4">
        <f t="shared" si="2"/>
        <v>0.11248842805866237</v>
      </c>
    </row>
    <row r="6" spans="1:14" x14ac:dyDescent="0.25">
      <c r="A6" s="5">
        <f>Blank!A$2</f>
        <v>43383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1.0019690000000001</v>
      </c>
      <c r="G6" s="4">
        <v>1.0862019999999999</v>
      </c>
      <c r="H6" s="4">
        <f t="shared" si="0"/>
        <v>1.0440855</v>
      </c>
      <c r="I6" s="4">
        <f t="shared" si="1"/>
        <v>-6.3299008398476603E-2</v>
      </c>
      <c r="J6" s="4">
        <f t="shared" si="2"/>
        <v>0.65530550328118731</v>
      </c>
    </row>
    <row r="7" spans="1:14" x14ac:dyDescent="0.25">
      <c r="A7" s="5">
        <f>Blank!A$2</f>
        <v>43383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1.584087</v>
      </c>
      <c r="G7" s="4">
        <v>1.589761</v>
      </c>
      <c r="H7" s="4">
        <f t="shared" si="0"/>
        <v>1.586924</v>
      </c>
      <c r="I7" s="4">
        <f t="shared" si="1"/>
        <v>0.14835925215274232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43383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0.22417039999999999</v>
      </c>
      <c r="J2" s="1">
        <v>0.23131850000000001</v>
      </c>
      <c r="K2" s="1">
        <v>500</v>
      </c>
      <c r="L2" s="1">
        <f>50</f>
        <v>50</v>
      </c>
      <c r="M2" s="1">
        <f>10^((LOG(AVERAGE(I2:J2)-Blank!$H$2, 10)-Blank!$M$2)/Blank!$N$2) * K2</f>
        <v>132.14819137421335</v>
      </c>
      <c r="N2" s="1">
        <f t="shared" ref="N2:N19" si="1">(L2/10^3 * M2)</f>
        <v>6.6074095687106684</v>
      </c>
      <c r="O2" s="1"/>
    </row>
    <row r="3" spans="1:15" x14ac:dyDescent="0.25">
      <c r="A3" s="2">
        <f>Blank!A$2</f>
        <v>43383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0.22104550000000001</v>
      </c>
      <c r="J3" s="1">
        <v>0.21911230000000001</v>
      </c>
      <c r="K3" s="1">
        <v>500</v>
      </c>
      <c r="L3" s="1">
        <f>50</f>
        <v>50</v>
      </c>
      <c r="M3" s="1">
        <f>10^((LOG(AVERAGE(I3:J3)-Blank!$H$2, 10)-Blank!$M$2)/Blank!$N$2) * K3</f>
        <v>110.95860899592427</v>
      </c>
      <c r="N3" s="1">
        <f t="shared" si="1"/>
        <v>5.5479304497962136</v>
      </c>
      <c r="O3" s="1"/>
    </row>
    <row r="4" spans="1:15" x14ac:dyDescent="0.25">
      <c r="A4" s="2">
        <f>Blank!A$2</f>
        <v>43383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0.22085260000000001</v>
      </c>
      <c r="J4" s="1">
        <v>0.21797849999999999</v>
      </c>
      <c r="K4" s="1">
        <v>500</v>
      </c>
      <c r="L4" s="1">
        <f>50</f>
        <v>50</v>
      </c>
      <c r="M4" s="1">
        <f>10^((LOG(AVERAGE(I4:J4)-Blank!$H$2, 10)-Blank!$M$2)/Blank!$N$2) * K4</f>
        <v>109.12586000208692</v>
      </c>
      <c r="N4" s="1">
        <f t="shared" si="1"/>
        <v>5.4562930001043464</v>
      </c>
      <c r="O4" s="1"/>
    </row>
    <row r="5" spans="1:15" x14ac:dyDescent="0.25">
      <c r="A5" s="2">
        <f>Blank!A$2</f>
        <v>43383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30</v>
      </c>
      <c r="H5" s="1" t="s">
        <v>31</v>
      </c>
      <c r="I5" s="1">
        <v>0.33171919999999999</v>
      </c>
      <c r="J5" s="1">
        <v>0.35013630000000001</v>
      </c>
      <c r="K5" s="1">
        <v>500</v>
      </c>
      <c r="L5" s="1">
        <f>50</f>
        <v>50</v>
      </c>
      <c r="M5" s="1">
        <f>10^((LOG(AVERAGE(I5:J5)-Blank!$H$2, 10)-Blank!$M$2)/Blank!$N$2) * K5</f>
        <v>446.32487712371443</v>
      </c>
      <c r="N5" s="1">
        <f t="shared" si="1"/>
        <v>22.316243856185721</v>
      </c>
      <c r="O5" s="1"/>
    </row>
    <row r="6" spans="1:15" x14ac:dyDescent="0.25">
      <c r="A6" s="2">
        <f>Blank!A$2</f>
        <v>43383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30</v>
      </c>
      <c r="H6" s="1" t="s">
        <v>31</v>
      </c>
      <c r="I6" s="1">
        <v>0.33739239999999998</v>
      </c>
      <c r="J6" s="1">
        <v>0.3358275</v>
      </c>
      <c r="K6" s="1">
        <v>500</v>
      </c>
      <c r="L6" s="1">
        <f>50</f>
        <v>50</v>
      </c>
      <c r="M6" s="1">
        <f>10^((LOG(AVERAGE(I6:J6)-Blank!$H$2, 10)-Blank!$M$2)/Blank!$N$2) * K6</f>
        <v>434.31020885782203</v>
      </c>
      <c r="N6" s="1">
        <f t="shared" si="1"/>
        <v>21.715510442891102</v>
      </c>
      <c r="O6" s="1"/>
    </row>
    <row r="7" spans="1:15" x14ac:dyDescent="0.25">
      <c r="A7" s="2">
        <f>Blank!A$2</f>
        <v>43383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30</v>
      </c>
      <c r="H7" s="1" t="s">
        <v>31</v>
      </c>
      <c r="I7" s="1">
        <v>0.37622100000000003</v>
      </c>
      <c r="J7" s="1">
        <v>0.39153179999999999</v>
      </c>
      <c r="K7" s="1">
        <v>500</v>
      </c>
      <c r="L7" s="1">
        <f>50</f>
        <v>50</v>
      </c>
      <c r="M7" s="1">
        <f>10^((LOG(AVERAGE(I7:J7)-Blank!$H$2, 10)-Blank!$M$2)/Blank!$N$2) * K7</f>
        <v>565.91736381602561</v>
      </c>
      <c r="N7" s="1">
        <f t="shared" si="1"/>
        <v>28.295868190801283</v>
      </c>
      <c r="O7" s="1"/>
    </row>
    <row r="8" spans="1:15" x14ac:dyDescent="0.25">
      <c r="A8" s="5">
        <f>Blank!A$2</f>
        <v>43383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32</v>
      </c>
      <c r="H8" t="s">
        <v>24</v>
      </c>
      <c r="I8">
        <v>0.39833659999999999</v>
      </c>
      <c r="J8">
        <v>0.27357290000000001</v>
      </c>
      <c r="K8">
        <v>16</v>
      </c>
      <c r="L8">
        <v>100</v>
      </c>
      <c r="M8" s="4">
        <f>10^((LOG(AVERAGE(I8:J8)-Blank!$H$2, 10)-Blank!$M$2)/Blank!$N$2) * K8</f>
        <v>13.839590513257384</v>
      </c>
      <c r="N8">
        <f t="shared" si="1"/>
        <v>1.3839590513257385</v>
      </c>
      <c r="O8">
        <f t="shared" ref="O8:O13" si="2">N8/(N2+N8+N14) * 100</f>
        <v>16.175144403888385</v>
      </c>
    </row>
    <row r="9" spans="1:15" x14ac:dyDescent="0.25">
      <c r="A9" s="5">
        <f>Blank!A$2</f>
        <v>43383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32</v>
      </c>
      <c r="H9" t="s">
        <v>24</v>
      </c>
      <c r="I9">
        <v>0.2715764</v>
      </c>
      <c r="J9">
        <v>0.2336674</v>
      </c>
      <c r="K9">
        <v>16</v>
      </c>
      <c r="L9">
        <v>100</v>
      </c>
      <c r="M9" s="4">
        <f>10^((LOG(AVERAGE(I9:J9)-Blank!$H$2, 10)-Blank!$M$2)/Blank!$N$2) * K9</f>
        <v>6.4328035682932958</v>
      </c>
      <c r="N9">
        <f t="shared" si="1"/>
        <v>0.6432803568293296</v>
      </c>
      <c r="O9">
        <f t="shared" si="2"/>
        <v>9.8222782944518894</v>
      </c>
    </row>
    <row r="10" spans="1:15" x14ac:dyDescent="0.25">
      <c r="A10" s="5">
        <f>Blank!A$2</f>
        <v>43383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32</v>
      </c>
      <c r="H10" t="s">
        <v>24</v>
      </c>
      <c r="I10">
        <v>0.3177606</v>
      </c>
      <c r="J10">
        <v>0.21643889999999999</v>
      </c>
      <c r="K10">
        <v>16</v>
      </c>
      <c r="L10">
        <v>100</v>
      </c>
      <c r="M10" s="4">
        <f>10^((LOG(AVERAGE(I10:J10)-Blank!$H$2, 10)-Blank!$M$2)/Blank!$N$2) * K10</f>
        <v>7.7173967806692412</v>
      </c>
      <c r="N10">
        <f t="shared" si="1"/>
        <v>0.77173967806692412</v>
      </c>
      <c r="O10">
        <f t="shared" si="2"/>
        <v>10.955263359652852</v>
      </c>
    </row>
    <row r="11" spans="1:15" x14ac:dyDescent="0.25">
      <c r="A11" s="5">
        <f>Blank!A$2</f>
        <v>43383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31</v>
      </c>
      <c r="I11">
        <v>0.28898210000000002</v>
      </c>
      <c r="J11">
        <v>0.37097669999999999</v>
      </c>
      <c r="K11">
        <v>16</v>
      </c>
      <c r="L11">
        <v>100</v>
      </c>
      <c r="M11" s="4">
        <f>10^((LOG(AVERAGE(I11:J11)-Blank!$H$2, 10)-Blank!$M$2)/Blank!$N$2) * K11</f>
        <v>13.307630104622682</v>
      </c>
      <c r="N11">
        <f t="shared" si="1"/>
        <v>1.3307630104622683</v>
      </c>
      <c r="O11">
        <f t="shared" si="2"/>
        <v>4.931454489705585</v>
      </c>
    </row>
    <row r="12" spans="1:15" x14ac:dyDescent="0.25">
      <c r="A12" s="5">
        <f>Blank!A$2</f>
        <v>43383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31</v>
      </c>
      <c r="I12">
        <v>0.3648556</v>
      </c>
      <c r="J12">
        <v>0.3641915</v>
      </c>
      <c r="K12">
        <v>16</v>
      </c>
      <c r="L12">
        <v>100</v>
      </c>
      <c r="M12" s="4">
        <f>10^((LOG(AVERAGE(I12:J12)-Blank!$H$2, 10)-Blank!$M$2)/Blank!$N$2) * K12</f>
        <v>16.384337572076067</v>
      </c>
      <c r="N12">
        <f t="shared" si="1"/>
        <v>1.6384337572076069</v>
      </c>
      <c r="O12">
        <f t="shared" si="2"/>
        <v>6.001978878252328</v>
      </c>
    </row>
    <row r="13" spans="1:15" x14ac:dyDescent="0.25">
      <c r="A13" s="5">
        <f>Blank!A$2</f>
        <v>43383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31</v>
      </c>
      <c r="I13">
        <v>0.46582079999999998</v>
      </c>
      <c r="J13">
        <v>0.4294733</v>
      </c>
      <c r="K13">
        <v>16</v>
      </c>
      <c r="L13">
        <v>100</v>
      </c>
      <c r="M13" s="4">
        <f>10^((LOG(AVERAGE(I13:J13)-Blank!$H$2, 10)-Blank!$M$2)/Blank!$N$2) * K13</f>
        <v>23.799160171013639</v>
      </c>
      <c r="N13">
        <f t="shared" si="1"/>
        <v>2.379916017101364</v>
      </c>
      <c r="O13">
        <f t="shared" si="2"/>
        <v>6.801239582555958</v>
      </c>
    </row>
    <row r="14" spans="1:15" x14ac:dyDescent="0.25">
      <c r="A14" s="2">
        <f>Blank!A$2</f>
        <v>43383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0.23270979999999999</v>
      </c>
      <c r="J14" s="1">
        <v>0.2548107</v>
      </c>
      <c r="K14" s="1">
        <v>16</v>
      </c>
      <c r="L14" s="1">
        <v>100</v>
      </c>
      <c r="M14" s="1">
        <f>10^((LOG(AVERAGE(I14:J14)-Blank!$H$2, 10)-Blank!$M$2)/Blank!$N$2) * K14</f>
        <v>5.6471605388492723</v>
      </c>
      <c r="N14" s="1">
        <f t="shared" si="1"/>
        <v>0.56471605388492729</v>
      </c>
      <c r="O14" s="1">
        <f t="shared" ref="O14:O19" si="3">N14/(N2+N14) * 100</f>
        <v>7.8737613310314032</v>
      </c>
    </row>
    <row r="15" spans="1:15" x14ac:dyDescent="0.25">
      <c r="A15" s="2">
        <f>Blank!A$2</f>
        <v>43383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0.21746770000000001</v>
      </c>
      <c r="J15" s="1">
        <v>0.2233503</v>
      </c>
      <c r="K15" s="1">
        <v>16</v>
      </c>
      <c r="L15" s="1">
        <v>100</v>
      </c>
      <c r="M15" s="1">
        <f>10^((LOG(AVERAGE(I15:J15)-Blank!$H$2, 10)-Blank!$M$2)/Blank!$N$2) * K15</f>
        <v>3.5798620800889465</v>
      </c>
      <c r="N15" s="1">
        <f t="shared" si="1"/>
        <v>0.35798620800889469</v>
      </c>
      <c r="O15" s="1">
        <f t="shared" si="3"/>
        <v>6.0614842496259955</v>
      </c>
    </row>
    <row r="16" spans="1:15" x14ac:dyDescent="0.25">
      <c r="A16" s="2">
        <f>Blank!A$2</f>
        <v>43383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0.27606730000000002</v>
      </c>
      <c r="J16" s="1">
        <v>0.2682002</v>
      </c>
      <c r="K16" s="1">
        <v>16</v>
      </c>
      <c r="L16" s="1">
        <v>100</v>
      </c>
      <c r="M16" s="1">
        <f>10^((LOG(AVERAGE(I16:J16)-Blank!$H$2, 10)-Blank!$M$2)/Blank!$N$2) * K16</f>
        <v>8.1643218525834591</v>
      </c>
      <c r="N16" s="1">
        <f t="shared" si="1"/>
        <v>0.81643218525834593</v>
      </c>
      <c r="O16" s="1">
        <f t="shared" si="3"/>
        <v>13.01558989326486</v>
      </c>
    </row>
    <row r="17" spans="1:15" x14ac:dyDescent="0.25">
      <c r="A17" s="2">
        <f>Blank!A$2</f>
        <v>43383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30</v>
      </c>
      <c r="H17" s="1" t="s">
        <v>31</v>
      </c>
      <c r="I17" s="1">
        <v>0.59939379999999998</v>
      </c>
      <c r="J17" s="1">
        <v>0.51036579999999998</v>
      </c>
      <c r="K17" s="1">
        <v>16</v>
      </c>
      <c r="L17" s="1">
        <v>100</v>
      </c>
      <c r="M17" s="1">
        <f>10^((LOG(AVERAGE(I17:J17)-Blank!$H$2, 10)-Blank!$M$2)/Blank!$N$2) * K17</f>
        <v>33.381962461504216</v>
      </c>
      <c r="N17" s="1">
        <f t="shared" si="1"/>
        <v>3.3381962461504218</v>
      </c>
      <c r="O17" s="1">
        <f t="shared" si="3"/>
        <v>13.012157867543714</v>
      </c>
    </row>
    <row r="18" spans="1:15" x14ac:dyDescent="0.25">
      <c r="A18" s="2">
        <f>Blank!A$2</f>
        <v>43383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30</v>
      </c>
      <c r="H18" s="1" t="s">
        <v>31</v>
      </c>
      <c r="I18" s="1">
        <v>0.67264279999999999</v>
      </c>
      <c r="J18" s="1">
        <v>0.57258960000000003</v>
      </c>
      <c r="K18" s="1">
        <v>16</v>
      </c>
      <c r="L18" s="1">
        <v>100</v>
      </c>
      <c r="M18" s="1">
        <f>10^((LOG(AVERAGE(I18:J18)-Blank!$H$2, 10)-Blank!$M$2)/Blank!$N$2) * K18</f>
        <v>39.442817757429509</v>
      </c>
      <c r="N18" s="1">
        <f t="shared" si="1"/>
        <v>3.9442817757429509</v>
      </c>
      <c r="O18" s="1">
        <f t="shared" si="3"/>
        <v>15.371448615545013</v>
      </c>
    </row>
    <row r="19" spans="1:15" x14ac:dyDescent="0.25">
      <c r="A19" s="2">
        <f>Blank!A$2</f>
        <v>43383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30</v>
      </c>
      <c r="H19" s="1" t="s">
        <v>31</v>
      </c>
      <c r="I19" s="1">
        <v>0.71760619999999997</v>
      </c>
      <c r="J19" s="1">
        <v>0.61079340000000004</v>
      </c>
      <c r="K19" s="1">
        <v>16</v>
      </c>
      <c r="L19" s="1">
        <v>100</v>
      </c>
      <c r="M19" s="1">
        <f>10^((LOG(AVERAGE(I19:J19)-Blank!$H$2, 10)-Blank!$M$2)/Blank!$N$2) * K19</f>
        <v>43.166019330803941</v>
      </c>
      <c r="N19" s="1">
        <f t="shared" si="1"/>
        <v>4.3166019330803946</v>
      </c>
      <c r="O19" s="1">
        <f t="shared" si="3"/>
        <v>13.236047182821043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43383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0.45181329999999997</v>
      </c>
      <c r="J2" s="1">
        <v>0.44926660000000002</v>
      </c>
      <c r="K2" s="1">
        <v>500</v>
      </c>
      <c r="L2" s="1">
        <f>50</f>
        <v>50</v>
      </c>
      <c r="M2" s="1">
        <f>10^((LOG(AVERAGE(I2:J2)-Blank!$H$2, 10)-Blank!$M$2)/Blank!$N$2) * K2</f>
        <v>751.79540899593906</v>
      </c>
      <c r="N2" s="1">
        <f t="shared" ref="N2:N19" si="1">(L2/10^3 * M2)</f>
        <v>37.589770449796951</v>
      </c>
      <c r="O2" s="1"/>
    </row>
    <row r="3" spans="1:15" x14ac:dyDescent="0.25">
      <c r="A3" s="2">
        <f>Blank!A$2</f>
        <v>43383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0.31413999999999997</v>
      </c>
      <c r="J3" s="1">
        <v>0.3172005</v>
      </c>
      <c r="K3" s="1">
        <v>500</v>
      </c>
      <c r="L3" s="1">
        <f>50</f>
        <v>50</v>
      </c>
      <c r="M3" s="1">
        <f>10^((LOG(AVERAGE(I3:J3)-Blank!$H$2, 10)-Blank!$M$2)/Blank!$N$2) * K3</f>
        <v>376.06869711817728</v>
      </c>
      <c r="N3" s="1">
        <f t="shared" si="1"/>
        <v>18.803434855908865</v>
      </c>
      <c r="O3" s="1"/>
    </row>
    <row r="4" spans="1:15" x14ac:dyDescent="0.25">
      <c r="A4" s="2">
        <f>Blank!A$2</f>
        <v>43383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0.29734709999999998</v>
      </c>
      <c r="J4" s="1">
        <v>0.3204263</v>
      </c>
      <c r="K4" s="1">
        <v>500</v>
      </c>
      <c r="L4" s="1">
        <f>50</f>
        <v>50</v>
      </c>
      <c r="M4" s="1">
        <f>10^((LOG(AVERAGE(I4:J4)-Blank!$H$2, 10)-Blank!$M$2)/Blank!$N$2) * K4</f>
        <v>357.21058647192524</v>
      </c>
      <c r="N4" s="1">
        <f t="shared" si="1"/>
        <v>17.860529323596264</v>
      </c>
      <c r="O4" s="1"/>
    </row>
    <row r="5" spans="1:15" x14ac:dyDescent="0.25">
      <c r="A5" s="2">
        <f>Blank!A$2</f>
        <v>43383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30</v>
      </c>
      <c r="H5" s="1" t="s">
        <v>31</v>
      </c>
      <c r="I5" s="1">
        <v>0.31359559999999997</v>
      </c>
      <c r="J5" s="1">
        <v>0.31995030000000002</v>
      </c>
      <c r="K5" s="1">
        <v>500</v>
      </c>
      <c r="L5" s="1">
        <f>50</f>
        <v>50</v>
      </c>
      <c r="M5" s="1">
        <f>10^((LOG(AVERAGE(I5:J5)-Blank!$H$2, 10)-Blank!$M$2)/Blank!$N$2) * K5</f>
        <v>379.13464236246034</v>
      </c>
      <c r="N5" s="1">
        <f t="shared" si="1"/>
        <v>18.956732118123018</v>
      </c>
      <c r="O5" s="1"/>
    </row>
    <row r="6" spans="1:15" x14ac:dyDescent="0.25">
      <c r="A6" s="2">
        <f>Blank!A$2</f>
        <v>43383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30</v>
      </c>
      <c r="H6" s="1" t="s">
        <v>31</v>
      </c>
      <c r="I6" s="1">
        <v>0.28795500000000002</v>
      </c>
      <c r="J6" s="1">
        <v>0.2915584</v>
      </c>
      <c r="K6" s="1">
        <v>500</v>
      </c>
      <c r="L6" s="1">
        <f>50</f>
        <v>50</v>
      </c>
      <c r="M6" s="1">
        <f>10^((LOG(AVERAGE(I6:J6)-Blank!$H$2, 10)-Blank!$M$2)/Blank!$N$2) * K6</f>
        <v>304.05808880463428</v>
      </c>
      <c r="N6" s="1">
        <f t="shared" si="1"/>
        <v>15.202904440231714</v>
      </c>
      <c r="O6" s="1"/>
    </row>
    <row r="7" spans="1:15" x14ac:dyDescent="0.25">
      <c r="A7" s="2">
        <f>Blank!A$2</f>
        <v>43383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30</v>
      </c>
      <c r="H7" s="1" t="s">
        <v>31</v>
      </c>
      <c r="I7" s="1">
        <v>0.3430319</v>
      </c>
      <c r="J7" s="1">
        <v>0.3455529</v>
      </c>
      <c r="K7" s="1">
        <v>500</v>
      </c>
      <c r="L7" s="1">
        <f>50</f>
        <v>50</v>
      </c>
      <c r="M7" s="1">
        <f>10^((LOG(AVERAGE(I7:J7)-Blank!$H$2, 10)-Blank!$M$2)/Blank!$N$2) * K7</f>
        <v>455.68847210562035</v>
      </c>
      <c r="N7" s="1">
        <f t="shared" si="1"/>
        <v>22.78442360528102</v>
      </c>
      <c r="O7" s="1"/>
    </row>
    <row r="8" spans="1:15" x14ac:dyDescent="0.25">
      <c r="A8" s="5">
        <f>Blank!A$2</f>
        <v>43383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32</v>
      </c>
      <c r="H8" t="s">
        <v>24</v>
      </c>
      <c r="I8">
        <v>0.24077100000000001</v>
      </c>
      <c r="J8">
        <v>0.37692680000000001</v>
      </c>
      <c r="K8">
        <v>16</v>
      </c>
      <c r="L8">
        <v>100</v>
      </c>
      <c r="M8" s="4">
        <f>10^((LOG(AVERAGE(I8:J8)-Blank!$H$2, 10)-Blank!$M$2)/Blank!$N$2) * K8</f>
        <v>11.42737655733702</v>
      </c>
      <c r="N8">
        <f t="shared" si="1"/>
        <v>1.1427376557337021</v>
      </c>
      <c r="O8">
        <f t="shared" ref="O8:O13" si="2">N8/(N2+N8+N14) * 100</f>
        <v>2.8376863582257092</v>
      </c>
    </row>
    <row r="9" spans="1:15" x14ac:dyDescent="0.25">
      <c r="A9" s="5">
        <f>Blank!A$2</f>
        <v>43383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32</v>
      </c>
      <c r="H9" t="s">
        <v>24</v>
      </c>
      <c r="I9">
        <v>0.19412489999999999</v>
      </c>
      <c r="J9">
        <v>0.37451509999999999</v>
      </c>
      <c r="K9">
        <v>16</v>
      </c>
      <c r="L9">
        <v>100</v>
      </c>
      <c r="M9" s="4">
        <f>10^((LOG(AVERAGE(I9:J9)-Blank!$H$2, 10)-Blank!$M$2)/Blank!$N$2) * K9</f>
        <v>9.2467404713657899</v>
      </c>
      <c r="N9">
        <f t="shared" si="1"/>
        <v>0.92467404713657908</v>
      </c>
      <c r="O9">
        <f t="shared" si="2"/>
        <v>4.4285512366546183</v>
      </c>
    </row>
    <row r="10" spans="1:15" x14ac:dyDescent="0.25">
      <c r="A10" s="5">
        <f>Blank!A$2</f>
        <v>43383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32</v>
      </c>
      <c r="H10" t="s">
        <v>24</v>
      </c>
      <c r="I10">
        <v>0.23539879999999999</v>
      </c>
      <c r="J10">
        <v>0.54374049999999996</v>
      </c>
      <c r="K10">
        <v>16</v>
      </c>
      <c r="L10">
        <v>100</v>
      </c>
      <c r="M10" s="4">
        <f>10^((LOG(AVERAGE(I10:J10)-Blank!$H$2, 10)-Blank!$M$2)/Blank!$N$2) * K10</f>
        <v>18.616988300553274</v>
      </c>
      <c r="N10">
        <f t="shared" si="1"/>
        <v>1.8616988300553274</v>
      </c>
      <c r="O10">
        <f t="shared" si="2"/>
        <v>8.8396614022208944</v>
      </c>
    </row>
    <row r="11" spans="1:15" x14ac:dyDescent="0.25">
      <c r="A11" s="5">
        <f>Blank!A$2</f>
        <v>43383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31</v>
      </c>
      <c r="I11">
        <v>0.28282059999999998</v>
      </c>
      <c r="J11">
        <v>0.45414579999999999</v>
      </c>
      <c r="K11">
        <v>16</v>
      </c>
      <c r="L11">
        <v>100</v>
      </c>
      <c r="M11" s="4">
        <f>10^((LOG(AVERAGE(I11:J11)-Blank!$H$2, 10)-Blank!$M$2)/Blank!$N$2) * K11</f>
        <v>16.737208581868963</v>
      </c>
      <c r="N11">
        <f t="shared" si="1"/>
        <v>1.6737208581868963</v>
      </c>
      <c r="O11">
        <f t="shared" si="2"/>
        <v>6.7995653888397918</v>
      </c>
    </row>
    <row r="12" spans="1:15" x14ac:dyDescent="0.25">
      <c r="A12" s="5">
        <f>Blank!A$2</f>
        <v>43383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31</v>
      </c>
      <c r="I12">
        <v>0.30227989999999999</v>
      </c>
      <c r="J12">
        <v>0.39546140000000002</v>
      </c>
      <c r="K12">
        <v>16</v>
      </c>
      <c r="L12">
        <v>100</v>
      </c>
      <c r="M12" s="4">
        <f>10^((LOG(AVERAGE(I12:J12)-Blank!$H$2, 10)-Blank!$M$2)/Blank!$N$2) * K12</f>
        <v>14.989792510984792</v>
      </c>
      <c r="N12">
        <f t="shared" si="1"/>
        <v>1.4989792510984792</v>
      </c>
      <c r="O12">
        <f t="shared" si="2"/>
        <v>7.4201653496879931</v>
      </c>
    </row>
    <row r="13" spans="1:15" x14ac:dyDescent="0.25">
      <c r="A13" s="5">
        <f>Blank!A$2</f>
        <v>43383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31</v>
      </c>
      <c r="I13">
        <v>0.31732539999999998</v>
      </c>
      <c r="J13">
        <v>0.32135760000000002</v>
      </c>
      <c r="K13">
        <v>16</v>
      </c>
      <c r="L13">
        <v>100</v>
      </c>
      <c r="M13" s="4">
        <f>10^((LOG(AVERAGE(I13:J13)-Blank!$H$2, 10)-Blank!$M$2)/Blank!$N$2) * K13</f>
        <v>12.360855230120203</v>
      </c>
      <c r="N13">
        <f t="shared" si="1"/>
        <v>1.2360855230120205</v>
      </c>
      <c r="O13">
        <f t="shared" si="2"/>
        <v>4.520682957565973</v>
      </c>
    </row>
    <row r="14" spans="1:15" x14ac:dyDescent="0.25">
      <c r="A14" s="2">
        <f>Blank!A$2</f>
        <v>43383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0.39352399999999998</v>
      </c>
      <c r="J14" s="1">
        <v>0.31287510000000002</v>
      </c>
      <c r="K14" s="1">
        <v>16</v>
      </c>
      <c r="L14" s="1">
        <v>100</v>
      </c>
      <c r="M14" s="1">
        <f>10^((LOG(AVERAGE(I14:J14)-Blank!$H$2, 10)-Blank!$M$2)/Blank!$N$2) * K14</f>
        <v>15.375397953307299</v>
      </c>
      <c r="N14" s="1">
        <f t="shared" si="1"/>
        <v>1.5375397953307299</v>
      </c>
      <c r="O14" s="1">
        <f t="shared" ref="O14:O19" si="3">N14/(N2+N14) * 100</f>
        <v>3.9295821401937325</v>
      </c>
    </row>
    <row r="15" spans="1:15" x14ac:dyDescent="0.25">
      <c r="A15" s="2">
        <f>Blank!A$2</f>
        <v>43383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0.29944229999999999</v>
      </c>
      <c r="J15" s="1">
        <v>0.3202758</v>
      </c>
      <c r="K15" s="1">
        <v>16</v>
      </c>
      <c r="L15" s="1">
        <v>100</v>
      </c>
      <c r="M15" s="1">
        <f>10^((LOG(AVERAGE(I15:J15)-Blank!$H$2, 10)-Blank!$M$2)/Blank!$N$2) * K15</f>
        <v>11.517228460637542</v>
      </c>
      <c r="N15" s="1">
        <f t="shared" si="1"/>
        <v>1.1517228460637543</v>
      </c>
      <c r="O15" s="1">
        <f t="shared" si="3"/>
        <v>5.7715547191586634</v>
      </c>
    </row>
    <row r="16" spans="1:15" x14ac:dyDescent="0.25">
      <c r="A16" s="2">
        <f>Blank!A$2</f>
        <v>43383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0.3549486</v>
      </c>
      <c r="J16" s="1">
        <v>0.306753</v>
      </c>
      <c r="K16" s="1">
        <v>16</v>
      </c>
      <c r="L16" s="1">
        <v>100</v>
      </c>
      <c r="M16" s="1">
        <f>10^((LOG(AVERAGE(I16:J16)-Blank!$H$2, 10)-Blank!$M$2)/Blank!$N$2) * K16</f>
        <v>13.38520050884731</v>
      </c>
      <c r="N16" s="1">
        <f t="shared" si="1"/>
        <v>1.338520050884731</v>
      </c>
      <c r="O16" s="1">
        <f t="shared" si="3"/>
        <v>6.9718037845345915</v>
      </c>
    </row>
    <row r="17" spans="1:15" x14ac:dyDescent="0.25">
      <c r="A17" s="2">
        <f>Blank!A$2</f>
        <v>43383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30</v>
      </c>
      <c r="H17" s="1" t="s">
        <v>31</v>
      </c>
      <c r="I17" s="1">
        <v>0.77992479999999997</v>
      </c>
      <c r="J17" s="1">
        <v>0.47432950000000002</v>
      </c>
      <c r="K17" s="1">
        <v>16</v>
      </c>
      <c r="L17" s="1">
        <v>100</v>
      </c>
      <c r="M17" s="1">
        <f>10^((LOG(AVERAGE(I17:J17)-Blank!$H$2, 10)-Blank!$M$2)/Blank!$N$2) * K17</f>
        <v>39.846622917040463</v>
      </c>
      <c r="N17" s="1">
        <f t="shared" si="1"/>
        <v>3.9846622917040464</v>
      </c>
      <c r="O17" s="1">
        <f t="shared" si="3"/>
        <v>17.368875755857264</v>
      </c>
    </row>
    <row r="18" spans="1:15" x14ac:dyDescent="0.25">
      <c r="A18" s="2">
        <f>Blank!A$2</f>
        <v>43383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30</v>
      </c>
      <c r="H18" s="1" t="s">
        <v>31</v>
      </c>
      <c r="I18" s="1">
        <v>0.62352810000000003</v>
      </c>
      <c r="J18" s="1">
        <v>0.52230730000000003</v>
      </c>
      <c r="K18" s="1">
        <v>16</v>
      </c>
      <c r="L18" s="1">
        <v>100</v>
      </c>
      <c r="M18" s="1">
        <f>10^((LOG(AVERAGE(I18:J18)-Blank!$H$2, 10)-Blank!$M$2)/Blank!$N$2) * K18</f>
        <v>34.99542832965642</v>
      </c>
      <c r="N18" s="1">
        <f t="shared" si="1"/>
        <v>3.4995428329656422</v>
      </c>
      <c r="O18" s="1">
        <f t="shared" si="3"/>
        <v>18.711683994323394</v>
      </c>
    </row>
    <row r="19" spans="1:15" x14ac:dyDescent="0.25">
      <c r="A19" s="2">
        <f>Blank!A$2</f>
        <v>43383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30</v>
      </c>
      <c r="H19" s="1" t="s">
        <v>31</v>
      </c>
      <c r="I19" s="1">
        <v>0.68339159999999999</v>
      </c>
      <c r="J19" s="1">
        <v>0.42283209999999999</v>
      </c>
      <c r="K19" s="1">
        <v>16</v>
      </c>
      <c r="L19" s="1">
        <v>100</v>
      </c>
      <c r="M19" s="1">
        <f>10^((LOG(AVERAGE(I19:J19)-Blank!$H$2, 10)-Blank!$M$2)/Blank!$N$2) * K19</f>
        <v>33.223842932255899</v>
      </c>
      <c r="N19" s="1">
        <f t="shared" si="1"/>
        <v>3.32238429322559</v>
      </c>
      <c r="O19" s="1">
        <f t="shared" si="3"/>
        <v>12.726122267194684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2020-03-02T15:16:03Z</dcterms:modified>
</cp:coreProperties>
</file>