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ex02\"/>
    </mc:Choice>
  </mc:AlternateContent>
  <bookViews>
    <workbookView xWindow="0" yWindow="0" windowWidth="28800" windowHeight="11400" activeTab="3"/>
  </bookViews>
  <sheets>
    <sheet name="Blank" sheetId="3" r:id="rId1"/>
    <sheet name="CT" sheetId="10" r:id="rId2"/>
    <sheet name="Empty" sheetId="1" r:id="rId3"/>
    <sheet name="GENE" sheetId="9" r:id="rId4"/>
  </sheets>
  <definedNames>
    <definedName name="_xlchart.0" hidden="1">CT!$G$8:$G$19</definedName>
    <definedName name="_xlchart.1" hidden="1">CT!$O$8:$O$19</definedName>
    <definedName name="_xlchart.2" hidden="1">Empty!$G$8:$G$19</definedName>
    <definedName name="_xlchart.3" hidden="1">Empty!$O$8:$O$19</definedName>
    <definedName name="_xlchart.4" hidden="1">GENE!$G$8:$G$19</definedName>
    <definedName name="_xlchart.5" hidden="1">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L7" i="10"/>
  <c r="D7" i="10"/>
  <c r="C7" i="10"/>
  <c r="B7" i="10"/>
  <c r="L6" i="10"/>
  <c r="D6" i="10"/>
  <c r="C6" i="10"/>
  <c r="B6" i="10"/>
  <c r="L5" i="10"/>
  <c r="D5" i="10"/>
  <c r="C5" i="10"/>
  <c r="B5" i="10"/>
  <c r="L4" i="10"/>
  <c r="D4" i="10"/>
  <c r="C4" i="10"/>
  <c r="B4" i="10"/>
  <c r="L3" i="10"/>
  <c r="D3" i="10"/>
  <c r="C3" i="10"/>
  <c r="B3" i="10"/>
  <c r="L2" i="10"/>
  <c r="D2" i="10"/>
  <c r="C2" i="10"/>
  <c r="B2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6" i="3" l="1"/>
  <c r="A17" i="10"/>
  <c r="A13" i="10"/>
  <c r="A9" i="10"/>
  <c r="A5" i="10"/>
  <c r="A16" i="10"/>
  <c r="A4" i="10"/>
  <c r="A18" i="10"/>
  <c r="A14" i="10"/>
  <c r="A10" i="10"/>
  <c r="A6" i="10"/>
  <c r="A2" i="10"/>
  <c r="A8" i="10"/>
  <c r="A19" i="10"/>
  <c r="A15" i="10"/>
  <c r="A11" i="10"/>
  <c r="A7" i="10"/>
  <c r="A3" i="10"/>
  <c r="A12" i="10"/>
  <c r="A10" i="9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M2" i="3"/>
  <c r="M7" i="10" l="1"/>
  <c r="N7" i="10" s="1"/>
  <c r="N2" i="3"/>
  <c r="M6" i="10" s="1"/>
  <c r="N6" i="10" s="1"/>
  <c r="M9" i="9"/>
  <c r="N9" i="9" s="1"/>
  <c r="M14" i="9"/>
  <c r="N14" i="9" s="1"/>
  <c r="M8" i="9"/>
  <c r="N8" i="9" s="1"/>
  <c r="M14" i="1"/>
  <c r="N14" i="1" s="1"/>
  <c r="M18" i="1"/>
  <c r="N18" i="1" s="1"/>
  <c r="M5" i="1"/>
  <c r="N5" i="1" s="1"/>
  <c r="M15" i="1"/>
  <c r="N15" i="1" s="1"/>
  <c r="M7" i="1" l="1"/>
  <c r="N7" i="1" s="1"/>
  <c r="M13" i="1"/>
  <c r="N13" i="1" s="1"/>
  <c r="M15" i="9"/>
  <c r="N15" i="9" s="1"/>
  <c r="M18" i="9"/>
  <c r="N18" i="9" s="1"/>
  <c r="M2" i="1"/>
  <c r="N2" i="1" s="1"/>
  <c r="M8" i="1"/>
  <c r="N8" i="1" s="1"/>
  <c r="M4" i="1"/>
  <c r="N4" i="1" s="1"/>
  <c r="M16" i="1"/>
  <c r="N16" i="1" s="1"/>
  <c r="M12" i="1"/>
  <c r="N12" i="1" s="1"/>
  <c r="M6" i="9"/>
  <c r="N6" i="9" s="1"/>
  <c r="M16" i="9"/>
  <c r="N16" i="9" s="1"/>
  <c r="O16" i="9" s="1"/>
  <c r="M12" i="9"/>
  <c r="N12" i="9" s="1"/>
  <c r="M10" i="9"/>
  <c r="N10" i="9" s="1"/>
  <c r="M12" i="10"/>
  <c r="N12" i="10" s="1"/>
  <c r="M9" i="10"/>
  <c r="N9" i="10" s="1"/>
  <c r="M19" i="9"/>
  <c r="N19" i="9" s="1"/>
  <c r="O19" i="9" s="1"/>
  <c r="M3" i="9"/>
  <c r="N3" i="9" s="1"/>
  <c r="M10" i="1"/>
  <c r="N10" i="1" s="1"/>
  <c r="M17" i="1"/>
  <c r="N17" i="1" s="1"/>
  <c r="O17" i="1" s="1"/>
  <c r="M13" i="9"/>
  <c r="N13" i="9" s="1"/>
  <c r="M11" i="9"/>
  <c r="N11" i="9" s="1"/>
  <c r="M17" i="9"/>
  <c r="N17" i="9" s="1"/>
  <c r="M9" i="1"/>
  <c r="N9" i="1" s="1"/>
  <c r="M19" i="1"/>
  <c r="N19" i="1" s="1"/>
  <c r="O19" i="1" s="1"/>
  <c r="M11" i="1"/>
  <c r="N11" i="1" s="1"/>
  <c r="M3" i="1"/>
  <c r="N3" i="1" s="1"/>
  <c r="O15" i="1" s="1"/>
  <c r="M6" i="1"/>
  <c r="N6" i="1" s="1"/>
  <c r="O12" i="1" s="1"/>
  <c r="M2" i="9"/>
  <c r="N2" i="9" s="1"/>
  <c r="O14" i="9" s="1"/>
  <c r="M5" i="9"/>
  <c r="N5" i="9" s="1"/>
  <c r="M4" i="9"/>
  <c r="N4" i="9" s="1"/>
  <c r="M7" i="9"/>
  <c r="N7" i="9" s="1"/>
  <c r="M14" i="10"/>
  <c r="N14" i="10" s="1"/>
  <c r="M19" i="10"/>
  <c r="N19" i="10" s="1"/>
  <c r="M16" i="10"/>
  <c r="N16" i="10" s="1"/>
  <c r="M5" i="10"/>
  <c r="N5" i="10" s="1"/>
  <c r="M15" i="10"/>
  <c r="N15" i="10" s="1"/>
  <c r="M8" i="10"/>
  <c r="N8" i="10" s="1"/>
  <c r="M2" i="10"/>
  <c r="N2" i="10" s="1"/>
  <c r="M3" i="10"/>
  <c r="N3" i="10" s="1"/>
  <c r="M4" i="10"/>
  <c r="N4" i="10" s="1"/>
  <c r="M18" i="10"/>
  <c r="N18" i="10" s="1"/>
  <c r="O18" i="10" s="1"/>
  <c r="O19" i="10"/>
  <c r="M17" i="10"/>
  <c r="N17" i="10" s="1"/>
  <c r="M11" i="10"/>
  <c r="N11" i="10" s="1"/>
  <c r="M13" i="10"/>
  <c r="N13" i="10" s="1"/>
  <c r="O13" i="10" s="1"/>
  <c r="M10" i="10"/>
  <c r="N10" i="10" s="1"/>
  <c r="O15" i="9"/>
  <c r="O9" i="9"/>
  <c r="O17" i="9"/>
  <c r="O18" i="9"/>
  <c r="O14" i="1"/>
  <c r="O8" i="1"/>
  <c r="O18" i="1"/>
  <c r="O13" i="9" l="1"/>
  <c r="O12" i="9"/>
  <c r="O11" i="9"/>
  <c r="O10" i="9"/>
  <c r="O8" i="9"/>
  <c r="O16" i="1"/>
  <c r="O13" i="1"/>
  <c r="O11" i="1"/>
  <c r="O10" i="1"/>
  <c r="O9" i="1"/>
  <c r="O14" i="10"/>
  <c r="O9" i="10"/>
  <c r="O10" i="10"/>
  <c r="O8" i="10"/>
  <c r="O11" i="10"/>
  <c r="O16" i="10"/>
  <c r="O17" i="10"/>
  <c r="O12" i="10"/>
  <c r="O15" i="10"/>
</calcChain>
</file>

<file path=xl/sharedStrings.xml><?xml version="1.0" encoding="utf-8"?>
<sst xmlns="http://schemas.openxmlformats.org/spreadsheetml/2006/main" count="264" uniqueCount="35">
  <si>
    <t>OD2</t>
  </si>
  <si>
    <t>OD1</t>
  </si>
  <si>
    <t>Date</t>
  </si>
  <si>
    <t>Operator</t>
  </si>
  <si>
    <t>BLANK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</si>
  <si>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</si>
  <si>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</si>
  <si>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</si>
  <si>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</si>
  <si>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</si>
  <si>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</si>
  <si>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</si>
  <si>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</si>
  <si>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</si>
  <si>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</si>
  <si>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</si>
  <si>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</si>
  <si>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</si>
  <si>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</si>
  <si>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</si>
  <si>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</si>
  <si>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</si>
  <si>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</si>
  <si>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</si>
  <si>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Control</t>
  </si>
  <si>
    <t>GENE</t>
  </si>
  <si>
    <t>User</t>
  </si>
  <si>
    <t>16.7 mM Glc</t>
  </si>
  <si>
    <t>16.7 mM Glc + A</t>
  </si>
  <si>
    <t>Glc + A</t>
  </si>
  <si>
    <t>0.5 mM Glc</t>
  </si>
  <si>
    <t>0.5 mM Glc + A</t>
  </si>
  <si>
    <t>LYSATE</t>
  </si>
  <si>
    <t>SUPERNATANT1</t>
  </si>
  <si>
    <t>SUPERNATANT2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</si>
</sst>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-1.6743807012179206</c:v>
                </c:pt>
                <c:pt idx="1">
                  <c:v>-1.1804077025382034</c:v>
                </c:pt>
                <c:pt idx="2">
                  <c:v>-0.61498802607966441</c:v>
                </c:pt>
                <c:pt idx="3">
                  <c:v>-0.12954023118691954</c:v>
                </c:pt>
                <c:pt idx="4">
                  <c:v>8.0036921735674088E-2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_xlchart.4</cx:f>
      </cx:strDim>
      <cx:numDim type="val">
        <cx:f>_xlchart.5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22</v>
      </c>
      <c r="D1" s="3" t="s">
        <v>7</v>
      </c>
      <c r="E1" s="3" t="s">
        <v>9</v>
      </c>
      <c r="F1" s="3" t="s">
        <v>1</v>
      </c>
      <c r="G1" s="3" t="s">
        <v>0</v>
      </c>
      <c r="H1" s="3" t="s">
        <v>8</v>
      </c>
      <c r="I1" s="3" t="s">
        <v>18</v>
      </c>
      <c r="J1" s="3" t="s">
        <v>19</v>
      </c>
      <c r="M1" s="3" t="s">
        <v>10</v>
      </c>
      <c r="N1" s="3" t="s">
        <v>11</v>
      </c>
    </row>
    <row r="2" spans="1:14" x14ac:dyDescent="0.25">
      <c r="A2" s="5">
        <v>43637</v>
      </c>
      <c r="B2" s="4" t="s">
        <v>26</v>
      </c>
      <c r="C2" s="4" t="s">
        <v>25</v>
      </c>
      <c r="D2" s="4" t="s">
        <v>4</v>
      </c>
      <c r="E2" s="4">
        <v>0</v>
      </c>
      <c r="F2" s="4">
        <v>0.17112179999999999</v>
      </c>
      <c r="G2" s="4">
        <v>0.17116690000000001</v>
      </c>
      <c r="H2" s="4">
        <f t="shared" ref="H2:H7" si="0">AVERAGE(F2:G2)</f>
        <v>0.17114435</v>
      </c>
      <c r="I2" s="4"/>
      <c r="J2" s="4"/>
      <c r="M2">
        <f>INTERCEPT($I$3:$I$7,$J$3:$J$7)</f>
        <v>-0.79418664354613566</v>
      </c>
      <c r="N2">
        <f>SLOPE($I$3:$I$7,$J$3:$J$7)</f>
        <v>0.97284393383797296</v>
      </c>
    </row>
    <row r="3" spans="1:14" x14ac:dyDescent="0.25">
      <c r="A3" s="5">
        <f>Blank!A$2</f>
        <v>43637</v>
      </c>
      <c r="B3" s="5" t="str">
        <f>Blank!B$2</f>
        <v>User</v>
      </c>
      <c r="C3" s="5" t="str">
        <f>Blank!C$2</f>
        <v>GENE</v>
      </c>
      <c r="D3" s="4" t="s">
        <v>4</v>
      </c>
      <c r="E3" s="4">
        <v>3</v>
      </c>
      <c r="F3" s="4">
        <v>0.18759439999999999</v>
      </c>
      <c r="G3" s="4">
        <v>0.19702439999999999</v>
      </c>
      <c r="H3" s="4">
        <f t="shared" si="0"/>
        <v>0.19230939999999999</v>
      </c>
      <c r="I3" s="4">
        <f>LOG(H3-$H$2, 10)</f>
        <v>-1.6743807012179206</v>
      </c>
      <c r="J3" s="4">
        <f>LOG(E3/23, 10)</f>
        <v>-0.88460658129793046</v>
      </c>
    </row>
    <row r="4" spans="1:14" x14ac:dyDescent="0.25">
      <c r="A4" s="5">
        <f>Blank!A$2</f>
        <v>43637</v>
      </c>
      <c r="B4" s="5" t="str">
        <f>Blank!B$2</f>
        <v>User</v>
      </c>
      <c r="C4" s="5" t="str">
        <f>Blank!C$2</f>
        <v>GENE</v>
      </c>
      <c r="D4" s="4" t="s">
        <v>4</v>
      </c>
      <c r="E4" s="4">
        <v>9.74</v>
      </c>
      <c r="F4" s="4">
        <v>0.22972980000000001</v>
      </c>
      <c r="G4" s="4">
        <v>0.2445736</v>
      </c>
      <c r="H4" s="4">
        <f t="shared" si="0"/>
        <v>0.23715170000000002</v>
      </c>
      <c r="I4" s="4">
        <f t="shared" ref="I4:I7" si="1">LOG(H4-$H$2, 10)</f>
        <v>-1.1804077025382034</v>
      </c>
      <c r="J4" s="4">
        <f t="shared" ref="J4:J7" si="2">LOG(E4/23, 10)</f>
        <v>-0.37316887913897728</v>
      </c>
    </row>
    <row r="5" spans="1:14" x14ac:dyDescent="0.25">
      <c r="A5" s="5">
        <f>Blank!A$2</f>
        <v>43637</v>
      </c>
      <c r="B5" s="5" t="str">
        <f>Blank!B$2</f>
        <v>User</v>
      </c>
      <c r="C5" s="5" t="str">
        <f>Blank!C$2</f>
        <v>GENE</v>
      </c>
      <c r="D5" s="4" t="s">
        <v>4</v>
      </c>
      <c r="E5" s="4">
        <v>29.8</v>
      </c>
      <c r="F5" s="4">
        <v>0.3819283</v>
      </c>
      <c r="G5" s="4">
        <v>0.44569579999999998</v>
      </c>
      <c r="H5" s="4">
        <f t="shared" si="0"/>
        <v>0.41381204999999999</v>
      </c>
      <c r="I5" s="4">
        <f t="shared" si="1"/>
        <v>-0.61498802607966441</v>
      </c>
      <c r="J5" s="4">
        <f t="shared" si="2"/>
        <v>0.11248842805866237</v>
      </c>
    </row>
    <row r="6" spans="1:14" x14ac:dyDescent="0.25">
      <c r="A6" s="5">
        <f>Blank!A$2</f>
        <v>43637</v>
      </c>
      <c r="B6" s="5" t="str">
        <f>Blank!B$2</f>
        <v>User</v>
      </c>
      <c r="C6" s="5" t="str">
        <f>Blank!C$2</f>
        <v>GENE</v>
      </c>
      <c r="D6" s="4" t="s">
        <v>4</v>
      </c>
      <c r="E6" s="4">
        <v>104</v>
      </c>
      <c r="F6" s="4">
        <v>0.89909139999999999</v>
      </c>
      <c r="G6" s="4">
        <v>0.9273882</v>
      </c>
      <c r="H6" s="4">
        <f t="shared" si="0"/>
        <v>0.91323979999999993</v>
      </c>
      <c r="I6" s="4">
        <f t="shared" si="1"/>
        <v>-0.12954023118691954</v>
      </c>
      <c r="J6" s="4">
        <f t="shared" si="2"/>
        <v>0.65530550328118731</v>
      </c>
    </row>
    <row r="7" spans="1:14" x14ac:dyDescent="0.25">
      <c r="A7" s="5">
        <f>Blank!A$2</f>
        <v>43637</v>
      </c>
      <c r="B7" s="5" t="str">
        <f>Blank!B$2</f>
        <v>User</v>
      </c>
      <c r="C7" s="5" t="str">
        <f>Blank!C$2</f>
        <v>GENE</v>
      </c>
      <c r="D7" s="4" t="s">
        <v>4</v>
      </c>
      <c r="E7" s="4">
        <v>207</v>
      </c>
      <c r="F7" s="4">
        <v>1.3845130000000001</v>
      </c>
      <c r="G7" s="4">
        <v>1.362509</v>
      </c>
      <c r="H7" s="4">
        <f t="shared" si="0"/>
        <v>1.3735110000000001</v>
      </c>
      <c r="I7" s="4">
        <f t="shared" si="1"/>
        <v>8.0036921735674088E-2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CT</v>
      </c>
      <c r="E2" s="1" t="s">
        <v>32</v>
      </c>
      <c r="F2" s="1" t="s">
        <v>23</v>
      </c>
      <c r="G2" s="1" t="s">
        <v>27</v>
      </c>
      <c r="H2" s="1" t="s">
        <v>21</v>
      </c>
      <c r="I2" s="1">
        <v>0.72577979999999997</v>
      </c>
      <c r="J2" s="1">
        <v>0.68469679999999999</v>
      </c>
      <c r="K2" s="1">
        <v>500</v>
      </c>
      <c r="L2" s="1">
        <f>50</f>
        <v>50</v>
      </c>
      <c r="M2" s="1">
        <f>10^((LOG(AVERAGE(I2:J2)-Blank!$H$2, 10)-Blank!$M$2)/Blank!$N$2) * K2</f>
        <v>1719.2538502348459</v>
      </c>
      <c r="N2" s="1">
        <f t="shared" ref="N2:N19" si="1">(L2/10^3 * M2)</f>
        <v>85.962692511742304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CT</v>
      </c>
      <c r="E3" s="1" t="s">
        <v>32</v>
      </c>
      <c r="F3" s="1" t="s">
        <v>23</v>
      </c>
      <c r="G3" s="1" t="s">
        <v>27</v>
      </c>
      <c r="H3" s="1" t="s">
        <v>21</v>
      </c>
      <c r="I3" s="1">
        <v>0.65571389999999996</v>
      </c>
      <c r="J3" s="1">
        <v>0.67385799999999996</v>
      </c>
      <c r="K3" s="1">
        <v>500</v>
      </c>
      <c r="L3" s="1">
        <f>50</f>
        <v>50</v>
      </c>
      <c r="M3" s="1">
        <f>10^((LOG(AVERAGE(I3:J3)-Blank!$H$2, 10)-Blank!$M$2)/Blank!$N$2) * K3</f>
        <v>1585.5475510476895</v>
      </c>
      <c r="N3" s="1">
        <f t="shared" si="1"/>
        <v>79.277377552384479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CT</v>
      </c>
      <c r="E4" s="1" t="s">
        <v>32</v>
      </c>
      <c r="F4" s="1" t="s">
        <v>23</v>
      </c>
      <c r="G4" s="1" t="s">
        <v>27</v>
      </c>
      <c r="H4" s="1" t="s">
        <v>21</v>
      </c>
      <c r="I4" s="1">
        <v>0.50042019999999998</v>
      </c>
      <c r="J4" s="1">
        <v>0.52151199999999998</v>
      </c>
      <c r="K4" s="1">
        <v>500</v>
      </c>
      <c r="L4" s="1">
        <f>50</f>
        <v>50</v>
      </c>
      <c r="M4" s="1">
        <f>10^((LOG(AVERAGE(I4:J4)-Blank!$H$2, 10)-Blank!$M$2)/Blank!$N$2) * K4</f>
        <v>1080.1700336042829</v>
      </c>
      <c r="N4" s="1">
        <f t="shared" si="1"/>
        <v>54.008501680214152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CT</v>
      </c>
      <c r="E5" s="1" t="s">
        <v>32</v>
      </c>
      <c r="F5" s="1" t="s">
        <v>23</v>
      </c>
      <c r="G5" s="1" t="s">
        <v>28</v>
      </c>
      <c r="H5" s="1" t="s">
        <v>29</v>
      </c>
      <c r="I5" s="1">
        <v>0.453345</v>
      </c>
      <c r="J5" s="1">
        <v>0.4299306</v>
      </c>
      <c r="K5" s="1">
        <v>500</v>
      </c>
      <c r="L5" s="1">
        <f>50</f>
        <v>50</v>
      </c>
      <c r="M5" s="1">
        <f>10^((LOG(AVERAGE(I5:J5)-Blank!$H$2, 10)-Blank!$M$2)/Blank!$N$2) * K5</f>
        <v>854.34163981754034</v>
      </c>
      <c r="N5" s="1">
        <f t="shared" si="1"/>
        <v>42.71708199087702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CT</v>
      </c>
      <c r="E6" s="1" t="s">
        <v>32</v>
      </c>
      <c r="F6" s="1" t="s">
        <v>23</v>
      </c>
      <c r="G6" s="1" t="s">
        <v>28</v>
      </c>
      <c r="H6" s="1" t="s">
        <v>29</v>
      </c>
      <c r="I6" s="1">
        <v>0.56810300000000002</v>
      </c>
      <c r="J6" s="1">
        <v>0.57574130000000001</v>
      </c>
      <c r="K6" s="1">
        <v>500</v>
      </c>
      <c r="L6" s="1">
        <f>50</f>
        <v>50</v>
      </c>
      <c r="M6" s="1">
        <f>10^((LOG(AVERAGE(I6:J6)-Blank!$H$2, 10)-Blank!$M$2)/Blank!$N$2) * K6</f>
        <v>1279.8077169839617</v>
      </c>
      <c r="N6" s="1">
        <f t="shared" si="1"/>
        <v>63.990385849198084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CT</v>
      </c>
      <c r="E7" s="1" t="s">
        <v>32</v>
      </c>
      <c r="F7" s="1" t="s">
        <v>23</v>
      </c>
      <c r="G7" s="1" t="s">
        <v>28</v>
      </c>
      <c r="H7" s="1" t="s">
        <v>29</v>
      </c>
      <c r="I7" s="1">
        <v>0.49746119999999999</v>
      </c>
      <c r="J7" s="1">
        <v>0.50873299999999999</v>
      </c>
      <c r="K7" s="1">
        <v>500</v>
      </c>
      <c r="L7" s="1">
        <f>50</f>
        <v>50</v>
      </c>
      <c r="M7" s="1">
        <f>10^((LOG(AVERAGE(I7:J7)-Blank!$H$2, 10)-Blank!$M$2)/Blank!$N$2) * K7</f>
        <v>1054.4675036795481</v>
      </c>
      <c r="N7" s="1">
        <f t="shared" si="1"/>
        <v>52.72337518397741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CT</v>
      </c>
      <c r="E8" t="s">
        <v>33</v>
      </c>
      <c r="F8" t="s">
        <v>23</v>
      </c>
      <c r="G8" t="s">
        <v>30</v>
      </c>
      <c r="H8" t="s">
        <v>21</v>
      </c>
      <c r="I8">
        <v>0.21018310000000001</v>
      </c>
      <c r="J8">
        <v>0.207174</v>
      </c>
      <c r="K8">
        <v>16</v>
      </c>
      <c r="L8">
        <v>100</v>
      </c>
      <c r="M8" s="4">
        <f>10^((LOG(AVERAGE(I8:J8)-Blank!$H$2, 10)-Blank!$M$2)/Blank!$N$2) * K8</f>
        <v>3.5901220284931945</v>
      </c>
      <c r="N8">
        <f t="shared" si="1"/>
        <v>0.35901220284931945</v>
      </c>
      <c r="O8">
        <f t="shared" ref="O8:O13" si="2">N8/(N2+N8+N14) * 100</f>
        <v>0.4118163139000543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CT</v>
      </c>
      <c r="E9" t="s">
        <v>33</v>
      </c>
      <c r="F9" t="s">
        <v>23</v>
      </c>
      <c r="G9" t="s">
        <v>30</v>
      </c>
      <c r="H9" t="s">
        <v>21</v>
      </c>
      <c r="I9">
        <v>0.2101151</v>
      </c>
      <c r="J9">
        <v>0.2130591</v>
      </c>
      <c r="K9">
        <v>16</v>
      </c>
      <c r="L9">
        <v>100</v>
      </c>
      <c r="M9" s="4">
        <f>10^((LOG(AVERAGE(I9:J9)-Blank!$H$2, 10)-Blank!$M$2)/Blank!$N$2) * K9</f>
        <v>3.8763904927075195</v>
      </c>
      <c r="N9">
        <f t="shared" si="1"/>
        <v>0.38763904927075199</v>
      </c>
      <c r="O9">
        <f t="shared" si="2"/>
        <v>0.48006337156477791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CT</v>
      </c>
      <c r="E10" t="s">
        <v>33</v>
      </c>
      <c r="F10" t="s">
        <v>23</v>
      </c>
      <c r="G10" t="s">
        <v>30</v>
      </c>
      <c r="H10" t="s">
        <v>21</v>
      </c>
      <c r="I10">
        <v>0.21359049999999999</v>
      </c>
      <c r="J10">
        <v>0.21803410000000001</v>
      </c>
      <c r="K10">
        <v>16</v>
      </c>
      <c r="L10">
        <v>100</v>
      </c>
      <c r="M10" s="4">
        <f>10^((LOG(AVERAGE(I10:J10)-Blank!$H$2, 10)-Blank!$M$2)/Blank!$N$2) * K10</f>
        <v>4.2932631119853477</v>
      </c>
      <c r="N10">
        <f t="shared" si="1"/>
        <v>0.42932631119853482</v>
      </c>
      <c r="O10">
        <f t="shared" si="2"/>
        <v>0.77265622176599047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CT</v>
      </c>
      <c r="E11" t="s">
        <v>33</v>
      </c>
      <c r="F11" t="s">
        <v>23</v>
      </c>
      <c r="G11" t="s">
        <v>31</v>
      </c>
      <c r="H11" t="s">
        <v>29</v>
      </c>
      <c r="I11">
        <v>0.25941049999999999</v>
      </c>
      <c r="J11">
        <v>0.25749309999999997</v>
      </c>
      <c r="K11">
        <v>16</v>
      </c>
      <c r="L11">
        <v>100</v>
      </c>
      <c r="M11" s="4">
        <f>10^((LOG(AVERAGE(I11:J11)-Blank!$H$2, 10)-Blank!$M$2)/Blank!$N$2) * K11</f>
        <v>8.5500240197264716</v>
      </c>
      <c r="N11">
        <f t="shared" si="1"/>
        <v>0.85500240197264721</v>
      </c>
      <c r="O11">
        <f t="shared" si="2"/>
        <v>1.8454002751117464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CT</v>
      </c>
      <c r="E12" t="s">
        <v>33</v>
      </c>
      <c r="F12" t="s">
        <v>23</v>
      </c>
      <c r="G12" t="s">
        <v>31</v>
      </c>
      <c r="H12" t="s">
        <v>29</v>
      </c>
      <c r="I12">
        <v>0.25336170000000002</v>
      </c>
      <c r="J12">
        <v>0.25909789999999999</v>
      </c>
      <c r="K12">
        <v>16</v>
      </c>
      <c r="L12">
        <v>100</v>
      </c>
      <c r="M12" s="4">
        <f>10^((LOG(AVERAGE(I12:J12)-Blank!$H$2, 10)-Blank!$M$2)/Blank!$N$2) * K12</f>
        <v>8.326429410923998</v>
      </c>
      <c r="N12">
        <f t="shared" si="1"/>
        <v>0.83264294109239989</v>
      </c>
      <c r="O12">
        <f t="shared" si="2"/>
        <v>1.2354417568911868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CT</v>
      </c>
      <c r="E13" t="s">
        <v>33</v>
      </c>
      <c r="F13" t="s">
        <v>23</v>
      </c>
      <c r="G13" t="s">
        <v>31</v>
      </c>
      <c r="H13" t="s">
        <v>29</v>
      </c>
      <c r="I13">
        <v>0.2765396</v>
      </c>
      <c r="J13">
        <v>0.28990929999999998</v>
      </c>
      <c r="K13">
        <v>16</v>
      </c>
      <c r="L13">
        <v>100</v>
      </c>
      <c r="M13" s="4">
        <f>10^((LOG(AVERAGE(I13:J13)-Blank!$H$2, 10)-Blank!$M$2)/Blank!$N$2) * K13</f>
        <v>11.052806948973403</v>
      </c>
      <c r="N13">
        <f t="shared" si="1"/>
        <v>1.1052806948973404</v>
      </c>
      <c r="O13">
        <f t="shared" si="2"/>
        <v>1.94502729318651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CT</v>
      </c>
      <c r="E14" s="1" t="s">
        <v>34</v>
      </c>
      <c r="F14" s="1" t="s">
        <v>23</v>
      </c>
      <c r="G14" s="1" t="s">
        <v>27</v>
      </c>
      <c r="H14" s="1" t="s">
        <v>21</v>
      </c>
      <c r="I14" s="1">
        <v>0.26221440000000001</v>
      </c>
      <c r="J14" s="1">
        <v>0.25489669999999998</v>
      </c>
      <c r="K14" s="1">
        <v>16</v>
      </c>
      <c r="L14" s="1">
        <v>100</v>
      </c>
      <c r="M14" s="1">
        <f>10^((LOG(AVERAGE(I14:J14)-Blank!$H$2, 10)-Blank!$M$2)/Blank!$N$2) * K14</f>
        <v>8.5604680509437951</v>
      </c>
      <c r="N14" s="1">
        <f t="shared" si="1"/>
        <v>0.85604680509437958</v>
      </c>
      <c r="O14" s="1">
        <f t="shared" ref="O14:O19" si="3">N14/(N2+N14) * 100</f>
        <v>0.98601616636048894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CT</v>
      </c>
      <c r="E15" s="1" t="s">
        <v>34</v>
      </c>
      <c r="F15" s="1" t="s">
        <v>23</v>
      </c>
      <c r="G15" s="1" t="s">
        <v>27</v>
      </c>
      <c r="H15" s="1" t="s">
        <v>21</v>
      </c>
      <c r="I15" s="1">
        <v>0.28478989999999998</v>
      </c>
      <c r="J15" s="1">
        <v>0.27715479999999998</v>
      </c>
      <c r="K15" s="1">
        <v>16</v>
      </c>
      <c r="L15" s="1">
        <v>100</v>
      </c>
      <c r="M15" s="1">
        <f>10^((LOG(AVERAGE(I15:J15)-Blank!$H$2, 10)-Blank!$M$2)/Blank!$N$2) * K15</f>
        <v>10.824580509585177</v>
      </c>
      <c r="N15" s="1">
        <f t="shared" si="1"/>
        <v>1.0824580509585178</v>
      </c>
      <c r="O15" s="1">
        <f t="shared" si="3"/>
        <v>1.3470137697910958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CT</v>
      </c>
      <c r="E16" s="1" t="s">
        <v>34</v>
      </c>
      <c r="F16" s="1" t="s">
        <v>23</v>
      </c>
      <c r="G16" s="1" t="s">
        <v>27</v>
      </c>
      <c r="H16" s="1" t="s">
        <v>21</v>
      </c>
      <c r="I16" s="1">
        <v>0.28484660000000001</v>
      </c>
      <c r="J16" s="1">
        <v>0.28591729999999999</v>
      </c>
      <c r="K16" s="1">
        <v>16</v>
      </c>
      <c r="L16" s="1">
        <v>100</v>
      </c>
      <c r="M16" s="1">
        <f>10^((LOG(AVERAGE(I16:J16)-Blank!$H$2, 10)-Blank!$M$2)/Blank!$N$2) * K16</f>
        <v>11.271566814942968</v>
      </c>
      <c r="N16" s="1">
        <f t="shared" si="1"/>
        <v>1.1271566814942968</v>
      </c>
      <c r="O16" s="1">
        <f t="shared" si="3"/>
        <v>2.0443334041642709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CT</v>
      </c>
      <c r="E17" s="1" t="s">
        <v>34</v>
      </c>
      <c r="F17" s="1" t="s">
        <v>23</v>
      </c>
      <c r="G17" s="1" t="s">
        <v>28</v>
      </c>
      <c r="H17" s="1" t="s">
        <v>29</v>
      </c>
      <c r="I17" s="1">
        <v>0.4396661</v>
      </c>
      <c r="J17" s="1">
        <v>0.44853019999999999</v>
      </c>
      <c r="K17" s="1">
        <v>16</v>
      </c>
      <c r="L17" s="1">
        <v>100</v>
      </c>
      <c r="M17" s="1">
        <f>10^((LOG(AVERAGE(I17:J17)-Blank!$H$2, 10)-Blank!$M$2)/Blank!$N$2) * K17</f>
        <v>27.594575226772136</v>
      </c>
      <c r="N17" s="1">
        <f t="shared" si="1"/>
        <v>2.7594575226772138</v>
      </c>
      <c r="O17" s="1">
        <f t="shared" si="3"/>
        <v>6.0678704936525794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CT</v>
      </c>
      <c r="E18" s="1" t="s">
        <v>34</v>
      </c>
      <c r="F18" s="1" t="s">
        <v>23</v>
      </c>
      <c r="G18" s="1" t="s">
        <v>28</v>
      </c>
      <c r="H18" s="1" t="s">
        <v>29</v>
      </c>
      <c r="I18" s="1">
        <v>0.40413450000000001</v>
      </c>
      <c r="J18" s="1">
        <v>0.44820910000000003</v>
      </c>
      <c r="K18" s="1">
        <v>16</v>
      </c>
      <c r="L18" s="1">
        <v>100</v>
      </c>
      <c r="M18" s="1">
        <f>10^((LOG(AVERAGE(I18:J18)-Blank!$H$2, 10)-Blank!$M$2)/Blank!$N$2) * K18</f>
        <v>25.733447293829443</v>
      </c>
      <c r="N18" s="1">
        <f t="shared" si="1"/>
        <v>2.5733447293829443</v>
      </c>
      <c r="O18" s="1">
        <f t="shared" si="3"/>
        <v>3.8659863367258427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CT</v>
      </c>
      <c r="E19" s="1" t="s">
        <v>34</v>
      </c>
      <c r="F19" s="1" t="s">
        <v>23</v>
      </c>
      <c r="G19" s="1" t="s">
        <v>28</v>
      </c>
      <c r="H19" s="1" t="s">
        <v>29</v>
      </c>
      <c r="I19" s="1">
        <v>0.46948699999999999</v>
      </c>
      <c r="J19" s="1">
        <v>0.4644356</v>
      </c>
      <c r="K19" s="1">
        <v>16</v>
      </c>
      <c r="L19" s="1">
        <v>100</v>
      </c>
      <c r="M19" s="1">
        <f>10^((LOG(AVERAGE(I19:J19)-Blank!$H$2, 10)-Blank!$M$2)/Blank!$N$2) * K19</f>
        <v>29.973176572896193</v>
      </c>
      <c r="N19" s="1">
        <f t="shared" si="1"/>
        <v>2.9973176572896194</v>
      </c>
      <c r="O19" s="1">
        <f t="shared" si="3"/>
        <v>5.3791823189064703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RIGHT(CELL("nomfichier",A1),LEN(CELL("nomfichier",A1))-SEARCH("]",CELL("nomfichier",A1)))</f>
        <v>Empty</v>
      </c>
      <c r="E2" s="1" t="s">
        <v>32</v>
      </c>
      <c r="F2" s="1" t="s">
        <v>24</v>
      </c>
      <c r="G2" s="1" t="s">
        <v>27</v>
      </c>
      <c r="H2" s="1" t="s">
        <v>21</v>
      </c>
      <c r="I2" s="1">
        <v>0.31487480000000001</v>
      </c>
      <c r="J2" s="1">
        <v>0.3280901</v>
      </c>
      <c r="K2" s="1">
        <v>500</v>
      </c>
      <c r="L2" s="1">
        <f>50</f>
        <v>50</v>
      </c>
      <c r="M2" s="1">
        <f>10^((LOG(AVERAGE(I2:J2)-Blank!$H$2, 10)-Blank!$M$2)/Blank!$N$2) * K2</f>
        <v>467.11448395792053</v>
      </c>
      <c r="N2" s="1">
        <f t="shared" ref="N2:N19" si="1">(L2/10^3 * M2)</f>
        <v>23.355724197896027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Empty</v>
      </c>
      <c r="E3" s="1" t="s">
        <v>32</v>
      </c>
      <c r="F3" s="1" t="str">
        <f>$F$2</f>
        <v>Control</v>
      </c>
      <c r="G3" s="1" t="s">
        <v>27</v>
      </c>
      <c r="H3" s="1" t="s">
        <v>21</v>
      </c>
      <c r="I3" s="1">
        <v>0.28390149999999997</v>
      </c>
      <c r="J3" s="1">
        <v>0.28005000000000002</v>
      </c>
      <c r="K3" s="1">
        <v>500</v>
      </c>
      <c r="L3" s="1">
        <f>50</f>
        <v>50</v>
      </c>
      <c r="M3" s="1">
        <f>10^((LOG(AVERAGE(I3:J3)-Blank!$H$2, 10)-Blank!$M$2)/Blank!$N$2) * K3</f>
        <v>341.44526484635315</v>
      </c>
      <c r="N3" s="1">
        <f t="shared" si="1"/>
        <v>17.072263242317657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Empty</v>
      </c>
      <c r="E4" s="1" t="s">
        <v>32</v>
      </c>
      <c r="F4" s="1" t="str">
        <f t="shared" ref="F4:F19" si="2">$F$2</f>
        <v>Control</v>
      </c>
      <c r="G4" s="1" t="s">
        <v>27</v>
      </c>
      <c r="H4" s="1" t="s">
        <v>21</v>
      </c>
      <c r="I4" s="1">
        <v>0.28726489999999999</v>
      </c>
      <c r="J4" s="1">
        <v>0.2960159</v>
      </c>
      <c r="K4" s="1">
        <v>500</v>
      </c>
      <c r="L4" s="1">
        <f>50</f>
        <v>50</v>
      </c>
      <c r="M4" s="1">
        <f>10^((LOG(AVERAGE(I4:J4)-Blank!$H$2, 10)-Blank!$M$2)/Blank!$N$2) * K4</f>
        <v>372.08712814058254</v>
      </c>
      <c r="N4" s="1">
        <f t="shared" si="1"/>
        <v>18.604356407029126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Empty</v>
      </c>
      <c r="E5" s="1" t="s">
        <v>32</v>
      </c>
      <c r="F5" s="1" t="str">
        <f t="shared" si="2"/>
        <v>Control</v>
      </c>
      <c r="G5" s="1" t="s">
        <v>28</v>
      </c>
      <c r="H5" s="1" t="s">
        <v>29</v>
      </c>
      <c r="I5" s="1">
        <v>0.27028449999999998</v>
      </c>
      <c r="J5" s="1">
        <v>0.26441890000000001</v>
      </c>
      <c r="K5" s="1">
        <v>500</v>
      </c>
      <c r="L5" s="1">
        <f>50</f>
        <v>50</v>
      </c>
      <c r="M5" s="1">
        <f>10^((LOG(AVERAGE(I5:J5)-Blank!$H$2, 10)-Blank!$M$2)/Blank!$N$2) * K5</f>
        <v>295.22360443092003</v>
      </c>
      <c r="N5" s="1">
        <f t="shared" si="1"/>
        <v>14.761180221546002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Empty</v>
      </c>
      <c r="E6" s="1" t="s">
        <v>32</v>
      </c>
      <c r="F6" s="1" t="str">
        <f t="shared" si="2"/>
        <v>Control</v>
      </c>
      <c r="G6" s="1" t="s">
        <v>28</v>
      </c>
      <c r="H6" s="1" t="s">
        <v>29</v>
      </c>
      <c r="I6" s="1">
        <v>0.2455475</v>
      </c>
      <c r="J6" s="1">
        <v>0.25294080000000002</v>
      </c>
      <c r="K6" s="1">
        <v>500</v>
      </c>
      <c r="L6" s="1">
        <f>50</f>
        <v>50</v>
      </c>
      <c r="M6" s="1">
        <f>10^((LOG(AVERAGE(I6:J6)-Blank!$H$2, 10)-Blank!$M$2)/Blank!$N$2) * K6</f>
        <v>238.26754666744</v>
      </c>
      <c r="N6" s="1">
        <f t="shared" si="1"/>
        <v>11.913377333372001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Empty</v>
      </c>
      <c r="E7" s="1" t="s">
        <v>32</v>
      </c>
      <c r="F7" s="1" t="str">
        <f t="shared" si="2"/>
        <v>Control</v>
      </c>
      <c r="G7" s="1" t="s">
        <v>28</v>
      </c>
      <c r="H7" s="1" t="s">
        <v>29</v>
      </c>
      <c r="I7" s="1">
        <v>0.25412760000000001</v>
      </c>
      <c r="J7" s="1">
        <v>0.2472867</v>
      </c>
      <c r="K7" s="1">
        <v>500</v>
      </c>
      <c r="L7" s="1">
        <f>50</f>
        <v>50</v>
      </c>
      <c r="M7" s="1">
        <f>10^((LOG(AVERAGE(I7:J7)-Blank!$H$2, 10)-Blank!$M$2)/Blank!$N$2) * K7</f>
        <v>242.85666198373619</v>
      </c>
      <c r="N7" s="1">
        <f t="shared" si="1"/>
        <v>12.142833099186809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Empty</v>
      </c>
      <c r="E8" t="s">
        <v>33</v>
      </c>
      <c r="F8" s="4" t="str">
        <f t="shared" si="2"/>
        <v>Control</v>
      </c>
      <c r="G8" t="s">
        <v>30</v>
      </c>
      <c r="H8" t="s">
        <v>21</v>
      </c>
      <c r="I8">
        <v>0.19914000000000001</v>
      </c>
      <c r="J8">
        <v>0.1876881</v>
      </c>
      <c r="K8">
        <v>16</v>
      </c>
      <c r="L8">
        <v>100</v>
      </c>
      <c r="M8" s="4">
        <f>10^((LOG(AVERAGE(I8:J8)-Blank!$H$2, 10)-Blank!$M$2)/Blank!$N$2) * K8</f>
        <v>2.0992682086850936</v>
      </c>
      <c r="N8">
        <f t="shared" si="1"/>
        <v>0.20992682086850936</v>
      </c>
      <c r="O8">
        <f t="shared" ref="O8:O13" si="3">N8/(N2+N8+N14) * 100</f>
        <v>0.86505091218371344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Empty</v>
      </c>
      <c r="E9" t="s">
        <v>33</v>
      </c>
      <c r="F9" s="4" t="str">
        <f t="shared" si="2"/>
        <v>Control</v>
      </c>
      <c r="G9" t="s">
        <v>30</v>
      </c>
      <c r="H9" t="s">
        <v>21</v>
      </c>
      <c r="I9">
        <v>0.21093780000000001</v>
      </c>
      <c r="J9">
        <v>0.20408480000000001</v>
      </c>
      <c r="K9">
        <v>16</v>
      </c>
      <c r="L9">
        <v>100</v>
      </c>
      <c r="M9" s="4">
        <f>10^((LOG(AVERAGE(I9:J9)-Blank!$H$2, 10)-Blank!$M$2)/Blank!$N$2) * K9</f>
        <v>3.4754091225040584</v>
      </c>
      <c r="N9">
        <f t="shared" si="1"/>
        <v>0.34754091225040584</v>
      </c>
      <c r="O9">
        <f t="shared" si="3"/>
        <v>1.9122079912410783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Empty</v>
      </c>
      <c r="E10" t="s">
        <v>33</v>
      </c>
      <c r="F10" s="4" t="str">
        <f t="shared" si="2"/>
        <v>Control</v>
      </c>
      <c r="G10" t="s">
        <v>30</v>
      </c>
      <c r="H10" t="s">
        <v>21</v>
      </c>
      <c r="I10">
        <v>0.20028979999999999</v>
      </c>
      <c r="J10">
        <v>0.2083962</v>
      </c>
      <c r="K10">
        <v>16</v>
      </c>
      <c r="L10">
        <v>100</v>
      </c>
      <c r="M10" s="4">
        <f>10^((LOG(AVERAGE(I10:J10)-Blank!$H$2, 10)-Blank!$M$2)/Blank!$N$2) * K10</f>
        <v>3.1645682074059995</v>
      </c>
      <c r="N10">
        <f t="shared" si="1"/>
        <v>0.3164568207406</v>
      </c>
      <c r="O10">
        <f t="shared" si="3"/>
        <v>1.6076382478245037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Empty</v>
      </c>
      <c r="E11" t="s">
        <v>33</v>
      </c>
      <c r="F11" s="4" t="str">
        <f t="shared" si="2"/>
        <v>Control</v>
      </c>
      <c r="G11" t="s">
        <v>31</v>
      </c>
      <c r="H11" t="s">
        <v>29</v>
      </c>
      <c r="I11">
        <v>0.2320488</v>
      </c>
      <c r="J11">
        <v>0.2240974</v>
      </c>
      <c r="K11">
        <v>16</v>
      </c>
      <c r="L11">
        <v>100</v>
      </c>
      <c r="M11" s="4">
        <f>10^((LOG(AVERAGE(I11:J11)-Blank!$H$2, 10)-Blank!$M$2)/Blank!$N$2) * K11</f>
        <v>5.5088821433549429</v>
      </c>
      <c r="N11">
        <f t="shared" si="1"/>
        <v>0.55088821433549429</v>
      </c>
      <c r="O11">
        <f t="shared" si="3"/>
        <v>3.3348040009442594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Empty</v>
      </c>
      <c r="E12" t="s">
        <v>33</v>
      </c>
      <c r="F12" s="4" t="str">
        <f t="shared" si="2"/>
        <v>Control</v>
      </c>
      <c r="G12" t="s">
        <v>31</v>
      </c>
      <c r="H12" t="s">
        <v>29</v>
      </c>
      <c r="I12">
        <v>0.2405775</v>
      </c>
      <c r="J12">
        <v>0.2443323</v>
      </c>
      <c r="K12">
        <v>16</v>
      </c>
      <c r="L12">
        <v>100</v>
      </c>
      <c r="M12" s="4">
        <f>10^((LOG(AVERAGE(I12:J12)-Blank!$H$2, 10)-Blank!$M$2)/Blank!$N$2) * K12</f>
        <v>6.9441043201318831</v>
      </c>
      <c r="N12">
        <f t="shared" si="1"/>
        <v>0.69441043201318831</v>
      </c>
      <c r="O12">
        <f t="shared" si="3"/>
        <v>4.8439262320382159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Empty</v>
      </c>
      <c r="E13" t="s">
        <v>33</v>
      </c>
      <c r="F13" s="4" t="str">
        <f t="shared" si="2"/>
        <v>Control</v>
      </c>
      <c r="G13" t="s">
        <v>31</v>
      </c>
      <c r="H13" t="s">
        <v>29</v>
      </c>
      <c r="I13">
        <v>0.24642539999999999</v>
      </c>
      <c r="J13">
        <v>0.25273810000000002</v>
      </c>
      <c r="K13">
        <v>16</v>
      </c>
      <c r="L13">
        <v>100</v>
      </c>
      <c r="M13" s="4">
        <f>10^((LOG(AVERAGE(I13:J13)-Blank!$H$2, 10)-Blank!$M$2)/Blank!$N$2) * K13</f>
        <v>7.6584420375048845</v>
      </c>
      <c r="N13">
        <f t="shared" si="1"/>
        <v>0.76584420375048845</v>
      </c>
      <c r="O13">
        <f t="shared" si="3"/>
        <v>5.274420830928543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Empty</v>
      </c>
      <c r="E14" s="1" t="s">
        <v>34</v>
      </c>
      <c r="F14" s="1" t="str">
        <f t="shared" si="2"/>
        <v>Control</v>
      </c>
      <c r="G14" s="1" t="s">
        <v>27</v>
      </c>
      <c r="H14" s="1" t="s">
        <v>21</v>
      </c>
      <c r="I14" s="1">
        <v>0.24015600000000001</v>
      </c>
      <c r="J14" s="1">
        <v>0.24625349999999999</v>
      </c>
      <c r="K14" s="1">
        <v>16</v>
      </c>
      <c r="L14" s="1">
        <v>100</v>
      </c>
      <c r="M14" s="1">
        <f>10^((LOG(AVERAGE(I14:J14)-Blank!$H$2, 10)-Blank!$M$2)/Blank!$N$2) * K14</f>
        <v>7.0191727251385538</v>
      </c>
      <c r="N14" s="1">
        <f t="shared" si="1"/>
        <v>0.70191727251385538</v>
      </c>
      <c r="O14" s="1">
        <f t="shared" ref="O14:O19" si="4">N14/(N2+N14) * 100</f>
        <v>2.9176479056651949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Empty</v>
      </c>
      <c r="E15" s="1" t="s">
        <v>34</v>
      </c>
      <c r="F15" s="1" t="str">
        <f t="shared" si="2"/>
        <v>Control</v>
      </c>
      <c r="G15" s="1" t="s">
        <v>27</v>
      </c>
      <c r="H15" s="1" t="s">
        <v>21</v>
      </c>
      <c r="I15" s="1">
        <v>0.25050410000000001</v>
      </c>
      <c r="J15" s="1">
        <v>0.2465069</v>
      </c>
      <c r="K15" s="1">
        <v>16</v>
      </c>
      <c r="L15" s="1">
        <v>100</v>
      </c>
      <c r="M15" s="1">
        <f>10^((LOG(AVERAGE(I15:J15)-Blank!$H$2, 10)-Blank!$M$2)/Blank!$N$2) * K15</f>
        <v>7.5504470300007922</v>
      </c>
      <c r="N15" s="1">
        <f t="shared" si="1"/>
        <v>0.75504470300007931</v>
      </c>
      <c r="O15" s="1">
        <f t="shared" si="4"/>
        <v>4.2353265300406084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Empty</v>
      </c>
      <c r="E16" s="1" t="s">
        <v>34</v>
      </c>
      <c r="F16" s="1" t="str">
        <f t="shared" si="2"/>
        <v>Control</v>
      </c>
      <c r="G16" s="1" t="s">
        <v>27</v>
      </c>
      <c r="H16" s="1" t="s">
        <v>21</v>
      </c>
      <c r="I16" s="1">
        <v>0.24917810000000001</v>
      </c>
      <c r="J16" s="1">
        <v>0.24957119999999999</v>
      </c>
      <c r="K16" s="1">
        <v>16</v>
      </c>
      <c r="L16" s="1">
        <v>100</v>
      </c>
      <c r="M16" s="1">
        <f>10^((LOG(AVERAGE(I16:J16)-Blank!$H$2, 10)-Blank!$M$2)/Blank!$N$2) * K16</f>
        <v>7.6376576062130237</v>
      </c>
      <c r="N16" s="1">
        <f t="shared" si="1"/>
        <v>0.76376576062130241</v>
      </c>
      <c r="O16" s="1">
        <f t="shared" si="4"/>
        <v>3.9434166823719274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Empty</v>
      </c>
      <c r="E17" s="1" t="s">
        <v>34</v>
      </c>
      <c r="F17" s="1" t="str">
        <f t="shared" si="2"/>
        <v>Control</v>
      </c>
      <c r="G17" s="1" t="s">
        <v>28</v>
      </c>
      <c r="H17" s="1" t="s">
        <v>29</v>
      </c>
      <c r="I17" s="1">
        <v>0.30625089999999999</v>
      </c>
      <c r="J17" s="1">
        <v>0.28029999999999999</v>
      </c>
      <c r="K17" s="1">
        <v>16</v>
      </c>
      <c r="L17" s="1">
        <v>100</v>
      </c>
      <c r="M17" s="1">
        <f>10^((LOG(AVERAGE(I17:J17)-Blank!$H$2, 10)-Blank!$M$2)/Blank!$N$2) * K17</f>
        <v>12.072896487168373</v>
      </c>
      <c r="N17" s="1">
        <f t="shared" si="1"/>
        <v>1.2072896487168374</v>
      </c>
      <c r="O17" s="1">
        <f t="shared" si="4"/>
        <v>7.5604591956872662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Empty</v>
      </c>
      <c r="E18" s="1" t="s">
        <v>34</v>
      </c>
      <c r="F18" s="1" t="str">
        <f t="shared" si="2"/>
        <v>Control</v>
      </c>
      <c r="G18" s="1" t="s">
        <v>28</v>
      </c>
      <c r="H18" s="1" t="s">
        <v>29</v>
      </c>
      <c r="I18" s="1">
        <v>0.32483089999999998</v>
      </c>
      <c r="J18" s="1">
        <v>0.36366530000000002</v>
      </c>
      <c r="K18" s="1">
        <v>16</v>
      </c>
      <c r="L18" s="1">
        <v>100</v>
      </c>
      <c r="M18" s="1">
        <f>10^((LOG(AVERAGE(I18:J18)-Blank!$H$2, 10)-Blank!$M$2)/Blank!$N$2) * K18</f>
        <v>17.279060240926039</v>
      </c>
      <c r="N18" s="1">
        <f t="shared" si="1"/>
        <v>1.7279060240926041</v>
      </c>
      <c r="O18" s="1">
        <f t="shared" si="4"/>
        <v>12.666740942281518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Empty</v>
      </c>
      <c r="E19" s="1" t="s">
        <v>34</v>
      </c>
      <c r="F19" s="1" t="str">
        <f t="shared" si="2"/>
        <v>Control</v>
      </c>
      <c r="G19" s="1" t="s">
        <v>28</v>
      </c>
      <c r="H19" s="1" t="s">
        <v>29</v>
      </c>
      <c r="I19" s="1">
        <v>0.32798959999999999</v>
      </c>
      <c r="J19" s="1">
        <v>0.33775440000000001</v>
      </c>
      <c r="K19" s="1">
        <v>16</v>
      </c>
      <c r="L19" s="1">
        <v>100</v>
      </c>
      <c r="M19" s="1">
        <f>10^((LOG(AVERAGE(I19:J19)-Blank!$H$2, 10)-Blank!$M$2)/Blank!$N$2) * K19</f>
        <v>16.11290448965886</v>
      </c>
      <c r="N19" s="1">
        <f t="shared" si="1"/>
        <v>1.6112904489658861</v>
      </c>
      <c r="O19" s="1">
        <f t="shared" si="4"/>
        <v>11.714962740626953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E2" sqref="E2:E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22</v>
      </c>
      <c r="D1" s="3" t="s">
        <v>17</v>
      </c>
      <c r="E1" s="3" t="s">
        <v>7</v>
      </c>
      <c r="F1" s="3" t="s">
        <v>6</v>
      </c>
      <c r="G1" s="3" t="s">
        <v>5</v>
      </c>
      <c r="H1" s="3" t="s">
        <v>20</v>
      </c>
      <c r="I1" s="3" t="s">
        <v>1</v>
      </c>
      <c r="J1" s="3" t="s">
        <v>0</v>
      </c>
      <c r="K1" s="3" t="s">
        <v>12</v>
      </c>
      <c r="L1" s="3" t="s">
        <v>13</v>
      </c>
      <c r="M1" s="3" t="s">
        <v>16</v>
      </c>
      <c r="N1" s="3" t="s">
        <v>14</v>
      </c>
      <c r="O1" s="3" t="s">
        <v>15</v>
      </c>
    </row>
    <row r="2" spans="1:15" x14ac:dyDescent="0.25">
      <c r="A2" s="2">
        <f>Blank!A$2</f>
        <v>43637</v>
      </c>
      <c r="B2" s="2" t="str">
        <f>Blank!B$2</f>
        <v>User</v>
      </c>
      <c r="C2" s="2" t="str">
        <f>Blank!C$2</f>
        <v>GENE</v>
      </c>
      <c r="D2" s="1" t="str">
        <f t="shared" ref="D2:D19" ca="1" si="0">RIGHT(CELL("nomfichier",A7),LEN(CELL("nomfichier",A7))-SEARCH("]",CELL("nomfichier",A7)))</f>
        <v>GENE</v>
      </c>
      <c r="E2" s="1" t="s">
        <v>32</v>
      </c>
      <c r="F2" s="1" t="s">
        <v>17</v>
      </c>
      <c r="G2" s="1" t="s">
        <v>27</v>
      </c>
      <c r="H2" s="1" t="s">
        <v>21</v>
      </c>
      <c r="I2" s="1">
        <v>0.33028550000000001</v>
      </c>
      <c r="J2" s="1">
        <v>0.32778380000000001</v>
      </c>
      <c r="K2" s="1">
        <v>500</v>
      </c>
      <c r="L2" s="1">
        <f>50</f>
        <v>50</v>
      </c>
      <c r="M2" s="1">
        <f>10^((LOG(AVERAGE(I2:J2)-Blank!$H$2, 10)-Blank!$M$2)/Blank!$N$2) * K2</f>
        <v>491.25153117102741</v>
      </c>
      <c r="N2" s="1">
        <f t="shared" ref="N2:N19" si="1">(L2/10^3 * M2)</f>
        <v>24.56257655855137</v>
      </c>
      <c r="O2" s="1"/>
    </row>
    <row r="3" spans="1:15" x14ac:dyDescent="0.25">
      <c r="A3" s="2">
        <f>Blank!A$2</f>
        <v>43637</v>
      </c>
      <c r="B3" s="2" t="str">
        <f>Blank!B$2</f>
        <v>User</v>
      </c>
      <c r="C3" s="2" t="str">
        <f>Blank!C$2</f>
        <v>GENE</v>
      </c>
      <c r="D3" s="1" t="str">
        <f t="shared" ca="1" si="0"/>
        <v>GENE</v>
      </c>
      <c r="E3" s="1" t="s">
        <v>32</v>
      </c>
      <c r="F3" s="1" t="s">
        <v>17</v>
      </c>
      <c r="G3" s="1" t="s">
        <v>27</v>
      </c>
      <c r="H3" s="1" t="s">
        <v>21</v>
      </c>
      <c r="I3" s="1">
        <v>0.31443280000000001</v>
      </c>
      <c r="J3" s="1">
        <v>0.29954760000000002</v>
      </c>
      <c r="K3" s="1">
        <v>500</v>
      </c>
      <c r="L3" s="1">
        <f>50</f>
        <v>50</v>
      </c>
      <c r="M3" s="1">
        <f>10^((LOG(AVERAGE(I3:J3)-Blank!$H$2, 10)-Blank!$M$2)/Blank!$N$2) * K3</f>
        <v>420.89309253296051</v>
      </c>
      <c r="N3" s="1">
        <f t="shared" si="1"/>
        <v>21.044654626648025</v>
      </c>
      <c r="O3" s="1"/>
    </row>
    <row r="4" spans="1:15" x14ac:dyDescent="0.25">
      <c r="A4" s="2">
        <f>Blank!A$2</f>
        <v>43637</v>
      </c>
      <c r="B4" s="2" t="str">
        <f>Blank!B$2</f>
        <v>User</v>
      </c>
      <c r="C4" s="2" t="str">
        <f>Blank!C$2</f>
        <v>GENE</v>
      </c>
      <c r="D4" s="1" t="str">
        <f t="shared" ca="1" si="0"/>
        <v>GENE</v>
      </c>
      <c r="E4" s="1" t="s">
        <v>32</v>
      </c>
      <c r="F4" s="1" t="s">
        <v>17</v>
      </c>
      <c r="G4" s="1" t="s">
        <v>27</v>
      </c>
      <c r="H4" s="1" t="s">
        <v>21</v>
      </c>
      <c r="I4" s="1">
        <v>0.28509699999999999</v>
      </c>
      <c r="J4" s="1">
        <v>0.28583520000000001</v>
      </c>
      <c r="K4" s="1">
        <v>500</v>
      </c>
      <c r="L4" s="1">
        <f>50</f>
        <v>50</v>
      </c>
      <c r="M4" s="1">
        <f>10^((LOG(AVERAGE(I4:J4)-Blank!$H$2, 10)-Blank!$M$2)/Blank!$N$2) * K4</f>
        <v>352.50317379639409</v>
      </c>
      <c r="N4" s="1">
        <f t="shared" si="1"/>
        <v>17.625158689819706</v>
      </c>
      <c r="O4" s="1"/>
    </row>
    <row r="5" spans="1:15" x14ac:dyDescent="0.25">
      <c r="A5" s="2">
        <f>Blank!A$2</f>
        <v>43637</v>
      </c>
      <c r="B5" s="2" t="str">
        <f>Blank!B$2</f>
        <v>User</v>
      </c>
      <c r="C5" s="2" t="str">
        <f>Blank!C$2</f>
        <v>GENE</v>
      </c>
      <c r="D5" s="1" t="str">
        <f t="shared" ca="1" si="0"/>
        <v>GENE</v>
      </c>
      <c r="E5" s="1" t="s">
        <v>32</v>
      </c>
      <c r="F5" s="1" t="s">
        <v>17</v>
      </c>
      <c r="G5" s="1" t="s">
        <v>28</v>
      </c>
      <c r="H5" s="1" t="s">
        <v>29</v>
      </c>
      <c r="I5" s="1">
        <v>0.27847379999999999</v>
      </c>
      <c r="J5" s="1">
        <v>0.27956769999999997</v>
      </c>
      <c r="K5" s="1">
        <v>500</v>
      </c>
      <c r="L5" s="1">
        <f>50</f>
        <v>50</v>
      </c>
      <c r="M5" s="1">
        <f>10^((LOG(AVERAGE(I5:J5)-Blank!$H$2, 10)-Blank!$M$2)/Blank!$N$2) * K5</f>
        <v>332.09100288322929</v>
      </c>
      <c r="N5" s="1">
        <f t="shared" si="1"/>
        <v>16.604550144161465</v>
      </c>
      <c r="O5" s="1"/>
    </row>
    <row r="6" spans="1:15" x14ac:dyDescent="0.25">
      <c r="A6" s="2">
        <f>Blank!A$2</f>
        <v>43637</v>
      </c>
      <c r="B6" s="2" t="str">
        <f>Blank!B$2</f>
        <v>User</v>
      </c>
      <c r="C6" s="2" t="str">
        <f>Blank!C$2</f>
        <v>GENE</v>
      </c>
      <c r="D6" s="1" t="str">
        <f t="shared" ca="1" si="0"/>
        <v>GENE</v>
      </c>
      <c r="E6" s="1" t="s">
        <v>32</v>
      </c>
      <c r="F6" s="1" t="s">
        <v>17</v>
      </c>
      <c r="G6" s="1" t="s">
        <v>28</v>
      </c>
      <c r="H6" s="1" t="s">
        <v>29</v>
      </c>
      <c r="I6" s="1">
        <v>0.29445959999999999</v>
      </c>
      <c r="J6" s="1">
        <v>0.28898580000000001</v>
      </c>
      <c r="K6" s="1">
        <v>500</v>
      </c>
      <c r="L6" s="1">
        <f>50</f>
        <v>50</v>
      </c>
      <c r="M6" s="1">
        <f>10^((LOG(AVERAGE(I6:J6)-Blank!$H$2, 10)-Blank!$M$2)/Blank!$N$2) * K6</f>
        <v>372.34836390586611</v>
      </c>
      <c r="N6" s="1">
        <f t="shared" si="1"/>
        <v>18.617418195293308</v>
      </c>
      <c r="O6" s="1"/>
    </row>
    <row r="7" spans="1:15" x14ac:dyDescent="0.25">
      <c r="A7" s="2">
        <f>Blank!A$2</f>
        <v>43637</v>
      </c>
      <c r="B7" s="2" t="str">
        <f>Blank!B$2</f>
        <v>User</v>
      </c>
      <c r="C7" s="2" t="str">
        <f>Blank!C$2</f>
        <v>GENE</v>
      </c>
      <c r="D7" s="1" t="str">
        <f t="shared" ca="1" si="0"/>
        <v>GENE</v>
      </c>
      <c r="E7" s="1" t="s">
        <v>32</v>
      </c>
      <c r="F7" s="1" t="s">
        <v>17</v>
      </c>
      <c r="G7" s="1" t="s">
        <v>28</v>
      </c>
      <c r="H7" s="1" t="s">
        <v>29</v>
      </c>
      <c r="I7" s="1">
        <v>0.24770439999999999</v>
      </c>
      <c r="J7" s="1">
        <v>0.25363629999999998</v>
      </c>
      <c r="K7" s="1">
        <v>500</v>
      </c>
      <c r="L7" s="1">
        <f>50</f>
        <v>50</v>
      </c>
      <c r="M7" s="1">
        <f>10^((LOG(AVERAGE(I7:J7)-Blank!$H$2, 10)-Blank!$M$2)/Blank!$N$2) * K7</f>
        <v>242.74119925889892</v>
      </c>
      <c r="N7" s="1">
        <f t="shared" si="1"/>
        <v>12.137059962944946</v>
      </c>
      <c r="O7" s="1"/>
    </row>
    <row r="8" spans="1:15" x14ac:dyDescent="0.25">
      <c r="A8" s="5">
        <f>Blank!A$2</f>
        <v>43637</v>
      </c>
      <c r="B8" s="5" t="str">
        <f>Blank!B$2</f>
        <v>User</v>
      </c>
      <c r="C8" s="5" t="str">
        <f>Blank!C$2</f>
        <v>GENE</v>
      </c>
      <c r="D8" s="4" t="str">
        <f t="shared" ca="1" si="0"/>
        <v>GENE</v>
      </c>
      <c r="E8" t="s">
        <v>33</v>
      </c>
      <c r="F8" t="s">
        <v>17</v>
      </c>
      <c r="G8" t="s">
        <v>30</v>
      </c>
      <c r="H8" t="s">
        <v>21</v>
      </c>
      <c r="I8">
        <v>0.18238860000000001</v>
      </c>
      <c r="J8">
        <v>0.1789615</v>
      </c>
      <c r="K8">
        <v>16</v>
      </c>
      <c r="L8">
        <v>100</v>
      </c>
      <c r="M8" s="4">
        <f>10^((LOG(AVERAGE(I8:J8)-Blank!$H$2, 10)-Blank!$M$2)/Blank!$N$2) * K8</f>
        <v>0.87738360407340787</v>
      </c>
      <c r="N8">
        <f t="shared" si="1"/>
        <v>8.7738360407340787E-2</v>
      </c>
      <c r="O8">
        <f t="shared" ref="O8:O13" si="2">N8/(N2+N8+N14) * 100</f>
        <v>0.35133713296641239</v>
      </c>
    </row>
    <row r="9" spans="1:15" x14ac:dyDescent="0.25">
      <c r="A9" s="5">
        <f>Blank!A$2</f>
        <v>43637</v>
      </c>
      <c r="B9" s="5" t="str">
        <f>Blank!B$2</f>
        <v>User</v>
      </c>
      <c r="C9" s="5" t="str">
        <f>Blank!C$2</f>
        <v>GENE</v>
      </c>
      <c r="D9" s="4" t="str">
        <f t="shared" ca="1" si="0"/>
        <v>GENE</v>
      </c>
      <c r="E9" t="s">
        <v>33</v>
      </c>
      <c r="F9" t="s">
        <v>17</v>
      </c>
      <c r="G9" t="s">
        <v>30</v>
      </c>
      <c r="H9" t="s">
        <v>21</v>
      </c>
      <c r="I9">
        <v>0.18535570000000001</v>
      </c>
      <c r="J9">
        <v>0.18720510000000001</v>
      </c>
      <c r="K9">
        <v>16</v>
      </c>
      <c r="L9">
        <v>100</v>
      </c>
      <c r="M9" s="4">
        <f>10^((LOG(AVERAGE(I9:J9)-Blank!$H$2, 10)-Blank!$M$2)/Blank!$N$2) * K9</f>
        <v>1.4115129606038446</v>
      </c>
      <c r="N9">
        <f t="shared" si="1"/>
        <v>0.14115129606038446</v>
      </c>
      <c r="O9">
        <f t="shared" si="2"/>
        <v>0.65452560790902081</v>
      </c>
    </row>
    <row r="10" spans="1:15" x14ac:dyDescent="0.25">
      <c r="A10" s="5">
        <f>Blank!A$2</f>
        <v>43637</v>
      </c>
      <c r="B10" s="5" t="str">
        <f>Blank!B$2</f>
        <v>User</v>
      </c>
      <c r="C10" s="5" t="str">
        <f>Blank!C$2</f>
        <v>GENE</v>
      </c>
      <c r="D10" s="4" t="str">
        <f t="shared" ca="1" si="0"/>
        <v>GENE</v>
      </c>
      <c r="E10" t="s">
        <v>33</v>
      </c>
      <c r="F10" t="s">
        <v>17</v>
      </c>
      <c r="G10" t="s">
        <v>30</v>
      </c>
      <c r="H10" t="s">
        <v>21</v>
      </c>
      <c r="I10">
        <v>0.20159450000000001</v>
      </c>
      <c r="J10">
        <v>0.1958849</v>
      </c>
      <c r="K10">
        <v>16</v>
      </c>
      <c r="L10">
        <v>100</v>
      </c>
      <c r="M10" s="4">
        <f>10^((LOG(AVERAGE(I10:J10)-Blank!$H$2, 10)-Blank!$M$2)/Blank!$N$2) * K10</f>
        <v>2.6169105213656931</v>
      </c>
      <c r="N10">
        <f t="shared" si="1"/>
        <v>0.26169105213656935</v>
      </c>
      <c r="O10">
        <f t="shared" si="2"/>
        <v>1.4340341665671297</v>
      </c>
    </row>
    <row r="11" spans="1:15" x14ac:dyDescent="0.25">
      <c r="A11" s="5">
        <f>Blank!A$2</f>
        <v>43637</v>
      </c>
      <c r="B11" s="5" t="str">
        <f>Blank!B$2</f>
        <v>User</v>
      </c>
      <c r="C11" s="5" t="str">
        <f>Blank!C$2</f>
        <v>GENE</v>
      </c>
      <c r="D11" s="4" t="str">
        <f t="shared" ca="1" si="0"/>
        <v>GENE</v>
      </c>
      <c r="E11" t="s">
        <v>33</v>
      </c>
      <c r="F11" t="s">
        <v>17</v>
      </c>
      <c r="G11" t="s">
        <v>31</v>
      </c>
      <c r="H11" t="s">
        <v>29</v>
      </c>
      <c r="I11">
        <v>0.22433120000000001</v>
      </c>
      <c r="J11">
        <v>0.21896070000000001</v>
      </c>
      <c r="K11">
        <v>16</v>
      </c>
      <c r="L11">
        <v>100</v>
      </c>
      <c r="M11" s="4">
        <f>10^((LOG(AVERAGE(I11:J11)-Blank!$H$2, 10)-Blank!$M$2)/Blank!$N$2) * K11</f>
        <v>4.8706250444935852</v>
      </c>
      <c r="N11">
        <f t="shared" si="1"/>
        <v>0.48706250444935856</v>
      </c>
      <c r="O11">
        <f t="shared" si="2"/>
        <v>2.6799856725843716</v>
      </c>
    </row>
    <row r="12" spans="1:15" x14ac:dyDescent="0.25">
      <c r="A12" s="5">
        <f>Blank!A$2</f>
        <v>43637</v>
      </c>
      <c r="B12" s="5" t="str">
        <f>Blank!B$2</f>
        <v>User</v>
      </c>
      <c r="C12" s="5" t="str">
        <f>Blank!C$2</f>
        <v>GENE</v>
      </c>
      <c r="D12" s="4" t="str">
        <f t="shared" ca="1" si="0"/>
        <v>GENE</v>
      </c>
      <c r="E12" t="s">
        <v>33</v>
      </c>
      <c r="F12" t="s">
        <v>17</v>
      </c>
      <c r="G12" t="s">
        <v>31</v>
      </c>
      <c r="H12" t="s">
        <v>29</v>
      </c>
      <c r="I12">
        <v>0.21561959999999999</v>
      </c>
      <c r="J12">
        <v>0.2175214</v>
      </c>
      <c r="K12">
        <v>16</v>
      </c>
      <c r="L12">
        <v>100</v>
      </c>
      <c r="M12" s="4">
        <f>10^((LOG(AVERAGE(I12:J12)-Blank!$H$2, 10)-Blank!$M$2)/Blank!$N$2) * K12</f>
        <v>4.368189432110384</v>
      </c>
      <c r="N12">
        <f t="shared" si="1"/>
        <v>0.43681894321103842</v>
      </c>
      <c r="O12">
        <f t="shared" si="2"/>
        <v>2.093503029175515</v>
      </c>
    </row>
    <row r="13" spans="1:15" x14ac:dyDescent="0.25">
      <c r="A13" s="5">
        <f>Blank!A$2</f>
        <v>43637</v>
      </c>
      <c r="B13" s="5" t="str">
        <f>Blank!B$2</f>
        <v>User</v>
      </c>
      <c r="C13" s="5" t="str">
        <f>Blank!C$2</f>
        <v>GENE</v>
      </c>
      <c r="D13" s="4" t="str">
        <f t="shared" ca="1" si="0"/>
        <v>GENE</v>
      </c>
      <c r="E13" t="s">
        <v>33</v>
      </c>
      <c r="F13" t="s">
        <v>17</v>
      </c>
      <c r="G13" t="s">
        <v>31</v>
      </c>
      <c r="H13" t="s">
        <v>29</v>
      </c>
      <c r="I13">
        <v>0.22002849999999999</v>
      </c>
      <c r="J13">
        <v>0.23753579999999999</v>
      </c>
      <c r="K13">
        <v>16</v>
      </c>
      <c r="L13">
        <v>100</v>
      </c>
      <c r="M13" s="4">
        <f>10^((LOG(AVERAGE(I13:J13)-Blank!$H$2, 10)-Blank!$M$2)/Blank!$N$2) * K13</f>
        <v>5.5794229961810062</v>
      </c>
      <c r="N13">
        <f t="shared" si="1"/>
        <v>0.5579422996181006</v>
      </c>
      <c r="O13">
        <f t="shared" si="2"/>
        <v>3.9471482722860793</v>
      </c>
    </row>
    <row r="14" spans="1:15" x14ac:dyDescent="0.25">
      <c r="A14" s="2">
        <f>Blank!A$2</f>
        <v>43637</v>
      </c>
      <c r="B14" s="2" t="str">
        <f>Blank!B$2</f>
        <v>User</v>
      </c>
      <c r="C14" s="2" t="str">
        <f>Blank!C$2</f>
        <v>GENE</v>
      </c>
      <c r="D14" s="1" t="str">
        <f t="shared" ca="1" si="0"/>
        <v>GENE</v>
      </c>
      <c r="E14" s="1" t="s">
        <v>34</v>
      </c>
      <c r="F14" s="1" t="s">
        <v>17</v>
      </c>
      <c r="G14" s="1" t="s">
        <v>27</v>
      </c>
      <c r="H14" s="1" t="s">
        <v>21</v>
      </c>
      <c r="I14" s="1">
        <v>0.20931420000000001</v>
      </c>
      <c r="J14" s="1">
        <v>0.20058110000000001</v>
      </c>
      <c r="K14" s="1">
        <v>16</v>
      </c>
      <c r="L14" s="1">
        <v>100</v>
      </c>
      <c r="M14" s="1">
        <f>10^((LOG(AVERAGE(I14:J14)-Blank!$H$2, 10)-Blank!$M$2)/Blank!$N$2) * K14</f>
        <v>3.2238286181600508</v>
      </c>
      <c r="N14" s="1">
        <f t="shared" si="1"/>
        <v>0.32238286181600512</v>
      </c>
      <c r="O14" s="1">
        <f t="shared" ref="O14:O19" si="3">N14/(N2+N14) * 100</f>
        <v>1.2954928170473416</v>
      </c>
    </row>
    <row r="15" spans="1:15" x14ac:dyDescent="0.25">
      <c r="A15" s="2">
        <f>Blank!A$2</f>
        <v>43637</v>
      </c>
      <c r="B15" s="2" t="str">
        <f>Blank!B$2</f>
        <v>User</v>
      </c>
      <c r="C15" s="2" t="str">
        <f>Blank!C$2</f>
        <v>GENE</v>
      </c>
      <c r="D15" s="1" t="str">
        <f t="shared" ca="1" si="0"/>
        <v>GENE</v>
      </c>
      <c r="E15" s="1" t="s">
        <v>34</v>
      </c>
      <c r="F15" s="1" t="s">
        <v>17</v>
      </c>
      <c r="G15" s="1" t="s">
        <v>27</v>
      </c>
      <c r="H15" s="1" t="s">
        <v>21</v>
      </c>
      <c r="I15" s="1">
        <v>0.20966599999999999</v>
      </c>
      <c r="J15" s="1">
        <v>0.21188180000000001</v>
      </c>
      <c r="K15" s="1">
        <v>16</v>
      </c>
      <c r="L15" s="1">
        <v>100</v>
      </c>
      <c r="M15" s="1">
        <f>10^((LOG(AVERAGE(I15:J15)-Blank!$H$2, 10)-Blank!$M$2)/Blank!$N$2) * K15</f>
        <v>3.7962931080570779</v>
      </c>
      <c r="N15" s="1">
        <f t="shared" si="1"/>
        <v>0.37962931080570783</v>
      </c>
      <c r="O15" s="1">
        <f t="shared" si="3"/>
        <v>1.7719579889531027</v>
      </c>
    </row>
    <row r="16" spans="1:15" x14ac:dyDescent="0.25">
      <c r="A16" s="2">
        <f>Blank!A$2</f>
        <v>43637</v>
      </c>
      <c r="B16" s="2" t="str">
        <f>Blank!B$2</f>
        <v>User</v>
      </c>
      <c r="C16" s="2" t="str">
        <f>Blank!C$2</f>
        <v>GENE</v>
      </c>
      <c r="D16" s="1" t="str">
        <f t="shared" ca="1" si="0"/>
        <v>GENE</v>
      </c>
      <c r="E16" s="1" t="s">
        <v>34</v>
      </c>
      <c r="F16" s="1" t="s">
        <v>17</v>
      </c>
      <c r="G16" s="1" t="s">
        <v>27</v>
      </c>
      <c r="H16" s="1" t="s">
        <v>21</v>
      </c>
      <c r="I16" s="1">
        <v>0.2084114</v>
      </c>
      <c r="J16" s="1">
        <v>0.2095011</v>
      </c>
      <c r="K16" s="1">
        <v>16</v>
      </c>
      <c r="L16" s="1">
        <v>100</v>
      </c>
      <c r="M16" s="1">
        <f>10^((LOG(AVERAGE(I16:J16)-Blank!$H$2, 10)-Blank!$M$2)/Blank!$N$2) * K16</f>
        <v>3.6174281166605797</v>
      </c>
      <c r="N16" s="1">
        <f t="shared" si="1"/>
        <v>0.36174281166605798</v>
      </c>
      <c r="O16" s="1">
        <f t="shared" si="3"/>
        <v>2.0111457864834423</v>
      </c>
    </row>
    <row r="17" spans="1:15" x14ac:dyDescent="0.25">
      <c r="A17" s="2">
        <f>Blank!A$2</f>
        <v>43637</v>
      </c>
      <c r="B17" s="2" t="str">
        <f>Blank!B$2</f>
        <v>User</v>
      </c>
      <c r="C17" s="2" t="str">
        <f>Blank!C$2</f>
        <v>GENE</v>
      </c>
      <c r="D17" s="1" t="str">
        <f t="shared" ca="1" si="0"/>
        <v>GENE</v>
      </c>
      <c r="E17" s="1" t="s">
        <v>34</v>
      </c>
      <c r="F17" s="1" t="s">
        <v>17</v>
      </c>
      <c r="G17" s="1" t="s">
        <v>28</v>
      </c>
      <c r="H17" s="1" t="s">
        <v>29</v>
      </c>
      <c r="I17" s="1">
        <v>0.29100890000000001</v>
      </c>
      <c r="J17" s="1">
        <v>0.27093590000000001</v>
      </c>
      <c r="K17" s="1">
        <v>16</v>
      </c>
      <c r="L17" s="1">
        <v>100</v>
      </c>
      <c r="M17" s="1">
        <f>10^((LOG(AVERAGE(I17:J17)-Blank!$H$2, 10)-Blank!$M$2)/Blank!$N$2) * K17</f>
        <v>10.824585575114485</v>
      </c>
      <c r="N17" s="1">
        <f t="shared" si="1"/>
        <v>1.0824585575114485</v>
      </c>
      <c r="O17" s="1">
        <f t="shared" si="3"/>
        <v>6.1200770337669645</v>
      </c>
    </row>
    <row r="18" spans="1:15" x14ac:dyDescent="0.25">
      <c r="A18" s="2">
        <f>Blank!A$2</f>
        <v>43637</v>
      </c>
      <c r="B18" s="2" t="str">
        <f>Blank!B$2</f>
        <v>User</v>
      </c>
      <c r="C18" s="2" t="str">
        <f>Blank!C$2</f>
        <v>GENE</v>
      </c>
      <c r="D18" s="1" t="str">
        <f t="shared" ca="1" si="0"/>
        <v>GENE</v>
      </c>
      <c r="E18" s="1" t="s">
        <v>34</v>
      </c>
      <c r="F18" s="1" t="s">
        <v>17</v>
      </c>
      <c r="G18" s="1" t="s">
        <v>28</v>
      </c>
      <c r="H18" s="1" t="s">
        <v>29</v>
      </c>
      <c r="I18" s="1">
        <v>0.37590859999999998</v>
      </c>
      <c r="J18" s="1">
        <v>0.32881650000000001</v>
      </c>
      <c r="K18" s="1">
        <v>16</v>
      </c>
      <c r="L18" s="1">
        <v>100</v>
      </c>
      <c r="M18" s="1">
        <f>10^((LOG(AVERAGE(I18:J18)-Blank!$H$2, 10)-Blank!$M$2)/Blank!$N$2) * K18</f>
        <v>18.112183742622619</v>
      </c>
      <c r="N18" s="1">
        <f t="shared" si="1"/>
        <v>1.8112183742622621</v>
      </c>
      <c r="O18" s="1">
        <f t="shared" si="3"/>
        <v>8.8660756585267588</v>
      </c>
    </row>
    <row r="19" spans="1:15" x14ac:dyDescent="0.25">
      <c r="A19" s="2">
        <f>Blank!A$2</f>
        <v>43637</v>
      </c>
      <c r="B19" s="2" t="str">
        <f>Blank!B$2</f>
        <v>User</v>
      </c>
      <c r="C19" s="2" t="str">
        <f>Blank!C$2</f>
        <v>GENE</v>
      </c>
      <c r="D19" s="1" t="str">
        <f t="shared" ca="1" si="0"/>
        <v>GENE</v>
      </c>
      <c r="E19" s="1" t="s">
        <v>34</v>
      </c>
      <c r="F19" s="1" t="s">
        <v>17</v>
      </c>
      <c r="G19" s="1" t="s">
        <v>28</v>
      </c>
      <c r="H19" s="1" t="s">
        <v>29</v>
      </c>
      <c r="I19" s="1">
        <v>0.31013740000000001</v>
      </c>
      <c r="J19" s="1">
        <v>0.32216840000000002</v>
      </c>
      <c r="K19" s="1">
        <v>16</v>
      </c>
      <c r="L19" s="1">
        <v>100</v>
      </c>
      <c r="M19" s="1">
        <f>10^((LOG(AVERAGE(I19:J19)-Blank!$H$2, 10)-Blank!$M$2)/Blank!$N$2) * K19</f>
        <v>14.403243360234264</v>
      </c>
      <c r="N19" s="1">
        <f t="shared" si="1"/>
        <v>1.4403243360234264</v>
      </c>
      <c r="O19" s="1">
        <f t="shared" si="3"/>
        <v>10.608260798310496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Blank</vt:lpstr>
      <vt:lpstr>CT</vt:lpstr>
      <vt:lpstr>Empty</vt:lpstr>
      <vt:lpstr>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2020-06-30T10:46:46Z</dcterms:modified>
</cp:coreProperties>
</file>