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DATA\endoc_beta\ex01\"/>
    </mc:Choice>
  </mc:AlternateContent>
  <bookViews>
    <workbookView xWindow="0" yWindow="0" windowWidth="28800" windowHeight="11400" activeTab="2"/>
  </bookViews>
  <sheets>
    <sheet name="Blank" sheetId="3" r:id="rId1"/>
    <sheet name="siNTP" sheetId="1" r:id="rId2"/>
    <sheet name="siGENE" sheetId="9" r:id="rId3"/>
  </sheets>
  <definedNames>
    <definedName name="_xlchart.0" hidden="1">siNTP!$G$8:$G$19</definedName>
    <definedName name="_xlchart.1" hidden="1">siNTP!$O$8:$O$19</definedName>
    <definedName name="_xlchart.2" hidden="1">siGENE!$G$8:$G$19</definedName>
    <definedName name="_xlchart.3" hidden="1">siGENE!$O$8:$O$19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" i="9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" i="1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L7" i="9"/>
  <c r="C7" i="9"/>
  <c r="B7" i="9"/>
  <c r="L6" i="9"/>
  <c r="C6" i="9"/>
  <c r="B6" i="9"/>
  <c r="L5" i="9"/>
  <c r="C5" i="9"/>
  <c r="B5" i="9"/>
  <c r="L4" i="9"/>
  <c r="C4" i="9"/>
  <c r="B4" i="9"/>
  <c r="L3" i="9"/>
  <c r="C3" i="9"/>
  <c r="B3" i="9"/>
  <c r="L2" i="9"/>
  <c r="C2" i="9"/>
  <c r="B2" i="9"/>
  <c r="A6" i="3"/>
  <c r="C15" i="1"/>
  <c r="C16" i="1"/>
  <c r="C17" i="1"/>
  <c r="C18" i="1"/>
  <c r="C19" i="1"/>
  <c r="C14" i="1"/>
  <c r="C9" i="1"/>
  <c r="C10" i="1"/>
  <c r="C11" i="1"/>
  <c r="C12" i="1"/>
  <c r="C13" i="1"/>
  <c r="C8" i="1"/>
  <c r="B3" i="1"/>
  <c r="C3" i="1"/>
  <c r="B4" i="1"/>
  <c r="C4" i="1"/>
  <c r="B5" i="1"/>
  <c r="C5" i="1"/>
  <c r="B6" i="1"/>
  <c r="C6" i="1"/>
  <c r="B7" i="1"/>
  <c r="C7" i="1"/>
  <c r="C2" i="1"/>
  <c r="B4" i="3"/>
  <c r="C4" i="3"/>
  <c r="B5" i="3"/>
  <c r="C5" i="3"/>
  <c r="B6" i="3"/>
  <c r="C6" i="3"/>
  <c r="B7" i="3"/>
  <c r="C7" i="3"/>
  <c r="C3" i="3"/>
  <c r="B3" i="3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10" i="9" l="1"/>
  <c r="A16" i="9"/>
  <c r="A2" i="9"/>
  <c r="A8" i="9"/>
  <c r="A14" i="9"/>
  <c r="A4" i="9"/>
  <c r="A12" i="9"/>
  <c r="A18" i="9"/>
  <c r="A6" i="9"/>
  <c r="A3" i="9"/>
  <c r="A5" i="9"/>
  <c r="A7" i="9"/>
  <c r="A9" i="9"/>
  <c r="A11" i="9"/>
  <c r="A13" i="9"/>
  <c r="A15" i="9"/>
  <c r="A17" i="9"/>
  <c r="A19" i="9"/>
  <c r="A14" i="1"/>
  <c r="A10" i="1"/>
  <c r="A3" i="3"/>
  <c r="A17" i="1"/>
  <c r="A9" i="1"/>
  <c r="A4" i="3"/>
  <c r="A16" i="1"/>
  <c r="A12" i="1"/>
  <c r="A8" i="1"/>
  <c r="A4" i="1"/>
  <c r="A7" i="3"/>
  <c r="A18" i="1"/>
  <c r="A6" i="1"/>
  <c r="A5" i="3"/>
  <c r="A2" i="1"/>
  <c r="A13" i="1"/>
  <c r="A5" i="1"/>
  <c r="A19" i="1"/>
  <c r="A15" i="1"/>
  <c r="A11" i="1"/>
  <c r="A7" i="1"/>
  <c r="A3" i="1"/>
  <c r="J4" i="3"/>
  <c r="J5" i="3"/>
  <c r="J6" i="3"/>
  <c r="J7" i="3"/>
  <c r="J3" i="3"/>
  <c r="H3" i="3" l="1"/>
  <c r="L3" i="1" l="1"/>
  <c r="L4" i="1"/>
  <c r="L5" i="1"/>
  <c r="L6" i="1"/>
  <c r="L7" i="1"/>
  <c r="L2" i="1"/>
  <c r="H4" i="3" l="1"/>
  <c r="H5" i="3"/>
  <c r="H6" i="3"/>
  <c r="H7" i="3"/>
  <c r="H2" i="3"/>
  <c r="I7" i="3" l="1"/>
  <c r="I6" i="3"/>
  <c r="I5" i="3"/>
  <c r="I3" i="3"/>
  <c r="I4" i="3"/>
  <c r="N2" i="3" l="1"/>
  <c r="M2" i="3"/>
  <c r="M18" i="9" s="1"/>
  <c r="N18" i="9" s="1"/>
  <c r="M4" i="1" l="1"/>
  <c r="N4" i="1" s="1"/>
  <c r="M2" i="1"/>
  <c r="N2" i="1" s="1"/>
  <c r="M16" i="9"/>
  <c r="N16" i="9" s="1"/>
  <c r="M12" i="1"/>
  <c r="N12" i="1" s="1"/>
  <c r="M10" i="1"/>
  <c r="N10" i="1" s="1"/>
  <c r="M10" i="9"/>
  <c r="N10" i="9" s="1"/>
  <c r="M8" i="1"/>
  <c r="N8" i="1" s="1"/>
  <c r="M16" i="1"/>
  <c r="N16" i="1" s="1"/>
  <c r="M6" i="9"/>
  <c r="N6" i="9" s="1"/>
  <c r="O18" i="9" s="1"/>
  <c r="M12" i="9"/>
  <c r="N12" i="9" s="1"/>
  <c r="M17" i="1"/>
  <c r="N17" i="1" s="1"/>
  <c r="M13" i="9"/>
  <c r="N13" i="9" s="1"/>
  <c r="M11" i="9"/>
  <c r="N11" i="9" s="1"/>
  <c r="M7" i="1"/>
  <c r="N7" i="1" s="1"/>
  <c r="M13" i="1"/>
  <c r="N13" i="1" s="1"/>
  <c r="M15" i="9"/>
  <c r="N15" i="9" s="1"/>
  <c r="M17" i="9"/>
  <c r="N17" i="9" s="1"/>
  <c r="M19" i="1"/>
  <c r="N19" i="1" s="1"/>
  <c r="O19" i="1" s="1"/>
  <c r="M6" i="1"/>
  <c r="N6" i="1" s="1"/>
  <c r="M7" i="9"/>
  <c r="N7" i="9" s="1"/>
  <c r="M9" i="1"/>
  <c r="N9" i="1" s="1"/>
  <c r="M11" i="1"/>
  <c r="N11" i="1" s="1"/>
  <c r="M3" i="1"/>
  <c r="N3" i="1" s="1"/>
  <c r="M2" i="9"/>
  <c r="N2" i="9" s="1"/>
  <c r="M5" i="9"/>
  <c r="N5" i="9" s="1"/>
  <c r="M4" i="9"/>
  <c r="N4" i="9" s="1"/>
  <c r="M15" i="1"/>
  <c r="N15" i="1" s="1"/>
  <c r="O15" i="1" s="1"/>
  <c r="M5" i="1"/>
  <c r="N5" i="1" s="1"/>
  <c r="M18" i="1"/>
  <c r="N18" i="1" s="1"/>
  <c r="M14" i="1"/>
  <c r="N14" i="1" s="1"/>
  <c r="O14" i="1" s="1"/>
  <c r="M8" i="9"/>
  <c r="N8" i="9" s="1"/>
  <c r="M14" i="9"/>
  <c r="N14" i="9" s="1"/>
  <c r="O14" i="9" s="1"/>
  <c r="M9" i="9"/>
  <c r="N9" i="9" s="1"/>
  <c r="M19" i="9"/>
  <c r="N19" i="9" s="1"/>
  <c r="M3" i="9"/>
  <c r="N3" i="9" s="1"/>
  <c r="O16" i="1" l="1"/>
  <c r="O17" i="1"/>
  <c r="O11" i="9"/>
  <c r="O16" i="9"/>
  <c r="O19" i="9"/>
  <c r="O13" i="1"/>
  <c r="O12" i="9"/>
  <c r="O10" i="9"/>
  <c r="O10" i="1"/>
  <c r="O8" i="1"/>
  <c r="O15" i="9"/>
  <c r="O9" i="9"/>
  <c r="O18" i="1"/>
  <c r="O13" i="9"/>
  <c r="O11" i="1"/>
  <c r="O9" i="1"/>
  <c r="O8" i="9"/>
  <c r="O12" i="1"/>
  <c r="O17" i="9"/>
</calcChain>
</file>

<file path=xl/sharedStrings.xml><?xml version="1.0" encoding="utf-8"?>
<sst xmlns="http://schemas.openxmlformats.org/spreadsheetml/2006/main" count="194" uniqueCount="34">
  <si>
    <t>OD2</t>
  </si>
  <si>
    <t>OD1</t>
  </si>
  <si>
    <t>Date</t>
  </si>
  <si>
    <t>Operator</t>
  </si>
  <si>
    <t>BLANK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</si>
  <si>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</si>
  <si>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</si>
  <si>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</si>
  <si>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</si>
  <si>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</si>
  <si>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</si>
  <si>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</si>
  <si>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</si>
  <si>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</si>
  <si>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</si>
  <si>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</si>
  <si>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</si>
  <si>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Target</t>
  </si>
  <si>
    <t>Log10(Mean - BlankBaseline)</t>
  </si>
  <si>
    <t>Log10(Concentration (µg/L))</t>
  </si>
  <si>
    <t>Condition</t>
  </si>
  <si>
    <t>Glc</t>
  </si>
  <si>
    <t>Project</t>
  </si>
  <si>
    <t>Reference</t>
  </si>
  <si>
    <t>User</t>
  </si>
  <si>
    <t>siGENE</t>
  </si>
  <si>
    <t>16.7 mM Glc</t>
  </si>
  <si>
    <t>16.7 mM Glc + A</t>
  </si>
  <si>
    <t>Glc + A</t>
  </si>
  <si>
    <t>0.5 mM Glc</t>
  </si>
  <si>
    <t>0.5 mM Glc + A</t>
  </si>
  <si>
    <t>LYSATE</t>
  </si>
  <si>
    <t>SUPERNATANT1</t>
  </si>
  <si>
    <t>SUPERNATANT2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</si>
</sst>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-1.4973202978848452</c:v>
                </c:pt>
                <c:pt idx="1">
                  <c:v>-1.1023297562752239</c:v>
                </c:pt>
                <c:pt idx="2">
                  <c:v>-0.61412813736118799</c:v>
                </c:pt>
                <c:pt idx="3">
                  <c:v>-0.12557112422716346</c:v>
                </c:pt>
                <c:pt idx="4">
                  <c:v>0.1276252022897012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2" sqref="D2"/>
    </sheetView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3" t="s">
        <v>2</v>
      </c>
      <c r="B1" s="3" t="s">
        <v>3</v>
      </c>
      <c r="C1" s="3" t="s">
        <v>22</v>
      </c>
      <c r="D1" s="3" t="s">
        <v>7</v>
      </c>
      <c r="E1" s="3" t="s">
        <v>9</v>
      </c>
      <c r="F1" s="3" t="s">
        <v>1</v>
      </c>
      <c r="G1" s="3" t="s">
        <v>0</v>
      </c>
      <c r="H1" s="3" t="s">
        <v>8</v>
      </c>
      <c r="I1" s="3" t="s">
        <v>18</v>
      </c>
      <c r="J1" s="3" t="s">
        <v>19</v>
      </c>
      <c r="M1" s="3" t="s">
        <v>10</v>
      </c>
      <c r="N1" s="3" t="s">
        <v>11</v>
      </c>
    </row>
    <row r="2" spans="1:14" x14ac:dyDescent="0.25">
      <c r="A2" s="5">
        <v>43146</v>
      </c>
      <c r="B2" s="4" t="s">
        <v>24</v>
      </c>
      <c r="C2" s="4" t="s">
        <v>25</v>
      </c>
      <c r="D2" s="4" t="s">
        <v>4</v>
      </c>
      <c r="E2" s="4">
        <v>0</v>
      </c>
      <c r="F2" s="4">
        <v>0.16966100000000001</v>
      </c>
      <c r="G2" s="4">
        <v>0.1699647</v>
      </c>
      <c r="H2" s="4">
        <f t="shared" ref="H2:H7" si="0">AVERAGE(F2:G2)</f>
        <v>0.16981285000000002</v>
      </c>
      <c r="I2" s="4"/>
      <c r="J2" s="4"/>
      <c r="M2">
        <f>INTERCEPT($I$3:$I$7,$J$3:$J$7)</f>
        <v>-0.72575888560299595</v>
      </c>
      <c r="N2">
        <f>SLOPE($I$3:$I$7,$J$3:$J$7)</f>
        <v>0.89835315095570589</v>
      </c>
    </row>
    <row r="3" spans="1:14" x14ac:dyDescent="0.25">
      <c r="A3" s="5">
        <f>Blank!A$2</f>
        <v>43146</v>
      </c>
      <c r="B3" s="5" t="str">
        <f>Blank!B$2</f>
        <v>User</v>
      </c>
      <c r="C3" s="5" t="str">
        <f>Blank!C$2</f>
        <v>siGENE</v>
      </c>
      <c r="D3" s="4" t="s">
        <v>4</v>
      </c>
      <c r="E3" s="4">
        <v>3</v>
      </c>
      <c r="F3" s="4">
        <v>0.1974207</v>
      </c>
      <c r="G3" s="4">
        <v>0.205842</v>
      </c>
      <c r="H3" s="4">
        <f t="shared" si="0"/>
        <v>0.20163134999999999</v>
      </c>
      <c r="I3" s="4">
        <f>LOG(H3-$H$2, 10)</f>
        <v>-1.4973202978848452</v>
      </c>
      <c r="J3" s="4">
        <f>LOG(E3/23, 10)</f>
        <v>-0.88460658129793046</v>
      </c>
    </row>
    <row r="4" spans="1:14" x14ac:dyDescent="0.25">
      <c r="A4" s="5">
        <f>Blank!A$2</f>
        <v>43146</v>
      </c>
      <c r="B4" s="5" t="str">
        <f>Blank!B$2</f>
        <v>User</v>
      </c>
      <c r="C4" s="5" t="str">
        <f>Blank!C$2</f>
        <v>siGENE</v>
      </c>
      <c r="D4" s="4" t="s">
        <v>4</v>
      </c>
      <c r="E4" s="4">
        <v>9.74</v>
      </c>
      <c r="F4" s="4">
        <v>0.243313</v>
      </c>
      <c r="G4" s="4">
        <v>0.25432840000000001</v>
      </c>
      <c r="H4" s="4">
        <f t="shared" si="0"/>
        <v>0.24882070000000001</v>
      </c>
      <c r="I4" s="4">
        <f t="shared" ref="I4:I7" si="1">LOG(H4-$H$2, 10)</f>
        <v>-1.1023297562752239</v>
      </c>
      <c r="J4" s="4">
        <f t="shared" ref="J4:J7" si="2">LOG(E4/23, 10)</f>
        <v>-0.37316887913897728</v>
      </c>
    </row>
    <row r="5" spans="1:14" x14ac:dyDescent="0.25">
      <c r="A5" s="5">
        <f>Blank!A$2</f>
        <v>43146</v>
      </c>
      <c r="B5" s="5" t="str">
        <f>Blank!B$2</f>
        <v>User</v>
      </c>
      <c r="C5" s="5" t="str">
        <f>Blank!C$2</f>
        <v>siGENE</v>
      </c>
      <c r="D5" s="4" t="s">
        <v>4</v>
      </c>
      <c r="E5" s="4">
        <v>29.8</v>
      </c>
      <c r="F5" s="4">
        <v>0.39867249999999999</v>
      </c>
      <c r="G5" s="4">
        <v>0.42725049999999998</v>
      </c>
      <c r="H5" s="4">
        <f t="shared" si="0"/>
        <v>0.41296149999999998</v>
      </c>
      <c r="I5" s="4">
        <f t="shared" si="1"/>
        <v>-0.61412813736118799</v>
      </c>
      <c r="J5" s="4">
        <f t="shared" si="2"/>
        <v>0.11248842805866237</v>
      </c>
    </row>
    <row r="6" spans="1:14" x14ac:dyDescent="0.25">
      <c r="A6" s="5">
        <f>Blank!A$2</f>
        <v>43146</v>
      </c>
      <c r="B6" s="5" t="str">
        <f>Blank!B$2</f>
        <v>User</v>
      </c>
      <c r="C6" s="5" t="str">
        <f>Blank!C$2</f>
        <v>siGENE</v>
      </c>
      <c r="D6" s="4" t="s">
        <v>4</v>
      </c>
      <c r="E6" s="4">
        <v>104</v>
      </c>
      <c r="F6" s="4">
        <v>0.89721519999999999</v>
      </c>
      <c r="G6" s="4">
        <v>0.94022790000000001</v>
      </c>
      <c r="H6" s="4">
        <f t="shared" si="0"/>
        <v>0.91872155</v>
      </c>
      <c r="I6" s="4">
        <f t="shared" si="1"/>
        <v>-0.12557112422716346</v>
      </c>
      <c r="J6" s="4">
        <f t="shared" si="2"/>
        <v>0.65530550328118731</v>
      </c>
    </row>
    <row r="7" spans="1:14" x14ac:dyDescent="0.25">
      <c r="A7" s="5">
        <f>Blank!A$2</f>
        <v>43146</v>
      </c>
      <c r="B7" s="5" t="str">
        <f>Blank!B$2</f>
        <v>User</v>
      </c>
      <c r="C7" s="5" t="str">
        <f>Blank!C$2</f>
        <v>siGENE</v>
      </c>
      <c r="D7" s="4" t="s">
        <v>4</v>
      </c>
      <c r="E7" s="4">
        <v>207</v>
      </c>
      <c r="F7" s="4">
        <v>1.4739370000000001</v>
      </c>
      <c r="G7" s="4">
        <v>1.548902</v>
      </c>
      <c r="H7" s="4">
        <f t="shared" si="0"/>
        <v>1.5114195000000001</v>
      </c>
      <c r="I7" s="4">
        <f t="shared" si="1"/>
        <v>0.1276252022897012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E2" sqref="E2:E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43146</v>
      </c>
      <c r="B2" s="2" t="str">
        <f>Blank!B$2</f>
        <v>User</v>
      </c>
      <c r="C2" s="2" t="str">
        <f>Blank!C$2</f>
        <v>siGENE</v>
      </c>
      <c r="D2" s="1" t="str">
        <f t="shared" ref="D2:D19" ca="1" si="0">RIGHT(CELL("nomfichier",A1),LEN(CELL("nomfichier",A1))-SEARCH("]",CELL("nomfichier",A1)))</f>
        <v>siNTP</v>
      </c>
      <c r="E2" s="1" t="s">
        <v>31</v>
      </c>
      <c r="F2" s="1" t="s">
        <v>23</v>
      </c>
      <c r="G2" s="1" t="s">
        <v>26</v>
      </c>
      <c r="H2" s="1" t="s">
        <v>21</v>
      </c>
      <c r="I2" s="1">
        <v>0.59624540000000004</v>
      </c>
      <c r="J2" s="1">
        <v>0.59587109999999999</v>
      </c>
      <c r="K2" s="1">
        <v>500</v>
      </c>
      <c r="L2" s="1">
        <f>50</f>
        <v>50</v>
      </c>
      <c r="M2" s="1">
        <f>10^((LOG(AVERAGE(I2:J2)-Blank!$H$2, 10)-Blank!$M$2)/Blank!$N$2) * K2</f>
        <v>1243.3788982463245</v>
      </c>
      <c r="N2" s="1">
        <f t="shared" ref="N2:N19" si="1">(L2/10^3 * M2)</f>
        <v>62.168944912316228</v>
      </c>
      <c r="O2" s="1"/>
    </row>
    <row r="3" spans="1:15" x14ac:dyDescent="0.25">
      <c r="A3" s="2">
        <f>Blank!A$2</f>
        <v>43146</v>
      </c>
      <c r="B3" s="2" t="str">
        <f>Blank!B$2</f>
        <v>User</v>
      </c>
      <c r="C3" s="2" t="str">
        <f>Blank!C$2</f>
        <v>siGENE</v>
      </c>
      <c r="D3" s="1" t="str">
        <f t="shared" ca="1" si="0"/>
        <v>siNTP</v>
      </c>
      <c r="E3" s="1" t="s">
        <v>31</v>
      </c>
      <c r="F3" s="1" t="s">
        <v>23</v>
      </c>
      <c r="G3" s="1" t="s">
        <v>26</v>
      </c>
      <c r="H3" s="1" t="s">
        <v>21</v>
      </c>
      <c r="I3" s="1">
        <v>0.51721709999999999</v>
      </c>
      <c r="J3" s="1">
        <v>0.49907249999999997</v>
      </c>
      <c r="K3" s="1">
        <v>500</v>
      </c>
      <c r="L3" s="1">
        <f>50</f>
        <v>50</v>
      </c>
      <c r="M3" s="1">
        <f>10^((LOG(AVERAGE(I3:J3)-Blank!$H$2, 10)-Blank!$M$2)/Blank!$N$2) * K3</f>
        <v>961.4709512227779</v>
      </c>
      <c r="N3" s="1">
        <f t="shared" si="1"/>
        <v>48.073547561138895</v>
      </c>
      <c r="O3" s="1"/>
    </row>
    <row r="4" spans="1:15" x14ac:dyDescent="0.25">
      <c r="A4" s="2">
        <f>Blank!A$2</f>
        <v>43146</v>
      </c>
      <c r="B4" s="2" t="str">
        <f>Blank!B$2</f>
        <v>User</v>
      </c>
      <c r="C4" s="2" t="str">
        <f>Blank!C$2</f>
        <v>siGENE</v>
      </c>
      <c r="D4" s="1" t="str">
        <f t="shared" ca="1" si="0"/>
        <v>siNTP</v>
      </c>
      <c r="E4" s="1" t="s">
        <v>31</v>
      </c>
      <c r="F4" s="1" t="s">
        <v>23</v>
      </c>
      <c r="G4" s="1" t="s">
        <v>26</v>
      </c>
      <c r="H4" s="1" t="s">
        <v>21</v>
      </c>
      <c r="I4" s="1">
        <v>0.51636760000000004</v>
      </c>
      <c r="J4" s="1">
        <v>0.53183210000000003</v>
      </c>
      <c r="K4" s="1">
        <v>500</v>
      </c>
      <c r="L4" s="1">
        <f>50</f>
        <v>50</v>
      </c>
      <c r="M4" s="1">
        <f>10^((LOG(AVERAGE(I4:J4)-Blank!$H$2, 10)-Blank!$M$2)/Blank!$N$2) * K4</f>
        <v>1012.0750374034968</v>
      </c>
      <c r="N4" s="1">
        <f t="shared" si="1"/>
        <v>50.603751870174847</v>
      </c>
      <c r="O4" s="1"/>
    </row>
    <row r="5" spans="1:15" x14ac:dyDescent="0.25">
      <c r="A5" s="2">
        <f>Blank!A$2</f>
        <v>43146</v>
      </c>
      <c r="B5" s="2" t="str">
        <f>Blank!B$2</f>
        <v>User</v>
      </c>
      <c r="C5" s="2" t="str">
        <f>Blank!C$2</f>
        <v>siGENE</v>
      </c>
      <c r="D5" s="1" t="str">
        <f t="shared" ca="1" si="0"/>
        <v>siNTP</v>
      </c>
      <c r="E5" s="1" t="s">
        <v>31</v>
      </c>
      <c r="F5" s="1" t="s">
        <v>23</v>
      </c>
      <c r="G5" s="1" t="s">
        <v>27</v>
      </c>
      <c r="H5" s="1" t="s">
        <v>28</v>
      </c>
      <c r="I5" s="1">
        <v>0.43326179999999997</v>
      </c>
      <c r="J5" s="1">
        <v>0.45362839999999999</v>
      </c>
      <c r="K5" s="1">
        <v>500</v>
      </c>
      <c r="L5" s="1">
        <f>50</f>
        <v>50</v>
      </c>
      <c r="M5" s="1">
        <f>10^((LOG(AVERAGE(I5:J5)-Blank!$H$2, 10)-Blank!$M$2)/Blank!$N$2) * K5</f>
        <v>759.15584302936907</v>
      </c>
      <c r="N5" s="1">
        <f t="shared" si="1"/>
        <v>37.957792151468453</v>
      </c>
      <c r="O5" s="1"/>
    </row>
    <row r="6" spans="1:15" x14ac:dyDescent="0.25">
      <c r="A6" s="2">
        <f>Blank!A$2</f>
        <v>43146</v>
      </c>
      <c r="B6" s="2" t="str">
        <f>Blank!B$2</f>
        <v>User</v>
      </c>
      <c r="C6" s="2" t="str">
        <f>Blank!C$2</f>
        <v>siGENE</v>
      </c>
      <c r="D6" s="1" t="str">
        <f t="shared" ca="1" si="0"/>
        <v>siNTP</v>
      </c>
      <c r="E6" s="1" t="s">
        <v>31</v>
      </c>
      <c r="F6" s="1" t="s">
        <v>23</v>
      </c>
      <c r="G6" s="1" t="s">
        <v>27</v>
      </c>
      <c r="H6" s="1" t="s">
        <v>28</v>
      </c>
      <c r="I6" s="1">
        <v>0.4274869</v>
      </c>
      <c r="J6" s="1">
        <v>0.38659769999999999</v>
      </c>
      <c r="K6" s="1">
        <v>500</v>
      </c>
      <c r="L6" s="1">
        <f>50</f>
        <v>50</v>
      </c>
      <c r="M6" s="1">
        <f>10^((LOG(AVERAGE(I6:J6)-Blank!$H$2, 10)-Blank!$M$2)/Blank!$N$2) * K6</f>
        <v>647.61549879533379</v>
      </c>
      <c r="N6" s="1">
        <f t="shared" si="1"/>
        <v>32.380774939766688</v>
      </c>
      <c r="O6" s="1"/>
    </row>
    <row r="7" spans="1:15" x14ac:dyDescent="0.25">
      <c r="A7" s="2">
        <f>Blank!A$2</f>
        <v>43146</v>
      </c>
      <c r="B7" s="2" t="str">
        <f>Blank!B$2</f>
        <v>User</v>
      </c>
      <c r="C7" s="2" t="str">
        <f>Blank!C$2</f>
        <v>siGENE</v>
      </c>
      <c r="D7" s="1" t="str">
        <f t="shared" ca="1" si="0"/>
        <v>siNTP</v>
      </c>
      <c r="E7" s="1" t="s">
        <v>31</v>
      </c>
      <c r="F7" s="1" t="s">
        <v>23</v>
      </c>
      <c r="G7" s="1" t="s">
        <v>27</v>
      </c>
      <c r="H7" s="1" t="s">
        <v>28</v>
      </c>
      <c r="I7" s="1">
        <v>0.38990550000000002</v>
      </c>
      <c r="J7" s="1">
        <v>0.38598749999999998</v>
      </c>
      <c r="K7" s="1">
        <v>500</v>
      </c>
      <c r="L7" s="1">
        <f>50</f>
        <v>50</v>
      </c>
      <c r="M7" s="1">
        <f>10^((LOG(AVERAGE(I7:J7)-Blank!$H$2, 10)-Blank!$M$2)/Blank!$N$2) * K7</f>
        <v>589.85805446064433</v>
      </c>
      <c r="N7" s="1">
        <f t="shared" si="1"/>
        <v>29.492902723032216</v>
      </c>
      <c r="O7" s="1"/>
    </row>
    <row r="8" spans="1:15" x14ac:dyDescent="0.25">
      <c r="A8" s="5">
        <f>Blank!A$2</f>
        <v>43146</v>
      </c>
      <c r="B8" s="5" t="str">
        <f>Blank!B$2</f>
        <v>User</v>
      </c>
      <c r="C8" s="5" t="str">
        <f>Blank!C$2</f>
        <v>siGENE</v>
      </c>
      <c r="D8" s="4" t="str">
        <f t="shared" ca="1" si="0"/>
        <v>siNTP</v>
      </c>
      <c r="E8" t="s">
        <v>32</v>
      </c>
      <c r="F8" t="s">
        <v>23</v>
      </c>
      <c r="G8" t="s">
        <v>29</v>
      </c>
      <c r="H8" t="s">
        <v>21</v>
      </c>
      <c r="I8">
        <v>0.20945849999999999</v>
      </c>
      <c r="J8">
        <v>0.2246003</v>
      </c>
      <c r="K8">
        <v>16</v>
      </c>
      <c r="L8">
        <v>100</v>
      </c>
      <c r="M8" s="4">
        <f>10^((LOG(AVERAGE(I8:J8)-Blank!$H$2, 10)-Blank!$M$2)/Blank!$N$2) * K8</f>
        <v>3.4361151621907378</v>
      </c>
      <c r="N8">
        <f t="shared" si="1"/>
        <v>0.34361151621907382</v>
      </c>
      <c r="O8">
        <f t="shared" ref="O8:O13" si="2">N8/(N2+N8+N14) * 100</f>
        <v>0.54201562234570433</v>
      </c>
    </row>
    <row r="9" spans="1:15" x14ac:dyDescent="0.25">
      <c r="A9" s="5">
        <f>Blank!A$2</f>
        <v>43146</v>
      </c>
      <c r="B9" s="5" t="str">
        <f>Blank!B$2</f>
        <v>User</v>
      </c>
      <c r="C9" s="5" t="str">
        <f>Blank!C$2</f>
        <v>siGENE</v>
      </c>
      <c r="D9" s="4" t="str">
        <f t="shared" ca="1" si="0"/>
        <v>siNTP</v>
      </c>
      <c r="E9" t="s">
        <v>32</v>
      </c>
      <c r="F9" t="s">
        <v>23</v>
      </c>
      <c r="G9" t="s">
        <v>29</v>
      </c>
      <c r="H9" t="s">
        <v>21</v>
      </c>
      <c r="I9">
        <v>0.26782889999999998</v>
      </c>
      <c r="J9">
        <v>0.2247393</v>
      </c>
      <c r="K9">
        <v>16</v>
      </c>
      <c r="L9">
        <v>100</v>
      </c>
      <c r="M9" s="4">
        <f>10^((LOG(AVERAGE(I9:J9)-Blank!$H$2, 10)-Blank!$M$2)/Blank!$N$2) * K9</f>
        <v>5.877129803912946</v>
      </c>
      <c r="N9">
        <f t="shared" si="1"/>
        <v>0.5877129803912946</v>
      </c>
      <c r="O9">
        <f t="shared" si="2"/>
        <v>1.1819426640942379</v>
      </c>
    </row>
    <row r="10" spans="1:15" x14ac:dyDescent="0.25">
      <c r="A10" s="5">
        <f>Blank!A$2</f>
        <v>43146</v>
      </c>
      <c r="B10" s="5" t="str">
        <f>Blank!B$2</f>
        <v>User</v>
      </c>
      <c r="C10" s="5" t="str">
        <f>Blank!C$2</f>
        <v>siGENE</v>
      </c>
      <c r="D10" s="4" t="str">
        <f t="shared" ca="1" si="0"/>
        <v>siNTP</v>
      </c>
      <c r="E10" t="s">
        <v>32</v>
      </c>
      <c r="F10" t="s">
        <v>23</v>
      </c>
      <c r="G10" t="s">
        <v>29</v>
      </c>
      <c r="H10" t="s">
        <v>21</v>
      </c>
      <c r="I10">
        <v>0.21274299999999999</v>
      </c>
      <c r="J10">
        <v>0.21748429999999999</v>
      </c>
      <c r="K10">
        <v>16</v>
      </c>
      <c r="L10">
        <v>100</v>
      </c>
      <c r="M10" s="4">
        <f>10^((LOG(AVERAGE(I10:J10)-Blank!$H$2, 10)-Blank!$M$2)/Blank!$N$2) * K10</f>
        <v>3.2812852217535085</v>
      </c>
      <c r="N10">
        <f t="shared" si="1"/>
        <v>0.32812852217535088</v>
      </c>
      <c r="O10">
        <f t="shared" si="2"/>
        <v>0.62859404007618713</v>
      </c>
    </row>
    <row r="11" spans="1:15" x14ac:dyDescent="0.25">
      <c r="A11" s="5">
        <f>Blank!A$2</f>
        <v>43146</v>
      </c>
      <c r="B11" s="5" t="str">
        <f>Blank!B$2</f>
        <v>User</v>
      </c>
      <c r="C11" s="5" t="str">
        <f>Blank!C$2</f>
        <v>siGENE</v>
      </c>
      <c r="D11" s="4" t="str">
        <f t="shared" ca="1" si="0"/>
        <v>siNTP</v>
      </c>
      <c r="E11" t="s">
        <v>32</v>
      </c>
      <c r="F11" t="s">
        <v>23</v>
      </c>
      <c r="G11" t="s">
        <v>30</v>
      </c>
      <c r="H11" t="s">
        <v>28</v>
      </c>
      <c r="I11">
        <v>0.2340991</v>
      </c>
      <c r="J11">
        <v>0.2310651</v>
      </c>
      <c r="K11">
        <v>16</v>
      </c>
      <c r="L11">
        <v>100</v>
      </c>
      <c r="M11" s="4">
        <f>10^((LOG(AVERAGE(I11:J11)-Blank!$H$2, 10)-Blank!$M$2)/Blank!$N$2) * K11</f>
        <v>4.7174950366015755</v>
      </c>
      <c r="N11">
        <f t="shared" si="1"/>
        <v>0.47174950366015755</v>
      </c>
      <c r="O11">
        <f t="shared" si="2"/>
        <v>1.1817587119962831</v>
      </c>
    </row>
    <row r="12" spans="1:15" x14ac:dyDescent="0.25">
      <c r="A12" s="5">
        <f>Blank!A$2</f>
        <v>43146</v>
      </c>
      <c r="B12" s="5" t="str">
        <f>Blank!B$2</f>
        <v>User</v>
      </c>
      <c r="C12" s="5" t="str">
        <f>Blank!C$2</f>
        <v>siGENE</v>
      </c>
      <c r="D12" s="4" t="str">
        <f t="shared" ca="1" si="0"/>
        <v>siNTP</v>
      </c>
      <c r="E12" t="s">
        <v>32</v>
      </c>
      <c r="F12" t="s">
        <v>23</v>
      </c>
      <c r="G12" t="s">
        <v>30</v>
      </c>
      <c r="H12" t="s">
        <v>28</v>
      </c>
      <c r="I12">
        <v>0.2738042</v>
      </c>
      <c r="J12">
        <v>0.25403100000000001</v>
      </c>
      <c r="K12">
        <v>16</v>
      </c>
      <c r="L12">
        <v>100</v>
      </c>
      <c r="M12" s="4">
        <f>10^((LOG(AVERAGE(I12:J12)-Blank!$H$2, 10)-Blank!$M$2)/Blank!$N$2) * K12</f>
        <v>7.404142754291362</v>
      </c>
      <c r="N12">
        <f t="shared" si="1"/>
        <v>0.74041427542913629</v>
      </c>
      <c r="O12">
        <f t="shared" si="2"/>
        <v>2.0576020227565395</v>
      </c>
    </row>
    <row r="13" spans="1:15" x14ac:dyDescent="0.25">
      <c r="A13" s="5">
        <f>Blank!A$2</f>
        <v>43146</v>
      </c>
      <c r="B13" s="5" t="str">
        <f>Blank!B$2</f>
        <v>User</v>
      </c>
      <c r="C13" s="5" t="str">
        <f>Blank!C$2</f>
        <v>siGENE</v>
      </c>
      <c r="D13" s="4" t="str">
        <f t="shared" ca="1" si="0"/>
        <v>siNTP</v>
      </c>
      <c r="E13" t="s">
        <v>32</v>
      </c>
      <c r="F13" t="s">
        <v>23</v>
      </c>
      <c r="G13" t="s">
        <v>30</v>
      </c>
      <c r="H13" t="s">
        <v>28</v>
      </c>
      <c r="I13">
        <v>0.25775589999999998</v>
      </c>
      <c r="J13">
        <v>0.2497093</v>
      </c>
      <c r="K13">
        <v>16</v>
      </c>
      <c r="L13">
        <v>100</v>
      </c>
      <c r="M13" s="4">
        <f>10^((LOG(AVERAGE(I13:J13)-Blank!$H$2, 10)-Blank!$M$2)/Blank!$N$2) * K13</f>
        <v>6.517763616907553</v>
      </c>
      <c r="N13">
        <f t="shared" si="1"/>
        <v>0.65177636169075537</v>
      </c>
      <c r="O13">
        <f t="shared" si="2"/>
        <v>1.9856942591121991</v>
      </c>
    </row>
    <row r="14" spans="1:15" x14ac:dyDescent="0.25">
      <c r="A14" s="2">
        <f>Blank!A$2</f>
        <v>43146</v>
      </c>
      <c r="B14" s="2" t="str">
        <f>Blank!B$2</f>
        <v>User</v>
      </c>
      <c r="C14" s="2" t="str">
        <f>Blank!C$2</f>
        <v>siGENE</v>
      </c>
      <c r="D14" s="1" t="str">
        <f t="shared" ca="1" si="0"/>
        <v>siNTP</v>
      </c>
      <c r="E14" s="1" t="s">
        <v>33</v>
      </c>
      <c r="F14" s="1" t="s">
        <v>23</v>
      </c>
      <c r="G14" s="1" t="s">
        <v>26</v>
      </c>
      <c r="H14" s="1" t="s">
        <v>21</v>
      </c>
      <c r="I14" s="1">
        <v>0.28051140000000002</v>
      </c>
      <c r="J14" s="1">
        <v>0.27949069999999998</v>
      </c>
      <c r="K14" s="1">
        <v>16</v>
      </c>
      <c r="L14" s="1">
        <v>100</v>
      </c>
      <c r="M14" s="1">
        <f>10^((LOG(AVERAGE(I14:J14)-Blank!$H$2, 10)-Blank!$M$2)/Blank!$N$2) * K14</f>
        <v>8.8257501288173366</v>
      </c>
      <c r="N14" s="1">
        <f t="shared" si="1"/>
        <v>0.88257501288173368</v>
      </c>
      <c r="O14" s="1">
        <f t="shared" ref="O14:O19" si="3">N14/(N2+N14) * 100</f>
        <v>1.399768021339991</v>
      </c>
    </row>
    <row r="15" spans="1:15" x14ac:dyDescent="0.25">
      <c r="A15" s="2">
        <f>Blank!A$2</f>
        <v>43146</v>
      </c>
      <c r="B15" s="2" t="str">
        <f>Blank!B$2</f>
        <v>User</v>
      </c>
      <c r="C15" s="2" t="str">
        <f>Blank!C$2</f>
        <v>siGENE</v>
      </c>
      <c r="D15" s="1" t="str">
        <f t="shared" ca="1" si="0"/>
        <v>siNTP</v>
      </c>
      <c r="E15" s="1" t="s">
        <v>33</v>
      </c>
      <c r="F15" s="1" t="s">
        <v>23</v>
      </c>
      <c r="G15" s="1" t="s">
        <v>26</v>
      </c>
      <c r="H15" s="1" t="s">
        <v>21</v>
      </c>
      <c r="I15" s="1">
        <v>0.29548600000000003</v>
      </c>
      <c r="J15" s="1">
        <v>0.30460999999999999</v>
      </c>
      <c r="K15" s="1">
        <v>16</v>
      </c>
      <c r="L15" s="1">
        <v>100</v>
      </c>
      <c r="M15" s="1">
        <f>10^((LOG(AVERAGE(I15:J15)-Blank!$H$2, 10)-Blank!$M$2)/Blank!$N$2) * K15</f>
        <v>10.63061817344864</v>
      </c>
      <c r="N15" s="1">
        <f t="shared" si="1"/>
        <v>1.063061817344864</v>
      </c>
      <c r="O15" s="1">
        <f t="shared" si="3"/>
        <v>2.1634822402100138</v>
      </c>
    </row>
    <row r="16" spans="1:15" x14ac:dyDescent="0.25">
      <c r="A16" s="2">
        <f>Blank!A$2</f>
        <v>43146</v>
      </c>
      <c r="B16" s="2" t="str">
        <f>Blank!B$2</f>
        <v>User</v>
      </c>
      <c r="C16" s="2" t="str">
        <f>Blank!C$2</f>
        <v>siGENE</v>
      </c>
      <c r="D16" s="1" t="str">
        <f t="shared" ca="1" si="0"/>
        <v>siNTP</v>
      </c>
      <c r="E16" s="1" t="s">
        <v>33</v>
      </c>
      <c r="F16" s="1" t="s">
        <v>23</v>
      </c>
      <c r="G16" s="1" t="s">
        <v>26</v>
      </c>
      <c r="H16" s="1" t="s">
        <v>21</v>
      </c>
      <c r="I16" s="1">
        <v>0.32550590000000001</v>
      </c>
      <c r="J16" s="1">
        <v>0.31939580000000001</v>
      </c>
      <c r="K16" s="1">
        <v>16</v>
      </c>
      <c r="L16" s="1">
        <v>100</v>
      </c>
      <c r="M16" s="1">
        <f>10^((LOG(AVERAGE(I16:J16)-Blank!$H$2, 10)-Blank!$M$2)/Blank!$N$2) * K16</f>
        <v>12.685067025673646</v>
      </c>
      <c r="N16" s="1">
        <f t="shared" si="1"/>
        <v>1.2685067025673646</v>
      </c>
      <c r="O16" s="1">
        <f t="shared" si="3"/>
        <v>2.445443359263979</v>
      </c>
    </row>
    <row r="17" spans="1:15" x14ac:dyDescent="0.25">
      <c r="A17" s="2">
        <f>Blank!A$2</f>
        <v>43146</v>
      </c>
      <c r="B17" s="2" t="str">
        <f>Blank!B$2</f>
        <v>User</v>
      </c>
      <c r="C17" s="2" t="str">
        <f>Blank!C$2</f>
        <v>siGENE</v>
      </c>
      <c r="D17" s="1" t="str">
        <f t="shared" ca="1" si="0"/>
        <v>siNTP</v>
      </c>
      <c r="E17" s="1" t="s">
        <v>33</v>
      </c>
      <c r="F17" s="1" t="s">
        <v>23</v>
      </c>
      <c r="G17" s="1" t="s">
        <v>27</v>
      </c>
      <c r="H17" s="1" t="s">
        <v>28</v>
      </c>
      <c r="I17" s="1">
        <v>0.35010140000000001</v>
      </c>
      <c r="J17" s="1">
        <v>0.34222940000000002</v>
      </c>
      <c r="K17" s="1">
        <v>16</v>
      </c>
      <c r="L17" s="1">
        <v>100</v>
      </c>
      <c r="M17" s="1">
        <f>10^((LOG(AVERAGE(I17:J17)-Blank!$H$2, 10)-Blank!$M$2)/Blank!$N$2) * K17</f>
        <v>14.8973280177434</v>
      </c>
      <c r="N17" s="1">
        <f t="shared" si="1"/>
        <v>1.4897328017743401</v>
      </c>
      <c r="O17" s="1">
        <f t="shared" si="3"/>
        <v>3.7764924505152666</v>
      </c>
    </row>
    <row r="18" spans="1:15" x14ac:dyDescent="0.25">
      <c r="A18" s="2">
        <f>Blank!A$2</f>
        <v>43146</v>
      </c>
      <c r="B18" s="2" t="str">
        <f>Blank!B$2</f>
        <v>User</v>
      </c>
      <c r="C18" s="2" t="str">
        <f>Blank!C$2</f>
        <v>siGENE</v>
      </c>
      <c r="D18" s="1" t="str">
        <f t="shared" ca="1" si="0"/>
        <v>siNTP</v>
      </c>
      <c r="E18" s="1" t="s">
        <v>33</v>
      </c>
      <c r="F18" s="1" t="s">
        <v>23</v>
      </c>
      <c r="G18" s="1" t="s">
        <v>27</v>
      </c>
      <c r="H18" s="1" t="s">
        <v>28</v>
      </c>
      <c r="I18" s="1">
        <v>0.51121570000000005</v>
      </c>
      <c r="J18" s="1">
        <v>0.46272530000000001</v>
      </c>
      <c r="K18" s="1">
        <v>16</v>
      </c>
      <c r="L18" s="1">
        <v>100</v>
      </c>
      <c r="M18" s="1">
        <f>10^((LOG(AVERAGE(I18:J18)-Blank!$H$2, 10)-Blank!$M$2)/Blank!$N$2) * K18</f>
        <v>28.631394956213466</v>
      </c>
      <c r="N18" s="1">
        <f t="shared" si="1"/>
        <v>2.863139495621347</v>
      </c>
      <c r="O18" s="1">
        <f t="shared" si="3"/>
        <v>8.123784039001352</v>
      </c>
    </row>
    <row r="19" spans="1:15" x14ac:dyDescent="0.25">
      <c r="A19" s="2">
        <f>Blank!A$2</f>
        <v>43146</v>
      </c>
      <c r="B19" s="2" t="str">
        <f>Blank!B$2</f>
        <v>User</v>
      </c>
      <c r="C19" s="2" t="str">
        <f>Blank!C$2</f>
        <v>siGENE</v>
      </c>
      <c r="D19" s="1" t="str">
        <f t="shared" ca="1" si="0"/>
        <v>siNTP</v>
      </c>
      <c r="E19" s="1" t="s">
        <v>33</v>
      </c>
      <c r="F19" s="1" t="s">
        <v>23</v>
      </c>
      <c r="G19" s="1" t="s">
        <v>27</v>
      </c>
      <c r="H19" s="1" t="s">
        <v>28</v>
      </c>
      <c r="I19" s="1">
        <v>0.4856955</v>
      </c>
      <c r="J19" s="1">
        <v>0.45145859999999999</v>
      </c>
      <c r="K19" s="1">
        <v>16</v>
      </c>
      <c r="L19" s="1">
        <v>100</v>
      </c>
      <c r="M19" s="1">
        <f>10^((LOG(AVERAGE(I19:J19)-Blank!$H$2, 10)-Blank!$M$2)/Blank!$N$2) * K19</f>
        <v>26.789219656302475</v>
      </c>
      <c r="N19" s="1">
        <f t="shared" si="1"/>
        <v>2.6789219656302476</v>
      </c>
      <c r="O19" s="1">
        <f t="shared" si="3"/>
        <v>8.3269195687688669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E1" workbookViewId="0">
      <selection activeCell="E2" sqref="E2:E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43146</v>
      </c>
      <c r="B2" s="2" t="str">
        <f>Blank!B$2</f>
        <v>User</v>
      </c>
      <c r="C2" s="2" t="str">
        <f>Blank!C$2</f>
        <v>siGENE</v>
      </c>
      <c r="D2" s="1" t="str">
        <f t="shared" ref="D2:D19" ca="1" si="0">RIGHT(CELL("nomfichier",A7),LEN(CELL("nomfichier",A7))-SEARCH("]",CELL("nomfichier",A7)))</f>
        <v>siGENE</v>
      </c>
      <c r="E2" s="1" t="s">
        <v>31</v>
      </c>
      <c r="F2" s="1" t="s">
        <v>17</v>
      </c>
      <c r="G2" s="1" t="s">
        <v>26</v>
      </c>
      <c r="H2" s="1" t="s">
        <v>21</v>
      </c>
      <c r="I2" s="1">
        <v>0.64030670000000001</v>
      </c>
      <c r="J2" s="1">
        <v>0.60412399999999999</v>
      </c>
      <c r="K2" s="1">
        <v>500</v>
      </c>
      <c r="L2" s="1">
        <f>50</f>
        <v>50</v>
      </c>
      <c r="M2" s="1">
        <f>10^((LOG(AVERAGE(I2:J2)-Blank!$H$2, 10)-Blank!$M$2)/Blank!$N$2) * K2</f>
        <v>1328.6034907179078</v>
      </c>
      <c r="N2" s="1">
        <f t="shared" ref="N2:N19" si="1">(L2/10^3 * M2)</f>
        <v>66.430174535895389</v>
      </c>
      <c r="O2" s="1"/>
    </row>
    <row r="3" spans="1:15" x14ac:dyDescent="0.25">
      <c r="A3" s="2">
        <f>Blank!A$2</f>
        <v>43146</v>
      </c>
      <c r="B3" s="2" t="str">
        <f>Blank!B$2</f>
        <v>User</v>
      </c>
      <c r="C3" s="2" t="str">
        <f>Blank!C$2</f>
        <v>siGENE</v>
      </c>
      <c r="D3" s="1" t="str">
        <f t="shared" ca="1" si="0"/>
        <v>siGENE</v>
      </c>
      <c r="E3" s="1" t="s">
        <v>31</v>
      </c>
      <c r="F3" s="1" t="s">
        <v>17</v>
      </c>
      <c r="G3" s="1" t="s">
        <v>26</v>
      </c>
      <c r="H3" s="1" t="s">
        <v>21</v>
      </c>
      <c r="I3" s="1">
        <v>0.56672800000000001</v>
      </c>
      <c r="J3" s="1">
        <v>0.55759599999999998</v>
      </c>
      <c r="K3" s="1">
        <v>500</v>
      </c>
      <c r="L3" s="1">
        <f>50</f>
        <v>50</v>
      </c>
      <c r="M3" s="1">
        <f>10^((LOG(AVERAGE(I3:J3)-Blank!$H$2, 10)-Blank!$M$2)/Blank!$N$2) * K3</f>
        <v>1133.8213959635082</v>
      </c>
      <c r="N3" s="1">
        <f t="shared" si="1"/>
        <v>56.691069798175413</v>
      </c>
      <c r="O3" s="1"/>
    </row>
    <row r="4" spans="1:15" x14ac:dyDescent="0.25">
      <c r="A4" s="2">
        <f>Blank!A$2</f>
        <v>43146</v>
      </c>
      <c r="B4" s="2" t="str">
        <f>Blank!B$2</f>
        <v>User</v>
      </c>
      <c r="C4" s="2" t="str">
        <f>Blank!C$2</f>
        <v>siGENE</v>
      </c>
      <c r="D4" s="1" t="str">
        <f t="shared" ca="1" si="0"/>
        <v>siGENE</v>
      </c>
      <c r="E4" s="1" t="s">
        <v>31</v>
      </c>
      <c r="F4" s="1" t="s">
        <v>17</v>
      </c>
      <c r="G4" s="1" t="s">
        <v>26</v>
      </c>
      <c r="H4" s="1" t="s">
        <v>21</v>
      </c>
      <c r="I4" s="1">
        <v>0.46613320000000003</v>
      </c>
      <c r="J4" s="1">
        <v>0.46550039999999998</v>
      </c>
      <c r="K4" s="1">
        <v>500</v>
      </c>
      <c r="L4" s="1">
        <f>50</f>
        <v>50</v>
      </c>
      <c r="M4" s="1">
        <f>10^((LOG(AVERAGE(I4:J4)-Blank!$H$2, 10)-Blank!$M$2)/Blank!$N$2) * K4</f>
        <v>828.55802911015587</v>
      </c>
      <c r="N4" s="1">
        <f t="shared" si="1"/>
        <v>41.427901455507794</v>
      </c>
      <c r="O4" s="1"/>
    </row>
    <row r="5" spans="1:15" x14ac:dyDescent="0.25">
      <c r="A5" s="2">
        <f>Blank!A$2</f>
        <v>43146</v>
      </c>
      <c r="B5" s="2" t="str">
        <f>Blank!B$2</f>
        <v>User</v>
      </c>
      <c r="C5" s="2" t="str">
        <f>Blank!C$2</f>
        <v>siGENE</v>
      </c>
      <c r="D5" s="1" t="str">
        <f t="shared" ca="1" si="0"/>
        <v>siGENE</v>
      </c>
      <c r="E5" s="1" t="s">
        <v>31</v>
      </c>
      <c r="F5" s="1" t="s">
        <v>17</v>
      </c>
      <c r="G5" s="1" t="s">
        <v>27</v>
      </c>
      <c r="H5" s="1" t="s">
        <v>28</v>
      </c>
      <c r="I5" s="1">
        <v>0.51980479999999996</v>
      </c>
      <c r="J5" s="1">
        <v>0.53864250000000002</v>
      </c>
      <c r="K5" s="1">
        <v>500</v>
      </c>
      <c r="L5" s="1">
        <f>50</f>
        <v>50</v>
      </c>
      <c r="M5" s="1">
        <f>10^((LOG(AVERAGE(I5:J5)-Blank!$H$2, 10)-Blank!$M$2)/Blank!$N$2) * K5</f>
        <v>1028.3813683530677</v>
      </c>
      <c r="N5" s="1">
        <f t="shared" si="1"/>
        <v>51.419068417653392</v>
      </c>
      <c r="O5" s="1"/>
    </row>
    <row r="6" spans="1:15" x14ac:dyDescent="0.25">
      <c r="A6" s="2">
        <f>Blank!A$2</f>
        <v>43146</v>
      </c>
      <c r="B6" s="2" t="str">
        <f>Blank!B$2</f>
        <v>User</v>
      </c>
      <c r="C6" s="2" t="str">
        <f>Blank!C$2</f>
        <v>siGENE</v>
      </c>
      <c r="D6" s="1" t="str">
        <f t="shared" ca="1" si="0"/>
        <v>siGENE</v>
      </c>
      <c r="E6" s="1" t="s">
        <v>31</v>
      </c>
      <c r="F6" s="1" t="s">
        <v>17</v>
      </c>
      <c r="G6" s="1" t="s">
        <v>27</v>
      </c>
      <c r="H6" s="1" t="s">
        <v>28</v>
      </c>
      <c r="I6" s="1">
        <v>0.41306369999999998</v>
      </c>
      <c r="J6" s="1">
        <v>0.43359439999999999</v>
      </c>
      <c r="K6" s="1">
        <v>500</v>
      </c>
      <c r="L6" s="1">
        <f>50</f>
        <v>50</v>
      </c>
      <c r="M6" s="1">
        <f>10^((LOG(AVERAGE(I6:J6)-Blank!$H$2, 10)-Blank!$M$2)/Blank!$N$2) * K6</f>
        <v>697.29605752482541</v>
      </c>
      <c r="N6" s="1">
        <f t="shared" si="1"/>
        <v>34.864802876241271</v>
      </c>
      <c r="O6" s="1"/>
    </row>
    <row r="7" spans="1:15" x14ac:dyDescent="0.25">
      <c r="A7" s="2">
        <f>Blank!A$2</f>
        <v>43146</v>
      </c>
      <c r="B7" s="2" t="str">
        <f>Blank!B$2</f>
        <v>User</v>
      </c>
      <c r="C7" s="2" t="str">
        <f>Blank!C$2</f>
        <v>siGENE</v>
      </c>
      <c r="D7" s="1" t="str">
        <f t="shared" ca="1" si="0"/>
        <v>siGENE</v>
      </c>
      <c r="E7" s="1" t="s">
        <v>31</v>
      </c>
      <c r="F7" s="1" t="s">
        <v>17</v>
      </c>
      <c r="G7" s="1" t="s">
        <v>27</v>
      </c>
      <c r="H7" s="1" t="s">
        <v>28</v>
      </c>
      <c r="I7" s="1">
        <v>0.3998718</v>
      </c>
      <c r="J7" s="1">
        <v>0.37653900000000001</v>
      </c>
      <c r="K7" s="1">
        <v>500</v>
      </c>
      <c r="L7" s="1">
        <f>50</f>
        <v>50</v>
      </c>
      <c r="M7" s="1">
        <f>10^((LOG(AVERAGE(I7:J7)-Blank!$H$2, 10)-Blank!$M$2)/Blank!$N$2) * K7</f>
        <v>590.63741596942407</v>
      </c>
      <c r="N7" s="1">
        <f t="shared" si="1"/>
        <v>29.531870798471203</v>
      </c>
      <c r="O7" s="1"/>
    </row>
    <row r="8" spans="1:15" x14ac:dyDescent="0.25">
      <c r="A8" s="5">
        <f>Blank!A$2</f>
        <v>43146</v>
      </c>
      <c r="B8" s="5" t="str">
        <f>Blank!B$2</f>
        <v>User</v>
      </c>
      <c r="C8" s="5" t="str">
        <f>Blank!C$2</f>
        <v>siGENE</v>
      </c>
      <c r="D8" s="4" t="str">
        <f t="shared" ca="1" si="0"/>
        <v>siGENE</v>
      </c>
      <c r="E8" t="s">
        <v>32</v>
      </c>
      <c r="F8" t="s">
        <v>17</v>
      </c>
      <c r="G8" t="s">
        <v>29</v>
      </c>
      <c r="H8" t="s">
        <v>21</v>
      </c>
      <c r="I8">
        <v>0.24357799999999999</v>
      </c>
      <c r="J8">
        <v>0.24107149999999999</v>
      </c>
      <c r="K8">
        <v>16</v>
      </c>
      <c r="L8">
        <v>100</v>
      </c>
      <c r="M8" s="4">
        <f>10^((LOG(AVERAGE(I8:J8)-Blank!$H$2, 10)-Blank!$M$2)/Blank!$N$2) * K8</f>
        <v>5.5394151627881811</v>
      </c>
      <c r="N8">
        <f t="shared" si="1"/>
        <v>0.55394151627881816</v>
      </c>
      <c r="O8">
        <f t="shared" ref="O8:O13" si="2">N8/(N2+N8+N14) * 100</f>
        <v>0.82127753991320973</v>
      </c>
    </row>
    <row r="9" spans="1:15" x14ac:dyDescent="0.25">
      <c r="A9" s="5">
        <f>Blank!A$2</f>
        <v>43146</v>
      </c>
      <c r="B9" s="5" t="str">
        <f>Blank!B$2</f>
        <v>User</v>
      </c>
      <c r="C9" s="5" t="str">
        <f>Blank!C$2</f>
        <v>siGENE</v>
      </c>
      <c r="D9" s="4" t="str">
        <f t="shared" ca="1" si="0"/>
        <v>siGENE</v>
      </c>
      <c r="E9" t="s">
        <v>32</v>
      </c>
      <c r="F9" t="s">
        <v>17</v>
      </c>
      <c r="G9" t="s">
        <v>29</v>
      </c>
      <c r="H9" t="s">
        <v>21</v>
      </c>
      <c r="I9">
        <v>0.2417782</v>
      </c>
      <c r="J9">
        <v>0.22333510000000001</v>
      </c>
      <c r="K9">
        <v>16</v>
      </c>
      <c r="L9">
        <v>100</v>
      </c>
      <c r="M9" s="4">
        <f>10^((LOG(AVERAGE(I9:J9)-Blank!$H$2, 10)-Blank!$M$2)/Blank!$N$2) * K9</f>
        <v>4.7153659406191153</v>
      </c>
      <c r="N9">
        <f t="shared" si="1"/>
        <v>0.47153659406191156</v>
      </c>
      <c r="O9">
        <f t="shared" si="2"/>
        <v>0.80209908022357301</v>
      </c>
    </row>
    <row r="10" spans="1:15" x14ac:dyDescent="0.25">
      <c r="A10" s="5">
        <f>Blank!A$2</f>
        <v>43146</v>
      </c>
      <c r="B10" s="5" t="str">
        <f>Blank!B$2</f>
        <v>User</v>
      </c>
      <c r="C10" s="5" t="str">
        <f>Blank!C$2</f>
        <v>siGENE</v>
      </c>
      <c r="D10" s="4" t="str">
        <f t="shared" ca="1" si="0"/>
        <v>siGENE</v>
      </c>
      <c r="E10" t="s">
        <v>32</v>
      </c>
      <c r="F10" t="s">
        <v>17</v>
      </c>
      <c r="G10" t="s">
        <v>29</v>
      </c>
      <c r="H10" t="s">
        <v>21</v>
      </c>
      <c r="I10">
        <v>0.2629514</v>
      </c>
      <c r="J10">
        <v>0.2292844</v>
      </c>
      <c r="K10">
        <v>16</v>
      </c>
      <c r="L10">
        <v>100</v>
      </c>
      <c r="M10" s="4">
        <f>10^((LOG(AVERAGE(I10:J10)-Blank!$H$2, 10)-Blank!$M$2)/Blank!$N$2) * K10</f>
        <v>5.8629131437917881</v>
      </c>
      <c r="N10">
        <f t="shared" si="1"/>
        <v>0.58629131437917881</v>
      </c>
      <c r="O10">
        <f t="shared" si="2"/>
        <v>1.3494266350968154</v>
      </c>
    </row>
    <row r="11" spans="1:15" x14ac:dyDescent="0.25">
      <c r="A11" s="5">
        <f>Blank!A$2</f>
        <v>43146</v>
      </c>
      <c r="B11" s="5" t="str">
        <f>Blank!B$2</f>
        <v>User</v>
      </c>
      <c r="C11" s="5" t="str">
        <f>Blank!C$2</f>
        <v>siGENE</v>
      </c>
      <c r="D11" s="4" t="str">
        <f t="shared" ca="1" si="0"/>
        <v>siGENE</v>
      </c>
      <c r="E11" t="s">
        <v>32</v>
      </c>
      <c r="F11" t="s">
        <v>17</v>
      </c>
      <c r="G11" t="s">
        <v>30</v>
      </c>
      <c r="H11" t="s">
        <v>28</v>
      </c>
      <c r="I11">
        <v>0.2722407</v>
      </c>
      <c r="J11">
        <v>0.2750592</v>
      </c>
      <c r="K11">
        <v>16</v>
      </c>
      <c r="L11">
        <v>100</v>
      </c>
      <c r="M11" s="4">
        <f>10^((LOG(AVERAGE(I11:J11)-Blank!$H$2, 10)-Blank!$M$2)/Blank!$N$2) * K11</f>
        <v>8.2613657027074829</v>
      </c>
      <c r="N11">
        <f t="shared" si="1"/>
        <v>0.82613657027074838</v>
      </c>
      <c r="O11">
        <f t="shared" si="2"/>
        <v>1.5364834156181844</v>
      </c>
    </row>
    <row r="12" spans="1:15" x14ac:dyDescent="0.25">
      <c r="A12" s="5">
        <f>Blank!A$2</f>
        <v>43146</v>
      </c>
      <c r="B12" s="5" t="str">
        <f>Blank!B$2</f>
        <v>User</v>
      </c>
      <c r="C12" s="5" t="str">
        <f>Blank!C$2</f>
        <v>siGENE</v>
      </c>
      <c r="D12" s="4" t="str">
        <f t="shared" ca="1" si="0"/>
        <v>siGENE</v>
      </c>
      <c r="E12" t="s">
        <v>32</v>
      </c>
      <c r="F12" t="s">
        <v>17</v>
      </c>
      <c r="G12" t="s">
        <v>30</v>
      </c>
      <c r="H12" t="s">
        <v>28</v>
      </c>
      <c r="I12">
        <v>0.31608560000000002</v>
      </c>
      <c r="J12">
        <v>0.290016</v>
      </c>
      <c r="K12">
        <v>16</v>
      </c>
      <c r="L12">
        <v>100</v>
      </c>
      <c r="M12" s="4">
        <f>10^((LOG(AVERAGE(I12:J12)-Blank!$H$2, 10)-Blank!$M$2)/Blank!$N$2) * K12</f>
        <v>10.903812661020899</v>
      </c>
      <c r="N12">
        <f t="shared" si="1"/>
        <v>1.09038126610209</v>
      </c>
      <c r="O12">
        <f t="shared" si="2"/>
        <v>2.8905738985435891</v>
      </c>
    </row>
    <row r="13" spans="1:15" x14ac:dyDescent="0.25">
      <c r="A13" s="5">
        <f>Blank!A$2</f>
        <v>43146</v>
      </c>
      <c r="B13" s="5" t="str">
        <f>Blank!B$2</f>
        <v>User</v>
      </c>
      <c r="C13" s="5" t="str">
        <f>Blank!C$2</f>
        <v>siGENE</v>
      </c>
      <c r="D13" s="4" t="str">
        <f t="shared" ca="1" si="0"/>
        <v>siGENE</v>
      </c>
      <c r="E13" t="s">
        <v>32</v>
      </c>
      <c r="F13" t="s">
        <v>17</v>
      </c>
      <c r="G13" t="s">
        <v>30</v>
      </c>
      <c r="H13" t="s">
        <v>28</v>
      </c>
      <c r="I13">
        <v>0.3002687</v>
      </c>
      <c r="J13">
        <v>0.26811760000000001</v>
      </c>
      <c r="K13">
        <v>16</v>
      </c>
      <c r="L13">
        <v>100</v>
      </c>
      <c r="M13" s="4">
        <f>10^((LOG(AVERAGE(I13:J13)-Blank!$H$2, 10)-Blank!$M$2)/Blank!$N$2) * K13</f>
        <v>9.2003128241998464</v>
      </c>
      <c r="N13">
        <f t="shared" si="1"/>
        <v>0.92003128241998466</v>
      </c>
      <c r="O13">
        <f t="shared" si="2"/>
        <v>2.8276455839088133</v>
      </c>
    </row>
    <row r="14" spans="1:15" x14ac:dyDescent="0.25">
      <c r="A14" s="2">
        <f>Blank!A$2</f>
        <v>43146</v>
      </c>
      <c r="B14" s="2" t="str">
        <f>Blank!B$2</f>
        <v>User</v>
      </c>
      <c r="C14" s="2" t="str">
        <f>Blank!C$2</f>
        <v>siGENE</v>
      </c>
      <c r="D14" s="1" t="str">
        <f t="shared" ca="1" si="0"/>
        <v>siGENE</v>
      </c>
      <c r="E14" s="1" t="s">
        <v>33</v>
      </c>
      <c r="F14" s="1" t="s">
        <v>17</v>
      </c>
      <c r="G14" s="1" t="s">
        <v>26</v>
      </c>
      <c r="H14" s="1" t="s">
        <v>21</v>
      </c>
      <c r="I14" s="1">
        <v>0.2223369</v>
      </c>
      <c r="J14" s="1">
        <v>0.24112729999999999</v>
      </c>
      <c r="K14" s="1">
        <v>16</v>
      </c>
      <c r="L14" s="1">
        <v>100</v>
      </c>
      <c r="M14" s="1">
        <f>10^((LOG(AVERAGE(I14:J14)-Blank!$H$2, 10)-Blank!$M$2)/Blank!$N$2) * K14</f>
        <v>4.6464388071731166</v>
      </c>
      <c r="N14" s="1">
        <f t="shared" si="1"/>
        <v>0.46464388071731166</v>
      </c>
      <c r="O14" s="1">
        <f t="shared" ref="O14:O19" si="3">N14/(N2+N14) * 100</f>
        <v>0.69458874650584546</v>
      </c>
    </row>
    <row r="15" spans="1:15" x14ac:dyDescent="0.25">
      <c r="A15" s="2">
        <f>Blank!A$2</f>
        <v>43146</v>
      </c>
      <c r="B15" s="2" t="str">
        <f>Blank!B$2</f>
        <v>User</v>
      </c>
      <c r="C15" s="2" t="str">
        <f>Blank!C$2</f>
        <v>siGENE</v>
      </c>
      <c r="D15" s="1" t="str">
        <f t="shared" ca="1" si="0"/>
        <v>siGENE</v>
      </c>
      <c r="E15" s="1" t="s">
        <v>33</v>
      </c>
      <c r="F15" s="1" t="s">
        <v>17</v>
      </c>
      <c r="G15" s="1" t="s">
        <v>26</v>
      </c>
      <c r="H15" s="1" t="s">
        <v>21</v>
      </c>
      <c r="I15" s="1">
        <v>0.376944</v>
      </c>
      <c r="J15" s="1">
        <v>0.3440743</v>
      </c>
      <c r="K15" s="1">
        <v>16</v>
      </c>
      <c r="L15" s="1">
        <v>100</v>
      </c>
      <c r="M15" s="1">
        <f>10^((LOG(AVERAGE(I15:J15)-Blank!$H$2, 10)-Blank!$M$2)/Blank!$N$2) * K15</f>
        <v>16.252174175690559</v>
      </c>
      <c r="N15" s="1">
        <f t="shared" si="1"/>
        <v>1.6252174175690559</v>
      </c>
      <c r="O15" s="1">
        <f t="shared" si="3"/>
        <v>2.7869013875257016</v>
      </c>
    </row>
    <row r="16" spans="1:15" x14ac:dyDescent="0.25">
      <c r="A16" s="2">
        <f>Blank!A$2</f>
        <v>43146</v>
      </c>
      <c r="B16" s="2" t="str">
        <f>Blank!B$2</f>
        <v>User</v>
      </c>
      <c r="C16" s="2" t="str">
        <f>Blank!C$2</f>
        <v>siGENE</v>
      </c>
      <c r="D16" s="1" t="str">
        <f t="shared" ca="1" si="0"/>
        <v>siGENE</v>
      </c>
      <c r="E16" s="1" t="s">
        <v>33</v>
      </c>
      <c r="F16" s="1" t="s">
        <v>17</v>
      </c>
      <c r="G16" s="1" t="s">
        <v>26</v>
      </c>
      <c r="H16" s="1" t="s">
        <v>21</v>
      </c>
      <c r="I16" s="1">
        <v>0.35826229999999998</v>
      </c>
      <c r="J16" s="1">
        <v>0.32203080000000001</v>
      </c>
      <c r="K16" s="1">
        <v>16</v>
      </c>
      <c r="L16" s="1">
        <v>100</v>
      </c>
      <c r="M16" s="1">
        <f>10^((LOG(AVERAGE(I16:J16)-Blank!$H$2, 10)-Blank!$M$2)/Blank!$N$2) * K16</f>
        <v>14.332462483235249</v>
      </c>
      <c r="N16" s="1">
        <f t="shared" si="1"/>
        <v>1.4332462483235249</v>
      </c>
      <c r="O16" s="1">
        <f t="shared" si="3"/>
        <v>3.3439287679069971</v>
      </c>
    </row>
    <row r="17" spans="1:15" x14ac:dyDescent="0.25">
      <c r="A17" s="2">
        <f>Blank!A$2</f>
        <v>43146</v>
      </c>
      <c r="B17" s="2" t="str">
        <f>Blank!B$2</f>
        <v>User</v>
      </c>
      <c r="C17" s="2" t="str">
        <f>Blank!C$2</f>
        <v>siGENE</v>
      </c>
      <c r="D17" s="1" t="str">
        <f t="shared" ca="1" si="0"/>
        <v>siGENE</v>
      </c>
      <c r="E17" s="1" t="s">
        <v>33</v>
      </c>
      <c r="F17" s="1" t="s">
        <v>17</v>
      </c>
      <c r="G17" s="1" t="s">
        <v>27</v>
      </c>
      <c r="H17" s="1" t="s">
        <v>28</v>
      </c>
      <c r="I17" s="1">
        <v>0.3604426</v>
      </c>
      <c r="J17" s="1">
        <v>0.33891470000000001</v>
      </c>
      <c r="K17" s="1">
        <v>16</v>
      </c>
      <c r="L17" s="1">
        <v>100</v>
      </c>
      <c r="M17" s="1">
        <f>10^((LOG(AVERAGE(I17:J17)-Blank!$H$2, 10)-Blank!$M$2)/Blank!$N$2) * K17</f>
        <v>15.228059045567912</v>
      </c>
      <c r="N17" s="1">
        <f t="shared" si="1"/>
        <v>1.5228059045567912</v>
      </c>
      <c r="O17" s="1">
        <f t="shared" si="3"/>
        <v>2.8763732377301636</v>
      </c>
    </row>
    <row r="18" spans="1:15" x14ac:dyDescent="0.25">
      <c r="A18" s="2">
        <f>Blank!A$2</f>
        <v>43146</v>
      </c>
      <c r="B18" s="2" t="str">
        <f>Blank!B$2</f>
        <v>User</v>
      </c>
      <c r="C18" s="2" t="str">
        <f>Blank!C$2</f>
        <v>siGENE</v>
      </c>
      <c r="D18" s="1" t="str">
        <f t="shared" ca="1" si="0"/>
        <v>siGENE</v>
      </c>
      <c r="E18" s="1" t="s">
        <v>33</v>
      </c>
      <c r="F18" s="1" t="s">
        <v>17</v>
      </c>
      <c r="G18" s="1" t="s">
        <v>27</v>
      </c>
      <c r="H18" s="1" t="s">
        <v>28</v>
      </c>
      <c r="I18" s="1">
        <v>0.39424500000000001</v>
      </c>
      <c r="J18" s="1">
        <v>0.35648930000000001</v>
      </c>
      <c r="K18" s="1">
        <v>16</v>
      </c>
      <c r="L18" s="1">
        <v>100</v>
      </c>
      <c r="M18" s="1">
        <f>10^((LOG(AVERAGE(I18:J18)-Blank!$H$2, 10)-Blank!$M$2)/Blank!$N$2) * K18</f>
        <v>17.667805737801984</v>
      </c>
      <c r="N18" s="1">
        <f t="shared" si="1"/>
        <v>1.7667805737801985</v>
      </c>
      <c r="O18" s="1">
        <f t="shared" si="3"/>
        <v>4.8231072953499723</v>
      </c>
    </row>
    <row r="19" spans="1:15" x14ac:dyDescent="0.25">
      <c r="A19" s="2">
        <f>Blank!A$2</f>
        <v>43146</v>
      </c>
      <c r="B19" s="2" t="str">
        <f>Blank!B$2</f>
        <v>User</v>
      </c>
      <c r="C19" s="2" t="str">
        <f>Blank!C$2</f>
        <v>siGENE</v>
      </c>
      <c r="D19" s="1" t="str">
        <f t="shared" ca="1" si="0"/>
        <v>siGENE</v>
      </c>
      <c r="E19" s="1" t="s">
        <v>33</v>
      </c>
      <c r="F19" s="1" t="s">
        <v>17</v>
      </c>
      <c r="G19" s="1" t="s">
        <v>27</v>
      </c>
      <c r="H19" s="1" t="s">
        <v>28</v>
      </c>
      <c r="I19" s="1">
        <v>0.41706179999999998</v>
      </c>
      <c r="J19" s="1">
        <v>0.39964159999999999</v>
      </c>
      <c r="K19" s="1">
        <v>16</v>
      </c>
      <c r="L19" s="1">
        <v>100</v>
      </c>
      <c r="M19" s="1">
        <f>10^((LOG(AVERAGE(I19:J19)-Blank!$H$2, 10)-Blank!$M$2)/Blank!$N$2) * K19</f>
        <v>20.851063637164199</v>
      </c>
      <c r="N19" s="1">
        <f t="shared" si="1"/>
        <v>2.0851063637164198</v>
      </c>
      <c r="O19" s="1">
        <f t="shared" si="3"/>
        <v>6.5948947396846851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Blank</vt:lpstr>
      <vt:lpstr>siNTP</vt:lpstr>
      <vt:lpstr>siGENE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2020-06-30T10:45:03Z</dcterms:modified>
</cp:coreProperties>
</file>