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lla/Desktop/Dissertation/Python/ss/"/>
    </mc:Choice>
  </mc:AlternateContent>
  <xr:revisionPtr revIDLastSave="0" documentId="13_ncr:1_{16331A87-EAC8-024D-845D-0169953BEF2A}" xr6:coauthVersionLast="47" xr6:coauthVersionMax="47" xr10:uidLastSave="{00000000-0000-0000-0000-000000000000}"/>
  <bookViews>
    <workbookView xWindow="21740" yWindow="5720" windowWidth="28040" windowHeight="17440" xr2:uid="{10AAE13D-FE67-9141-BFB2-C4206F6DFA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X9" i="1"/>
  <c r="W9" i="1"/>
  <c r="Q9" i="1"/>
  <c r="N9" i="1"/>
  <c r="M9" i="1"/>
  <c r="J9" i="1"/>
  <c r="I9" i="1"/>
  <c r="H9" i="1"/>
  <c r="AA8" i="1"/>
  <c r="Y8" i="1"/>
  <c r="X8" i="1"/>
  <c r="W8" i="1"/>
  <c r="N8" i="1"/>
  <c r="M8" i="1"/>
  <c r="I8" i="1"/>
  <c r="H8" i="1"/>
  <c r="AA7" i="1"/>
  <c r="Y7" i="1"/>
  <c r="X7" i="1"/>
  <c r="W7" i="1"/>
  <c r="Q7" i="1"/>
  <c r="N7" i="1"/>
  <c r="M7" i="1"/>
  <c r="K7" i="1"/>
  <c r="J7" i="1"/>
  <c r="I7" i="1"/>
  <c r="H7" i="1"/>
  <c r="AA6" i="1"/>
  <c r="X6" i="1"/>
  <c r="W6" i="1"/>
  <c r="Q6" i="1"/>
  <c r="N6" i="1"/>
  <c r="M6" i="1"/>
  <c r="I6" i="1"/>
  <c r="H6" i="1"/>
  <c r="X5" i="1"/>
  <c r="W5" i="1"/>
  <c r="N5" i="1"/>
  <c r="M5" i="1"/>
  <c r="I5" i="1"/>
  <c r="H5" i="1"/>
  <c r="AA4" i="1"/>
  <c r="Z4" i="1"/>
  <c r="Y4" i="1"/>
  <c r="X4" i="1"/>
  <c r="W4" i="1"/>
  <c r="Q4" i="1"/>
  <c r="O4" i="1"/>
  <c r="N4" i="1"/>
  <c r="M4" i="1"/>
  <c r="K4" i="1"/>
  <c r="J4" i="1"/>
  <c r="I4" i="1"/>
  <c r="H4" i="1"/>
  <c r="X3" i="1"/>
  <c r="W3" i="1"/>
  <c r="O3" i="1"/>
  <c r="N3" i="1"/>
  <c r="M3" i="1"/>
  <c r="I3" i="1"/>
  <c r="H3" i="1"/>
  <c r="X2" i="1"/>
  <c r="W2" i="1"/>
  <c r="N2" i="1"/>
  <c r="M2" i="1"/>
  <c r="J2" i="1"/>
  <c r="I2" i="1"/>
  <c r="H2" i="1"/>
</calcChain>
</file>

<file path=xl/sharedStrings.xml><?xml version="1.0" encoding="utf-8"?>
<sst xmlns="http://schemas.openxmlformats.org/spreadsheetml/2006/main" count="35" uniqueCount="35">
  <si>
    <t>Sr #</t>
  </si>
  <si>
    <t>Parish</t>
  </si>
  <si>
    <t>CI1831</t>
  </si>
  <si>
    <t>RC1831</t>
  </si>
  <si>
    <t>Pres1831</t>
  </si>
  <si>
    <t>OPD1831</t>
  </si>
  <si>
    <t>Other1831</t>
  </si>
  <si>
    <t>CI861</t>
  </si>
  <si>
    <t>RC1861</t>
  </si>
  <si>
    <t>Pres1861</t>
  </si>
  <si>
    <t>OPD1861</t>
  </si>
  <si>
    <t>Other1861</t>
  </si>
  <si>
    <t>CI871</t>
  </si>
  <si>
    <t>RC1871</t>
  </si>
  <si>
    <t>Pres1871</t>
  </si>
  <si>
    <t>OPD1871</t>
  </si>
  <si>
    <t>Other1871</t>
  </si>
  <si>
    <t>CI881</t>
  </si>
  <si>
    <t>RC1881</t>
  </si>
  <si>
    <t>Pres1881</t>
  </si>
  <si>
    <t>OPD1881</t>
  </si>
  <si>
    <t>Other1881</t>
  </si>
  <si>
    <t>CI891</t>
  </si>
  <si>
    <t>RC1891</t>
  </si>
  <si>
    <t>Pres1891</t>
  </si>
  <si>
    <t>OPD1891</t>
  </si>
  <si>
    <t>Other1891</t>
  </si>
  <si>
    <t>Baldoyle</t>
  </si>
  <si>
    <t>Balgriffin</t>
  </si>
  <si>
    <t>Howth</t>
  </si>
  <si>
    <t>Kilbarrack</t>
  </si>
  <si>
    <t>Kinsealy</t>
  </si>
  <si>
    <t>Malahide</t>
  </si>
  <si>
    <t>Portmarnock</t>
  </si>
  <si>
    <t>Raheny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</si>
</sst>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A3C6-02F3-B044-A86F-4D46848CA047}">
  <dimension ref="A1:AA9"/>
  <sheetViews>
    <sheetView tabSelected="1" workbookViewId="0">
      <selection activeCell="I25" sqref="I25"/>
    </sheetView>
  </sheetViews>
  <sheetFormatPr baseColWidth="10" defaultColWidth="8.83203125" defaultRowHeight="16" x14ac:dyDescent="0.2"/>
  <cols>
    <col min="1" max="1" width="4" bestFit="1" customWidth="1"/>
    <col min="2" max="2" width="11.1640625" bestFit="1" customWidth="1"/>
    <col min="3" max="3" width="6.5" bestFit="1" customWidth="1"/>
    <col min="4" max="4" width="7.1640625" bestFit="1" customWidth="1"/>
    <col min="5" max="6" width="8.5" bestFit="1" customWidth="1"/>
    <col min="7" max="7" width="8.5" customWidth="1"/>
    <col min="8" max="8" width="5.5" bestFit="1" customWidth="1"/>
    <col min="9" max="9" width="7.1640625" bestFit="1" customWidth="1"/>
    <col min="10" max="11" width="8.5" bestFit="1" customWidth="1"/>
    <col min="12" max="12" width="9.6640625" bestFit="1" customWidth="1"/>
    <col min="13" max="13" width="5.5" bestFit="1" customWidth="1"/>
    <col min="14" max="14" width="7.1640625" bestFit="1" customWidth="1"/>
    <col min="15" max="16" width="8.5" bestFit="1" customWidth="1"/>
    <col min="17" max="17" width="9.6640625" bestFit="1" customWidth="1"/>
    <col min="18" max="18" width="5.5" bestFit="1" customWidth="1"/>
    <col min="19" max="19" width="7.1640625" bestFit="1" customWidth="1"/>
    <col min="20" max="21" width="8.5" bestFit="1" customWidth="1"/>
    <col min="22" max="22" width="9.6640625" bestFit="1" customWidth="1"/>
    <col min="23" max="23" width="5.5" bestFit="1" customWidth="1"/>
    <col min="24" max="24" width="7.1640625" bestFit="1" customWidth="1"/>
    <col min="25" max="26" width="8.5" bestFit="1" customWidth="1"/>
    <col min="27" max="27" width="9.6640625" bestFit="1" customWidth="1"/>
  </cols>
  <sheetData>
    <row r="1" spans="1:2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3">
        <v>482</v>
      </c>
      <c r="B2" s="3" t="s">
        <v>27</v>
      </c>
      <c r="C2">
        <v>126</v>
      </c>
      <c r="D2">
        <v>1082</v>
      </c>
      <c r="E2" s="4">
        <v>0</v>
      </c>
      <c r="F2" s="4">
        <v>0</v>
      </c>
      <c r="G2" s="4">
        <v>0</v>
      </c>
      <c r="H2">
        <f>23+40+22+25</f>
        <v>110</v>
      </c>
      <c r="I2">
        <f>120+105+275+354</f>
        <v>854</v>
      </c>
      <c r="J2">
        <f>6+2+1+0</f>
        <v>9</v>
      </c>
      <c r="K2">
        <v>0</v>
      </c>
      <c r="L2">
        <v>1</v>
      </c>
      <c r="M2">
        <f>20+26</f>
        <v>46</v>
      </c>
      <c r="N2">
        <f>348+444</f>
        <v>792</v>
      </c>
      <c r="O2">
        <v>0</v>
      </c>
      <c r="P2">
        <v>0</v>
      </c>
      <c r="Q2">
        <v>1</v>
      </c>
      <c r="R2">
        <v>23</v>
      </c>
      <c r="S2">
        <v>814</v>
      </c>
      <c r="T2">
        <v>1</v>
      </c>
      <c r="U2">
        <v>0</v>
      </c>
      <c r="V2">
        <v>3</v>
      </c>
      <c r="W2">
        <f>22+25</f>
        <v>47</v>
      </c>
      <c r="X2">
        <f>394+399</f>
        <v>793</v>
      </c>
      <c r="Y2">
        <v>0</v>
      </c>
      <c r="Z2">
        <v>0</v>
      </c>
      <c r="AA2">
        <v>6</v>
      </c>
    </row>
    <row r="3" spans="1:27" x14ac:dyDescent="0.2">
      <c r="A3" s="3">
        <v>492</v>
      </c>
      <c r="B3" s="3" t="s">
        <v>28</v>
      </c>
      <c r="C3">
        <v>27</v>
      </c>
      <c r="D3">
        <v>232</v>
      </c>
      <c r="E3" s="4">
        <v>0</v>
      </c>
      <c r="F3" s="4">
        <v>0</v>
      </c>
      <c r="G3" s="4">
        <v>0</v>
      </c>
      <c r="H3">
        <f>31+37</f>
        <v>68</v>
      </c>
      <c r="I3">
        <f>170+165</f>
        <v>335</v>
      </c>
      <c r="J3">
        <v>0</v>
      </c>
      <c r="K3">
        <v>1</v>
      </c>
      <c r="L3">
        <v>1</v>
      </c>
      <c r="M3">
        <f>31+30</f>
        <v>61</v>
      </c>
      <c r="N3">
        <f>161+170</f>
        <v>331</v>
      </c>
      <c r="O3">
        <f>3+3</f>
        <v>6</v>
      </c>
      <c r="P3">
        <v>0</v>
      </c>
      <c r="Q3">
        <v>0</v>
      </c>
      <c r="R3">
        <v>38</v>
      </c>
      <c r="S3">
        <v>345</v>
      </c>
      <c r="T3">
        <v>6</v>
      </c>
      <c r="U3">
        <v>0</v>
      </c>
      <c r="V3">
        <v>18</v>
      </c>
      <c r="W3">
        <f>12+16</f>
        <v>28</v>
      </c>
      <c r="X3">
        <f>148+153</f>
        <v>301</v>
      </c>
      <c r="Y3">
        <v>1</v>
      </c>
      <c r="Z3">
        <v>0</v>
      </c>
      <c r="AA3">
        <v>10</v>
      </c>
    </row>
    <row r="4" spans="1:27" x14ac:dyDescent="0.2">
      <c r="A4" s="3">
        <v>590</v>
      </c>
      <c r="B4" s="3" t="s">
        <v>29</v>
      </c>
      <c r="C4">
        <v>219</v>
      </c>
      <c r="D4">
        <v>1487</v>
      </c>
      <c r="E4" s="4">
        <v>0</v>
      </c>
      <c r="F4" s="4">
        <v>0</v>
      </c>
      <c r="G4" s="4">
        <v>0</v>
      </c>
      <c r="H4">
        <f>66+107+29+19</f>
        <v>221</v>
      </c>
      <c r="I4">
        <f>316+331+379+372</f>
        <v>1398</v>
      </c>
      <c r="J4">
        <f>8+8+1+2</f>
        <v>19</v>
      </c>
      <c r="K4">
        <f>1+1+1+2+3</f>
        <v>8</v>
      </c>
      <c r="L4">
        <v>3</v>
      </c>
      <c r="M4">
        <f>159+181</f>
        <v>340</v>
      </c>
      <c r="N4">
        <f>738+837</f>
        <v>1575</v>
      </c>
      <c r="O4">
        <f>12+9</f>
        <v>21</v>
      </c>
      <c r="P4">
        <v>3</v>
      </c>
      <c r="Q4">
        <f>4+5</f>
        <v>9</v>
      </c>
      <c r="R4">
        <v>304</v>
      </c>
      <c r="S4">
        <v>1523</v>
      </c>
      <c r="T4">
        <v>30</v>
      </c>
      <c r="U4">
        <v>0</v>
      </c>
      <c r="V4">
        <v>9</v>
      </c>
      <c r="W4">
        <f>201+214</f>
        <v>415</v>
      </c>
      <c r="X4">
        <f>783+885</f>
        <v>1668</v>
      </c>
      <c r="Y4">
        <f>12+22</f>
        <v>34</v>
      </c>
      <c r="Z4">
        <f>2+6</f>
        <v>8</v>
      </c>
      <c r="AA4">
        <f>21+28</f>
        <v>49</v>
      </c>
    </row>
    <row r="5" spans="1:27" x14ac:dyDescent="0.2">
      <c r="A5" s="3">
        <v>594</v>
      </c>
      <c r="B5" s="3" t="s">
        <v>30</v>
      </c>
      <c r="C5">
        <v>31</v>
      </c>
      <c r="D5">
        <v>139</v>
      </c>
      <c r="E5" s="4">
        <v>0</v>
      </c>
      <c r="F5" s="4">
        <v>0</v>
      </c>
      <c r="G5" s="4">
        <v>0</v>
      </c>
      <c r="H5">
        <f>21+28</f>
        <v>49</v>
      </c>
      <c r="I5">
        <f>102+120</f>
        <v>222</v>
      </c>
      <c r="J5">
        <v>0</v>
      </c>
      <c r="K5">
        <v>0</v>
      </c>
      <c r="L5">
        <v>0</v>
      </c>
      <c r="M5">
        <f>12+15</f>
        <v>27</v>
      </c>
      <c r="N5">
        <f>107+123</f>
        <v>230</v>
      </c>
      <c r="O5">
        <v>0</v>
      </c>
      <c r="P5">
        <v>0</v>
      </c>
      <c r="Q5">
        <v>0</v>
      </c>
      <c r="R5">
        <v>50</v>
      </c>
      <c r="S5">
        <v>204</v>
      </c>
      <c r="T5">
        <v>0</v>
      </c>
      <c r="U5">
        <v>6</v>
      </c>
      <c r="V5">
        <v>0</v>
      </c>
      <c r="W5">
        <f>16+22</f>
        <v>38</v>
      </c>
      <c r="X5">
        <f>114+109</f>
        <v>223</v>
      </c>
      <c r="Y5">
        <v>0</v>
      </c>
      <c r="Z5">
        <v>0</v>
      </c>
      <c r="AA5">
        <v>0</v>
      </c>
    </row>
    <row r="6" spans="1:27" x14ac:dyDescent="0.2">
      <c r="A6" s="3">
        <v>610</v>
      </c>
      <c r="B6" s="3" t="s">
        <v>31</v>
      </c>
      <c r="C6">
        <v>58</v>
      </c>
      <c r="D6">
        <v>592</v>
      </c>
      <c r="E6" s="4">
        <v>0</v>
      </c>
      <c r="F6" s="4">
        <v>0</v>
      </c>
      <c r="G6" s="4">
        <v>0</v>
      </c>
      <c r="H6">
        <f>28+31</f>
        <v>59</v>
      </c>
      <c r="I6">
        <f>278+269</f>
        <v>547</v>
      </c>
      <c r="J6">
        <v>0</v>
      </c>
      <c r="K6">
        <v>0</v>
      </c>
      <c r="L6">
        <v>0</v>
      </c>
      <c r="M6">
        <f>20+23</f>
        <v>43</v>
      </c>
      <c r="N6">
        <f>255+234</f>
        <v>489</v>
      </c>
      <c r="O6">
        <v>0</v>
      </c>
      <c r="P6">
        <v>0</v>
      </c>
      <c r="Q6">
        <f>8+14</f>
        <v>22</v>
      </c>
      <c r="R6">
        <v>40</v>
      </c>
      <c r="S6">
        <v>504</v>
      </c>
      <c r="T6">
        <v>0</v>
      </c>
      <c r="U6">
        <v>0</v>
      </c>
      <c r="V6">
        <v>0</v>
      </c>
      <c r="W6">
        <f>17+20</f>
        <v>37</v>
      </c>
      <c r="X6">
        <f>204+212</f>
        <v>416</v>
      </c>
      <c r="Y6">
        <v>1</v>
      </c>
      <c r="Z6">
        <v>0</v>
      </c>
      <c r="AA6">
        <f>3+2</f>
        <v>5</v>
      </c>
    </row>
    <row r="7" spans="1:27" x14ac:dyDescent="0.2">
      <c r="A7" s="3">
        <v>616</v>
      </c>
      <c r="B7" s="3" t="s">
        <v>32</v>
      </c>
      <c r="C7">
        <v>255</v>
      </c>
      <c r="D7">
        <v>968</v>
      </c>
      <c r="E7" s="4">
        <v>0</v>
      </c>
      <c r="F7" s="4">
        <v>0</v>
      </c>
      <c r="G7" s="4">
        <v>0</v>
      </c>
      <c r="H7">
        <f>19+26+84+136</f>
        <v>265</v>
      </c>
      <c r="I7">
        <f>284+325+233+246</f>
        <v>1088</v>
      </c>
      <c r="J7">
        <f>2</f>
        <v>2</v>
      </c>
      <c r="K7">
        <f>7+4</f>
        <v>11</v>
      </c>
      <c r="L7">
        <v>0</v>
      </c>
      <c r="M7">
        <f>106+173</f>
        <v>279</v>
      </c>
      <c r="N7">
        <f>398+503</f>
        <v>901</v>
      </c>
      <c r="O7">
        <v>1</v>
      </c>
      <c r="P7">
        <v>0</v>
      </c>
      <c r="Q7">
        <f>15+24</f>
        <v>39</v>
      </c>
      <c r="R7">
        <v>284</v>
      </c>
      <c r="S7">
        <v>890</v>
      </c>
      <c r="T7">
        <v>15</v>
      </c>
      <c r="U7">
        <v>0</v>
      </c>
      <c r="V7">
        <v>0</v>
      </c>
      <c r="W7">
        <f>97+133</f>
        <v>230</v>
      </c>
      <c r="X7">
        <f>374+467</f>
        <v>841</v>
      </c>
      <c r="Y7">
        <f>13+21</f>
        <v>34</v>
      </c>
      <c r="Z7">
        <v>1</v>
      </c>
      <c r="AA7">
        <f>1+3</f>
        <v>4</v>
      </c>
    </row>
    <row r="8" spans="1:27" x14ac:dyDescent="0.2">
      <c r="A8" s="3">
        <v>627</v>
      </c>
      <c r="B8" s="3" t="s">
        <v>33</v>
      </c>
      <c r="C8">
        <v>92</v>
      </c>
      <c r="D8">
        <v>390</v>
      </c>
      <c r="E8" s="4">
        <v>0</v>
      </c>
      <c r="F8" s="4">
        <v>0</v>
      </c>
      <c r="G8" s="4">
        <v>0</v>
      </c>
      <c r="H8">
        <f>16+12</f>
        <v>28</v>
      </c>
      <c r="I8">
        <f>193+200</f>
        <v>393</v>
      </c>
      <c r="J8">
        <v>0</v>
      </c>
      <c r="K8">
        <v>0</v>
      </c>
      <c r="L8">
        <v>0</v>
      </c>
      <c r="M8">
        <f>9+12</f>
        <v>21</v>
      </c>
      <c r="N8">
        <f>191+213</f>
        <v>404</v>
      </c>
      <c r="O8">
        <v>0</v>
      </c>
      <c r="P8">
        <v>0</v>
      </c>
      <c r="Q8">
        <v>0</v>
      </c>
      <c r="R8">
        <v>67</v>
      </c>
      <c r="S8">
        <v>390</v>
      </c>
      <c r="T8">
        <v>0</v>
      </c>
      <c r="U8">
        <v>0</v>
      </c>
      <c r="V8">
        <v>0</v>
      </c>
      <c r="W8">
        <f>43+48</f>
        <v>91</v>
      </c>
      <c r="X8">
        <f>188+169</f>
        <v>357</v>
      </c>
      <c r="Y8">
        <f>5</f>
        <v>5</v>
      </c>
      <c r="Z8">
        <v>0</v>
      </c>
      <c r="AA8">
        <f>3+3</f>
        <v>6</v>
      </c>
    </row>
    <row r="9" spans="1:27" x14ac:dyDescent="0.2">
      <c r="A9" s="3">
        <v>641</v>
      </c>
      <c r="B9" s="3" t="s">
        <v>34</v>
      </c>
      <c r="C9">
        <v>115</v>
      </c>
      <c r="D9">
        <v>484</v>
      </c>
      <c r="E9" s="4">
        <v>0</v>
      </c>
      <c r="F9" s="4">
        <v>13</v>
      </c>
      <c r="G9" s="4">
        <v>0</v>
      </c>
      <c r="H9">
        <f>15+18+15+12</f>
        <v>60</v>
      </c>
      <c r="I9">
        <f>117+141+93+94</f>
        <v>445</v>
      </c>
      <c r="J9">
        <f>1+1</f>
        <v>2</v>
      </c>
      <c r="K9">
        <v>2</v>
      </c>
      <c r="L9">
        <v>0</v>
      </c>
      <c r="M9">
        <f>46+60</f>
        <v>106</v>
      </c>
      <c r="N9">
        <f>212+228</f>
        <v>440</v>
      </c>
      <c r="O9">
        <v>1</v>
      </c>
      <c r="P9">
        <v>0</v>
      </c>
      <c r="Q9">
        <f>2+1</f>
        <v>3</v>
      </c>
      <c r="R9">
        <v>114</v>
      </c>
      <c r="S9">
        <v>310</v>
      </c>
      <c r="T9">
        <v>1</v>
      </c>
      <c r="U9">
        <v>1</v>
      </c>
      <c r="V9">
        <v>0</v>
      </c>
      <c r="W9">
        <f>50+56</f>
        <v>106</v>
      </c>
      <c r="X9">
        <f>155+178</f>
        <v>333</v>
      </c>
      <c r="Y9">
        <f>7+2</f>
        <v>9</v>
      </c>
      <c r="Z9">
        <v>0</v>
      </c>
      <c r="AA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Cao</dc:creator>
  <cp:lastModifiedBy>Man Cao</cp:lastModifiedBy>
  <dcterms:created xsi:type="dcterms:W3CDTF">2024-07-08T14:42:05Z</dcterms:created>
  <dcterms:modified xsi:type="dcterms:W3CDTF">2024-07-08T14:43:17Z</dcterms:modified>
</cp:coreProperties>
</file>