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fe392becd67a9b/Documents/"/>
    </mc:Choice>
  </mc:AlternateContent>
  <xr:revisionPtr revIDLastSave="5" documentId="8_{C2B7BA30-D900-4AC8-99EE-71D4A11DE3AA}" xr6:coauthVersionLast="47" xr6:coauthVersionMax="47" xr10:uidLastSave="{A8D935A2-93A6-4924-901A-FDFC3A497256}"/>
  <bookViews>
    <workbookView xWindow="-108" yWindow="-108" windowWidth="23256" windowHeight="12456" activeTab="5" xr2:uid="{00000000-000D-0000-FFFF-FFFF00000000}"/>
  </bookViews>
  <sheets>
    <sheet name="Crowdfunding" sheetId="1" r:id="rId1"/>
    <sheet name="Pivot Table 1" sheetId="8" r:id="rId2"/>
    <sheet name="Pivot Table 2" sheetId="9" r:id="rId3"/>
    <sheet name="Pivot Table 3" sheetId="10" r:id="rId4"/>
    <sheet name="Crowdfunding Goal Analysis" sheetId="15" r:id="rId5"/>
    <sheet name="Statistical Analysis" sheetId="17" r:id="rId6"/>
  </sheets>
  <definedNames>
    <definedName name="_xlnm._FilterDatabase" localSheetId="0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7" l="1"/>
  <c r="H7" i="17"/>
  <c r="K6" i="17"/>
  <c r="H6" i="17"/>
  <c r="K5" i="17"/>
  <c r="H5" i="17"/>
  <c r="K4" i="17"/>
  <c r="H4" i="17"/>
  <c r="K3" i="17"/>
  <c r="H3" i="17"/>
  <c r="K2" i="17"/>
  <c r="H2" i="17"/>
  <c r="D13" i="15"/>
  <c r="C13" i="15"/>
  <c r="B13" i="15"/>
  <c r="D12" i="15"/>
  <c r="C12" i="15"/>
  <c r="B12" i="15"/>
  <c r="D11" i="15"/>
  <c r="C11" i="15"/>
  <c r="B11" i="15"/>
  <c r="D10" i="15"/>
  <c r="C10" i="15"/>
  <c r="B10" i="15"/>
  <c r="E10" i="15" s="1"/>
  <c r="G10" i="15" s="1"/>
  <c r="D9" i="15"/>
  <c r="C9" i="15"/>
  <c r="B9" i="15"/>
  <c r="E9" i="15" s="1"/>
  <c r="D8" i="15"/>
  <c r="C8" i="15"/>
  <c r="B8" i="15"/>
  <c r="D7" i="15"/>
  <c r="C7" i="15"/>
  <c r="B7" i="15"/>
  <c r="D6" i="15"/>
  <c r="C6" i="15"/>
  <c r="B6" i="15"/>
  <c r="E6" i="15" s="1"/>
  <c r="H6" i="15" s="1"/>
  <c r="D5" i="15"/>
  <c r="C5" i="15"/>
  <c r="B5" i="15"/>
  <c r="D4" i="15"/>
  <c r="C4" i="15"/>
  <c r="B4" i="15"/>
  <c r="D3" i="15"/>
  <c r="C3" i="15"/>
  <c r="B3" i="15"/>
  <c r="E3" i="15" s="1"/>
  <c r="D2" i="15"/>
  <c r="C2" i="15"/>
  <c r="B2" i="15"/>
  <c r="U17" i="1"/>
  <c r="U41" i="1"/>
  <c r="U49" i="1"/>
  <c r="U65" i="1"/>
  <c r="U73" i="1"/>
  <c r="U76" i="1"/>
  <c r="U78" i="1"/>
  <c r="U84" i="1"/>
  <c r="U121" i="1"/>
  <c r="U137" i="1"/>
  <c r="U158" i="1"/>
  <c r="U185" i="1"/>
  <c r="U209" i="1"/>
  <c r="U212" i="1"/>
  <c r="U220" i="1"/>
  <c r="U233" i="1"/>
  <c r="U236" i="1"/>
  <c r="U249" i="1"/>
  <c r="U257" i="1"/>
  <c r="U273" i="1"/>
  <c r="U279" i="1"/>
  <c r="U297" i="1"/>
  <c r="U305" i="1"/>
  <c r="U310" i="1"/>
  <c r="U311" i="1"/>
  <c r="U321" i="1"/>
  <c r="U356" i="1"/>
  <c r="U377" i="1"/>
  <c r="U414" i="1"/>
  <c r="U415" i="1"/>
  <c r="U452" i="1"/>
  <c r="U468" i="1"/>
  <c r="U492" i="1"/>
  <c r="U513" i="1"/>
  <c r="U524" i="1"/>
  <c r="U529" i="1"/>
  <c r="U530" i="1"/>
  <c r="U548" i="1"/>
  <c r="U588" i="1"/>
  <c r="U644" i="1"/>
  <c r="U649" i="1"/>
  <c r="U660" i="1"/>
  <c r="U737" i="1"/>
  <c r="U749" i="1"/>
  <c r="U769" i="1"/>
  <c r="U780" i="1"/>
  <c r="U781" i="1"/>
  <c r="U796" i="1"/>
  <c r="U813" i="1"/>
  <c r="U814" i="1"/>
  <c r="U815" i="1"/>
  <c r="U844" i="1"/>
  <c r="U860" i="1"/>
  <c r="U868" i="1"/>
  <c r="U869" i="1"/>
  <c r="U870" i="1"/>
  <c r="U908" i="1"/>
  <c r="U924" i="1"/>
  <c r="U932" i="1"/>
  <c r="U933" i="1"/>
  <c r="U934" i="1"/>
  <c r="U956" i="1"/>
  <c r="U957" i="1"/>
  <c r="U958" i="1"/>
  <c r="U959" i="1"/>
  <c r="U988" i="1"/>
  <c r="U989" i="1"/>
  <c r="U990" i="1"/>
  <c r="U99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S74" i="1"/>
  <c r="U74" i="1" s="1"/>
  <c r="S75" i="1"/>
  <c r="U75" i="1" s="1"/>
  <c r="S76" i="1"/>
  <c r="S77" i="1"/>
  <c r="U77" i="1" s="1"/>
  <c r="S78" i="1"/>
  <c r="S79" i="1"/>
  <c r="U79" i="1" s="1"/>
  <c r="S80" i="1"/>
  <c r="U80" i="1" s="1"/>
  <c r="S81" i="1"/>
  <c r="U81" i="1" s="1"/>
  <c r="S82" i="1"/>
  <c r="U82" i="1" s="1"/>
  <c r="S83" i="1"/>
  <c r="U83" i="1" s="1"/>
  <c r="S84" i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S210" i="1"/>
  <c r="U210" i="1" s="1"/>
  <c r="S211" i="1"/>
  <c r="U211" i="1" s="1"/>
  <c r="S212" i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S234" i="1"/>
  <c r="U234" i="1" s="1"/>
  <c r="S235" i="1"/>
  <c r="U235" i="1" s="1"/>
  <c r="S236" i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S306" i="1"/>
  <c r="U306" i="1" s="1"/>
  <c r="S307" i="1"/>
  <c r="U307" i="1" s="1"/>
  <c r="S308" i="1"/>
  <c r="U308" i="1" s="1"/>
  <c r="S309" i="1"/>
  <c r="U309" i="1" s="1"/>
  <c r="S310" i="1"/>
  <c r="S311" i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S415" i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S525" i="1"/>
  <c r="U525" i="1" s="1"/>
  <c r="S526" i="1"/>
  <c r="U526" i="1" s="1"/>
  <c r="S527" i="1"/>
  <c r="U527" i="1" s="1"/>
  <c r="S528" i="1"/>
  <c r="U528" i="1" s="1"/>
  <c r="S529" i="1"/>
  <c r="S530" i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S645" i="1"/>
  <c r="U645" i="1" s="1"/>
  <c r="S646" i="1"/>
  <c r="U646" i="1" s="1"/>
  <c r="S647" i="1"/>
  <c r="U647" i="1" s="1"/>
  <c r="S648" i="1"/>
  <c r="U648" i="1" s="1"/>
  <c r="S649" i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S781" i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S814" i="1"/>
  <c r="S815" i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S869" i="1"/>
  <c r="S870" i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S933" i="1"/>
  <c r="S934" i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S957" i="1"/>
  <c r="S958" i="1"/>
  <c r="S959" i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S989" i="1"/>
  <c r="S990" i="1"/>
  <c r="S991" i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2" i="1"/>
  <c r="F3" i="15" l="1"/>
  <c r="H3" i="15"/>
  <c r="G3" i="15"/>
  <c r="E2" i="15"/>
  <c r="G2" i="15" s="1"/>
  <c r="E4" i="15"/>
  <c r="G4" i="15" s="1"/>
  <c r="F4" i="15"/>
  <c r="H9" i="15"/>
  <c r="F9" i="15"/>
  <c r="G9" i="15"/>
  <c r="H10" i="15"/>
  <c r="G6" i="15"/>
  <c r="H13" i="15"/>
  <c r="F10" i="15"/>
  <c r="E8" i="15"/>
  <c r="G8" i="15" s="1"/>
  <c r="E5" i="15"/>
  <c r="F6" i="15"/>
  <c r="E13" i="15"/>
  <c r="G13" i="15" s="1"/>
  <c r="E7" i="15"/>
  <c r="H7" i="15" s="1"/>
  <c r="E12" i="15"/>
  <c r="F12" i="15" s="1"/>
  <c r="E11" i="15"/>
  <c r="H11" i="15" s="1"/>
  <c r="F2" i="15" l="1"/>
  <c r="H4" i="15"/>
  <c r="F8" i="15"/>
  <c r="H8" i="15"/>
  <c r="H2" i="15"/>
  <c r="H5" i="15"/>
  <c r="G5" i="15"/>
  <c r="F13" i="15"/>
  <c r="F5" i="15"/>
  <c r="H12" i="15"/>
  <c r="F11" i="15"/>
  <c r="G12" i="15"/>
  <c r="G7" i="15"/>
  <c r="F7" i="15"/>
  <c r="G11" i="15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<sst xmlns="http://schemas.openxmlformats.org/spreadsheetml/2006/main" count="9068" uniqueCount="2114">
  <si>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</si>
  <si>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</si>
  <si>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</si>
  <si>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</si>
  <si>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</si>
  <si>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</si>
  <si>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</si>
  <si>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</si>
  <si>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</si>
  <si>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</si>
  <si>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</si>
  <si>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</si>
  <si>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</si>
  <si>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</si>
  <si>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</si>
  <si>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</si>
  <si>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</si>
  <si>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</si>
  <si>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</si>
  <si>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</si>
  <si>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</si>
  <si>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</si>
  <si>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</si>
  <si>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</si>
  <si>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</si>
  <si>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</si>
  <si>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</si>
  <si>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</si>
  <si>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</si>
  <si>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</si>
  <si>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</si>
  <si>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</si>
  <si>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</si>
  <si>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</si>
  <si>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</si>
  <si>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</si>
  <si>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</si>
  <si>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</si>
  <si>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</si>
  <si>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</si>
  <si>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</si>
  <si>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</si>
  <si>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</si>
  <si>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</si>
  <si>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</si>
  <si>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</si>
  <si>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</si>
  <si>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</si>
  <si>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</si>
  <si>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</si>
  <si>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</si>
  <si>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</si>
  <si>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</si>
  <si>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</si>
  <si>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</si>
  <si>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</si>
  <si>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</si>
  <si>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</si>
  <si>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</si>
  <si>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</si>
  <si>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</si>
  <si>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</si>
  <si>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</si>
  <si>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</si>
  <si>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</si>
  <si>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</si>
  <si>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</si>
  <si>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</si>
  <si>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</si>
  <si>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</si>
  <si>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</si>
  <si>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</si>
  <si>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</si>
  <si>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</si>
  <si>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</si>
  <si>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</si>
  <si>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</si>
  <si>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</si>
  <si>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</si>
  <si>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</si>
  <si>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</si>
  <si>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</si>
  <si>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</si>
  <si>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</si>
  <si>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</si>
  <si>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</si>
  <si>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</si>
  <si>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</si>
  <si>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</si>
  <si>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</si>
  <si>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</si>
  <si>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</si>
  <si>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</si>
  <si>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</si>
  <si>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</si>
  <si>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</si>
  <si>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</si>
  <si>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</si>
  <si>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</si>
  <si>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</si>
  <si>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</si>
  <si>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</si>
  <si>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</si>
  <si>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</si>
  <si>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</si>
  <si>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</si>
  <si>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</si>
  <si>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</si>
  <si>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</si>
  <si>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</si>
  <si>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</si>
  <si>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</si>
  <si>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</si>
  <si>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</si>
  <si>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</si>
  <si>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</si>
  <si>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</si>
  <si>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</si>
  <si>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</si>
  <si>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</si>
  <si>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</si>
  <si>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</si>
  <si>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</si>
  <si>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</si>
  <si>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</si>
  <si>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</si>
  <si>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</si>
  <si>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</si>
  <si>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</si>
  <si>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</si>
  <si>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</si>
  <si>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</si>
  <si>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</si>
  <si>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</si>
  <si>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</si>
  <si>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</si>
  <si>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</si>
  <si>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</si>
  <si>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</si>
  <si>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</si>
  <si>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</si>
  <si>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</si>
  <si>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</si>
  <si>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</si>
  <si>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</si>
  <si>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</si>
  <si>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</si>
  <si>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</si>
  <si>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</si>
  <si>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</si>
  <si>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</si>
  <si>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</si>
  <si>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</si>
  <si>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</si>
  <si>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</si>
  <si>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</si>
  <si>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</si>
  <si>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</si>
  <si>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</si>
  <si>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</si>
  <si>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</si>
  <si>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</si>
  <si>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</si>
  <si>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</si>
  <si>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</si>
  <si>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</si>
  <si>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</si>
  <si>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</si>
  <si>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</si>
  <si>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</si>
  <si>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</si>
  <si>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</si>
  <si>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</si>
  <si>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</si>
  <si>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</si>
  <si>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</si>
  <si>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</si>
  <si>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</si>
  <si>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</si>
  <si>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</si>
  <si>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</si>
  <si>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</si>
  <si>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</si>
  <si>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</si>
  <si>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</si>
  <si>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</si>
  <si>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</si>
  <si>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</si>
  <si>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</si>
  <si>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</si>
  <si>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</si>
  <si>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</si>
  <si>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</si>
  <si>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</si>
  <si>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</si>
  <si>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</si>
  <si>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</si>
  <si>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</si>
  <si>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</si>
  <si>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</si>
  <si>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</si>
  <si>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</si>
  <si>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</si>
  <si>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</si>
  <si>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</si>
  <si>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</si>
  <si>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</si>
  <si>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</si>
  <si>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</si>
  <si>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</si>
  <si>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</si>
  <si>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</si>
  <si>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</si>
  <si>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</si>
  <si>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</si>
  <si>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</si>
  <si>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</si>
  <si>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</si>
  <si>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</si>
  <si>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</si>
  <si>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</si>
  <si>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</si>
  <si>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</si>
  <si>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</si>
  <si>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</si>
  <si>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</si>
  <si>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</si>
  <si>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</si>
  <si>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</si>
  <si>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</si>
  <si>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</si>
  <si>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</si>
  <si>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</si>
  <si>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</si>
  <si>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</si>
  <si>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</si>
  <si>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</si>
  <si>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</si>
  <si>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</si>
  <si>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</si>
  <si>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</si>
  <si>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</si>
  <si>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</si>
  <si>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</si>
  <si>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</si>
  <si>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</si>
  <si>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</si>
  <si>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</si>
  <si>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</si>
  <si>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</si>
  <si>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</si>
  <si>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</si>
  <si>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</si>
  <si>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</si>
  <si>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</si>
  <si>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</si>
  <si>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</si>
  <si>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</si>
  <si>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</si>
  <si>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</si>
  <si>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</si>
  <si>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</si>
  <si>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</si>
  <si>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</si>
  <si>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</si>
  <si>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</si>
  <si>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</si>
  <si>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</si>
  <si>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</si>
  <si>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</si>
  <si>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</si>
  <si>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</si>
  <si>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</si>
  <si>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</si>
  <si>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</si>
  <si>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</si>
  <si>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</si>
  <si>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</si>
  <si>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</si>
  <si>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</si>
  <si>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</si>
  <si>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</si>
  <si>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</si>
  <si>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</si>
  <si>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</si>
  <si>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</si>
  <si>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</si>
  <si>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</si>
  <si>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</si>
  <si>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</si>
  <si>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</si>
  <si>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</si>
  <si>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</si>
  <si>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</si>
  <si>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</si>
  <si>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</si>
  <si>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</si>
  <si>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</si>
  <si>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</si>
  <si>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</si>
  <si>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</si>
  <si>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</si>
  <si>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</si>
  <si>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</si>
  <si>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</si>
  <si>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</si>
  <si>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</si>
  <si>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</si>
  <si>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</si>
  <si>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</si>
  <si>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</si>
  <si>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</si>
  <si>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</si>
  <si>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</si>
  <si>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</si>
  <si>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</si>
  <si>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</si>
  <si>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</si>
  <si>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</si>
  <si>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</si>
  <si>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</si>
  <si>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</si>
  <si>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</si>
  <si>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</si>
  <si>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</si>
  <si>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</si>
  <si>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</si>
  <si>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</si>
  <si>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</si>
  <si>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</si>
  <si>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</si>
  <si>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</si>
  <si>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</si>
  <si>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</si>
  <si>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</si>
  <si>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</si>
  <si>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</si>
  <si>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</si>
  <si>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</si>
  <si>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</si>
  <si>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</si>
  <si>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</si>
  <si>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</si>
  <si>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</si>
  <si>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</si>
  <si>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</si>
  <si>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</si>
  <si>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</si>
  <si>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</si>
  <si>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</si>
  <si>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</si>
  <si>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</si>
  <si>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</si>
  <si>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</si>
  <si>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</si>
  <si>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</si>
  <si>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</si>
  <si>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</si>
  <si>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</si>
  <si>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</si>
  <si>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</si>
  <si>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</si>
  <si>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</si>
  <si>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</si>
  <si>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</si>
  <si>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</si>
  <si>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</si>
  <si>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</si>
  <si>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</si>
  <si>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</si>
  <si>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</si>
  <si>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</si>
  <si>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</si>
  <si>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</si>
  <si>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</si>
  <si>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</si>
  <si>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</si>
  <si>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</si>
  <si>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</si>
  <si>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</si>
  <si>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</si>
  <si>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</si>
  <si>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</si>
  <si>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</si>
  <si>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</si>
  <si>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</si>
  <si>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</si>
  <si>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</si>
  <si>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</si>
  <si>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</si>
  <si>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</si>
  <si>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</si>
  <si>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</si>
  <si>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</si>
  <si>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</si>
  <si>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</si>
  <si>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</si>
  <si>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</si>
  <si>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</si>
  <si>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</si>
  <si>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</si>
  <si>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</si>
  <si>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</si>
  <si>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</si>
  <si>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</si>
  <si>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</si>
  <si>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</si>
  <si>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</si>
  <si>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</si>
  <si>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</si>
  <si>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</si>
  <si>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</si>
  <si>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</si>
  <si>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</si>
  <si>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</si>
  <si>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</si>
  <si>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</si>
  <si>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</si>
  <si>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</si>
  <si>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</si>
  <si>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</si>
  <si>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</si>
  <si>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</si>
  <si>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</si>
  <si>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</si>
  <si>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</si>
  <si>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</si>
  <si>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</si>
  <si>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</si>
  <si>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</si>
  <si>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</si>
  <si>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</si>
  <si>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</si>
  <si>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</si>
  <si>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</si>
  <si>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</si>
  <si>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</si>
  <si>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</si>
  <si>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</si>
  <si>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</si>
  <si>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</si>
  <si>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</si>
  <si>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</si>
  <si>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</si>
  <si>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</si>
  <si>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</si>
  <si>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</si>
  <si>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</si>
  <si>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</si>
  <si>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</si>
  <si>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</si>
  <si>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</si>
  <si>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</si>
  <si>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</si>
  <si>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</si>
  <si>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</si>
  <si>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</si>
  <si>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</si>
  <si>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</si>
  <si>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</si>
  <si>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</si>
  <si>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</si>
  <si>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</si>
  <si>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</si>
  <si>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</si>
  <si>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</si>
  <si>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</si>
  <si>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</si>
  <si>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</si>
  <si>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</si>
  <si>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</si>
  <si>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</si>
  <si>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</si>
  <si>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</si>
  <si>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</si>
  <si>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</si>
  <si>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</si>
  <si>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</si>
  <si>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</si>
  <si>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</si>
  <si>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</si>
  <si>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</si>
  <si>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</si>
  <si>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</si>
  <si>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</si>
  <si>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</si>
  <si>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</si>
  <si>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</si>
  <si>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</si>
  <si>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</si>
  <si>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</si>
  <si>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</si>
  <si>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</si>
  <si>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</si>
  <si>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</si>
  <si>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</si>
  <si>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</si>
  <si>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</si>
  <si>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</si>
  <si>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</si>
  <si>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</si>
  <si>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</si>
  <si>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</si>
  <si>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</si>
  <si>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</si>
  <si>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</si>
  <si>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</si>
  <si>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</si>
  <si>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</si>
  <si>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</si>
  <si>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</si>
  <si>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</si>
  <si>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</si>
  <si>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</si>
  <si>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</si>
  <si>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</si>
  <si>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</si>
  <si>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</si>
  <si>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</si>
  <si>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</si>
  <si>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</si>
  <si>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</si>
  <si>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</si>
  <si>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</si>
  <si>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</si>
  <si>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</si>
  <si>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</si>
  <si>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</si>
  <si>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</si>
  <si>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</si>
  <si>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</si>
  <si>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</si>
  <si>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</si>
  <si>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</si>
  <si>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</si>
  <si>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</si>
  <si>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</si>
  <si>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</si>
  <si>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</si>
  <si>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</si>
  <si>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</si>
  <si>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</si>
  <si>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</si>
  <si>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</si>
  <si>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</si>
  <si>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</si>
  <si>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</si>
  <si>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</si>
  <si>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</si>
  <si>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</si>
  <si>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</si>
  <si>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</si>
  <si>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</si>
  <si>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</si>
  <si>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</si>
  <si>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</si>
  <si>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</si>
  <si>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</si>
  <si>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</si>
  <si>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</si>
  <si>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</si>
  <si>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</si>
  <si>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</si>
  <si>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</si>
  <si>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</si>
  <si>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</si>
  <si>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</si>
  <si>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</si>
  <si>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</si>
  <si>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</si>
  <si>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</si>
  <si>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</si>
  <si>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</si>
  <si>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</si>
  <si>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</si>
  <si>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</si>
  <si>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</si>
  <si>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</si>
  <si>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</si>
  <si>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</si>
  <si>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</si>
  <si>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</si>
  <si>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</si>
  <si>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</si>
  <si>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</si>
  <si>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</si>
  <si>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</si>
  <si>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</si>
  <si>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</si>
  <si>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</si>
  <si>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</si>
  <si>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</si>
  <si>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</si>
  <si>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</si>
  <si>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</si>
  <si>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</si>
  <si>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</si>
  <si>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</si>
  <si>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</si>
  <si>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</si>
  <si>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</si>
  <si>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</si>
  <si>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</si>
  <si>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</si>
  <si>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</si>
  <si>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</si>
  <si>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</si>
  <si>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</si>
  <si>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</si>
  <si>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</si>
  <si>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</si>
  <si>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</si>
  <si>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</si>
  <si>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</si>
  <si>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</si>
  <si>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</si>
  <si>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</si>
  <si>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</si>
  <si>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</si>
  <si>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</si>
  <si>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</si>
  <si>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</si>
  <si>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</si>
  <si>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</si>
  <si>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</si>
  <si>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</si>
  <si>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</si>
  <si>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</si>
  <si>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</si>
  <si>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</si>
  <si>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</si>
  <si>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</si>
  <si>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</si>
  <si>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</si>
  <si>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</si>
  <si>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</si>
  <si>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</si>
  <si>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</si>
  <si>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</si>
  <si>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</si>
  <si>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</si>
  <si>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</si>
  <si>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</si>
  <si>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</si>
  <si>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</si>
  <si>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</si>
  <si>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</si>
  <si>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</si>
  <si>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</si>
  <si>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</si>
  <si>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</si>
  <si>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</si>
  <si>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</si>
  <si>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</si>
  <si>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</si>
  <si>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</si>
  <si>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</si>
  <si>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</si>
  <si>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</si>
  <si>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</si>
  <si>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</si>
  <si>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</si>
  <si>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</si>
  <si>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</si>
  <si>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</si>
  <si>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</si>
  <si>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</si>
  <si>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</si>
  <si>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</si>
  <si>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</si>
  <si>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</si>
  <si>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</si>
  <si>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</si>
  <si>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</si>
  <si>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</si>
  <si>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</si>
  <si>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</si>
  <si>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</si>
  <si>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</si>
  <si>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</si>
  <si>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</si>
  <si>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</si>
  <si>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</si>
  <si>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</si>
  <si>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</si>
  <si>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</si>
  <si>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</si>
  <si>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</si>
  <si>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</si>
  <si>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</si>
  <si>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</si>
  <si>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</si>
  <si>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</si>
  <si>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</si>
  <si>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</si>
  <si>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</si>
  <si>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</si>
  <si>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</si>
  <si>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</si>
  <si>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</si>
  <si>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</si>
  <si>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</si>
  <si>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</si>
  <si>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</si>
  <si>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</si>
  <si>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</si>
  <si>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</si>
  <si>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</si>
  <si>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</si>
  <si>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</si>
  <si>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</si>
  <si>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</si>
  <si>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</si>
  <si>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</si>
  <si>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</si>
  <si>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</si>
  <si>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</si>
  <si>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</si>
  <si>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</si>
  <si>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</si>
  <si>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</si>
  <si>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</si>
  <si>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</si>
  <si>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</si>
  <si>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</si>
  <si>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</si>
  <si>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</si>
  <si>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</si>
  <si>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</si>
  <si>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</si>
  <si>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</si>
  <si>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</si>
  <si>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</si>
  <si>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</si>
  <si>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</si>
  <si>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</si>
  <si>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</si>
  <si>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</si>
  <si>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</si>
  <si>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</si>
  <si>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</si>
  <si>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</si>
  <si>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</si>
  <si>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</si>
  <si>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</si>
  <si>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</si>
  <si>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</si>
  <si>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</si>
  <si>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</si>
  <si>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</si>
  <si>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</si>
  <si>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</si>
  <si>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</si>
  <si>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</si>
  <si>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</si>
  <si>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</si>
  <si>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</si>
  <si>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</si>
  <si>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</si>
  <si>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</si>
  <si>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</si>
  <si>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</si>
  <si>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</si>
  <si>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</si>
  <si>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</si>
  <si>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</si>
  <si>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</si>
  <si>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</si>
  <si>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</si>
  <si>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</si>
  <si>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</si>
  <si>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</si>
  <si>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</si>
  <si>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</si>
  <si>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</si>
  <si>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</si>
  <si>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</si>
  <si>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</si>
  <si>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</si>
  <si>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</si>
  <si>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</si>
  <si>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</si>
  <si>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</si>
  <si>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</si>
  <si>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</si>
  <si>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</si>
  <si>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</si>
  <si>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</si>
  <si>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</si>
  <si>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</si>
  <si>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</si>
  <si>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</si>
  <si>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</si>
  <si>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</si>
  <si>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</si>
  <si>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</si>
  <si>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</si>
  <si>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</si>
  <si>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</si>
  <si>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</si>
  <si>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</si>
  <si>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</si>
  <si>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</si>
  <si>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</si>
  <si>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</si>
  <si>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</si>
  <si>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</si>
  <si>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</si>
  <si>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</si>
  <si>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</si>
  <si>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</si>
  <si>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</si>
  <si>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</si>
  <si>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</si>
  <si>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</si>
  <si>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</si>
  <si>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</si>
  <si>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</si>
  <si>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</si>
  <si>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</si>
  <si>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</si>
  <si>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</si>
  <si>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</si>
  <si>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</si>
  <si>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</si>
  <si>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</si>
  <si>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</si>
  <si>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</si>
  <si>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</si>
  <si>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</si>
  <si>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</si>
  <si>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</si>
  <si>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</si>
  <si>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</si>
  <si>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</si>
  <si>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</si>
  <si>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</si>
  <si>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</si>
  <si>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</si>
  <si>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</si>
  <si>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</si>
  <si>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</si>
  <si>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</si>
  <si>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</si>
  <si>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</si>
  <si>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</si>
  <si>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</si>
  <si>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</si>
  <si>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</si>
  <si>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</si>
  <si>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</si>
  <si>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</si>
  <si>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</si>
  <si>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</si>
  <si>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</si>
  <si>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</si>
  <si>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</si>
  <si>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</si>
  <si>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</si>
  <si>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</si>
  <si>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</si>
  <si>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</si>
  <si>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</si>
  <si>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</si>
  <si>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</si>
  <si>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</si>
  <si>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</si>
  <si>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</si>
  <si>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</si>
  <si>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</si>
  <si>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</si>
  <si>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</si>
  <si>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</si>
  <si>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</si>
  <si>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</si>
  <si>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</si>
  <si>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</si>
  <si>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</si>
  <si>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</si>
  <si>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</si>
  <si>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</si>
  <si>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</si>
  <si>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</si>
  <si>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</si>
  <si>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</si>
  <si>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</si>
  <si>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</si>
  <si>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</si>
  <si>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</si>
  <si>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</si>
  <si>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</si>
  <si>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</si>
  <si>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</si>
  <si>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</si>
  <si>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</si>
  <si>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</si>
  <si>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</si>
  <si>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</si>
  <si>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</si>
  <si>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</si>
  <si>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</si>
  <si>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</si>
  <si>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</si>
  <si>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</si>
  <si>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</si>
  <si>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</si>
  <si>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</si>
  <si>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</si>
  <si>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</si>
  <si>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</si>
  <si>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</si>
  <si>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</si>
  <si>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</si>
  <si>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</si>
  <si>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</si>
  <si>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</si>
  <si>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</si>
  <si>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</si>
  <si>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</si>
  <si>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</si>
  <si>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</si>
  <si>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</si>
  <si>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</si>
  <si>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</si>
  <si>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</si>
  <si>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</si>
  <si>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</si>
  <si>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</si>
  <si>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</si>
  <si>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</si>
  <si>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</si>
  <si>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</si>
  <si>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</si>
  <si>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</si>
  <si>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</si>
  <si>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</si>
  <si>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</si>
  <si>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</si>
  <si>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</si>
  <si>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</si>
  <si>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</si>
  <si>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</si>
  <si>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</si>
  <si>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</si>
  <si>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</si>
  <si>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</si>
  <si>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</si>
  <si>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</si>
  <si>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</si>
  <si>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</si>
  <si>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</si>
  <si>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</si>
  <si>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</si>
  <si>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</si>
  <si>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</si>
  <si>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</si>
  <si>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</si>
  <si>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</si>
  <si>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</si>
  <si>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</si>
  <si>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</si>
  <si>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</si>
  <si>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</si>
  <si>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</si>
  <si>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</si>
  <si>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</si>
  <si>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</si>
  <si>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</si>
  <si>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</si>
  <si>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</si>
  <si>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</si>
  <si>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</si>
  <si>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</si>
  <si>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</si>
  <si>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</si>
  <si>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</si>
  <si>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</si>
  <si>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</si>
  <si>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</si>
  <si>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</si>
  <si>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</si>
  <si>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</si>
  <si>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</si>
  <si>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</si>
  <si>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</si>
  <si>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</si>
  <si>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</si>
  <si>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</si>
  <si>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</si>
  <si>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</si>
  <si>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</si>
  <si>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</si>
  <si>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</si>
  <si>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</si>
  <si>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</si>
  <si>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</si>
  <si>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</si>
  <si>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</si>
  <si>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</si>
  <si>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</si>
  <si>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</si>
  <si>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</si>
  <si>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</si>
  <si>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</si>
  <si>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</si>
  <si>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</si>
  <si>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</si>
  <si>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</si>
  <si>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</si>
  <si>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</si>
  <si>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</si>
  <si>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</si>
  <si>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</si>
  <si>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</si>
  <si>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</si>
  <si>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</si>
  <si>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</si>
  <si>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</si>
  <si>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</si>
  <si>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</si>
  <si>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</si>
  <si>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</si>
  <si>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</si>
  <si>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</si>
  <si>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</si>
  <si>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</si>
  <si>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</si>
  <si>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</si>
  <si>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</si>
  <si>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</si>
  <si>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</si>
  <si>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</si>
  <si>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</si>
  <si>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</si>
  <si>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</si>
  <si>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</si>
  <si>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</si>
  <si>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</si>
  <si>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</si>
  <si>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</si>
  <si>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</si>
  <si>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</si>
  <si>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</si>
  <si>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</si>
  <si>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</si>
  <si>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</si>
  <si>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</si>
  <si>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</si>
  <si>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</si>
  <si>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</si>
  <si>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</si>
  <si>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</si>
  <si>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</si>
  <si>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</si>
  <si>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</si>
  <si>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</si>
  <si>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</si>
  <si>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</si>
  <si>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</si>
  <si>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</si>
  <si>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</si>
  <si>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</si>
  <si>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</si>
  <si>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</si>
  <si>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</si>
  <si>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</si>
  <si>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</si>
  <si>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</si>
  <si>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</si>
  <si>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</si>
  <si>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</si>
  <si>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</si>
  <si>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</si>
  <si>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</si>
  <si>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</si>
  <si>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</si>
  <si>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</si>
  <si>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</si>
  <si>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</si>
  <si>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</si>
  <si>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</si>
  <si>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</si>
  <si>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</si>
  <si>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</si>
  <si>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</si>
  <si>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</si>
  <si>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</si>
  <si>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</si>
  <si>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</si>
  <si>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</si>
  <si>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</si>
  <si>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</si>
  <si>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</si>
  <si>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</si>
  <si>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</si>
  <si>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</si>
  <si>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</si>
  <si>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</si>
  <si>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</si>
  <si>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</si>
  <si>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</si>
  <si>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</si>
  <si>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</si>
  <si>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</si>
  <si>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</si>
  <si>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</si>
  <si>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</si>
  <si>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</si>
  <si>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</si>
  <si>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</si>
  <si>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</si>
  <si>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</si>
  <si>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</si>
  <si>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</si>
  <si>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</si>
  <si>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</si>
  <si>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</si>
  <si>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</si>
  <si>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</si>
  <si>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</si>
  <si>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</si>
  <si>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</si>
  <si>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</si>
  <si>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</si>
  <si>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</si>
  <si>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</si>
  <si>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</si>
  <si>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</si>
  <si>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</si>
  <si>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</si>
  <si>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</si>
  <si>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</si>
  <si>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</si>
  <si>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</si>
  <si>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</si>
  <si>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</si>
  <si>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</si>
  <si>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</si>
  <si>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</si>
  <si>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</si>
  <si>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</si>
  <si>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</si>
  <si>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</si>
  <si>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</si>
  <si>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</si>
  <si>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</si>
  <si>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</si>
  <si>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</si>
  <si>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</si>
  <si>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</si>
  <si>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</si>
  <si>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</si>
  <si>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</si>
  <si>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</si>
  <si>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</si>
  <si>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</si>
  <si>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</si>
  <si>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</si>
  <si>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</si>
  <si>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</si>
  <si>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</si>
  <si>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</si>
  <si>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</si>
  <si>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</si>
  <si>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</si>
  <si>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</si>
  <si>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</si>
  <si>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</si>
  <si>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</si>
  <si>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</si>
  <si>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</si>
  <si>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</si>
  <si>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</si>
  <si>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</si>
  <si>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</si>
  <si>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</si>
  <si>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</si>
  <si>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</si>
  <si>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</si>
  <si>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</si>
  <si>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</si>
  <si>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</si>
  <si>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</si>
  <si>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</si>
  <si>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</si>
  <si>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</si>
  <si>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</si>
  <si>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</si>
  <si>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</si>
  <si>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</si>
  <si>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</si>
  <si>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</si>
  <si>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</si>
  <si>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</si>
  <si>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</si>
  <si>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</si>
  <si>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</si>
  <si>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</si>
  <si>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</si>
  <si>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</si>
  <si>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</si>
  <si>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</si>
  <si>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</si>
  <si>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</si>
  <si>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</si>
  <si>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</si>
  <si>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</si>
  <si>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</si>
  <si>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</si>
  <si>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</si>
  <si>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</si>
  <si>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</si>
  <si>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</si>
  <si>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</si>
  <si>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</si>
  <si>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</si>
  <si>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</si>
  <si>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</si>
  <si>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</si>
  <si>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</si>
  <si>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</si>
  <si>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</si>
  <si>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</si>
  <si>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</si>
  <si>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</si>
  <si>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</si>
  <si>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</si>
  <si>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</si>
  <si>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</si>
  <si>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</si>
  <si>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</si>
  <si>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</si>
  <si>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</si>
  <si>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</si>
  <si>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</si>
  <si>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</si>
  <si>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</si>
  <si>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</si>
  <si>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</si>
  <si>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</si>
  <si>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</si>
  <si>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</si>
  <si>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</si>
  <si>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</si>
  <si>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</si>
  <si>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</si>
  <si>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</si>
  <si>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</si>
  <si>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</si>
  <si>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</si>
  <si>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</si>
  <si>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</si>
  <si>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</si>
  <si>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</si>
  <si>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</si>
  <si>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</si>
  <si>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</si>
  <si>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</si>
  <si>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</si>
  <si>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</si>
  <si>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</si>
  <si>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</si>
  <si>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</si>
  <si>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</si>
  <si>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</si>
  <si>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</si>
  <si>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</si>
  <si>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</si>
  <si>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</si>
  <si>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</si>
  <si>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</si>
  <si>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</si>
  <si>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</si>
  <si>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</si>
  <si>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</si>
  <si>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</si>
  <si>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</si>
  <si>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</si>
  <si>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</si>
  <si>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</si>
  <si>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</si>
  <si>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</si>
  <si>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</si>
  <si>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</si>
  <si>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</si>
  <si>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</si>
  <si>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</si>
  <si>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</si>
  <si>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</si>
  <si>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</si>
  <si>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</si>
  <si>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</si>
  <si>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</si>
  <si>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</si>
  <si>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</si>
  <si>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</si>
  <si>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</si>
  <si>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</si>
  <si>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</si>
  <si>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</si>
  <si>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</si>
  <si>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</si>
  <si>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</si>
  <si>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</si>
  <si>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</si>
  <si>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</si>
  <si>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</si>
  <si>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</si>
  <si>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</si>
  <si>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</si>
  <si>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</si>
  <si>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</si>
  <si>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</si>
  <si>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</si>
  <si>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</si>
  <si>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</si>
  <si>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</si>
  <si>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</si>
  <si>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</si>
  <si>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</si>
  <si>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</si>
  <si>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</si>
  <si>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</si>
  <si>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</si>
  <si>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</si>
  <si>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</si>
  <si>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</si>
  <si>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</si>
  <si>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</si>
  <si>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</si>
  <si>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</si>
  <si>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</si>
  <si>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</si>
  <si>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</si>
  <si>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</si>
  <si>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</si>
  <si>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</si>
  <si>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</si>
  <si>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</si>
  <si>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</si>
  <si>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</si>
  <si>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</si>
  <si>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</si>
  <si>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</si>
  <si>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</si>
  <si>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</si>
  <si>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</si>
  <si>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</si>
  <si>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</si>
  <si>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</si>
  <si>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</si>
  <si>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</si>
  <si>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</si>
  <si>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</si>
  <si>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</si>
  <si>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</si>
  <si>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</si>
  <si>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</si>
  <si>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</si>
  <si>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</si>
  <si>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</si>
  <si>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</si>
  <si>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</si>
  <si>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</si>
  <si>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</si>
  <si>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</si>
  <si>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</si>
  <si>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</si>
  <si>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</si>
  <si>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</si>
  <si>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</si>
  <si>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</si>
  <si>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</si>
  <si>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</si>
  <si>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</si>
  <si>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</si>
  <si>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</si>
  <si>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</si>
  <si>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</si>
  <si>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</si>
  <si>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</si>
  <si>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</si>
  <si>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</si>
  <si>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</si>
  <si>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</si>
  <si>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</si>
  <si>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</si>
  <si>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</si>
  <si>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</si>
  <si>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</si>
  <si>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</si>
  <si>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</si>
  <si>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</si>
  <si>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</si>
  <si>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</si>
  <si>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</si>
  <si>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</si>
  <si>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</si>
  <si>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</si>
  <si>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</si>
  <si>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</si>
  <si>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</si>
  <si>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</si>
  <si>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</si>
  <si>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</si>
  <si>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</si>
  <si>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</si>
  <si>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</si>
  <si>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</si>
  <si>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</si>
  <si>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</si>
  <si>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</si>
  <si>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</si>
  <si>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</si>
  <si>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</si>
  <si>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</si>
  <si>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</si>
  <si>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</si>
  <si>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</si>
  <si>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</si>
  <si>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</si>
  <si>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</si>
  <si>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</si>
  <si>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</si>
  <si>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</si>
  <si>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</si>
  <si>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</si>
  <si>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</si>
  <si>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</si>
  <si>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</si>
  <si>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</si>
  <si>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</si>
  <si>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</si>
  <si>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</si>
  <si>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</si>
  <si>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</si>
  <si>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</si>
  <si>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</si>
  <si>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</si>
  <si>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</si>
  <si>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</si>
  <si>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</si>
  <si>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</si>
  <si>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</si>
  <si>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</si>
  <si>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</si>
  <si>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</si>
  <si>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</si>
  <si>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</si>
  <si>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</si>
  <si>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</si>
  <si>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</si>
  <si>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</si>
  <si>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</si>
  <si>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</si>
  <si>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</si>
  <si>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</si>
  <si>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</si>
  <si>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</si>
  <si>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</si>
  <si>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</si>
  <si>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</si>
  <si>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</si>
  <si>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</si>
  <si>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</si>
  <si>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</si>
  <si>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</si>
  <si>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</si>
  <si>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</si>
  <si>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</si>
  <si>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</si>
  <si>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</si>
  <si>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</si>
  <si>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</si>
  <si>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</si>
  <si>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</si>
  <si>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</si>
  <si>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</si>
  <si>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</si>
  <si>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</si>
  <si>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</si>
  <si>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</si>
  <si>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</si>
  <si>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</si>
  <si>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</si>
  <si>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</si>
  <si>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</si>
  <si>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</si>
  <si>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</si>
  <si>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</si>
  <si>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</si>
  <si>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</si>
  <si>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</si>
  <si>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</si>
  <si>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</si>
  <si>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</si>
  <si>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</si>
  <si>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</si>
  <si>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</si>
  <si>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</si>
  <si>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</si>
  <si>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</si>
  <si>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</si>
  <si>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</si>
  <si>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</si>
  <si>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</si>
  <si>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</si>
  <si>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</si>
  <si>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</si>
  <si>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</si>
  <si>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</si>
  <si>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</si>
  <si>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</si>
  <si>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</si>
  <si>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</si>
  <si>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</si>
  <si>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</si>
  <si>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</si>
  <si>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</si>
  <si>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</si>
  <si>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</si>
  <si>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</si>
  <si>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</si>
  <si>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</si>
  <si>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</si>
  <si>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</si>
  <si>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</si>
  <si>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</si>
  <si>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</si>
  <si>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</si>
  <si>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</si>
  <si>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</si>
  <si>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</si>
  <si>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</si>
  <si>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</si>
  <si>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</si>
  <si>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</si>
  <si>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</si>
  <si>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</si>
  <si>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</si>
  <si>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</si>
  <si>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</si>
  <si>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</si>
  <si>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</si>
  <si>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</si>
  <si>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</si>
  <si>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</si>
  <si>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</si>
  <si>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</si>
  <si>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</si>
  <si>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</si>
  <si>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</si>
  <si>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</si>
  <si>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</si>
  <si>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</si>
  <si>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</si>
  <si>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</si>
  <si>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</si>
  <si>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</si>
  <si>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</si>
  <si>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</si>
  <si>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</si>
  <si>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</si>
  <si>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</si>
  <si>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</si>
  <si>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</si>
  <si>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</si>
  <si>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</si>
  <si>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</si>
  <si>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</si>
  <si>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</si>
  <si>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</si>
  <si>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</si>
  <si>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</si>
  <si>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</si>
  <si>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</si>
  <si>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</si>
  <si>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</si>
  <si>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</si>
  <si>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</si>
  <si>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</si>
  <si>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</si>
  <si>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</si>
  <si>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</si>
  <si>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</si>
  <si>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</si>
  <si>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</si>
  <si>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</si>
  <si>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</si>
  <si>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</si>
  <si>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</si>
  <si>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</si>
  <si>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</si>
  <si>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</si>
  <si>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</si>
  <si>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</si>
  <si>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</si>
  <si>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</si>
  <si>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</si>
  <si>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</si>
  <si>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</si>
  <si>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</si>
  <si>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</si>
  <si>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</si>
  <si>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</si>
  <si>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</si>
  <si>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</si>
  <si>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</si>
  <si>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</si>
  <si>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</si>
  <si>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</si>
  <si>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</si>
  <si>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</si>
  <si>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</si>
  <si>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</si>
  <si>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</si>
  <si>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</si>
  <si>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</si>
  <si>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</si>
  <si>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</si>
  <si>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</si>
  <si>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</si>
  <si>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</si>
  <si>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</si>
  <si>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</si>
  <si>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</si>
  <si>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</si>
  <si>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</si>
  <si>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</si>
  <si>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</si>
  <si>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</si>
  <si>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</si>
  <si>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</si>
  <si>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</si>
  <si>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</si>
  <si>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</si>
  <si>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</si>
  <si>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</si>
  <si>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</si>
  <si>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</si>
  <si>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</si>
  <si>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</si>
  <si>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</si>
  <si>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</si>
  <si>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</si>
  <si>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</si>
  <si>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</si>
  <si>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</si>
  <si>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</si>
  <si>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</si>
  <si>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</si>
  <si>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</si>
  <si>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</si>
  <si>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</si>
  <si>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</si>
  <si>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</si>
  <si>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</si>
  <si>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</si>
  <si>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</si>
  <si>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</si>
  <si>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</si>
  <si>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</si>
  <si>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</si>
  <si>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</si>
  <si>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</si>
  <si>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</si>
  <si>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</si>
  <si>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</si>
  <si>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</si>
  <si>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</si>
  <si>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</si>
  <si>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</si>
  <si>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</si>
  <si>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</si>
  <si>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</si>
  <si>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</si>
  <si>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</si>
  <si>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</si>
  <si>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</si>
  <si>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</si>
  <si>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</si>
  <si>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</si>
  <si>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</si>
  <si>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</si>
  <si>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</si>
  <si>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</si>
  <si>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</si>
  <si>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</si>
  <si>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</si>
  <si>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</si>
  <si>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</si>
  <si>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</si>
  <si>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</si>
  <si>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</si>
  <si>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</si>
  <si>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</si>
  <si>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</si>
  <si>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</si>
  <si>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</si>
  <si>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</si>
  <si>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</si>
  <si>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</si>
  <si>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</si>
  <si>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</si>
  <si>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</si>
  <si>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</si>
  <si>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</si>
  <si>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</si>
  <si>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</si>
  <si>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</si>
  <si>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</si>
  <si>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</si>
  <si>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</si>
  <si>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</si>
  <si>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</si>
  <si>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</si>
  <si>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</si>
  <si>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</si>
  <si>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</si>
  <si>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</si>
  <si>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</si>
  <si>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</si>
  <si>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</si>
  <si>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</si>
  <si>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</si>
  <si>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</si>
  <si>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</si>
  <si>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</si>
  <si>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</si>
  <si>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</si>
  <si>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</si>
  <si>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</si>
  <si>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</si>
  <si>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</si>
  <si>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</si>
  <si>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</si>
  <si>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</si>
  <si>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</si>
  <si>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</si>
  <si>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</si>
  <si>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</si>
  <si>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</si>
  <si>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</si>
  <si>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</si>
  <si>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</si>
  <si>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</si>
  <si>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</si>
  <si>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</si>
  <si>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</si>
  <si>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</si>
  <si>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</si>
  <si>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</si>
  <si>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</si>
  <si>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</si>
  <si>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</si>
  <si>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</si>
  <si>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</si>
  <si>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</si>
  <si>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</si>
  <si>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</si>
  <si>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</si>
  <si>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</si>
  <si>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</si>
  <si>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</si>
  <si>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</si>
  <si>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</si>
  <si>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</si>
  <si>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</si>
  <si>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</si>
  <si>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</si>
  <si>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</si>
  <si>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</si>
  <si>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</si>
  <si>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</si>
  <si>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</si>
  <si>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</si>
  <si>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</si>
  <si>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</si>
  <si>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</si>
  <si>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</si>
  <si>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</si>
  <si>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</si>
  <si>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</si>
  <si>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</si>
  <si>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</si>
  <si>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</si>
  <si>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</si>
  <si>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</si>
  <si>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</si>
  <si>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</si>
  <si>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</si>
  <si>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</si>
  <si>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</si>
  <si>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</si>
  <si>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</si>
  <si>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</si>
  <si>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</si>
  <si>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</si>
  <si>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</si>
  <si>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</si>
  <si>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</si>
  <si>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</si>
  <si>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</si>
  <si>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</si>
  <si>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</si>
  <si>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</si>
  <si>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</si>
  <si>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</si>
  <si>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</si>
  <si>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</si>
  <si>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</si>
  <si>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</si>
  <si>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</si>
  <si>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</si>
  <si>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</si>
  <si>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</si>
  <si>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</si>
  <si>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</si>
  <si>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</si>
  <si>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</si>
  <si>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</si>
  <si>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</si>
  <si>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</si>
  <si>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</si>
  <si>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</si>
  <si>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</si>
  <si>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</si>
  <si>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</si>
  <si>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</si>
  <si>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</si>
  <si>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</si>
  <si>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</si>
  <si>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</si>
  <si>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</si>
  <si>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</si>
  <si>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</si>
  <si>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</si>
  <si>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</si>
  <si>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</si>
  <si>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</si>
  <si>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</si>
  <si>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</si>
  <si>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</si>
  <si>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</si>
  <si>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</si>
  <si>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</si>
  <si>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</si>
  <si>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</si>
  <si>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</si>
  <si>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</si>
  <si>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</si>
  <si>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</si>
  <si>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</si>
  <si>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</si>
  <si>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</si>
  <si>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</si>
  <si>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</si>
  <si>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</si>
  <si>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</si>
  <si>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</si>
  <si>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</si>
  <si>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</si>
  <si>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</si>
  <si>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</si>
  <si>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</si>
  <si>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</si>
  <si>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</si>
  <si>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</si>
  <si>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</si>
  <si>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</si>
  <si>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</si>
  <si>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</si>
  <si>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</si>
  <si>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</si>
  <si>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</si>
  <si>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</si>
  <si>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</si>
  <si>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</si>
  <si>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</si>
  <si>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</si>
  <si>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</si>
  <si>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</si>
  <si>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</si>
  <si>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</si>
  <si>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</si>
  <si>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</si>
  <si>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</si>
  <si>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</si>
  <si>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</si>
  <si>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</si>
  <si>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</si>
  <si>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</si>
  <si>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</si>
  <si>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</si>
  <si>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</si>
  <si>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</si>
  <si>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</si>
  <si>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</si>
  <si>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</si>
  <si>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</si>
  <si>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</si>
  <si>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</si>
  <si>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</si>
  <si>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</si>
  <si>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</si>
  <si>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</si>
  <si>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</si>
  <si>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</si>
  <si>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</si>
  <si>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</si>
  <si>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</si>
  <si>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</si>
  <si>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</si>
  <si>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</si>
  <si>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</si>
  <si>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</si>
  <si>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</si>
  <si>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</si>
  <si>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</si>
  <si>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</si>
  <si>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</si>
  <si>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</si>
  <si>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</si>
  <si>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</si>
  <si>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</si>
  <si>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</si>
  <si>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</si>
  <si>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</si>
  <si>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</si>
  <si>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</si>
  <si>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</si>
  <si>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</si>
  <si>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</si>
  <si>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</si>
  <si>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</si>
  <si>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</si>
  <si>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</si>
  <si>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</si>
  <si>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</si>
  <si>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</si>
  <si>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</si>
  <si>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</si>
  <si>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</si>
  <si>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</si>
  <si>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</si>
  <si>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</si>
  <si>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</si>
  <si>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</si>
  <si>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</si>
  <si>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</si>
  <si>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</si>
  <si>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</si>
  <si>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</si>
  <si>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</si>
  <si>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</si>
  <si>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</si>
  <si>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</si>
  <si>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</si>
  <si>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</si>
  <si>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</si>
  <si>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</si>
  <si>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</si>
  <si>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</si>
  <si>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</si>
  <si>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</si>
  <si>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</si>
  <si>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</si>
  <si>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</si>
  <si>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</si>
  <si>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</si>
  <si>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</si>
  <si>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</si>
  <si>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</si>
  <si>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</si>
  <si>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</si>
  <si>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</si>
  <si>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</si>
  <si>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</si>
  <si>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</si>
  <si>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</si>
  <si>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</si>
  <si>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</si>
  <si>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</si>
  <si>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</si>
  <si>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</si>
  <si>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</si>
  <si>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</si>
  <si>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</si>
  <si>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</si>
  <si>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</si>
  <si>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</si>
  <si>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</si>
  <si>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</si>
  <si>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</si>
  <si>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</si>
  <si>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</si>
  <si>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</si>
  <si>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</si>
  <si>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</si>
  <si>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</si>
  <si>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</si>
  <si>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</si>
  <si>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</si>
  <si>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</si>
  <si>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</si>
  <si>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</si>
  <si>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</si>
  <si>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</si>
  <si>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</si>
  <si>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</si>
  <si>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</si>
  <si>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</si>
  <si>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</si>
  <si>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</si>
  <si>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</si>
  <si>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</si>
  <si>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</si>
  <si>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</si>
  <si>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</si>
  <si>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</si>
  <si>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</si>
  <si>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</si>
  <si>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</si>
  <si>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</si>
  <si>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</si>
  <si>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</si>
  <si>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</si>
  <si>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</si>
  <si>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</si>
  <si>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</si>
  <si>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Column Labels</t>
  </si>
  <si>
    <t>Grand Total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</si>
  <si>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</si>
  <si>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</si>
  <si>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</si>
  <si>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</si>
  <si>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</si>
  <si>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</si>
  <si>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</si>
  <si>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</si>
  <si>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</si>
  <si>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</si>
  <si>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</si>
  <si>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</si>
  <si>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</si>
  <si>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</si>
  <si>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</si>
  <si>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</si>
  <si>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</si>
  <si>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</si>
  <si>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</si>
  <si>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</si>
  <si>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</si>
  <si>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</si>
  <si>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</si>
  <si>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</si>
  <si>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</si>
  <si>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</si>
  <si>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</si>
  <si>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</si>
  <si>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</si>
  <si>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</si>
  <si>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</si>
  <si>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</si>
  <si>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</si>
  <si>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</si>
  <si>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</si>
  <si>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</si>
  <si>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</si>
  <si>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(All)</t>
  </si>
  <si>
    <t>Count of outcome</t>
  </si>
  <si>
    <t>Date Created Conversion</t>
  </si>
  <si>
    <t>Date End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</si>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</sst>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/>
    </xf>
    <xf numFmtId="9" fontId="0" fillId="0" borderId="0" xfId="42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240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24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Assignment.xlsx]Pivot Table 1!PivotTable3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620-AAA8-3054A4CD1C7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7-4620-AAA8-3054A4CD1C7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7-4620-AAA8-3054A4CD1C7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7-4620-AAA8-3054A4CD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20625472"/>
        <c:axId val="1119037920"/>
      </c:barChart>
      <c:catAx>
        <c:axId val="11206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37920"/>
        <c:crosses val="autoZero"/>
        <c:auto val="1"/>
        <c:lblAlgn val="ctr"/>
        <c:lblOffset val="100"/>
        <c:noMultiLvlLbl val="0"/>
      </c:catAx>
      <c:valAx>
        <c:axId val="11190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Assignment.xlsx]Pivot Table 2!PivotTable4</c:name>
    <c:fmtId val="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BCA-A057-2DCD9E48FCA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B-4BCA-A057-2DCD9E48FCA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B-4BCA-A057-2DCD9E48FCAE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B-4BCA-A057-2DCD9E48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460800"/>
        <c:axId val="1070399168"/>
      </c:barChart>
      <c:catAx>
        <c:axId val="12094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9168"/>
        <c:crosses val="autoZero"/>
        <c:auto val="1"/>
        <c:lblAlgn val="ctr"/>
        <c:lblOffset val="100"/>
        <c:noMultiLvlLbl val="0"/>
      </c:catAx>
      <c:valAx>
        <c:axId val="10703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Assignment.xlsx]Pivot Table 3!PivotTable5</c:name>
    <c:fmtId val="7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7-4317-A62E-693DD5CCAE7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7-4317-A62E-693DD5CCAE7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7-4317-A62E-693DD5CC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62496"/>
        <c:axId val="1123914480"/>
      </c:lineChart>
      <c:catAx>
        <c:axId val="11290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14480"/>
        <c:crosses val="autoZero"/>
        <c:auto val="1"/>
        <c:lblAlgn val="ctr"/>
        <c:lblOffset val="100"/>
        <c:noMultiLvlLbl val="0"/>
      </c:catAx>
      <c:valAx>
        <c:axId val="11239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D-4B3C-9061-2C5359166C75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D-4B3C-9061-2C5359166C75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D-4B3C-9061-2C535916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00944"/>
        <c:axId val="1123910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FD-4B3C-9061-2C5359166C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FD-4B3C-9061-2C5359166C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FD-4B3C-9061-2C5359166C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FD-4B3C-9061-2C5359166C75}"/>
                  </c:ext>
                </c:extLst>
              </c15:ser>
            </c15:filteredLineSeries>
          </c:ext>
        </c:extLst>
      </c:lineChart>
      <c:catAx>
        <c:axId val="10718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10160"/>
        <c:crosses val="autoZero"/>
        <c:auto val="1"/>
        <c:lblAlgn val="ctr"/>
        <c:lblOffset val="100"/>
        <c:noMultiLvlLbl val="0"/>
      </c:catAx>
      <c:valAx>
        <c:axId val="1123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415290</xdr:colOff>
      <xdr:row>3</xdr:row>
      <xdr:rowOff>68580</xdr:rowOff>
    </xdr:from>
    <xdr:to>
      <xdr:col>14</xdr:col>
      <xdr:colOff>293370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2E0B6-1EC2-ADED-1C9A-022CA5DAE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9</xdr:row>
      <xdr:rowOff>121920</xdr:rowOff>
    </xdr:from>
    <xdr:to>
      <xdr:col>12</xdr:col>
      <xdr:colOff>316230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B1CB8-B73D-EB71-CF9A-FC418FCBA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3</xdr:row>
      <xdr:rowOff>7620</xdr:rowOff>
    </xdr:from>
    <xdr:to>
      <xdr:col>13</xdr:col>
      <xdr:colOff>64770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3BFED-9E0B-7362-1BDC-A8D491A4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1017270</xdr:colOff>
      <xdr:row>13</xdr:row>
      <xdr:rowOff>160020</xdr:rowOff>
    </xdr:from>
    <xdr:to>
      <xdr:col>6</xdr:col>
      <xdr:colOff>704850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EAD9D-2DB2-45F4-D2D3-C464860A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Sudhakar" refreshedDate="44992.880469791664" createdVersion="8" refreshedVersion="8" minRefreshableVersion="3" recordCount="1000" xr:uid="{BDF86F7D-F1B1-417C-8A56-08355393B91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containsInteger="1" minValue="0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Sudhakar" refreshedDate="44992.904744212959" missingItemsLimit="0" createdVersion="8" refreshedVersion="8" minRefreshableVersion="3" recordCount="1000" xr:uid="{A977B96D-F3E8-4A85-A6B6-C893A27B2DAD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containsInteger="1" minValue="0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 Con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"/>
    <n v="100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9"/>
    <n v="10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"/>
    <n v="9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4"/>
    <n v="76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1"/>
    <n v="61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8"/>
    <n v="65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2"/>
    <n v="73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"/>
    <n v="6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"/>
    <n v="11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"/>
    <n v="10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"/>
    <n v="1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7"/>
    <n v="94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"/>
    <n v="85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"/>
    <n v="110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"/>
    <n v="108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7"/>
    <n v="45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"/>
    <n v="10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1"/>
    <n v="69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"/>
    <n v="85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"/>
    <n v="10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"/>
    <n v="7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"/>
    <n v="35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80"/>
    <n v="1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1"/>
    <n v="11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"/>
    <n v="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"/>
    <n v="69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40"/>
    <n v="106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"/>
    <n v="7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1"/>
    <n v="57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"/>
    <n v="7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3"/>
    <n v="107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9"/>
    <n v="108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8"/>
    <n v="94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5"/>
    <n v="4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"/>
    <n v="4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7"/>
    <n v="5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90"/>
    <n v="45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2"/>
    <n v="9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"/>
    <n v="3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"/>
    <n v="59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90"/>
    <n v="45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8"/>
    <n v="90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4"/>
    <n v="70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"/>
    <n v="3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"/>
    <n v="29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"/>
    <n v="30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3"/>
    <n v="5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2"/>
    <n v="11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8"/>
    <n v="7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"/>
    <n v="61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"/>
    <n v="109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5"/>
    <n v="59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"/>
    <n v="11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"/>
    <n v="8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"/>
    <n v="74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1"/>
    <n v="10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"/>
    <n v="5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1"/>
    <n v="86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7"/>
    <n v="8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1"/>
    <n v="41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"/>
    <n v="5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"/>
    <n v="9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"/>
    <n v="83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"/>
    <n v="111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"/>
    <n v="91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8"/>
    <n v="6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2"/>
    <n v="8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1"/>
    <n v="111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3"/>
    <n v="8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9"/>
    <n v="58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9"/>
    <n v="104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4"/>
    <n v="49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3"/>
    <n v="38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7"/>
    <n v="107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4"/>
    <n v="2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7"/>
    <n v="91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"/>
    <n v="56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2"/>
    <n v="31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5"/>
    <n v="67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"/>
    <n v="8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5"/>
    <n v="10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"/>
    <n v="9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"/>
    <n v="7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"/>
    <n v="10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"/>
    <n v="51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5"/>
    <n v="7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20"/>
    <n v="109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7"/>
    <n v="95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"/>
    <n v="110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7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4"/>
    <n v="31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8"/>
    <n v="95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5"/>
    <n v="70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"/>
    <n v="110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9"/>
    <n v="50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8"/>
    <n v="10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60"/>
    <n v="47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9"/>
    <n v="90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"/>
    <n v="79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"/>
    <n v="80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"/>
    <n v="86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"/>
    <n v="4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1"/>
    <n v="88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90"/>
    <n v="95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"/>
    <n v="47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"/>
    <n v="47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2"/>
    <n v="9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1"/>
    <n v="59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"/>
    <n v="66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2"/>
    <n v="6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"/>
    <n v="98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6"/>
    <n v="105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"/>
    <n v="86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7"/>
    <n v="77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"/>
    <n v="30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"/>
    <n v="47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"/>
    <n v="105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20"/>
    <n v="70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"/>
    <n v="60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"/>
    <n v="5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9"/>
    <n v="9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"/>
    <n v="76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4"/>
    <n v="7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3"/>
    <n v="7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1"/>
    <n v="113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"/>
    <n v="10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"/>
    <n v="79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"/>
    <n v="57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50"/>
    <n v="5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"/>
    <n v="36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"/>
    <n v="108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2"/>
    <n v="44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"/>
    <n v="5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"/>
    <n v="78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3"/>
    <n v="83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1"/>
    <n v="104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3"/>
    <n v="26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"/>
    <n v="101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5"/>
    <n v="112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5"/>
    <n v="110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"/>
    <n v="33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8"/>
    <n v="4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"/>
    <n v="8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2"/>
    <n v="39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"/>
    <n v="4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"/>
    <n v="31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2"/>
    <n v="3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2"/>
    <n v="3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30"/>
    <n v="96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4"/>
    <n v="10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9"/>
    <n v="106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8"/>
    <n v="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20"/>
    <n v="35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6"/>
    <n v="46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3"/>
    <n v="69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2"/>
    <n v="109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"/>
    <n v="52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"/>
    <n v="8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10"/>
    <n v="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4"/>
    <n v="7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"/>
    <n v="9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9"/>
    <n v="8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"/>
    <n v="6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2"/>
    <n v="70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9"/>
    <n v="61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"/>
    <n v="97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"/>
    <n v="28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5"/>
    <n v="6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2"/>
    <n v="7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"/>
    <n v="87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4"/>
    <n v="4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"/>
    <n v="104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6"/>
    <n v="3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"/>
    <n v="9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"/>
    <n v="39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9"/>
    <n v="5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8"/>
    <n v="4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4"/>
    <n v="8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7"/>
    <n v="98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9"/>
    <n v="10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4"/>
    <n v="6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"/>
    <n v="100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7"/>
    <n v="82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"/>
    <n v="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8"/>
    <n v="9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"/>
    <n v="5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2"/>
    <n v="3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1"/>
    <n v="76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"/>
    <n v="4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"/>
    <n v="10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8"/>
    <n v="76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9"/>
    <n v="6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2"/>
    <n v="102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8"/>
    <n v="43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"/>
    <n v="4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70"/>
    <n v="7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"/>
    <n v="69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6"/>
    <n v="66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3"/>
    <n v="98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"/>
    <n v="60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"/>
    <n v="3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"/>
    <n v="10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"/>
    <n v="8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5"/>
    <n v="97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"/>
    <n v="64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"/>
    <n v="7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8"/>
    <n v="78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8"/>
    <n v="3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"/>
    <n v="58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"/>
    <n v="50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1"/>
    <n v="5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"/>
    <n v="70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4"/>
    <n v="5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1"/>
    <n v="56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3"/>
    <n v="102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"/>
    <n v="2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"/>
    <n v="3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"/>
    <n v="8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"/>
    <n v="38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"/>
    <n v="52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2"/>
    <n v="81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7"/>
    <n v="40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"/>
    <n v="90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6"/>
    <n v="97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1"/>
    <n v="25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"/>
    <n v="37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2"/>
    <n v="7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"/>
    <n v="68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9"/>
    <n v="52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"/>
    <n v="6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"/>
    <n v="2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"/>
    <n v="106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10"/>
    <n v="7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8"/>
    <n v="40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"/>
    <n v="40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"/>
    <n v="101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7"/>
    <n v="77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10"/>
    <n v="72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"/>
    <n v="3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40"/>
    <n v="44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5"/>
    <n v="8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"/>
    <n v="6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4"/>
    <n v="70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"/>
    <n v="4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5"/>
    <n v="4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2"/>
    <n v="99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3"/>
    <n v="8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"/>
    <n v="81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"/>
    <n v="94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8"/>
    <n v="7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"/>
    <n v="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"/>
    <n v="109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"/>
    <n v="4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"/>
    <n v="99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"/>
    <n v="10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5"/>
    <n v="31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4"/>
    <n v="104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7"/>
    <n v="5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"/>
    <n v="42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6"/>
    <n v="53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9"/>
    <n v="51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10"/>
    <n v="101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"/>
    <n v="8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"/>
    <n v="3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1"/>
    <n v="81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"/>
    <n v="26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9"/>
    <n v="30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3"/>
    <n v="102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4"/>
    <n v="77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200"/>
    <n v="8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4"/>
    <n v="4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"/>
    <n v="64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3"/>
    <n v="106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"/>
    <n v="74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80"/>
    <n v="84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"/>
    <n v="8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5"/>
    <n v="7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7"/>
    <n v="97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4"/>
    <n v="3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2"/>
    <n v="100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5"/>
    <n v="70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"/>
    <n v="110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1"/>
    <n v="66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2"/>
    <n v="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"/>
    <n v="104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8"/>
    <n v="4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5"/>
    <n v="30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1"/>
    <n v="81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4"/>
    <n v="9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9"/>
    <n v="2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7"/>
    <n v="8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5"/>
    <n v="104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2"/>
    <n v="50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9"/>
    <n v="6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4"/>
    <n v="10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2"/>
    <n v="7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"/>
    <n v="60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"/>
    <n v="78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"/>
    <n v="10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"/>
    <n v="106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9"/>
    <n v="2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7"/>
    <n v="7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"/>
    <n v="96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8"/>
    <n v="59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2"/>
    <n v="8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"/>
    <n v="78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"/>
    <n v="50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5"/>
    <n v="59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"/>
    <n v="94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"/>
    <n v="40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4"/>
    <n v="70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"/>
    <n v="66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"/>
    <n v="48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4"/>
    <n v="6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4"/>
    <n v="87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"/>
    <n v="75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"/>
    <n v="50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"/>
    <n v="97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"/>
    <n v="10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"/>
    <n v="89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"/>
    <n v="8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7"/>
    <n v="90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"/>
    <n v="2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6"/>
    <n v="4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"/>
    <n v="110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"/>
    <n v="4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"/>
    <n v="4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4"/>
    <n v="3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8"/>
    <n v="99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4"/>
    <n v="66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"/>
    <n v="4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"/>
    <n v="74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"/>
    <n v="56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6"/>
    <n v="6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90"/>
    <n v="6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"/>
    <n v="11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2"/>
    <n v="79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"/>
    <n v="88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"/>
    <n v="5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5"/>
    <n v="100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9"/>
    <n v="105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"/>
    <n v="108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"/>
    <n v="30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4"/>
    <n v="4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"/>
    <n v="6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"/>
    <n v="47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"/>
    <n v="68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4"/>
    <n v="51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"/>
    <n v="54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1"/>
    <n v="9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"/>
    <n v="2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8"/>
    <n v="8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3"/>
    <n v="4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"/>
    <n v="6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1"/>
    <n v="81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8"/>
    <n v="6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"/>
    <n v="10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3"/>
    <n v="7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"/>
    <n v="8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7"/>
    <n v="90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7"/>
    <n v="104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"/>
    <n v="5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"/>
    <n v="5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9"/>
    <n v="60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5"/>
    <n v="5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9"/>
    <n v="75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5"/>
    <n v="36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"/>
    <n v="3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"/>
    <n v="6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"/>
    <n v="30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"/>
    <n v="7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"/>
    <n v="9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"/>
    <n v="4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"/>
    <n v="9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7"/>
    <n v="2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"/>
    <n v="56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"/>
    <n v="5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2"/>
    <n v="82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1"/>
    <n v="10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"/>
    <n v="69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"/>
    <n v="39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8"/>
    <n v="110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5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"/>
    <n v="58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1"/>
    <n v="101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"/>
    <n v="6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6"/>
    <n v="27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"/>
    <n v="10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"/>
    <n v="84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"/>
    <n v="103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4"/>
    <n v="40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"/>
    <n v="41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3"/>
    <n v="7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1"/>
    <n v="9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"/>
    <n v="10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"/>
    <n v="7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3"/>
    <n v="8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1"/>
    <n v="4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4"/>
    <n v="3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9"/>
    <n v="84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"/>
    <n v="101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2"/>
    <n v="110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2"/>
    <n v="3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"/>
    <n v="7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4"/>
    <n v="77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4"/>
    <n v="102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"/>
    <n v="51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5"/>
    <n v="68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1"/>
    <n v="31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"/>
    <n v="2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4"/>
    <n v="80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"/>
    <n v="60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30"/>
    <n v="37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"/>
    <n v="100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"/>
    <n v="112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4"/>
    <n v="36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"/>
    <n v="66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40"/>
    <n v="44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"/>
    <n v="7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"/>
    <n v="9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"/>
    <n v="53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"/>
    <n v="93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"/>
    <n v="59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6"/>
    <n v="36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3"/>
    <n v="6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"/>
    <n v="8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"/>
    <n v="6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2"/>
    <n v="102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6"/>
    <n v="106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6"/>
    <n v="30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"/>
    <n v="86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"/>
    <n v="71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"/>
    <n v="28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6"/>
    <n v="88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"/>
    <n v="90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"/>
    <n v="64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6"/>
    <n v="4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3"/>
    <n v="6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"/>
    <n v="55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"/>
    <n v="6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50"/>
    <n v="1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"/>
    <n v="9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8"/>
    <n v="44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3"/>
    <n v="92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6"/>
    <n v="5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"/>
    <n v="109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3"/>
    <n v="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"/>
    <n v="77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7"/>
    <n v="92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9"/>
    <n v="6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4"/>
    <n v="78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1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1"/>
    <n v="60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"/>
    <n v="110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9"/>
    <n v="96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4"/>
    <n v="73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2"/>
    <n v="26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4"/>
    <n v="10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40"/>
    <n v="102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"/>
    <n v="54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"/>
    <n v="6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1"/>
    <n v="1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"/>
    <n v="5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70"/>
    <n v="5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3"/>
    <n v="49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"/>
    <n v="60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4"/>
    <n v="79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5"/>
    <n v="5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"/>
    <n v="111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9"/>
    <n v="6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"/>
    <n v="81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"/>
    <n v="9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"/>
    <n v="5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2"/>
    <n v="25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"/>
    <n v="69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3"/>
    <n v="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5"/>
    <n v="98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9"/>
    <n v="4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7"/>
    <n v="66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"/>
    <n v="7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"/>
    <n v="54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"/>
    <n v="10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"/>
    <n v="67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20"/>
    <n v="6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7"/>
    <n v="96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1"/>
    <n v="5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3"/>
    <n v="4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"/>
    <n v="9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5"/>
    <n v="50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"/>
    <n v="68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8"/>
    <n v="6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3"/>
    <n v="80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"/>
    <n v="7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9"/>
    <n v="90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100"/>
    <n v="4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4"/>
    <n v="62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7"/>
    <n v="67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"/>
    <n v="80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20"/>
    <n v="6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1"/>
    <n v="5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"/>
    <n v="5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"/>
    <n v="40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"/>
    <n v="81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4"/>
    <n v="3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"/>
    <n v="103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4"/>
    <n v="76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"/>
    <n v="4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"/>
    <n v="5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"/>
    <n v="85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90"/>
    <n v="51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50"/>
    <n v="64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"/>
    <n v="8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"/>
    <n v="90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20"/>
    <n v="74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"/>
    <n v="92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"/>
    <n v="33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"/>
    <n v="9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"/>
    <n v="70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"/>
    <n v="72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2"/>
    <n v="3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5"/>
    <n v="7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3"/>
    <n v="69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"/>
    <n v="60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3"/>
    <n v="111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"/>
    <n v="53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9"/>
    <n v="56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"/>
    <n v="70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"/>
    <n v="10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"/>
    <n v="99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"/>
    <n v="107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7"/>
    <n v="77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20"/>
    <n v="58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"/>
    <n v="10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"/>
    <n v="8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"/>
    <n v="104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"/>
    <n v="86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"/>
    <n v="98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"/>
    <n v="4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7"/>
    <n v="3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9"/>
    <n v="60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"/>
    <n v="50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"/>
    <n v="99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"/>
    <n v="5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"/>
    <n v="8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"/>
    <n v="76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2"/>
    <n v="97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"/>
    <n v="7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8"/>
    <n v="6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"/>
    <n v="89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40"/>
    <n v="4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"/>
    <n v="79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"/>
    <n v="2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"/>
    <n v="74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9"/>
    <n v="108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9"/>
    <n v="69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"/>
    <n v="11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4"/>
    <n v="4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3"/>
    <n v="36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90"/>
    <n v="101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4"/>
    <n v="40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8"/>
    <n v="83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7"/>
    <n v="4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"/>
    <n v="48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"/>
    <n v="96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"/>
    <n v="79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"/>
    <n v="56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3"/>
    <n v="6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8"/>
    <n v="102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2"/>
    <n v="107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"/>
    <n v="7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1"/>
    <n v="10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7"/>
    <n v="43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"/>
    <n v="30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1"/>
    <n v="7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4"/>
    <n v="6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"/>
    <n v="97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4"/>
    <n v="63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"/>
    <n v="10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"/>
    <n v="11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"/>
    <n v="111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"/>
    <n v="57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2"/>
    <n v="97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3"/>
    <n v="92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"/>
    <n v="83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8"/>
    <n v="10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9"/>
    <n v="69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"/>
    <n v="8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"/>
    <n v="75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8"/>
    <n v="51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1"/>
    <n v="7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2"/>
    <n v="10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3"/>
    <n v="102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"/>
    <n v="44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8"/>
    <n v="6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8"/>
    <n v="2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"/>
    <n v="8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"/>
    <n v="90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"/>
    <n v="9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"/>
    <n v="9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"/>
    <n v="6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9"/>
    <n v="9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8"/>
    <n v="74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6"/>
    <n v="8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3"/>
    <n v="111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"/>
    <n v="3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2"/>
    <n v="96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"/>
    <n v="8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"/>
    <n v="25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3"/>
    <n v="87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6"/>
    <n v="28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"/>
    <n v="104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"/>
    <n v="100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"/>
    <n v="109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"/>
    <n v="11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3"/>
    <n v="30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"/>
    <n v="62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9"/>
    <n v="40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5"/>
    <n v="111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"/>
    <n v="37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"/>
    <n v="31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"/>
    <n v="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7"/>
    <n v="88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"/>
    <n v="37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7"/>
    <n v="26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"/>
    <n v="68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7"/>
    <n v="50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"/>
    <n v="110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"/>
    <n v="90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"/>
    <n v="7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"/>
    <n v="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"/>
    <n v="6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"/>
    <n v="2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"/>
    <n v="54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"/>
    <n v="41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"/>
    <n v="5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7"/>
    <n v="10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4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1"/>
    <n v="54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"/>
    <n v="107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6"/>
    <n v="87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"/>
    <n v="97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"/>
    <n v="68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8"/>
    <n v="59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"/>
    <n v="1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"/>
    <n v="33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1"/>
    <n v="7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"/>
    <n v="68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"/>
    <n v="7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"/>
    <n v="102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30"/>
    <n v="53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100"/>
    <n v="7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"/>
    <n v="102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"/>
    <n v="74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1"/>
    <n v="5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6"/>
    <n v="72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"/>
    <n v="7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"/>
    <n v="33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5"/>
    <n v="5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10"/>
    <n v="4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"/>
    <n v="5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"/>
    <n v="60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3"/>
    <n v="4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"/>
    <n v="86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9"/>
    <n v="32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1"/>
    <n v="7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"/>
    <n v="10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"/>
    <n v="83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"/>
    <n v="56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"/>
    <n v="10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"/>
    <n v="11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"/>
    <n v="82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"/>
    <n v="6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"/>
    <n v="106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9"/>
    <n v="76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5"/>
    <n v="111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1"/>
    <n v="9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1"/>
    <n v="43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"/>
    <n v="68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50"/>
    <n v="90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"/>
    <n v="58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8"/>
    <n v="89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"/>
    <n v="66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7"/>
    <n v="7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70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"/>
    <n v="3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"/>
    <n v="65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"/>
    <n v="10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8"/>
    <n v="6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4"/>
    <n v="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"/>
    <n v="6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3"/>
    <n v="84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9"/>
    <n v="34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"/>
    <n v="93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3"/>
    <n v="84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"/>
    <n v="64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1"/>
    <n v="82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"/>
    <n v="93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8"/>
    <n v="10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9"/>
    <n v="106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8"/>
    <n v="10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"/>
    <n v="63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"/>
    <n v="29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8"/>
    <n v="78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"/>
    <n v="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"/>
    <n v="76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4"/>
    <n v="7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7"/>
    <n v="54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40"/>
    <n v="3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"/>
    <n v="79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6"/>
    <n v="41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2"/>
    <n v="7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6"/>
    <n v="57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"/>
    <n v="7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7"/>
    <n v="2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"/>
    <n v="97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"/>
    <n v="88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"/>
    <n v="26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5"/>
    <n v="10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4"/>
    <n v="73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90"/>
    <n v="57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3"/>
    <n v="84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"/>
    <n v="99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"/>
    <n v="4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"/>
    <n v="8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"/>
    <n v="3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"/>
    <n v="1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"/>
    <n v="84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4"/>
    <n v="103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9"/>
    <n v="80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9"/>
    <n v="70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8"/>
    <n v="4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"/>
    <n v="58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"/>
    <n v="41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"/>
    <n v="7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10"/>
    <n v="4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70"/>
    <n v="78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6"/>
    <n v="10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9"/>
    <n v="47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1"/>
    <n v="76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"/>
    <n v="5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9"/>
    <n v="57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7"/>
    <n v="10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"/>
    <n v="105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8"/>
    <n v="90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"/>
    <n v="7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"/>
    <n v="103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"/>
    <n v="5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"/>
    <n v="3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2"/>
    <n v="51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"/>
    <n v="50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4"/>
    <n v="5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3"/>
    <n v="47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"/>
    <n v="4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9"/>
    <n v="108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20"/>
    <n v="102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9"/>
    <n v="2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80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1"/>
    <n v="68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"/>
    <n v="26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"/>
    <n v="26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"/>
    <n v="78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"/>
    <n v="5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9"/>
    <n v="9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3"/>
    <n v="38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1"/>
    <n v="3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8"/>
    <n v="10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"/>
    <n v="84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"/>
    <n v="10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"/>
    <n v="105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6"/>
    <n v="8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"/>
    <n v="65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"/>
    <n v="46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3"/>
    <n v="5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"/>
    <n v="34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40"/>
    <n v="9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2"/>
    <n v="107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"/>
    <n v="76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2"/>
    <n v="80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50"/>
    <n v="8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10"/>
    <n v="10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"/>
    <n v="57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"/>
    <n v="9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"/>
    <n v="7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5"/>
    <n v="9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60"/>
    <n v="10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"/>
    <n v="3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10"/>
    <n v="84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7"/>
    <n v="74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3"/>
    <n v="3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"/>
    <n v="47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7"/>
    <n v="1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"/>
    <n v="4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"/>
    <n v="101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"/>
    <n v="4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7"/>
    <n v="9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5"/>
    <n v="7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5"/>
    <n v="5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"/>
    <n v="8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"/>
    <n v="44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"/>
    <n v="4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5"/>
    <n v="44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6"/>
    <n v="8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"/>
    <n v="4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"/>
    <n v="5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"/>
    <n v="77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"/>
    <n v="71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"/>
    <n v="9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1"/>
    <n v="9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8"/>
    <n v="5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"/>
    <n v="5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2"/>
    <n v="10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4"/>
    <n v="93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5"/>
    <n v="6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"/>
    <n v="9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4"/>
    <n v="7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"/>
    <n v="94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"/>
    <n v="8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"/>
    <n v="10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"/>
    <n v="3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5"/>
    <n v="82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"/>
    <n v="2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"/>
    <n v="34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"/>
    <n v="77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500"/>
    <n v="53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8"/>
    <n v="107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"/>
    <n v="4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7"/>
    <n v="100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8"/>
    <n v="101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"/>
    <n v="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3"/>
    <n v="4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1"/>
    <n v="3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7"/>
    <n v="101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7"/>
    <n v="5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x v="0"/>
  </r>
  <r>
    <n v="1"/>
    <s v="Odom Inc"/>
    <s v="Managed bottom-line architecture"/>
    <x v="1"/>
    <n v="14560"/>
    <x v="1"/>
    <n v="158"/>
    <s v="US"/>
    <s v="USD"/>
    <n v="1408424400"/>
    <n v="1408597200"/>
    <b v="0"/>
    <b v="1"/>
    <s v="music/rock"/>
    <n v="1040"/>
    <n v="92"/>
    <x v="1"/>
    <s v="rock"/>
    <x v="1"/>
    <d v="2014-08-21T05:00:00"/>
    <x v="1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s v="technology/web"/>
    <n v="131"/>
    <n v="100"/>
    <x v="2"/>
    <s v="web"/>
    <x v="2"/>
    <d v="2013-11-19T06:00:00"/>
    <x v="2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s v="music/rock"/>
    <n v="59"/>
    <n v="103"/>
    <x v="1"/>
    <s v="rock"/>
    <x v="3"/>
    <d v="2019-09-20T05:00:00"/>
    <x v="3"/>
  </r>
  <r>
    <n v="4"/>
    <s v="Larson-Little"/>
    <s v="Proactive foreground core"/>
    <x v="4"/>
    <n v="5265"/>
    <x v="0"/>
    <n v="53"/>
    <s v="US"/>
    <s v="USD"/>
    <n v="1547964000"/>
    <n v="1548309600"/>
    <b v="0"/>
    <b v="0"/>
    <s v="theater/plays"/>
    <n v="69"/>
    <n v="99"/>
    <x v="3"/>
    <s v="plays"/>
    <x v="4"/>
    <d v="2019-01-24T06:00:00"/>
    <x v="3"/>
  </r>
  <r>
    <n v="5"/>
    <s v="Harris Group"/>
    <s v="Open-source optimizing database"/>
    <x v="4"/>
    <n v="13195"/>
    <x v="1"/>
    <n v="174"/>
    <s v="DK"/>
    <s v="DKK"/>
    <n v="1346130000"/>
    <n v="1347080400"/>
    <b v="0"/>
    <b v="0"/>
    <s v="theater/plays"/>
    <n v="174"/>
    <n v="76"/>
    <x v="3"/>
    <s v="plays"/>
    <x v="5"/>
    <d v="2012-09-08T05:00:00"/>
    <x v="4"/>
  </r>
  <r>
    <n v="6"/>
    <s v="Ortiz, Coleman and Mitchell"/>
    <s v="Operative upward-trending algorithm"/>
    <x v="5"/>
    <n v="1090"/>
    <x v="0"/>
    <n v="18"/>
    <s v="GB"/>
    <s v="GBP"/>
    <n v="1505278800"/>
    <n v="1505365200"/>
    <b v="0"/>
    <b v="0"/>
    <s v="film &amp; video/documentary"/>
    <n v="21"/>
    <n v="61"/>
    <x v="4"/>
    <s v="documentary"/>
    <x v="6"/>
    <d v="2017-09-14T05:00:00"/>
    <x v="5"/>
  </r>
  <r>
    <n v="7"/>
    <s v="Carter-Guzman"/>
    <s v="Centralized cohesive challenge"/>
    <x v="6"/>
    <n v="14741"/>
    <x v="1"/>
    <n v="227"/>
    <s v="DK"/>
    <s v="DKK"/>
    <n v="1439442000"/>
    <n v="1439614800"/>
    <b v="0"/>
    <b v="0"/>
    <s v="theater/plays"/>
    <n v="328"/>
    <n v="65"/>
    <x v="3"/>
    <s v="plays"/>
    <x v="7"/>
    <d v="2015-08-15T05:00:00"/>
    <x v="0"/>
  </r>
  <r>
    <n v="8"/>
    <s v="Nunez-Richards"/>
    <s v="Exclusive attitude-oriented intranet"/>
    <x v="7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  <x v="6"/>
  </r>
  <r>
    <n v="9"/>
    <s v="Rangel, Holt and Jones"/>
    <s v="Open-source fresh-thinking model"/>
    <x v="8"/>
    <n v="3208"/>
    <x v="0"/>
    <n v="44"/>
    <s v="US"/>
    <s v="USD"/>
    <n v="1379566800"/>
    <n v="1383804000"/>
    <b v="0"/>
    <b v="0"/>
    <s v="music/electric music"/>
    <n v="52"/>
    <n v="73"/>
    <x v="1"/>
    <s v="electric music"/>
    <x v="9"/>
    <d v="2013-11-07T06:00:00"/>
    <x v="2"/>
  </r>
  <r>
    <n v="10"/>
    <s v="Green Ltd"/>
    <s v="Monitored empowering installation"/>
    <x v="5"/>
    <n v="13838"/>
    <x v="1"/>
    <n v="220"/>
    <s v="US"/>
    <s v="USD"/>
    <n v="1281762000"/>
    <n v="1285909200"/>
    <b v="0"/>
    <b v="0"/>
    <s v="film &amp; video/drama"/>
    <n v="266"/>
    <n v="63"/>
    <x v="4"/>
    <s v="drama"/>
    <x v="10"/>
    <d v="2010-10-01T05:00:00"/>
    <x v="6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s v="theater/plays"/>
    <n v="48"/>
    <n v="112"/>
    <x v="3"/>
    <s v="plays"/>
    <x v="11"/>
    <d v="2010-09-27T05:00:00"/>
    <x v="6"/>
  </r>
  <r>
    <n v="12"/>
    <s v="Kim Ltd"/>
    <s v="Assimilated hybrid intranet"/>
    <x v="9"/>
    <n v="5629"/>
    <x v="0"/>
    <n v="55"/>
    <s v="US"/>
    <s v="USD"/>
    <n v="1571720400"/>
    <n v="1572411600"/>
    <b v="0"/>
    <b v="0"/>
    <s v="film &amp; video/drama"/>
    <n v="89"/>
    <n v="102"/>
    <x v="4"/>
    <s v="drama"/>
    <x v="12"/>
    <d v="2019-10-30T05:00:00"/>
    <x v="3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s v="music/indie rock"/>
    <n v="245"/>
    <n v="105"/>
    <x v="1"/>
    <s v="indie rock"/>
    <x v="13"/>
    <d v="2016-06-23T05:00:00"/>
    <x v="7"/>
  </r>
  <r>
    <n v="14"/>
    <s v="Rodriguez, Rose and Stewart"/>
    <s v="Cloned directional synergy"/>
    <x v="10"/>
    <n v="18829"/>
    <x v="0"/>
    <n v="200"/>
    <s v="US"/>
    <s v="USD"/>
    <n v="1331013600"/>
    <n v="1333342800"/>
    <b v="0"/>
    <b v="0"/>
    <s v="music/indie rock"/>
    <n v="67"/>
    <n v="94"/>
    <x v="1"/>
    <s v="indie rock"/>
    <x v="14"/>
    <d v="2012-04-02T05:00:00"/>
    <x v="4"/>
  </r>
  <r>
    <n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s v="technology/wearables"/>
    <n v="47"/>
    <n v="85"/>
    <x v="2"/>
    <s v="wearables"/>
    <x v="15"/>
    <d v="2019-12-14T06:00:00"/>
    <x v="3"/>
  </r>
  <r>
    <n v="16"/>
    <s v="Hines Inc"/>
    <s v="Cross-platform systemic adapter"/>
    <x v="12"/>
    <n v="11041"/>
    <x v="1"/>
    <n v="100"/>
    <s v="US"/>
    <s v="USD"/>
    <n v="1390370400"/>
    <n v="1392271200"/>
    <b v="0"/>
    <b v="0"/>
    <s v="publishing/nonfiction"/>
    <n v="649"/>
    <n v="110"/>
    <x v="5"/>
    <s v="nonfiction"/>
    <x v="16"/>
    <d v="2014-02-13T06:00:00"/>
    <x v="1"/>
  </r>
  <r>
    <n v="17"/>
    <s v="Cochran-Nguyen"/>
    <s v="Seamless 4thgeneration methodology"/>
    <x v="13"/>
    <n v="134845"/>
    <x v="1"/>
    <n v="1249"/>
    <s v="US"/>
    <s v="USD"/>
    <n v="1294812000"/>
    <n v="1294898400"/>
    <b v="0"/>
    <b v="0"/>
    <s v="film &amp; video/animation"/>
    <n v="159"/>
    <n v="108"/>
    <x v="4"/>
    <s v="animation"/>
    <x v="17"/>
    <d v="2011-01-13T06:00:00"/>
    <x v="8"/>
  </r>
  <r>
    <n v="18"/>
    <s v="Johnson-Gould"/>
    <s v="Exclusive needs-based adapter"/>
    <x v="14"/>
    <n v="6089"/>
    <x v="3"/>
    <n v="135"/>
    <s v="US"/>
    <s v="USD"/>
    <n v="1536382800"/>
    <n v="1537074000"/>
    <b v="0"/>
    <b v="0"/>
    <s v="theater/plays"/>
    <n v="67"/>
    <n v="45"/>
    <x v="3"/>
    <s v="plays"/>
    <x v="18"/>
    <d v="2018-09-16T05:00:00"/>
    <x v="9"/>
  </r>
  <r>
    <n v="19"/>
    <s v="Perez-Hess"/>
    <s v="Down-sized cohesive archive"/>
    <x v="15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  <x v="3"/>
  </r>
  <r>
    <n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s v="film &amp; video/drama"/>
    <n v="112"/>
    <n v="106"/>
    <x v="4"/>
    <s v="drama"/>
    <x v="20"/>
    <d v="2014-07-28T05:00:00"/>
    <x v="1"/>
  </r>
  <r>
    <n v="21"/>
    <s v="Simmons-Reynolds"/>
    <s v="Re-engineered intangible definition"/>
    <x v="17"/>
    <n v="38533"/>
    <x v="0"/>
    <n v="558"/>
    <s v="US"/>
    <s v="USD"/>
    <n v="1313384400"/>
    <n v="1316322000"/>
    <b v="0"/>
    <b v="0"/>
    <s v="theater/plays"/>
    <n v="41"/>
    <n v="69"/>
    <x v="3"/>
    <s v="plays"/>
    <x v="21"/>
    <d v="2011-09-18T05:00:00"/>
    <x v="8"/>
  </r>
  <r>
    <n v="22"/>
    <s v="Collier Inc"/>
    <s v="Enhanced dynamic definition"/>
    <x v="18"/>
    <n v="75690"/>
    <x v="1"/>
    <n v="890"/>
    <s v="US"/>
    <s v="USD"/>
    <n v="1522731600"/>
    <n v="1524027600"/>
    <b v="0"/>
    <b v="0"/>
    <s v="theater/plays"/>
    <n v="128"/>
    <n v="85"/>
    <x v="3"/>
    <s v="plays"/>
    <x v="22"/>
    <d v="2018-04-18T05:00:00"/>
    <x v="9"/>
  </r>
  <r>
    <n v="23"/>
    <s v="Gray-Jenkins"/>
    <s v="Devolved next generation adapter"/>
    <x v="6"/>
    <n v="14942"/>
    <x v="1"/>
    <n v="142"/>
    <s v="GB"/>
    <s v="GBP"/>
    <n v="1550124000"/>
    <n v="1554699600"/>
    <b v="0"/>
    <b v="0"/>
    <s v="film &amp; video/documentary"/>
    <n v="332"/>
    <n v="105"/>
    <x v="4"/>
    <s v="documentary"/>
    <x v="23"/>
    <d v="2019-04-08T05:00:00"/>
    <x v="3"/>
  </r>
  <r>
    <n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  <x v="1"/>
  </r>
  <r>
    <n v="25"/>
    <s v="Caldwell, Velazquez and Wilson"/>
    <s v="Monitored impactful analyzer"/>
    <x v="20"/>
    <n v="11904"/>
    <x v="1"/>
    <n v="163"/>
    <s v="US"/>
    <s v="USD"/>
    <n v="1305694800"/>
    <n v="1307422800"/>
    <b v="0"/>
    <b v="1"/>
    <s v="games/video games"/>
    <n v="216"/>
    <n v="73"/>
    <x v="6"/>
    <s v="video games"/>
    <x v="25"/>
    <d v="2011-06-07T05:00:00"/>
    <x v="8"/>
  </r>
  <r>
    <n v="26"/>
    <s v="Spencer-Bates"/>
    <s v="Optional responsive customer loyalty"/>
    <x v="21"/>
    <n v="51814"/>
    <x v="3"/>
    <n v="1480"/>
    <s v="US"/>
    <s v="USD"/>
    <n v="1533013200"/>
    <n v="1535346000"/>
    <b v="0"/>
    <b v="0"/>
    <s v="theater/plays"/>
    <n v="48"/>
    <n v="35"/>
    <x v="3"/>
    <s v="plays"/>
    <x v="26"/>
    <d v="2018-08-27T05:00:00"/>
    <x v="9"/>
  </r>
  <r>
    <n v="27"/>
    <s v="Best, Carr and Williams"/>
    <s v="Diverse transitional migration"/>
    <x v="22"/>
    <n v="1599"/>
    <x v="0"/>
    <n v="15"/>
    <s v="US"/>
    <s v="USD"/>
    <n v="1443848400"/>
    <n v="1444539600"/>
    <b v="0"/>
    <b v="0"/>
    <s v="music/rock"/>
    <n v="80"/>
    <n v="107"/>
    <x v="1"/>
    <s v="rock"/>
    <x v="27"/>
    <d v="2015-10-11T05:00:00"/>
    <x v="0"/>
  </r>
  <r>
    <n v="28"/>
    <s v="Campbell, Brown and Powell"/>
    <s v="Synchronized global task-force"/>
    <x v="23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  <x v="6"/>
  </r>
  <r>
    <n v="29"/>
    <s v="Johnson, Parker and Haynes"/>
    <s v="Focused 6thgeneration forecast"/>
    <x v="24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  <x v="9"/>
  </r>
  <r>
    <n v="30"/>
    <s v="Clark-Cooke"/>
    <s v="Down-sized analyzing challenge"/>
    <x v="25"/>
    <n v="14455"/>
    <x v="1"/>
    <n v="129"/>
    <s v="US"/>
    <s v="USD"/>
    <n v="1558674000"/>
    <n v="1559106000"/>
    <b v="0"/>
    <b v="0"/>
    <s v="film &amp; video/animation"/>
    <n v="161"/>
    <n v="112"/>
    <x v="4"/>
    <s v="animation"/>
    <x v="30"/>
    <d v="2019-05-29T05:00:00"/>
    <x v="3"/>
  </r>
  <r>
    <n v="31"/>
    <s v="Schroeder Ltd"/>
    <s v="Progressive needs-based focus group"/>
    <x v="26"/>
    <n v="10850"/>
    <x v="1"/>
    <n v="226"/>
    <s v="GB"/>
    <s v="GBP"/>
    <n v="1451973600"/>
    <n v="1454392800"/>
    <b v="0"/>
    <b v="0"/>
    <s v="games/video games"/>
    <n v="310"/>
    <n v="48"/>
    <x v="6"/>
    <s v="video games"/>
    <x v="31"/>
    <d v="2016-02-02T06:00:00"/>
    <x v="7"/>
  </r>
  <r>
    <n v="32"/>
    <s v="Jackson PLC"/>
    <s v="Ergonomic 6thgeneration success"/>
    <x v="27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  <x v="9"/>
  </r>
  <r>
    <n v="33"/>
    <s v="Blair, Collins and Carter"/>
    <s v="Exclusive interactive approach"/>
    <x v="28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  <x v="1"/>
  </r>
  <r>
    <n v="34"/>
    <s v="Maldonado and Sons"/>
    <s v="Reverse-engineered asynchronous archive"/>
    <x v="29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  <x v="5"/>
  </r>
  <r>
    <n v="35"/>
    <s v="Mitchell and Sons"/>
    <s v="Synergized intangible challenge"/>
    <x v="30"/>
    <n v="188628"/>
    <x v="1"/>
    <n v="1965"/>
    <s v="DK"/>
    <s v="DKK"/>
    <n v="1547877600"/>
    <n v="1551506400"/>
    <b v="0"/>
    <b v="1"/>
    <s v="film &amp; video/drama"/>
    <n v="150"/>
    <n v="96"/>
    <x v="4"/>
    <s v="drama"/>
    <x v="35"/>
    <d v="2019-03-02T06:00:00"/>
    <x v="3"/>
  </r>
  <r>
    <n v="36"/>
    <s v="Jackson-Lewis"/>
    <s v="Monitored multi-state encryption"/>
    <x v="31"/>
    <n v="1101"/>
    <x v="1"/>
    <n v="16"/>
    <s v="US"/>
    <s v="USD"/>
    <n v="1298700000"/>
    <n v="1300856400"/>
    <b v="0"/>
    <b v="0"/>
    <s v="theater/plays"/>
    <n v="157"/>
    <n v="69"/>
    <x v="3"/>
    <s v="plays"/>
    <x v="36"/>
    <d v="2011-03-23T05:00:00"/>
    <x v="8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s v="publishing/fiction"/>
    <n v="140"/>
    <n v="106"/>
    <x v="5"/>
    <s v="fiction"/>
    <x v="37"/>
    <d v="2019-11-08T06:00:00"/>
    <x v="3"/>
  </r>
  <r>
    <n v="38"/>
    <s v="Maldonado-Gonzalez"/>
    <s v="Digitized client-driven database"/>
    <x v="33"/>
    <n v="10085"/>
    <x v="1"/>
    <n v="134"/>
    <s v="US"/>
    <s v="USD"/>
    <n v="1287378000"/>
    <n v="1287810000"/>
    <b v="0"/>
    <b v="0"/>
    <s v="photography/photography books"/>
    <n v="325"/>
    <n v="75"/>
    <x v="7"/>
    <s v="photography books"/>
    <x v="38"/>
    <d v="2010-10-23T05:00:00"/>
    <x v="6"/>
  </r>
  <r>
    <n v="39"/>
    <s v="Kim-Rice"/>
    <s v="Organized bi-directional function"/>
    <x v="34"/>
    <n v="5027"/>
    <x v="0"/>
    <n v="88"/>
    <s v="DK"/>
    <s v="DKK"/>
    <n v="1361772000"/>
    <n v="1362978000"/>
    <b v="0"/>
    <b v="0"/>
    <s v="theater/plays"/>
    <n v="51"/>
    <n v="57"/>
    <x v="3"/>
    <s v="plays"/>
    <x v="39"/>
    <d v="2013-03-11T05:00:00"/>
    <x v="2"/>
  </r>
  <r>
    <n v="40"/>
    <s v="Garcia, Garcia and Lopez"/>
    <s v="Reduced stable middleware"/>
    <x v="35"/>
    <n v="14878"/>
    <x v="1"/>
    <n v="198"/>
    <s v="US"/>
    <s v="USD"/>
    <n v="1275714000"/>
    <n v="1277355600"/>
    <b v="0"/>
    <b v="1"/>
    <s v="technology/wearables"/>
    <n v="169"/>
    <n v="75"/>
    <x v="2"/>
    <s v="wearables"/>
    <x v="40"/>
    <d v="2010-06-24T05:00:00"/>
    <x v="6"/>
  </r>
  <r>
    <n v="41"/>
    <s v="Watts Group"/>
    <s v="Universal 5thgeneration neural-net"/>
    <x v="36"/>
    <n v="11924"/>
    <x v="1"/>
    <n v="111"/>
    <s v="IT"/>
    <s v="EUR"/>
    <n v="1346734800"/>
    <n v="1348981200"/>
    <b v="0"/>
    <b v="1"/>
    <s v="music/rock"/>
    <n v="213"/>
    <n v="107"/>
    <x v="1"/>
    <s v="rock"/>
    <x v="41"/>
    <d v="2012-09-30T05:00:00"/>
    <x v="4"/>
  </r>
  <r>
    <n v="42"/>
    <s v="Werner-Bryant"/>
    <s v="Virtual uniform frame"/>
    <x v="37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  <x v="8"/>
  </r>
  <r>
    <n v="43"/>
    <s v="Schmitt-Mendoza"/>
    <s v="Profound explicit paradigm"/>
    <x v="38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  <x v="1"/>
  </r>
  <r>
    <n v="44"/>
    <s v="Reid-Mccullough"/>
    <s v="Visionary real-time groupware"/>
    <x v="39"/>
    <n v="10541"/>
    <x v="1"/>
    <n v="98"/>
    <s v="DK"/>
    <s v="DKK"/>
    <n v="1552798800"/>
    <n v="1552885200"/>
    <b v="0"/>
    <b v="0"/>
    <s v="publishing/fiction"/>
    <n v="659"/>
    <n v="108"/>
    <x v="5"/>
    <s v="fiction"/>
    <x v="44"/>
    <d v="2019-03-18T05:00:00"/>
    <x v="3"/>
  </r>
  <r>
    <n v="45"/>
    <s v="Woods-Clark"/>
    <s v="Networked tertiary Graphical User Interface"/>
    <x v="40"/>
    <n v="4530"/>
    <x v="0"/>
    <n v="48"/>
    <s v="US"/>
    <s v="USD"/>
    <n v="1478062800"/>
    <n v="1479362400"/>
    <b v="0"/>
    <b v="1"/>
    <s v="theater/plays"/>
    <n v="48"/>
    <n v="94"/>
    <x v="3"/>
    <s v="plays"/>
    <x v="45"/>
    <d v="2016-11-17T06:00:00"/>
    <x v="7"/>
  </r>
  <r>
    <n v="46"/>
    <s v="Vaughn, Hunt and Caldwell"/>
    <s v="Virtual grid-enabled task-force"/>
    <x v="41"/>
    <n v="4247"/>
    <x v="1"/>
    <n v="92"/>
    <s v="US"/>
    <s v="USD"/>
    <n v="1278565200"/>
    <n v="1280552400"/>
    <b v="0"/>
    <b v="0"/>
    <s v="music/rock"/>
    <n v="115"/>
    <n v="46"/>
    <x v="1"/>
    <s v="rock"/>
    <x v="46"/>
    <d v="2010-07-31T05:00:00"/>
    <x v="6"/>
  </r>
  <r>
    <n v="47"/>
    <s v="Bennett and Sons"/>
    <s v="Function-based multi-state software"/>
    <x v="42"/>
    <n v="7129"/>
    <x v="1"/>
    <n v="149"/>
    <s v="US"/>
    <s v="USD"/>
    <n v="1396069200"/>
    <n v="1398661200"/>
    <b v="0"/>
    <b v="0"/>
    <s v="theater/plays"/>
    <n v="475"/>
    <n v="48"/>
    <x v="3"/>
    <s v="plays"/>
    <x v="47"/>
    <d v="2014-04-28T05:00:00"/>
    <x v="1"/>
  </r>
  <r>
    <n v="48"/>
    <s v="Lamb Inc"/>
    <s v="Optimized leadingedge concept"/>
    <x v="43"/>
    <n v="128862"/>
    <x v="1"/>
    <n v="2431"/>
    <s v="US"/>
    <s v="USD"/>
    <n v="1435208400"/>
    <n v="1436245200"/>
    <b v="0"/>
    <b v="0"/>
    <s v="theater/plays"/>
    <n v="387"/>
    <n v="53"/>
    <x v="3"/>
    <s v="plays"/>
    <x v="48"/>
    <d v="2015-07-07T05:00:00"/>
    <x v="0"/>
  </r>
  <r>
    <n v="49"/>
    <s v="Casey-Kelly"/>
    <s v="Sharable holistic interface"/>
    <x v="44"/>
    <n v="13653"/>
    <x v="1"/>
    <n v="303"/>
    <s v="US"/>
    <s v="USD"/>
    <n v="1571547600"/>
    <n v="1575439200"/>
    <b v="0"/>
    <b v="0"/>
    <s v="music/rock"/>
    <n v="190"/>
    <n v="45"/>
    <x v="1"/>
    <s v="rock"/>
    <x v="49"/>
    <d v="2019-12-04T06:00:00"/>
    <x v="3"/>
  </r>
  <r>
    <n v="50"/>
    <s v="Jones, Taylor and Moore"/>
    <s v="Down-sized system-worthy secured line"/>
    <x v="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  <x v="2"/>
  </r>
  <r>
    <n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s v="technology/wearables"/>
    <n v="92"/>
    <n v="99"/>
    <x v="2"/>
    <s v="wearables"/>
    <x v="51"/>
    <d v="2012-04-12T05:00:00"/>
    <x v="4"/>
  </r>
  <r>
    <n v="52"/>
    <s v="Hernandez, Rodriguez and Clark"/>
    <s v="Organic foreground leverage"/>
    <x v="44"/>
    <n v="2459"/>
    <x v="0"/>
    <n v="75"/>
    <s v="US"/>
    <s v="USD"/>
    <n v="1284526800"/>
    <n v="1284872400"/>
    <b v="0"/>
    <b v="0"/>
    <s v="theater/plays"/>
    <n v="34"/>
    <n v="33"/>
    <x v="3"/>
    <s v="plays"/>
    <x v="52"/>
    <d v="2010-09-19T05:00:00"/>
    <x v="6"/>
  </r>
  <r>
    <n v="53"/>
    <s v="Smith-Jones"/>
    <s v="Reverse-engineered static concept"/>
    <x v="35"/>
    <n v="12356"/>
    <x v="1"/>
    <n v="209"/>
    <s v="US"/>
    <s v="USD"/>
    <n v="1400562000"/>
    <n v="1403931600"/>
    <b v="0"/>
    <b v="0"/>
    <s v="film &amp; video/drama"/>
    <n v="140"/>
    <n v="59"/>
    <x v="4"/>
    <s v="drama"/>
    <x v="53"/>
    <d v="2014-06-28T05:00:00"/>
    <x v="1"/>
  </r>
  <r>
    <n v="54"/>
    <s v="Roy PLC"/>
    <s v="Multi-channeled neutral customer loyalty"/>
    <x v="46"/>
    <n v="5392"/>
    <x v="0"/>
    <n v="120"/>
    <s v="US"/>
    <s v="USD"/>
    <n v="1520748000"/>
    <n v="1521262800"/>
    <b v="0"/>
    <b v="0"/>
    <s v="technology/wearables"/>
    <n v="90"/>
    <n v="45"/>
    <x v="2"/>
    <s v="wearables"/>
    <x v="54"/>
    <d v="2018-03-17T05:00:00"/>
    <x v="9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s v="music/jazz"/>
    <n v="178"/>
    <n v="90"/>
    <x v="1"/>
    <s v="jazz"/>
    <x v="55"/>
    <d v="2018-08-04T05:00:00"/>
    <x v="9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s v="technology/wearables"/>
    <n v="144"/>
    <n v="70"/>
    <x v="2"/>
    <s v="wearables"/>
    <x v="56"/>
    <d v="2015-01-17T06:00:00"/>
    <x v="0"/>
  </r>
  <r>
    <n v="57"/>
    <s v="Bridges, Freeman and Kim"/>
    <s v="Cross-group multi-state task-force"/>
    <x v="49"/>
    <n v="6243"/>
    <x v="1"/>
    <n v="201"/>
    <s v="US"/>
    <s v="USD"/>
    <n v="1504242000"/>
    <n v="1505278800"/>
    <b v="0"/>
    <b v="0"/>
    <s v="games/video games"/>
    <n v="215"/>
    <n v="31"/>
    <x v="6"/>
    <s v="video games"/>
    <x v="57"/>
    <d v="2017-09-13T05:00:00"/>
    <x v="5"/>
  </r>
  <r>
    <n v="58"/>
    <s v="Anderson-Perez"/>
    <s v="Expanded 3rdgeneration strategy"/>
    <x v="50"/>
    <n v="6132"/>
    <x v="1"/>
    <n v="211"/>
    <s v="US"/>
    <s v="USD"/>
    <n v="1442811600"/>
    <n v="1443934800"/>
    <b v="0"/>
    <b v="0"/>
    <s v="theater/plays"/>
    <n v="227"/>
    <n v="29"/>
    <x v="3"/>
    <s v="plays"/>
    <x v="58"/>
    <d v="2015-10-04T05:00:00"/>
    <x v="0"/>
  </r>
  <r>
    <n v="59"/>
    <s v="Wright, Fox and Marks"/>
    <s v="Assimilated real-time support"/>
    <x v="1"/>
    <n v="3851"/>
    <x v="1"/>
    <n v="128"/>
    <s v="US"/>
    <s v="USD"/>
    <n v="1497243600"/>
    <n v="1498539600"/>
    <b v="0"/>
    <b v="1"/>
    <s v="theater/plays"/>
    <n v="275"/>
    <n v="30"/>
    <x v="3"/>
    <s v="plays"/>
    <x v="59"/>
    <d v="2017-06-27T05:00:00"/>
    <x v="5"/>
  </r>
  <r>
    <n v="60"/>
    <s v="Crawford-Peters"/>
    <s v="User-centric regional database"/>
    <x v="51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  <x v="4"/>
  </r>
  <r>
    <n v="61"/>
    <s v="Romero-Hoffman"/>
    <s v="Open-source zero administration complexity"/>
    <x v="52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  <x v="8"/>
  </r>
  <r>
    <n v="62"/>
    <s v="Sparks-West"/>
    <s v="Organized incremental standardization"/>
    <x v="22"/>
    <n v="14452"/>
    <x v="1"/>
    <n v="249"/>
    <s v="US"/>
    <s v="USD"/>
    <n v="1433480400"/>
    <n v="1433566800"/>
    <b v="0"/>
    <b v="0"/>
    <s v="technology/web"/>
    <n v="723"/>
    <n v="58"/>
    <x v="2"/>
    <s v="web"/>
    <x v="62"/>
    <d v="2015-06-06T05:00:00"/>
    <x v="0"/>
  </r>
  <r>
    <n v="63"/>
    <s v="Baker, Morgan and Brown"/>
    <s v="Assimilated didactic open system"/>
    <x v="53"/>
    <n v="557"/>
    <x v="0"/>
    <n v="5"/>
    <s v="US"/>
    <s v="USD"/>
    <n v="1493355600"/>
    <n v="1493874000"/>
    <b v="0"/>
    <b v="0"/>
    <s v="theater/plays"/>
    <n v="12"/>
    <n v="111"/>
    <x v="3"/>
    <s v="plays"/>
    <x v="63"/>
    <d v="2017-05-04T05:00:00"/>
    <x v="5"/>
  </r>
  <r>
    <n v="64"/>
    <s v="Mosley-Gilbert"/>
    <s v="Vision-oriented logistical intranet"/>
    <x v="54"/>
    <n v="2734"/>
    <x v="0"/>
    <n v="38"/>
    <s v="US"/>
    <s v="USD"/>
    <n v="1530507600"/>
    <n v="1531803600"/>
    <b v="0"/>
    <b v="1"/>
    <s v="technology/web"/>
    <n v="98"/>
    <n v="72"/>
    <x v="2"/>
    <s v="web"/>
    <x v="64"/>
    <d v="2018-07-17T05:00:00"/>
    <x v="9"/>
  </r>
  <r>
    <n v="65"/>
    <s v="Berry-Boyer"/>
    <s v="Mandatory incremental projection"/>
    <x v="55"/>
    <n v="14405"/>
    <x v="1"/>
    <n v="236"/>
    <s v="US"/>
    <s v="USD"/>
    <n v="1296108000"/>
    <n v="1296712800"/>
    <b v="0"/>
    <b v="0"/>
    <s v="theater/plays"/>
    <n v="236"/>
    <n v="61"/>
    <x v="3"/>
    <s v="plays"/>
    <x v="65"/>
    <d v="2011-02-03T06:00:00"/>
    <x v="8"/>
  </r>
  <r>
    <n v="66"/>
    <s v="Sanders-Allen"/>
    <s v="Grass-roots needs-based encryption"/>
    <x v="49"/>
    <n v="1307"/>
    <x v="0"/>
    <n v="12"/>
    <s v="US"/>
    <s v="USD"/>
    <n v="1428469200"/>
    <n v="1428901200"/>
    <b v="0"/>
    <b v="1"/>
    <s v="theater/plays"/>
    <n v="45"/>
    <n v="109"/>
    <x v="3"/>
    <s v="plays"/>
    <x v="66"/>
    <d v="2015-04-13T05:00:00"/>
    <x v="0"/>
  </r>
  <r>
    <n v="67"/>
    <s v="Lopez Inc"/>
    <s v="Team-oriented 6thgeneration middleware"/>
    <x v="56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  <x v="6"/>
  </r>
  <r>
    <n v="68"/>
    <s v="Moreno-Turner"/>
    <s v="Inverse multi-tasking installation"/>
    <x v="57"/>
    <n v="14508"/>
    <x v="1"/>
    <n v="246"/>
    <s v="IT"/>
    <s v="EUR"/>
    <n v="1501131600"/>
    <n v="1505192400"/>
    <b v="0"/>
    <b v="1"/>
    <s v="theater/plays"/>
    <n v="255"/>
    <n v="59"/>
    <x v="3"/>
    <s v="plays"/>
    <x v="68"/>
    <d v="2017-09-12T05:00:00"/>
    <x v="5"/>
  </r>
  <r>
    <n v="69"/>
    <s v="Jones-Watson"/>
    <s v="Switchable disintermediate moderator"/>
    <x v="58"/>
    <n v="1901"/>
    <x v="3"/>
    <n v="17"/>
    <s v="US"/>
    <s v="USD"/>
    <n v="1292738400"/>
    <n v="1295676000"/>
    <b v="0"/>
    <b v="0"/>
    <s v="theater/plays"/>
    <n v="24"/>
    <n v="112"/>
    <x v="3"/>
    <s v="plays"/>
    <x v="69"/>
    <d v="2011-01-22T06:00:00"/>
    <x v="6"/>
  </r>
  <r>
    <n v="70"/>
    <s v="Barker Inc"/>
    <s v="Re-engineered 24/7 task-force"/>
    <x v="59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  <x v="6"/>
  </r>
  <r>
    <n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s v="theater/plays"/>
    <n v="108"/>
    <n v="85"/>
    <x v="3"/>
    <s v="plays"/>
    <x v="71"/>
    <d v="2019-12-04T06:00:00"/>
    <x v="3"/>
  </r>
  <r>
    <n v="72"/>
    <s v="Hampton, Lewis and Ray"/>
    <s v="Seamless coherent parallelism"/>
    <x v="60"/>
    <n v="4022"/>
    <x v="1"/>
    <n v="54"/>
    <s v="US"/>
    <s v="USD"/>
    <n v="1435726800"/>
    <n v="1438837200"/>
    <b v="0"/>
    <b v="0"/>
    <s v="film &amp; video/animation"/>
    <n v="670"/>
    <n v="74"/>
    <x v="4"/>
    <s v="animation"/>
    <x v="72"/>
    <d v="2015-08-06T05:00:00"/>
    <x v="0"/>
  </r>
  <r>
    <n v="73"/>
    <s v="Collins-Goodman"/>
    <s v="Cross-platform even-keeled initiative"/>
    <x v="1"/>
    <n v="9253"/>
    <x v="1"/>
    <n v="88"/>
    <s v="US"/>
    <s v="USD"/>
    <n v="1480226400"/>
    <n v="1480485600"/>
    <b v="0"/>
    <b v="0"/>
    <s v="music/jazz"/>
    <n v="661"/>
    <n v="105"/>
    <x v="1"/>
    <s v="jazz"/>
    <x v="73"/>
    <d v="2016-11-30T06:00:00"/>
    <x v="7"/>
  </r>
  <r>
    <n v="74"/>
    <s v="Davis-Michael"/>
    <s v="Progressive tertiary framework"/>
    <x v="61"/>
    <n v="4776"/>
    <x v="1"/>
    <n v="85"/>
    <s v="GB"/>
    <s v="GBP"/>
    <n v="1459054800"/>
    <n v="1459141200"/>
    <b v="0"/>
    <b v="0"/>
    <s v="music/metal"/>
    <n v="122"/>
    <n v="56"/>
    <x v="1"/>
    <s v="metal"/>
    <x v="74"/>
    <d v="2016-03-28T05:00:00"/>
    <x v="7"/>
  </r>
  <r>
    <n v="75"/>
    <s v="White, Torres and Bishop"/>
    <s v="Multi-layered dynamic protocol"/>
    <x v="62"/>
    <n v="14606"/>
    <x v="1"/>
    <n v="170"/>
    <s v="US"/>
    <s v="USD"/>
    <n v="1531630800"/>
    <n v="1532322000"/>
    <b v="0"/>
    <b v="0"/>
    <s v="photography/photography books"/>
    <n v="151"/>
    <n v="86"/>
    <x v="7"/>
    <s v="photography books"/>
    <x v="75"/>
    <d v="2018-07-23T05:00:00"/>
    <x v="9"/>
  </r>
  <r>
    <n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  <x v="0"/>
  </r>
  <r>
    <n v="77"/>
    <s v="Acevedo-Huffman"/>
    <s v="Pre-emptive impactful model"/>
    <x v="40"/>
    <n v="4460"/>
    <x v="0"/>
    <n v="56"/>
    <s v="US"/>
    <s v="USD"/>
    <n v="1285563600"/>
    <n v="1286773200"/>
    <b v="0"/>
    <b v="1"/>
    <s v="film &amp; video/animation"/>
    <n v="47"/>
    <n v="80"/>
    <x v="4"/>
    <s v="animation"/>
    <x v="77"/>
    <d v="2010-10-11T05:00:00"/>
    <x v="6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s v="publishing/translations"/>
    <n v="301"/>
    <n v="41"/>
    <x v="5"/>
    <s v="translations"/>
    <x v="78"/>
    <d v="2018-04-17T05:00:00"/>
    <x v="9"/>
  </r>
  <r>
    <n v="79"/>
    <s v="Soto LLC"/>
    <s v="Triple-buffered reciprocal project"/>
    <x v="64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  <x v="9"/>
  </r>
  <r>
    <n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s v="games/video games"/>
    <n v="637"/>
    <n v="55"/>
    <x v="6"/>
    <s v="video games"/>
    <x v="80"/>
    <d v="2017-09-28T05:00:00"/>
    <x v="5"/>
  </r>
  <r>
    <n v="81"/>
    <s v="Gomez, Bailey and Flores"/>
    <s v="User-friendly static contingency"/>
    <x v="66"/>
    <n v="37857"/>
    <x v="1"/>
    <n v="411"/>
    <s v="US"/>
    <s v="USD"/>
    <n v="1511416800"/>
    <n v="1513576800"/>
    <b v="0"/>
    <b v="0"/>
    <s v="music/rock"/>
    <n v="225"/>
    <n v="92"/>
    <x v="1"/>
    <s v="rock"/>
    <x v="81"/>
    <d v="2017-12-18T06:00:00"/>
    <x v="5"/>
  </r>
  <r>
    <n v="82"/>
    <s v="Porter-George"/>
    <s v="Reactive content-based framework"/>
    <x v="67"/>
    <n v="14973"/>
    <x v="1"/>
    <n v="180"/>
    <s v="GB"/>
    <s v="GBP"/>
    <n v="1547704800"/>
    <n v="1548309600"/>
    <b v="0"/>
    <b v="1"/>
    <s v="games/video games"/>
    <n v="1497"/>
    <n v="83"/>
    <x v="6"/>
    <s v="video games"/>
    <x v="82"/>
    <d v="2019-01-24T06:00:00"/>
    <x v="3"/>
  </r>
  <r>
    <n v="83"/>
    <s v="Fitzgerald PLC"/>
    <s v="Realigned user-facing concept"/>
    <x v="68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  <x v="7"/>
  </r>
  <r>
    <n v="84"/>
    <s v="Cisneros-Burton"/>
    <s v="Public-key zero tolerance orchestration"/>
    <x v="69"/>
    <n v="41564"/>
    <x v="1"/>
    <n v="374"/>
    <s v="US"/>
    <s v="USD"/>
    <n v="1343451600"/>
    <n v="1344315600"/>
    <b v="0"/>
    <b v="0"/>
    <s v="technology/wearables"/>
    <n v="132"/>
    <n v="111"/>
    <x v="2"/>
    <s v="wearables"/>
    <x v="84"/>
    <d v="2012-08-07T05:00:00"/>
    <x v="4"/>
  </r>
  <r>
    <n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s v="music/indie rock"/>
    <n v="131"/>
    <n v="91"/>
    <x v="1"/>
    <s v="indie rock"/>
    <x v="85"/>
    <d v="2011-09-19T05:00:00"/>
    <x v="8"/>
  </r>
  <r>
    <n v="86"/>
    <s v="Davis-Smith"/>
    <s v="Organic motivating firmware"/>
    <x v="71"/>
    <n v="12405"/>
    <x v="1"/>
    <n v="203"/>
    <s v="US"/>
    <s v="USD"/>
    <n v="1430715600"/>
    <n v="1431838800"/>
    <b v="1"/>
    <b v="0"/>
    <s v="theater/plays"/>
    <n v="168"/>
    <n v="61"/>
    <x v="3"/>
    <s v="plays"/>
    <x v="86"/>
    <d v="2015-05-17T05:00:00"/>
    <x v="0"/>
  </r>
  <r>
    <n v="87"/>
    <s v="Farrell and Sons"/>
    <s v="Synergized 4thgeneration conglomeration"/>
    <x v="72"/>
    <n v="123040"/>
    <x v="0"/>
    <n v="1482"/>
    <s v="AU"/>
    <s v="AUD"/>
    <n v="1299564000"/>
    <n v="1300510800"/>
    <b v="0"/>
    <b v="1"/>
    <s v="music/rock"/>
    <n v="62"/>
    <n v="83"/>
    <x v="1"/>
    <s v="rock"/>
    <x v="87"/>
    <d v="2011-03-19T05:00:00"/>
    <x v="8"/>
  </r>
  <r>
    <n v="88"/>
    <s v="Clark Group"/>
    <s v="Grass-roots fault-tolerant policy"/>
    <x v="73"/>
    <n v="12516"/>
    <x v="1"/>
    <n v="113"/>
    <s v="US"/>
    <s v="USD"/>
    <n v="1429160400"/>
    <n v="1431061200"/>
    <b v="0"/>
    <b v="0"/>
    <s v="publishing/translations"/>
    <n v="261"/>
    <n v="111"/>
    <x v="5"/>
    <s v="translations"/>
    <x v="88"/>
    <d v="2015-05-08T05:00:00"/>
    <x v="0"/>
  </r>
  <r>
    <n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s v="theater/plays"/>
    <n v="253"/>
    <n v="89"/>
    <x v="3"/>
    <s v="plays"/>
    <x v="89"/>
    <d v="2010-04-17T05:00:00"/>
    <x v="6"/>
  </r>
  <r>
    <n v="90"/>
    <s v="Kramer Group"/>
    <s v="Synergistic explicit parallelism"/>
    <x v="75"/>
    <n v="6132"/>
    <x v="0"/>
    <n v="106"/>
    <s v="US"/>
    <s v="USD"/>
    <n v="1456380000"/>
    <n v="1456380000"/>
    <b v="0"/>
    <b v="1"/>
    <s v="theater/plays"/>
    <n v="79"/>
    <n v="58"/>
    <x v="3"/>
    <s v="plays"/>
    <x v="90"/>
    <d v="2016-02-25T06:00:00"/>
    <x v="7"/>
  </r>
  <r>
    <n v="91"/>
    <s v="Frazier, Patrick and Smith"/>
    <s v="Enhanced systemic analyzer"/>
    <x v="76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  <x v="7"/>
  </r>
  <r>
    <n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s v="games/video games"/>
    <n v="259"/>
    <n v="104"/>
    <x v="6"/>
    <s v="video games"/>
    <x v="92"/>
    <d v="2010-06-24T05:00:00"/>
    <x v="6"/>
  </r>
  <r>
    <n v="93"/>
    <s v="Hall and Sons"/>
    <s v="Pre-emptive radical architecture"/>
    <x v="78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  <x v="4"/>
  </r>
  <r>
    <n v="94"/>
    <s v="Hanson Inc"/>
    <s v="Grass-roots web-enabled contingency"/>
    <x v="49"/>
    <n v="8807"/>
    <x v="1"/>
    <n v="180"/>
    <s v="GB"/>
    <s v="GBP"/>
    <n v="1554613200"/>
    <n v="1555563600"/>
    <b v="0"/>
    <b v="0"/>
    <s v="technology/web"/>
    <n v="304"/>
    <n v="49"/>
    <x v="2"/>
    <s v="web"/>
    <x v="94"/>
    <d v="2019-04-18T05:00:00"/>
    <x v="3"/>
  </r>
  <r>
    <n v="95"/>
    <s v="Sanchez LLC"/>
    <s v="Stand-alone system-worthy standardization"/>
    <x v="79"/>
    <n v="1017"/>
    <x v="1"/>
    <n v="27"/>
    <s v="US"/>
    <s v="USD"/>
    <n v="1571029200"/>
    <n v="1571634000"/>
    <b v="0"/>
    <b v="0"/>
    <s v="film &amp; video/documentary"/>
    <n v="113"/>
    <n v="38"/>
    <x v="4"/>
    <s v="documentary"/>
    <x v="95"/>
    <d v="2019-10-21T05:00:00"/>
    <x v="3"/>
  </r>
  <r>
    <n v="96"/>
    <s v="Howard Ltd"/>
    <s v="Down-sized systematic policy"/>
    <x v="8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  <x v="8"/>
  </r>
  <r>
    <n v="97"/>
    <s v="Stewart LLC"/>
    <s v="Cloned bi-directional architecture"/>
    <x v="81"/>
    <n v="12047"/>
    <x v="1"/>
    <n v="113"/>
    <s v="US"/>
    <s v="USD"/>
    <n v="1435208400"/>
    <n v="1439874000"/>
    <b v="0"/>
    <b v="0"/>
    <s v="food/food trucks"/>
    <n v="927"/>
    <n v="107"/>
    <x v="0"/>
    <s v="food trucks"/>
    <x v="48"/>
    <d v="2015-08-18T05:00:00"/>
    <x v="0"/>
  </r>
  <r>
    <n v="98"/>
    <s v="Arias, Allen and Miller"/>
    <s v="Seamless transitional portal"/>
    <x v="82"/>
    <n v="32951"/>
    <x v="0"/>
    <n v="1220"/>
    <s v="AU"/>
    <s v="AUD"/>
    <n v="1437973200"/>
    <n v="1438318800"/>
    <b v="0"/>
    <b v="0"/>
    <s v="games/video games"/>
    <n v="34"/>
    <n v="27"/>
    <x v="6"/>
    <s v="video games"/>
    <x v="97"/>
    <d v="2015-07-31T05:00:00"/>
    <x v="0"/>
  </r>
  <r>
    <n v="99"/>
    <s v="Baker-Morris"/>
    <s v="Fully-configurable motivating approach"/>
    <x v="4"/>
    <n v="14951"/>
    <x v="1"/>
    <n v="164"/>
    <s v="US"/>
    <s v="USD"/>
    <n v="1416895200"/>
    <n v="1419400800"/>
    <b v="0"/>
    <b v="0"/>
    <s v="theater/plays"/>
    <n v="197"/>
    <n v="91"/>
    <x v="3"/>
    <s v="plays"/>
    <x v="98"/>
    <d v="2014-12-24T06:00:00"/>
    <x v="1"/>
  </r>
  <r>
    <n v="100"/>
    <s v="Tucker, Fox and Green"/>
    <s v="Upgradable fault-tolerant approach"/>
    <x v="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  <x v="8"/>
  </r>
  <r>
    <n v="101"/>
    <s v="Douglas LLC"/>
    <s v="Reduced heuristic moratorium"/>
    <x v="79"/>
    <n v="9193"/>
    <x v="1"/>
    <n v="164"/>
    <s v="US"/>
    <s v="USD"/>
    <n v="1424498400"/>
    <n v="1425103200"/>
    <b v="0"/>
    <b v="1"/>
    <s v="music/electric music"/>
    <n v="1021"/>
    <n v="56"/>
    <x v="1"/>
    <s v="electric music"/>
    <x v="100"/>
    <d v="2015-02-28T06:00:00"/>
    <x v="0"/>
  </r>
  <r>
    <n v="102"/>
    <s v="Garcia Inc"/>
    <s v="Front-line web-enabled model"/>
    <x v="41"/>
    <n v="10422"/>
    <x v="1"/>
    <n v="336"/>
    <s v="US"/>
    <s v="USD"/>
    <n v="1526274000"/>
    <n v="1526878800"/>
    <b v="0"/>
    <b v="1"/>
    <s v="technology/wearables"/>
    <n v="282"/>
    <n v="31"/>
    <x v="2"/>
    <s v="wearables"/>
    <x v="101"/>
    <d v="2018-05-21T05:00:00"/>
    <x v="9"/>
  </r>
  <r>
    <n v="103"/>
    <s v="Frye, Hunt and Powell"/>
    <s v="Polarized incremental emulation"/>
    <x v="83"/>
    <n v="2461"/>
    <x v="0"/>
    <n v="37"/>
    <s v="IT"/>
    <s v="EUR"/>
    <n v="1287896400"/>
    <n v="1288674000"/>
    <b v="0"/>
    <b v="0"/>
    <s v="music/electric music"/>
    <n v="25"/>
    <n v="67"/>
    <x v="1"/>
    <s v="electric music"/>
    <x v="102"/>
    <d v="2010-11-02T05:00:00"/>
    <x v="6"/>
  </r>
  <r>
    <n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s v="music/indie rock"/>
    <n v="143"/>
    <n v="89"/>
    <x v="1"/>
    <s v="indie rock"/>
    <x v="103"/>
    <d v="2017-05-24T05:00:00"/>
    <x v="5"/>
  </r>
  <r>
    <n v="105"/>
    <s v="Charles-Johnson"/>
    <s v="Total fresh-thinking system engine"/>
    <x v="85"/>
    <n v="9829"/>
    <x v="1"/>
    <n v="95"/>
    <s v="US"/>
    <s v="USD"/>
    <n v="1364878800"/>
    <n v="1366434000"/>
    <b v="0"/>
    <b v="0"/>
    <s v="technology/web"/>
    <n v="145"/>
    <n v="103"/>
    <x v="2"/>
    <s v="web"/>
    <x v="104"/>
    <d v="2013-04-20T05:00:00"/>
    <x v="2"/>
  </r>
  <r>
    <n v="106"/>
    <s v="Brandt, Carter and Wood"/>
    <s v="Ameliorated clear-thinking circuit"/>
    <x v="61"/>
    <n v="14006"/>
    <x v="1"/>
    <n v="147"/>
    <s v="US"/>
    <s v="USD"/>
    <n v="1567918800"/>
    <n v="1568350800"/>
    <b v="0"/>
    <b v="0"/>
    <s v="theater/plays"/>
    <n v="359"/>
    <n v="95"/>
    <x v="3"/>
    <s v="plays"/>
    <x v="105"/>
    <d v="2019-09-13T05:00:00"/>
    <x v="3"/>
  </r>
  <r>
    <n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s v="theater/plays"/>
    <n v="186"/>
    <n v="76"/>
    <x v="3"/>
    <s v="plays"/>
    <x v="106"/>
    <d v="2018-05-10T05:00:00"/>
    <x v="9"/>
  </r>
  <r>
    <n v="108"/>
    <s v="Decker Inc"/>
    <s v="Universal encompassing implementation"/>
    <x v="42"/>
    <n v="8929"/>
    <x v="1"/>
    <n v="83"/>
    <s v="US"/>
    <s v="USD"/>
    <n v="1333688400"/>
    <n v="1336885200"/>
    <b v="0"/>
    <b v="0"/>
    <s v="film &amp; video/documentary"/>
    <n v="595"/>
    <n v="108"/>
    <x v="4"/>
    <s v="documentary"/>
    <x v="107"/>
    <d v="2012-05-13T05:00:00"/>
    <x v="4"/>
  </r>
  <r>
    <n v="109"/>
    <s v="Romero and Sons"/>
    <s v="Object-based client-server application"/>
    <x v="5"/>
    <n v="3079"/>
    <x v="0"/>
    <n v="60"/>
    <s v="US"/>
    <s v="USD"/>
    <n v="1389506400"/>
    <n v="1389679200"/>
    <b v="0"/>
    <b v="0"/>
    <s v="film &amp; video/television"/>
    <n v="59"/>
    <n v="51"/>
    <x v="4"/>
    <s v="television"/>
    <x v="108"/>
    <d v="2014-01-14T06:00:00"/>
    <x v="1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s v="food/food trucks"/>
    <n v="15"/>
    <n v="72"/>
    <x v="0"/>
    <s v="food trucks"/>
    <x v="109"/>
    <d v="2018-09-30T05:00:00"/>
    <x v="9"/>
  </r>
  <r>
    <n v="111"/>
    <s v="Hart-Briggs"/>
    <s v="Re-engineered user-facing approach"/>
    <x v="87"/>
    <n v="73653"/>
    <x v="1"/>
    <n v="676"/>
    <s v="US"/>
    <s v="USD"/>
    <n v="1348290000"/>
    <n v="1348808400"/>
    <b v="0"/>
    <b v="0"/>
    <s v="publishing/radio &amp; podcasts"/>
    <n v="120"/>
    <n v="109"/>
    <x v="5"/>
    <s v="radio &amp; podcasts"/>
    <x v="110"/>
    <d v="2012-09-28T05:00:00"/>
    <x v="4"/>
  </r>
  <r>
    <n v="112"/>
    <s v="Jones-Meyer"/>
    <s v="Re-engineered client-driven hub"/>
    <x v="53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  <x v="1"/>
  </r>
  <r>
    <n v="113"/>
    <s v="Wright, Hartman and Yu"/>
    <s v="User-friendly tertiary array"/>
    <x v="88"/>
    <n v="12437"/>
    <x v="1"/>
    <n v="131"/>
    <s v="US"/>
    <s v="USD"/>
    <n v="1505192400"/>
    <n v="1505797200"/>
    <b v="0"/>
    <b v="0"/>
    <s v="food/food trucks"/>
    <n v="377"/>
    <n v="95"/>
    <x v="0"/>
    <s v="food trucks"/>
    <x v="112"/>
    <d v="2017-09-19T05:00:00"/>
    <x v="5"/>
  </r>
  <r>
    <n v="114"/>
    <s v="Harper-Davis"/>
    <s v="Robust heuristic encoding"/>
    <x v="89"/>
    <n v="13816"/>
    <x v="1"/>
    <n v="126"/>
    <s v="US"/>
    <s v="USD"/>
    <n v="1554786000"/>
    <n v="1554872400"/>
    <b v="0"/>
    <b v="1"/>
    <s v="technology/wearables"/>
    <n v="727"/>
    <n v="110"/>
    <x v="2"/>
    <s v="wearables"/>
    <x v="113"/>
    <d v="2019-04-10T05:00:00"/>
    <x v="3"/>
  </r>
  <r>
    <n v="115"/>
    <s v="Barrett PLC"/>
    <s v="Team-oriented clear-thinking capacity"/>
    <x v="9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  <x v="5"/>
  </r>
  <r>
    <n v="116"/>
    <s v="David-Clark"/>
    <s v="De-engineered motivating standardization"/>
    <x v="44"/>
    <n v="6336"/>
    <x v="0"/>
    <n v="73"/>
    <s v="US"/>
    <s v="USD"/>
    <n v="1442552400"/>
    <n v="1442638800"/>
    <b v="0"/>
    <b v="0"/>
    <s v="theater/plays"/>
    <n v="88"/>
    <n v="87"/>
    <x v="3"/>
    <s v="plays"/>
    <x v="115"/>
    <d v="2015-09-19T05:00:00"/>
    <x v="0"/>
  </r>
  <r>
    <n v="117"/>
    <s v="Chaney-Dennis"/>
    <s v="Business-focused 24hour groupware"/>
    <x v="70"/>
    <n v="8523"/>
    <x v="1"/>
    <n v="275"/>
    <s v="US"/>
    <s v="USD"/>
    <n v="1316667600"/>
    <n v="1317186000"/>
    <b v="0"/>
    <b v="0"/>
    <s v="film &amp; video/television"/>
    <n v="174"/>
    <n v="31"/>
    <x v="4"/>
    <s v="television"/>
    <x v="116"/>
    <d v="2011-09-28T05:00:00"/>
    <x v="8"/>
  </r>
  <r>
    <n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s v="photography/photography books"/>
    <n v="118"/>
    <n v="95"/>
    <x v="7"/>
    <s v="photography books"/>
    <x v="117"/>
    <d v="2014-02-01T06:00:00"/>
    <x v="1"/>
  </r>
  <r>
    <n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s v="film &amp; video/documentary"/>
    <n v="215"/>
    <n v="70"/>
    <x v="4"/>
    <s v="documentary"/>
    <x v="118"/>
    <d v="2014-07-03T05:00:00"/>
    <x v="1"/>
  </r>
  <r>
    <n v="120"/>
    <s v="Vega Group"/>
    <s v="Synchronized regional synergy"/>
    <x v="93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  <x v="0"/>
  </r>
  <r>
    <n v="121"/>
    <s v="Brown-Brown"/>
    <s v="Multi-lateral homogeneous success"/>
    <x v="94"/>
    <n v="99361"/>
    <x v="1"/>
    <n v="903"/>
    <s v="US"/>
    <s v="USD"/>
    <n v="1412485200"/>
    <n v="1413608400"/>
    <b v="0"/>
    <b v="0"/>
    <s v="games/video games"/>
    <n v="219"/>
    <n v="110"/>
    <x v="6"/>
    <s v="video games"/>
    <x v="33"/>
    <d v="2014-10-18T05:00:00"/>
    <x v="1"/>
  </r>
  <r>
    <n v="122"/>
    <s v="Taylor PLC"/>
    <s v="Seamless zero-defect solution"/>
    <x v="95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  <x v="1"/>
  </r>
  <r>
    <n v="123"/>
    <s v="Edwards-Lewis"/>
    <s v="Enhanced scalable concept"/>
    <x v="96"/>
    <n v="33092"/>
    <x v="0"/>
    <n v="662"/>
    <s v="CA"/>
    <s v="CAD"/>
    <n v="1448344800"/>
    <n v="1448604000"/>
    <b v="1"/>
    <b v="0"/>
    <s v="theater/plays"/>
    <n v="19"/>
    <n v="50"/>
    <x v="3"/>
    <s v="plays"/>
    <x v="121"/>
    <d v="2015-11-27T06:00:00"/>
    <x v="0"/>
  </r>
  <r>
    <n v="124"/>
    <s v="Stanton, Neal and Rodriguez"/>
    <s v="Polarized uniform software"/>
    <x v="97"/>
    <n v="9562"/>
    <x v="1"/>
    <n v="94"/>
    <s v="IT"/>
    <s v="EUR"/>
    <n v="1557723600"/>
    <n v="1562302800"/>
    <b v="0"/>
    <b v="0"/>
    <s v="photography/photography books"/>
    <n v="368"/>
    <n v="102"/>
    <x v="7"/>
    <s v="photography books"/>
    <x v="122"/>
    <d v="2019-07-05T05:00:00"/>
    <x v="3"/>
  </r>
  <r>
    <n v="125"/>
    <s v="Pratt LLC"/>
    <s v="Stand-alone web-enabled moderator"/>
    <x v="98"/>
    <n v="8475"/>
    <x v="1"/>
    <n v="180"/>
    <s v="US"/>
    <s v="USD"/>
    <n v="1537333200"/>
    <n v="1537678800"/>
    <b v="0"/>
    <b v="0"/>
    <s v="theater/plays"/>
    <n v="160"/>
    <n v="47"/>
    <x v="3"/>
    <s v="plays"/>
    <x v="123"/>
    <d v="2018-09-23T05:00:00"/>
    <x v="9"/>
  </r>
  <r>
    <n v="126"/>
    <s v="Gross PLC"/>
    <s v="Proactive methodical benchmark"/>
    <x v="99"/>
    <n v="69617"/>
    <x v="0"/>
    <n v="774"/>
    <s v="US"/>
    <s v="USD"/>
    <n v="1471150800"/>
    <n v="1473570000"/>
    <b v="0"/>
    <b v="1"/>
    <s v="theater/plays"/>
    <n v="39"/>
    <n v="90"/>
    <x v="3"/>
    <s v="plays"/>
    <x v="124"/>
    <d v="2016-09-11T05:00:00"/>
    <x v="7"/>
  </r>
  <r>
    <n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s v="theater/plays"/>
    <n v="51"/>
    <n v="79"/>
    <x v="3"/>
    <s v="plays"/>
    <x v="125"/>
    <d v="2010-05-15T05:00:00"/>
    <x v="6"/>
  </r>
  <r>
    <n v="128"/>
    <s v="Allen-Curtis"/>
    <s v="Phased human-resource core"/>
    <x v="101"/>
    <n v="42596"/>
    <x v="3"/>
    <n v="532"/>
    <s v="US"/>
    <s v="USD"/>
    <n v="1282885200"/>
    <n v="1284008400"/>
    <b v="0"/>
    <b v="0"/>
    <s v="music/rock"/>
    <n v="60"/>
    <n v="80"/>
    <x v="1"/>
    <s v="rock"/>
    <x v="126"/>
    <d v="2010-09-09T05:00:00"/>
    <x v="6"/>
  </r>
  <r>
    <n v="129"/>
    <s v="Morgan-Martinez"/>
    <s v="Mandatory tertiary implementation"/>
    <x v="102"/>
    <n v="4756"/>
    <x v="3"/>
    <n v="55"/>
    <s v="AU"/>
    <s v="AUD"/>
    <n v="1422943200"/>
    <n v="1425103200"/>
    <b v="0"/>
    <b v="0"/>
    <s v="food/food trucks"/>
    <n v="3"/>
    <n v="86"/>
    <x v="0"/>
    <s v="food trucks"/>
    <x v="127"/>
    <d v="2015-02-28T06:00:00"/>
    <x v="0"/>
  </r>
  <r>
    <n v="130"/>
    <s v="Luna, Anderson and Fox"/>
    <s v="Secured directional encryption"/>
    <x v="103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  <x v="8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  <x v="2"/>
  </r>
  <r>
    <n v="132"/>
    <s v="Flowers and Sons"/>
    <s v="Virtual static core"/>
    <x v="88"/>
    <n v="3834"/>
    <x v="1"/>
    <n v="89"/>
    <s v="US"/>
    <s v="USD"/>
    <n v="1515736800"/>
    <n v="1517119200"/>
    <b v="0"/>
    <b v="1"/>
    <s v="theater/plays"/>
    <n v="116"/>
    <n v="43"/>
    <x v="3"/>
    <s v="plays"/>
    <x v="130"/>
    <d v="2018-01-28T06:00:00"/>
    <x v="9"/>
  </r>
  <r>
    <n v="133"/>
    <s v="Gates PLC"/>
    <s v="Secured content-based product"/>
    <x v="6"/>
    <n v="13985"/>
    <x v="1"/>
    <n v="159"/>
    <s v="US"/>
    <s v="USD"/>
    <n v="1313125200"/>
    <n v="1315026000"/>
    <b v="0"/>
    <b v="0"/>
    <s v="music/world music"/>
    <n v="311"/>
    <n v="88"/>
    <x v="1"/>
    <s v="world music"/>
    <x v="131"/>
    <d v="2011-09-03T05:00:00"/>
    <x v="8"/>
  </r>
  <r>
    <n v="134"/>
    <s v="Caldwell LLC"/>
    <s v="Secured executive concept"/>
    <x v="105"/>
    <n v="89288"/>
    <x v="0"/>
    <n v="940"/>
    <s v="CH"/>
    <s v="CHF"/>
    <n v="1308459600"/>
    <n v="1312693200"/>
    <b v="0"/>
    <b v="1"/>
    <s v="film &amp; video/documentary"/>
    <n v="90"/>
    <n v="95"/>
    <x v="4"/>
    <s v="documentary"/>
    <x v="132"/>
    <d v="2011-08-07T05:00:00"/>
    <x v="8"/>
  </r>
  <r>
    <n v="135"/>
    <s v="Le, Burton and Evans"/>
    <s v="Balanced zero-defect software"/>
    <x v="106"/>
    <n v="5488"/>
    <x v="0"/>
    <n v="117"/>
    <s v="US"/>
    <s v="USD"/>
    <n v="1362636000"/>
    <n v="1363064400"/>
    <b v="0"/>
    <b v="1"/>
    <s v="theater/plays"/>
    <n v="71"/>
    <n v="47"/>
    <x v="3"/>
    <s v="plays"/>
    <x v="133"/>
    <d v="2013-03-12T05:00:00"/>
    <x v="2"/>
  </r>
  <r>
    <n v="136"/>
    <s v="Briggs PLC"/>
    <s v="Distributed context-sensitive flexibility"/>
    <x v="107"/>
    <n v="2721"/>
    <x v="3"/>
    <n v="58"/>
    <s v="US"/>
    <s v="USD"/>
    <n v="1402117200"/>
    <n v="1403154000"/>
    <b v="0"/>
    <b v="1"/>
    <s v="film &amp; video/drama"/>
    <n v="3"/>
    <n v="47"/>
    <x v="4"/>
    <s v="drama"/>
    <x v="134"/>
    <d v="2014-06-19T05:00:00"/>
    <x v="1"/>
  </r>
  <r>
    <n v="137"/>
    <s v="Hudson-Nguyen"/>
    <s v="Down-sized disintermediate support"/>
    <x v="37"/>
    <n v="4712"/>
    <x v="1"/>
    <n v="50"/>
    <s v="US"/>
    <s v="USD"/>
    <n v="1286341200"/>
    <n v="1286859600"/>
    <b v="0"/>
    <b v="0"/>
    <s v="publishing/nonfiction"/>
    <n v="262"/>
    <n v="94"/>
    <x v="5"/>
    <s v="nonfiction"/>
    <x v="135"/>
    <d v="2010-10-12T05:00:00"/>
    <x v="6"/>
  </r>
  <r>
    <n v="138"/>
    <s v="Hogan Ltd"/>
    <s v="Stand-alone mission-critical moratorium"/>
    <x v="103"/>
    <n v="9216"/>
    <x v="0"/>
    <n v="115"/>
    <s v="US"/>
    <s v="USD"/>
    <n v="1348808400"/>
    <n v="1349326800"/>
    <b v="0"/>
    <b v="0"/>
    <s v="games/mobile games"/>
    <n v="96"/>
    <n v="80"/>
    <x v="6"/>
    <s v="mobile games"/>
    <x v="136"/>
    <d v="2012-10-04T05:00:00"/>
    <x v="4"/>
  </r>
  <r>
    <n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s v="technology/wearables"/>
    <n v="21"/>
    <n v="59"/>
    <x v="2"/>
    <s v="wearables"/>
    <x v="137"/>
    <d v="2015-05-07T05:00:00"/>
    <x v="0"/>
  </r>
  <r>
    <n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s v="film &amp; video/documentary"/>
    <n v="223"/>
    <n v="66"/>
    <x v="4"/>
    <s v="documentary"/>
    <x v="138"/>
    <d v="2018-03-02T06:00:00"/>
    <x v="9"/>
  </r>
  <r>
    <n v="141"/>
    <s v="Jackson LLC"/>
    <s v="Distributed motivating algorithm"/>
    <x v="109"/>
    <n v="65323"/>
    <x v="1"/>
    <n v="1071"/>
    <s v="US"/>
    <s v="USD"/>
    <n v="1434085200"/>
    <n v="1434603600"/>
    <b v="0"/>
    <b v="0"/>
    <s v="technology/web"/>
    <n v="102"/>
    <n v="61"/>
    <x v="2"/>
    <s v="web"/>
    <x v="139"/>
    <d v="2015-06-18T05:00:00"/>
    <x v="0"/>
  </r>
  <r>
    <n v="142"/>
    <s v="Figueroa Ltd"/>
    <s v="Expanded solution-oriented benchmark"/>
    <x v="92"/>
    <n v="11502"/>
    <x v="1"/>
    <n v="117"/>
    <s v="US"/>
    <s v="USD"/>
    <n v="1333688400"/>
    <n v="1337230800"/>
    <b v="0"/>
    <b v="0"/>
    <s v="technology/web"/>
    <n v="230"/>
    <n v="98"/>
    <x v="2"/>
    <s v="web"/>
    <x v="107"/>
    <d v="2012-05-17T05:00:00"/>
    <x v="4"/>
  </r>
  <r>
    <n v="143"/>
    <s v="Avila-Jones"/>
    <s v="Implemented discrete secured line"/>
    <x v="91"/>
    <n v="7322"/>
    <x v="1"/>
    <n v="70"/>
    <s v="US"/>
    <s v="USD"/>
    <n v="1277701200"/>
    <n v="1279429200"/>
    <b v="0"/>
    <b v="0"/>
    <s v="music/indie rock"/>
    <n v="136"/>
    <n v="105"/>
    <x v="1"/>
    <s v="indie rock"/>
    <x v="140"/>
    <d v="2010-07-18T05:00:00"/>
    <x v="6"/>
  </r>
  <r>
    <n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s v="theater/plays"/>
    <n v="129"/>
    <n v="86"/>
    <x v="3"/>
    <s v="plays"/>
    <x v="141"/>
    <d v="2019-06-25T05:00:00"/>
    <x v="3"/>
  </r>
  <r>
    <n v="145"/>
    <s v="Fields-Moore"/>
    <s v="Secured reciprocal array"/>
    <x v="110"/>
    <n v="59128"/>
    <x v="1"/>
    <n v="768"/>
    <s v="CH"/>
    <s v="CHF"/>
    <n v="1410066000"/>
    <n v="1410498000"/>
    <b v="0"/>
    <b v="0"/>
    <s v="technology/wearables"/>
    <n v="237"/>
    <n v="77"/>
    <x v="2"/>
    <s v="wearables"/>
    <x v="142"/>
    <d v="2014-09-12T05:00:00"/>
    <x v="1"/>
  </r>
  <r>
    <n v="146"/>
    <s v="Harris-Golden"/>
    <s v="Optional bandwidth-monitored middleware"/>
    <x v="35"/>
    <n v="1518"/>
    <x v="3"/>
    <n v="51"/>
    <s v="US"/>
    <s v="USD"/>
    <n v="1320732000"/>
    <n v="1322460000"/>
    <b v="0"/>
    <b v="0"/>
    <s v="theater/plays"/>
    <n v="17"/>
    <n v="30"/>
    <x v="3"/>
    <s v="plays"/>
    <x v="143"/>
    <d v="2011-11-28T06:00:00"/>
    <x v="8"/>
  </r>
  <r>
    <n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s v="theater/plays"/>
    <n v="112"/>
    <n v="47"/>
    <x v="3"/>
    <s v="plays"/>
    <x v="144"/>
    <d v="2016-06-19T05:00:00"/>
    <x v="7"/>
  </r>
  <r>
    <n v="148"/>
    <s v="White, Larson and Wright"/>
    <s v="Upgradable hybrid capability"/>
    <x v="29"/>
    <n v="11255"/>
    <x v="1"/>
    <n v="107"/>
    <s v="US"/>
    <s v="USD"/>
    <n v="1500958800"/>
    <n v="1501736400"/>
    <b v="0"/>
    <b v="0"/>
    <s v="technology/wearables"/>
    <n v="121"/>
    <n v="105"/>
    <x v="2"/>
    <s v="wearables"/>
    <x v="145"/>
    <d v="2017-08-03T05:00:00"/>
    <x v="5"/>
  </r>
  <r>
    <n v="149"/>
    <s v="Payne, Oliver and Burch"/>
    <s v="Managed fresh-thinking flexibility"/>
    <x v="8"/>
    <n v="13632"/>
    <x v="1"/>
    <n v="195"/>
    <s v="US"/>
    <s v="USD"/>
    <n v="1357020000"/>
    <n v="1361512800"/>
    <b v="0"/>
    <b v="0"/>
    <s v="music/indie rock"/>
    <n v="220"/>
    <n v="70"/>
    <x v="1"/>
    <s v="indie rock"/>
    <x v="146"/>
    <d v="2013-02-22T06:00:00"/>
    <x v="2"/>
  </r>
  <r>
    <n v="150"/>
    <s v="Brown, Palmer and Pace"/>
    <s v="Networked stable workforce"/>
    <x v="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  <x v="9"/>
  </r>
  <r>
    <n v="151"/>
    <s v="Parker LLC"/>
    <s v="Customizable intermediate extranet"/>
    <x v="112"/>
    <n v="88037"/>
    <x v="0"/>
    <n v="1467"/>
    <s v="US"/>
    <s v="USD"/>
    <n v="1402290000"/>
    <n v="1406696400"/>
    <b v="0"/>
    <b v="0"/>
    <s v="music/electric music"/>
    <n v="64"/>
    <n v="60"/>
    <x v="1"/>
    <s v="electric music"/>
    <x v="148"/>
    <d v="2014-07-30T05:00:00"/>
    <x v="1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s v="music/indie rock"/>
    <n v="423"/>
    <n v="52"/>
    <x v="1"/>
    <s v="indie rock"/>
    <x v="149"/>
    <d v="2017-02-24T06:00:00"/>
    <x v="5"/>
  </r>
  <r>
    <n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  <x v="4"/>
  </r>
  <r>
    <n v="154"/>
    <s v="Rodriguez-Brown"/>
    <s v="Devolved foreground benchmark"/>
    <x v="115"/>
    <n v="100650"/>
    <x v="0"/>
    <n v="1059"/>
    <s v="US"/>
    <s v="USD"/>
    <n v="1463029200"/>
    <n v="1465016400"/>
    <b v="0"/>
    <b v="1"/>
    <s v="music/indie rock"/>
    <n v="59"/>
    <n v="95"/>
    <x v="1"/>
    <s v="indie rock"/>
    <x v="151"/>
    <d v="2016-06-04T05:00:00"/>
    <x v="7"/>
  </r>
  <r>
    <n v="155"/>
    <s v="Hall-Schaefer"/>
    <s v="Distributed eco-centric methodology"/>
    <x v="116"/>
    <n v="90706"/>
    <x v="0"/>
    <n v="1194"/>
    <s v="US"/>
    <s v="USD"/>
    <n v="1269493200"/>
    <n v="1270789200"/>
    <b v="0"/>
    <b v="0"/>
    <s v="theater/plays"/>
    <n v="65"/>
    <n v="76"/>
    <x v="3"/>
    <s v="plays"/>
    <x v="152"/>
    <d v="2010-04-09T05:00:00"/>
    <x v="6"/>
  </r>
  <r>
    <n v="156"/>
    <s v="Meza-Rogers"/>
    <s v="Streamlined encompassing encryption"/>
    <x v="117"/>
    <n v="26914"/>
    <x v="3"/>
    <n v="379"/>
    <s v="AU"/>
    <s v="AUD"/>
    <n v="1570251600"/>
    <n v="1572325200"/>
    <b v="0"/>
    <b v="0"/>
    <s v="music/rock"/>
    <n v="74"/>
    <n v="71"/>
    <x v="1"/>
    <s v="rock"/>
    <x v="153"/>
    <d v="2019-10-29T05:00:00"/>
    <x v="3"/>
  </r>
  <r>
    <n v="157"/>
    <s v="Curtis-Curtis"/>
    <s v="User-friendly reciprocal initiative"/>
    <x v="3"/>
    <n v="2212"/>
    <x v="0"/>
    <n v="30"/>
    <s v="AU"/>
    <s v="AUD"/>
    <n v="1388383200"/>
    <n v="1389420000"/>
    <b v="0"/>
    <b v="0"/>
    <s v="photography/photography books"/>
    <n v="53"/>
    <n v="74"/>
    <x v="7"/>
    <s v="photography books"/>
    <x v="154"/>
    <d v="2014-01-11T06:00:00"/>
    <x v="2"/>
  </r>
  <r>
    <n v="158"/>
    <s v="Carlson Inc"/>
    <s v="Ergonomic fresh-thinking installation"/>
    <x v="118"/>
    <n v="4640"/>
    <x v="1"/>
    <n v="41"/>
    <s v="US"/>
    <s v="USD"/>
    <n v="1449554400"/>
    <n v="1449640800"/>
    <b v="0"/>
    <b v="0"/>
    <s v="music/rock"/>
    <n v="221"/>
    <n v="113"/>
    <x v="1"/>
    <s v="rock"/>
    <x v="155"/>
    <d v="2015-12-09T06:00:00"/>
    <x v="0"/>
  </r>
  <r>
    <n v="159"/>
    <s v="Clarke, Anderson and Lee"/>
    <s v="Robust explicit hardware"/>
    <x v="119"/>
    <n v="191222"/>
    <x v="1"/>
    <n v="1821"/>
    <s v="US"/>
    <s v="USD"/>
    <n v="1553662800"/>
    <n v="1555218000"/>
    <b v="0"/>
    <b v="1"/>
    <s v="theater/plays"/>
    <n v="100"/>
    <n v="105"/>
    <x v="3"/>
    <s v="plays"/>
    <x v="156"/>
    <d v="2019-04-14T05:00:00"/>
    <x v="3"/>
  </r>
  <r>
    <n v="160"/>
    <s v="Evans Group"/>
    <s v="Stand-alone actuating support"/>
    <x v="48"/>
    <n v="12985"/>
    <x v="1"/>
    <n v="164"/>
    <s v="US"/>
    <s v="USD"/>
    <n v="1556341200"/>
    <n v="1557723600"/>
    <b v="0"/>
    <b v="0"/>
    <s v="technology/wearables"/>
    <n v="162"/>
    <n v="79"/>
    <x v="2"/>
    <s v="wearables"/>
    <x v="157"/>
    <d v="2019-05-13T05:00:00"/>
    <x v="3"/>
  </r>
  <r>
    <n v="161"/>
    <s v="Bruce Group"/>
    <s v="Cross-platform methodical process improvement"/>
    <x v="20"/>
    <n v="4300"/>
    <x v="0"/>
    <n v="75"/>
    <s v="US"/>
    <s v="USD"/>
    <n v="1442984400"/>
    <n v="1443502800"/>
    <b v="0"/>
    <b v="1"/>
    <s v="technology/web"/>
    <n v="78"/>
    <n v="57"/>
    <x v="2"/>
    <s v="web"/>
    <x v="158"/>
    <d v="2015-09-29T05:00:00"/>
    <x v="0"/>
  </r>
  <r>
    <n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s v="music/rock"/>
    <n v="150"/>
    <n v="58"/>
    <x v="1"/>
    <s v="rock"/>
    <x v="159"/>
    <d v="2019-01-07T06:00:00"/>
    <x v="9"/>
  </r>
  <r>
    <n v="163"/>
    <s v="Burton-Watkins"/>
    <s v="Extended reciprocal circuit"/>
    <x v="26"/>
    <n v="8864"/>
    <x v="1"/>
    <n v="246"/>
    <s v="US"/>
    <s v="USD"/>
    <n v="1508475600"/>
    <n v="1512712800"/>
    <b v="0"/>
    <b v="1"/>
    <s v="photography/photography books"/>
    <n v="253"/>
    <n v="36"/>
    <x v="7"/>
    <s v="photography books"/>
    <x v="160"/>
    <d v="2017-12-08T06:00:00"/>
    <x v="5"/>
  </r>
  <r>
    <n v="164"/>
    <s v="Lopez and Sons"/>
    <s v="Polarized human-resource protocol"/>
    <x v="120"/>
    <n v="150755"/>
    <x v="1"/>
    <n v="1396"/>
    <s v="US"/>
    <s v="USD"/>
    <n v="1507438800"/>
    <n v="1507525200"/>
    <b v="0"/>
    <b v="0"/>
    <s v="theater/plays"/>
    <n v="100"/>
    <n v="108"/>
    <x v="3"/>
    <s v="plays"/>
    <x v="161"/>
    <d v="2017-10-09T05:00:00"/>
    <x v="5"/>
  </r>
  <r>
    <n v="165"/>
    <s v="Cordova Ltd"/>
    <s v="Synergized radical product"/>
    <x v="121"/>
    <n v="110279"/>
    <x v="1"/>
    <n v="2506"/>
    <s v="US"/>
    <s v="USD"/>
    <n v="1501563600"/>
    <n v="1504328400"/>
    <b v="0"/>
    <b v="0"/>
    <s v="technology/web"/>
    <n v="122"/>
    <n v="44"/>
    <x v="2"/>
    <s v="web"/>
    <x v="162"/>
    <d v="2017-09-02T05:00:00"/>
    <x v="5"/>
  </r>
  <r>
    <n v="166"/>
    <s v="Brown-Vang"/>
    <s v="Robust heuristic artificial intelligence"/>
    <x v="122"/>
    <n v="13439"/>
    <x v="1"/>
    <n v="244"/>
    <s v="US"/>
    <s v="USD"/>
    <n v="1292997600"/>
    <n v="1293343200"/>
    <b v="0"/>
    <b v="0"/>
    <s v="photography/photography books"/>
    <n v="137"/>
    <n v="55"/>
    <x v="7"/>
    <s v="photography books"/>
    <x v="163"/>
    <d v="2010-12-26T06:00:00"/>
    <x v="6"/>
  </r>
  <r>
    <n v="167"/>
    <s v="Cruz-Ward"/>
    <s v="Robust content-based emulation"/>
    <x v="97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  <x v="2"/>
  </r>
  <r>
    <n v="168"/>
    <s v="Hernandez Group"/>
    <s v="Ergonomic uniform open system"/>
    <x v="123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  <x v="3"/>
  </r>
  <r>
    <n v="169"/>
    <s v="Tran, Steele and Wilson"/>
    <s v="Profit-focused modular product"/>
    <x v="124"/>
    <n v="98811"/>
    <x v="1"/>
    <n v="1267"/>
    <s v="US"/>
    <s v="USD"/>
    <n v="1339909200"/>
    <n v="1342328400"/>
    <b v="0"/>
    <b v="1"/>
    <s v="film &amp; video/shorts"/>
    <n v="424"/>
    <n v="78"/>
    <x v="4"/>
    <s v="shorts"/>
    <x v="166"/>
    <d v="2012-07-15T05:00:00"/>
    <x v="4"/>
  </r>
  <r>
    <n v="170"/>
    <s v="Summers, Gallegos and Stein"/>
    <s v="Mandatory mobile product"/>
    <x v="125"/>
    <n v="5528"/>
    <x v="0"/>
    <n v="67"/>
    <s v="US"/>
    <s v="USD"/>
    <n v="1501736400"/>
    <n v="1502341200"/>
    <b v="0"/>
    <b v="0"/>
    <s v="music/indie rock"/>
    <n v="3"/>
    <n v="83"/>
    <x v="1"/>
    <s v="indie rock"/>
    <x v="167"/>
    <d v="2017-08-10T05:00:00"/>
    <x v="5"/>
  </r>
  <r>
    <n v="171"/>
    <s v="Blair Group"/>
    <s v="Public-key 3rdgeneration budgetary management"/>
    <x v="70"/>
    <n v="521"/>
    <x v="0"/>
    <n v="5"/>
    <s v="US"/>
    <s v="USD"/>
    <n v="1395291600"/>
    <n v="1397192400"/>
    <b v="0"/>
    <b v="0"/>
    <s v="publishing/translations"/>
    <n v="11"/>
    <n v="104"/>
    <x v="5"/>
    <s v="translations"/>
    <x v="168"/>
    <d v="2014-04-11T05:00:00"/>
    <x v="1"/>
  </r>
  <r>
    <n v="172"/>
    <s v="Nixon Inc"/>
    <s v="Centralized national firmware"/>
    <x v="126"/>
    <n v="663"/>
    <x v="0"/>
    <n v="26"/>
    <s v="US"/>
    <s v="USD"/>
    <n v="1405746000"/>
    <n v="1407042000"/>
    <b v="0"/>
    <b v="1"/>
    <s v="film &amp; video/documentary"/>
    <n v="83"/>
    <n v="26"/>
    <x v="4"/>
    <s v="documentary"/>
    <x v="169"/>
    <d v="2014-08-03T05:00:00"/>
    <x v="1"/>
  </r>
  <r>
    <n v="173"/>
    <s v="White LLC"/>
    <s v="Cross-group 4thgeneration middleware"/>
    <x v="127"/>
    <n v="157635"/>
    <x v="1"/>
    <n v="1561"/>
    <s v="US"/>
    <s v="USD"/>
    <n v="1368853200"/>
    <n v="1369371600"/>
    <b v="0"/>
    <b v="0"/>
    <s v="theater/plays"/>
    <n v="163"/>
    <n v="101"/>
    <x v="3"/>
    <s v="plays"/>
    <x v="170"/>
    <d v="2013-05-24T05:00:00"/>
    <x v="2"/>
  </r>
  <r>
    <n v="174"/>
    <s v="Santos, Black and Donovan"/>
    <s v="Pre-emptive scalable access"/>
    <x v="60"/>
    <n v="5368"/>
    <x v="1"/>
    <n v="48"/>
    <s v="US"/>
    <s v="USD"/>
    <n v="1444021200"/>
    <n v="1444107600"/>
    <b v="0"/>
    <b v="1"/>
    <s v="technology/wearables"/>
    <n v="895"/>
    <n v="112"/>
    <x v="2"/>
    <s v="wearables"/>
    <x v="171"/>
    <d v="2015-10-06T05:00:00"/>
    <x v="0"/>
  </r>
  <r>
    <n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  <x v="7"/>
  </r>
  <r>
    <n v="176"/>
    <s v="Stone-Orozco"/>
    <s v="Proactive scalable Graphical User Interface"/>
    <x v="129"/>
    <n v="86060"/>
    <x v="0"/>
    <n v="782"/>
    <s v="US"/>
    <s v="USD"/>
    <n v="1472878800"/>
    <n v="1473656400"/>
    <b v="0"/>
    <b v="0"/>
    <s v="theater/plays"/>
    <n v="75"/>
    <n v="110"/>
    <x v="3"/>
    <s v="plays"/>
    <x v="173"/>
    <d v="2016-09-12T05:00:00"/>
    <x v="7"/>
  </r>
  <r>
    <n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  <x v="6"/>
  </r>
  <r>
    <n v="178"/>
    <s v="Alexander-Williams"/>
    <s v="Triple-buffered cohesive structure"/>
    <x v="44"/>
    <n v="6927"/>
    <x v="0"/>
    <n v="210"/>
    <s v="US"/>
    <s v="USD"/>
    <n v="1505970000"/>
    <n v="1506747600"/>
    <b v="0"/>
    <b v="0"/>
    <s v="food/food trucks"/>
    <n v="96"/>
    <n v="33"/>
    <x v="0"/>
    <s v="food trucks"/>
    <x v="175"/>
    <d v="2017-09-30T05:00:00"/>
    <x v="5"/>
  </r>
  <r>
    <n v="179"/>
    <s v="Marks Ltd"/>
    <s v="Realigned human-resource orchestration"/>
    <x v="131"/>
    <n v="159185"/>
    <x v="1"/>
    <n v="3537"/>
    <s v="CA"/>
    <s v="CAD"/>
    <n v="1363496400"/>
    <n v="1363582800"/>
    <b v="0"/>
    <b v="1"/>
    <s v="theater/plays"/>
    <n v="358"/>
    <n v="45"/>
    <x v="3"/>
    <s v="plays"/>
    <x v="176"/>
    <d v="2013-03-18T05:00:00"/>
    <x v="2"/>
  </r>
  <r>
    <n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s v="technology/wearables"/>
    <n v="308"/>
    <n v="82"/>
    <x v="2"/>
    <s v="wearables"/>
    <x v="177"/>
    <d v="2010-03-27T05:00:00"/>
    <x v="6"/>
  </r>
  <r>
    <n v="181"/>
    <s v="Daniels, Rose and Tyler"/>
    <s v="Centralized global approach"/>
    <x v="133"/>
    <n v="5315"/>
    <x v="0"/>
    <n v="136"/>
    <s v="US"/>
    <s v="USD"/>
    <n v="1507093200"/>
    <n v="1508648400"/>
    <b v="0"/>
    <b v="0"/>
    <s v="technology/web"/>
    <n v="62"/>
    <n v="39"/>
    <x v="2"/>
    <s v="web"/>
    <x v="178"/>
    <d v="2017-10-22T05:00:00"/>
    <x v="5"/>
  </r>
  <r>
    <n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  <x v="3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s v="music/rock"/>
    <n v="69"/>
    <n v="41"/>
    <x v="1"/>
    <s v="rock"/>
    <x v="180"/>
    <d v="2010-09-22T05:00:00"/>
    <x v="6"/>
  </r>
  <r>
    <n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s v="theater/plays"/>
    <n v="293"/>
    <n v="31"/>
    <x v="3"/>
    <s v="plays"/>
    <x v="181"/>
    <d v="2019-05-04T05:00:00"/>
    <x v="3"/>
  </r>
  <r>
    <n v="185"/>
    <s v="Bailey PLC"/>
    <s v="Innovative actuating conglomeration"/>
    <x v="67"/>
    <n v="718"/>
    <x v="0"/>
    <n v="19"/>
    <s v="US"/>
    <s v="USD"/>
    <n v="1526187600"/>
    <n v="1527138000"/>
    <b v="0"/>
    <b v="0"/>
    <s v="film &amp; video/television"/>
    <n v="72"/>
    <n v="38"/>
    <x v="4"/>
    <s v="television"/>
    <x v="182"/>
    <d v="2018-05-24T05:00:00"/>
    <x v="9"/>
  </r>
  <r>
    <n v="186"/>
    <s v="Parker Group"/>
    <s v="Grass-roots foreground policy"/>
    <x v="137"/>
    <n v="28358"/>
    <x v="0"/>
    <n v="886"/>
    <s v="US"/>
    <s v="USD"/>
    <n v="1400821200"/>
    <n v="1402117200"/>
    <b v="0"/>
    <b v="0"/>
    <s v="theater/plays"/>
    <n v="32"/>
    <n v="32"/>
    <x v="3"/>
    <s v="plays"/>
    <x v="183"/>
    <d v="2014-06-07T05:00:00"/>
    <x v="1"/>
  </r>
  <r>
    <n v="187"/>
    <s v="Fox Group"/>
    <s v="Horizontal transitional paradigm"/>
    <x v="138"/>
    <n v="138384"/>
    <x v="1"/>
    <n v="1442"/>
    <s v="CA"/>
    <s v="CAD"/>
    <n v="1361599200"/>
    <n v="1364014800"/>
    <b v="0"/>
    <b v="1"/>
    <s v="film &amp; video/shorts"/>
    <n v="230"/>
    <n v="96"/>
    <x v="4"/>
    <s v="shorts"/>
    <x v="184"/>
    <d v="2013-03-23T05:00:00"/>
    <x v="2"/>
  </r>
  <r>
    <n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  <x v="1"/>
  </r>
  <r>
    <n v="189"/>
    <s v="Anthony-Shaw"/>
    <s v="Switchable contextually-based access"/>
    <x v="140"/>
    <n v="45004"/>
    <x v="3"/>
    <n v="441"/>
    <s v="US"/>
    <s v="USD"/>
    <n v="1457071200"/>
    <n v="1457071200"/>
    <b v="0"/>
    <b v="0"/>
    <s v="theater/plays"/>
    <n v="24"/>
    <n v="102"/>
    <x v="3"/>
    <s v="plays"/>
    <x v="186"/>
    <d v="2016-03-04T06:00:00"/>
    <x v="7"/>
  </r>
  <r>
    <n v="190"/>
    <s v="Cook LLC"/>
    <s v="Up-sized dynamic throughput"/>
    <x v="41"/>
    <n v="2538"/>
    <x v="0"/>
    <n v="24"/>
    <s v="US"/>
    <s v="USD"/>
    <n v="1370322000"/>
    <n v="1370408400"/>
    <b v="0"/>
    <b v="1"/>
    <s v="theater/plays"/>
    <n v="69"/>
    <n v="106"/>
    <x v="3"/>
    <s v="plays"/>
    <x v="187"/>
    <d v="2013-06-05T05:00:00"/>
    <x v="2"/>
  </r>
  <r>
    <n v="191"/>
    <s v="Sutton PLC"/>
    <s v="Mandatory reciprocal superstructure"/>
    <x v="141"/>
    <n v="3188"/>
    <x v="0"/>
    <n v="86"/>
    <s v="IT"/>
    <s v="EUR"/>
    <n v="1552366800"/>
    <n v="1552626000"/>
    <b v="0"/>
    <b v="0"/>
    <s v="theater/plays"/>
    <n v="38"/>
    <n v="37"/>
    <x v="3"/>
    <s v="plays"/>
    <x v="188"/>
    <d v="2019-03-15T05:00:00"/>
    <x v="3"/>
  </r>
  <r>
    <n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s v="music/rock"/>
    <n v="20"/>
    <n v="35"/>
    <x v="1"/>
    <s v="rock"/>
    <x v="189"/>
    <d v="2014-07-01T05:00:00"/>
    <x v="1"/>
  </r>
  <r>
    <n v="193"/>
    <s v="Calhoun, Rogers and Long"/>
    <s v="Progressive discrete hub"/>
    <x v="47"/>
    <n v="3012"/>
    <x v="0"/>
    <n v="65"/>
    <s v="US"/>
    <s v="USD"/>
    <n v="1523163600"/>
    <n v="1523509200"/>
    <b v="1"/>
    <b v="0"/>
    <s v="music/indie rock"/>
    <n v="46"/>
    <n v="46"/>
    <x v="1"/>
    <s v="indie rock"/>
    <x v="190"/>
    <d v="2018-04-12T05:00:00"/>
    <x v="9"/>
  </r>
  <r>
    <n v="194"/>
    <s v="Sandoval Group"/>
    <s v="Assimilated multi-tasking archive"/>
    <x v="143"/>
    <n v="8716"/>
    <x v="1"/>
    <n v="126"/>
    <s v="US"/>
    <s v="USD"/>
    <n v="1442206800"/>
    <n v="1443589200"/>
    <b v="0"/>
    <b v="0"/>
    <s v="music/metal"/>
    <n v="123"/>
    <n v="69"/>
    <x v="1"/>
    <s v="metal"/>
    <x v="191"/>
    <d v="2015-09-30T05:00:00"/>
    <x v="0"/>
  </r>
  <r>
    <n v="195"/>
    <s v="Smith and Sons"/>
    <s v="Upgradable high-level solution"/>
    <x v="144"/>
    <n v="57157"/>
    <x v="1"/>
    <n v="524"/>
    <s v="US"/>
    <s v="USD"/>
    <n v="1532840400"/>
    <n v="1533445200"/>
    <b v="0"/>
    <b v="0"/>
    <s v="music/electric music"/>
    <n v="362"/>
    <n v="109"/>
    <x v="1"/>
    <s v="electric music"/>
    <x v="192"/>
    <d v="2018-08-05T05:00:00"/>
    <x v="9"/>
  </r>
  <r>
    <n v="196"/>
    <s v="King Inc"/>
    <s v="Organic bandwidth-monitored frame"/>
    <x v="139"/>
    <n v="5178"/>
    <x v="0"/>
    <n v="100"/>
    <s v="DK"/>
    <s v="DKK"/>
    <n v="1472878800"/>
    <n v="1474520400"/>
    <b v="0"/>
    <b v="0"/>
    <s v="technology/wearables"/>
    <n v="63"/>
    <n v="52"/>
    <x v="2"/>
    <s v="wearables"/>
    <x v="173"/>
    <d v="2016-09-22T05:00:00"/>
    <x v="7"/>
  </r>
  <r>
    <n v="197"/>
    <s v="Perry and Sons"/>
    <s v="Business-focused logistical framework"/>
    <x v="145"/>
    <n v="163118"/>
    <x v="1"/>
    <n v="1989"/>
    <s v="US"/>
    <s v="USD"/>
    <n v="1498194000"/>
    <n v="1499403600"/>
    <b v="0"/>
    <b v="0"/>
    <s v="film &amp; video/drama"/>
    <n v="298"/>
    <n v="82"/>
    <x v="4"/>
    <s v="drama"/>
    <x v="193"/>
    <d v="2017-07-07T05:00:00"/>
    <x v="5"/>
  </r>
  <r>
    <n v="198"/>
    <s v="Palmer Inc"/>
    <s v="Universal multi-state capability"/>
    <x v="146"/>
    <n v="6041"/>
    <x v="0"/>
    <n v="168"/>
    <s v="US"/>
    <s v="USD"/>
    <n v="1281070800"/>
    <n v="1283576400"/>
    <b v="0"/>
    <b v="0"/>
    <s v="music/electric music"/>
    <n v="10"/>
    <n v="36"/>
    <x v="1"/>
    <s v="electric music"/>
    <x v="194"/>
    <d v="2010-09-04T05:00:00"/>
    <x v="6"/>
  </r>
  <r>
    <n v="199"/>
    <s v="Hull, Baker and Martinez"/>
    <s v="Digitized reciprocal infrastructure"/>
    <x v="37"/>
    <n v="968"/>
    <x v="0"/>
    <n v="13"/>
    <s v="US"/>
    <s v="USD"/>
    <n v="1436245200"/>
    <n v="1436590800"/>
    <b v="0"/>
    <b v="0"/>
    <s v="music/rock"/>
    <n v="54"/>
    <n v="74"/>
    <x v="1"/>
    <s v="rock"/>
    <x v="195"/>
    <d v="2015-07-11T05:00:00"/>
    <x v="0"/>
  </r>
  <r>
    <n v="200"/>
    <s v="Becker, Rice and White"/>
    <s v="Reduced dedicated capability"/>
    <x v="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  <x v="6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s v="technology/web"/>
    <n v="681"/>
    <n v="91"/>
    <x v="2"/>
    <s v="web"/>
    <x v="196"/>
    <d v="2014-08-12T05:00:00"/>
    <x v="1"/>
  </r>
  <r>
    <n v="202"/>
    <s v="Mcknight-Freeman"/>
    <s v="Upgradable scalable methodology"/>
    <x v="111"/>
    <n v="6543"/>
    <x v="3"/>
    <n v="82"/>
    <s v="US"/>
    <s v="USD"/>
    <n v="1317531600"/>
    <n v="1317877200"/>
    <b v="0"/>
    <b v="0"/>
    <s v="food/food trucks"/>
    <n v="79"/>
    <n v="80"/>
    <x v="0"/>
    <s v="food trucks"/>
    <x v="197"/>
    <d v="2011-10-06T05:00:00"/>
    <x v="8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  <x v="5"/>
  </r>
  <r>
    <n v="204"/>
    <s v="Daniel-Luna"/>
    <s v="Mandatory multimedia leverage"/>
    <x v="148"/>
    <n v="2529"/>
    <x v="0"/>
    <n v="40"/>
    <s v="US"/>
    <s v="USD"/>
    <n v="1301806800"/>
    <n v="1302670800"/>
    <b v="0"/>
    <b v="0"/>
    <s v="music/jazz"/>
    <n v="3"/>
    <n v="63"/>
    <x v="1"/>
    <s v="jazz"/>
    <x v="199"/>
    <d v="2011-04-13T05:00:00"/>
    <x v="8"/>
  </r>
  <r>
    <n v="205"/>
    <s v="Weaver-Marquez"/>
    <s v="Focused analyzing circuit"/>
    <x v="81"/>
    <n v="5614"/>
    <x v="1"/>
    <n v="80"/>
    <s v="US"/>
    <s v="USD"/>
    <n v="1539752400"/>
    <n v="1540789200"/>
    <b v="1"/>
    <b v="0"/>
    <s v="theater/plays"/>
    <n v="432"/>
    <n v="70"/>
    <x v="3"/>
    <s v="plays"/>
    <x v="200"/>
    <d v="2018-10-29T05:00:00"/>
    <x v="9"/>
  </r>
  <r>
    <n v="206"/>
    <s v="Austin, Baker and Kelley"/>
    <s v="Fundamental grid-enabled strategy"/>
    <x v="25"/>
    <n v="3496"/>
    <x v="3"/>
    <n v="57"/>
    <s v="US"/>
    <s v="USD"/>
    <n v="1267250400"/>
    <n v="1268028000"/>
    <b v="0"/>
    <b v="0"/>
    <s v="publishing/fiction"/>
    <n v="39"/>
    <n v="61"/>
    <x v="5"/>
    <s v="fiction"/>
    <x v="201"/>
    <d v="2010-03-08T06:00:00"/>
    <x v="6"/>
  </r>
  <r>
    <n v="207"/>
    <s v="Carney-Anderson"/>
    <s v="Digitized 5thgeneration knowledgebase"/>
    <x v="67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  <x v="9"/>
  </r>
  <r>
    <n v="208"/>
    <s v="Jackson Inc"/>
    <s v="Mandatory multi-tasking encryption"/>
    <x v="149"/>
    <n v="199110"/>
    <x v="1"/>
    <n v="2053"/>
    <s v="US"/>
    <s v="USD"/>
    <n v="1510207200"/>
    <n v="1512280800"/>
    <b v="0"/>
    <b v="0"/>
    <s v="film &amp; video/documentary"/>
    <n v="101"/>
    <n v="97"/>
    <x v="4"/>
    <s v="documentary"/>
    <x v="203"/>
    <d v="2017-12-03T06:00:00"/>
    <x v="5"/>
  </r>
  <r>
    <n v="209"/>
    <s v="Warren Ltd"/>
    <s v="Distributed system-worthy application"/>
    <x v="15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  <x v="7"/>
  </r>
  <r>
    <n v="210"/>
    <s v="Schultz Inc"/>
    <s v="Synergistic tertiary time-frame"/>
    <x v="151"/>
    <n v="6338"/>
    <x v="0"/>
    <n v="226"/>
    <s v="DK"/>
    <s v="DKK"/>
    <n v="1488520800"/>
    <n v="1490850000"/>
    <b v="0"/>
    <b v="0"/>
    <s v="film &amp; video/science fiction"/>
    <n v="67"/>
    <n v="28"/>
    <x v="4"/>
    <s v="science fiction"/>
    <x v="205"/>
    <d v="2017-03-30T05:00:00"/>
    <x v="5"/>
  </r>
  <r>
    <n v="211"/>
    <s v="Thompson LLC"/>
    <s v="Customer-focused impactful benchmark"/>
    <x v="152"/>
    <n v="99100"/>
    <x v="0"/>
    <n v="1625"/>
    <s v="US"/>
    <s v="USD"/>
    <n v="1377579600"/>
    <n v="1379653200"/>
    <b v="0"/>
    <b v="0"/>
    <s v="theater/plays"/>
    <n v="95"/>
    <n v="61"/>
    <x v="3"/>
    <s v="plays"/>
    <x v="206"/>
    <d v="2013-09-20T05:00:00"/>
    <x v="2"/>
  </r>
  <r>
    <n v="212"/>
    <s v="Johnson Inc"/>
    <s v="Profound next generation infrastructure"/>
    <x v="32"/>
    <n v="12300"/>
    <x v="1"/>
    <n v="168"/>
    <s v="US"/>
    <s v="USD"/>
    <n v="1576389600"/>
    <n v="1580364000"/>
    <b v="0"/>
    <b v="0"/>
    <s v="theater/plays"/>
    <n v="152"/>
    <n v="73"/>
    <x v="3"/>
    <s v="plays"/>
    <x v="207"/>
    <d v="2020-01-30T06:00:00"/>
    <x v="3"/>
  </r>
  <r>
    <n v="213"/>
    <s v="Morgan-Warren"/>
    <s v="Face-to-face encompassing info-mediaries"/>
    <x v="153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  <x v="6"/>
  </r>
  <r>
    <n v="214"/>
    <s v="Sullivan Group"/>
    <s v="Open-source fresh-thinking policy"/>
    <x v="1"/>
    <n v="14324"/>
    <x v="1"/>
    <n v="165"/>
    <s v="US"/>
    <s v="USD"/>
    <n v="1282194000"/>
    <n v="1282712400"/>
    <b v="0"/>
    <b v="0"/>
    <s v="music/rock"/>
    <n v="1023"/>
    <n v="87"/>
    <x v="1"/>
    <s v="rock"/>
    <x v="209"/>
    <d v="2010-08-25T05:00:00"/>
    <x v="6"/>
  </r>
  <r>
    <n v="215"/>
    <s v="Vargas, Banks and Palmer"/>
    <s v="Extended 24/7 implementation"/>
    <x v="154"/>
    <n v="6024"/>
    <x v="0"/>
    <n v="143"/>
    <s v="US"/>
    <s v="USD"/>
    <n v="1550037600"/>
    <n v="1550210400"/>
    <b v="0"/>
    <b v="0"/>
    <s v="theater/plays"/>
    <n v="4"/>
    <n v="42"/>
    <x v="3"/>
    <s v="plays"/>
    <x v="210"/>
    <d v="2019-02-15T06:00:00"/>
    <x v="3"/>
  </r>
  <r>
    <n v="216"/>
    <s v="Johnson, Dixon and Zimmerman"/>
    <s v="Organic dynamic algorithm"/>
    <x v="155"/>
    <n v="188721"/>
    <x v="1"/>
    <n v="1815"/>
    <s v="US"/>
    <s v="USD"/>
    <n v="1321941600"/>
    <n v="1322114400"/>
    <b v="0"/>
    <b v="0"/>
    <s v="theater/plays"/>
    <n v="155"/>
    <n v="104"/>
    <x v="3"/>
    <s v="plays"/>
    <x v="211"/>
    <d v="2011-11-24T06:00:00"/>
    <x v="8"/>
  </r>
  <r>
    <n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  <x v="3"/>
  </r>
  <r>
    <n v="218"/>
    <s v="Price-Rodriguez"/>
    <s v="Adaptive logistical initiative"/>
    <x v="57"/>
    <n v="12309"/>
    <x v="1"/>
    <n v="397"/>
    <s v="GB"/>
    <s v="GBP"/>
    <n v="1320991200"/>
    <n v="1323928800"/>
    <b v="0"/>
    <b v="1"/>
    <s v="film &amp; video/shorts"/>
    <n v="216"/>
    <n v="31"/>
    <x v="4"/>
    <s v="shorts"/>
    <x v="213"/>
    <d v="2011-12-15T06:00:00"/>
    <x v="8"/>
  </r>
  <r>
    <n v="219"/>
    <s v="Huang-Henderson"/>
    <s v="Stand-alone mobile customer loyalty"/>
    <x v="157"/>
    <n v="138497"/>
    <x v="1"/>
    <n v="1539"/>
    <s v="US"/>
    <s v="USD"/>
    <n v="1345093200"/>
    <n v="1346130000"/>
    <b v="0"/>
    <b v="0"/>
    <s v="film &amp; video/animation"/>
    <n v="332"/>
    <n v="90"/>
    <x v="4"/>
    <s v="animation"/>
    <x v="214"/>
    <d v="2012-08-28T05:00:00"/>
    <x v="4"/>
  </r>
  <r>
    <n v="220"/>
    <s v="Owens-Le"/>
    <s v="Focused composite approach"/>
    <x v="58"/>
    <n v="667"/>
    <x v="0"/>
    <n v="17"/>
    <s v="US"/>
    <s v="USD"/>
    <n v="1309496400"/>
    <n v="1311051600"/>
    <b v="1"/>
    <b v="0"/>
    <s v="theater/plays"/>
    <n v="8"/>
    <n v="39"/>
    <x v="3"/>
    <s v="plays"/>
    <x v="215"/>
    <d v="2011-07-19T05:00:00"/>
    <x v="8"/>
  </r>
  <r>
    <n v="221"/>
    <s v="Huff LLC"/>
    <s v="Face-to-face clear-thinking Local Area Network"/>
    <x v="158"/>
    <n v="119830"/>
    <x v="0"/>
    <n v="2179"/>
    <s v="US"/>
    <s v="USD"/>
    <n v="1340254800"/>
    <n v="1340427600"/>
    <b v="1"/>
    <b v="0"/>
    <s v="food/food trucks"/>
    <n v="99"/>
    <n v="55"/>
    <x v="0"/>
    <s v="food trucks"/>
    <x v="216"/>
    <d v="2012-06-23T05:00:00"/>
    <x v="4"/>
  </r>
  <r>
    <n v="222"/>
    <s v="Johnson LLC"/>
    <s v="Cross-group cohesive circuit"/>
    <x v="73"/>
    <n v="6623"/>
    <x v="1"/>
    <n v="138"/>
    <s v="US"/>
    <s v="USD"/>
    <n v="1412226000"/>
    <n v="1412312400"/>
    <b v="0"/>
    <b v="0"/>
    <s v="photography/photography books"/>
    <n v="138"/>
    <n v="48"/>
    <x v="7"/>
    <s v="photography books"/>
    <x v="217"/>
    <d v="2014-10-03T05:00:00"/>
    <x v="1"/>
  </r>
  <r>
    <n v="223"/>
    <s v="Chavez, Garcia and Cantu"/>
    <s v="Synergistic explicit capability"/>
    <x v="159"/>
    <n v="81897"/>
    <x v="0"/>
    <n v="931"/>
    <s v="US"/>
    <s v="USD"/>
    <n v="1458104400"/>
    <n v="1459314000"/>
    <b v="0"/>
    <b v="0"/>
    <s v="theater/plays"/>
    <n v="94"/>
    <n v="88"/>
    <x v="3"/>
    <s v="plays"/>
    <x v="218"/>
    <d v="2016-03-30T05:00:00"/>
    <x v="7"/>
  </r>
  <r>
    <n v="224"/>
    <s v="Lester-Moore"/>
    <s v="Diverse analyzing definition"/>
    <x v="16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  <x v="1"/>
  </r>
  <r>
    <n v="225"/>
    <s v="Fox-Quinn"/>
    <s v="Enterprise-wide reciprocal success"/>
    <x v="161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  <x v="1"/>
  </r>
  <r>
    <n v="226"/>
    <s v="Garcia Inc"/>
    <s v="Progressive neutral middleware"/>
    <x v="162"/>
    <n v="10999"/>
    <x v="1"/>
    <n v="112"/>
    <s v="US"/>
    <s v="USD"/>
    <n v="1270702800"/>
    <n v="1273899600"/>
    <b v="0"/>
    <b v="0"/>
    <s v="photography/photography books"/>
    <n v="367"/>
    <n v="98"/>
    <x v="7"/>
    <s v="photography books"/>
    <x v="221"/>
    <d v="2010-05-15T05:00:00"/>
    <x v="6"/>
  </r>
  <r>
    <n v="227"/>
    <s v="Johnson-Lee"/>
    <s v="Intuitive exuding process improvement"/>
    <x v="163"/>
    <n v="102751"/>
    <x v="1"/>
    <n v="943"/>
    <s v="US"/>
    <s v="USD"/>
    <n v="1431666000"/>
    <n v="1432184400"/>
    <b v="0"/>
    <b v="0"/>
    <s v="games/mobile games"/>
    <n v="169"/>
    <n v="109"/>
    <x v="6"/>
    <s v="mobile games"/>
    <x v="222"/>
    <d v="2015-05-21T05:00:00"/>
    <x v="0"/>
  </r>
  <r>
    <n v="228"/>
    <s v="Pineda Group"/>
    <s v="Exclusive real-time protocol"/>
    <x v="164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  <x v="7"/>
  </r>
  <r>
    <n v="229"/>
    <s v="Hoffman-Howard"/>
    <s v="Extended encompassing application"/>
    <x v="165"/>
    <n v="165798"/>
    <x v="1"/>
    <n v="2551"/>
    <s v="US"/>
    <s v="USD"/>
    <n v="1496293200"/>
    <n v="1500440400"/>
    <b v="0"/>
    <b v="1"/>
    <s v="games/mobile games"/>
    <n v="194"/>
    <n v="65"/>
    <x v="6"/>
    <s v="mobile games"/>
    <x v="223"/>
    <d v="2017-07-19T05:00:00"/>
    <x v="5"/>
  </r>
  <r>
    <n v="230"/>
    <s v="Miranda, Hall and Mcgrath"/>
    <s v="Progressive value-added ability"/>
    <x v="166"/>
    <n v="10084"/>
    <x v="1"/>
    <n v="101"/>
    <s v="US"/>
    <s v="USD"/>
    <n v="1575612000"/>
    <n v="1575612000"/>
    <b v="0"/>
    <b v="0"/>
    <s v="games/video games"/>
    <n v="420"/>
    <n v="100"/>
    <x v="6"/>
    <s v="video games"/>
    <x v="224"/>
    <d v="2019-12-06T06:00:00"/>
    <x v="3"/>
  </r>
  <r>
    <n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s v="theater/plays"/>
    <n v="77"/>
    <n v="82"/>
    <x v="3"/>
    <s v="plays"/>
    <x v="225"/>
    <d v="2013-07-18T05:00:00"/>
    <x v="2"/>
  </r>
  <r>
    <n v="232"/>
    <s v="Davis-Rodriguez"/>
    <s v="Progressive secondary portal"/>
    <x v="74"/>
    <n v="5823"/>
    <x v="1"/>
    <n v="92"/>
    <s v="US"/>
    <s v="USD"/>
    <n v="1469422800"/>
    <n v="1469509200"/>
    <b v="0"/>
    <b v="0"/>
    <s v="theater/plays"/>
    <n v="171"/>
    <n v="63"/>
    <x v="3"/>
    <s v="plays"/>
    <x v="226"/>
    <d v="2016-07-26T05:00:00"/>
    <x v="7"/>
  </r>
  <r>
    <n v="233"/>
    <s v="Reid, Rivera and Perry"/>
    <s v="Multi-lateral national adapter"/>
    <x v="167"/>
    <n v="6000"/>
    <x v="1"/>
    <n v="62"/>
    <s v="US"/>
    <s v="USD"/>
    <n v="1307854800"/>
    <n v="1309237200"/>
    <b v="0"/>
    <b v="0"/>
    <s v="film &amp; video/animation"/>
    <n v="158"/>
    <n v="97"/>
    <x v="4"/>
    <s v="animation"/>
    <x v="227"/>
    <d v="2011-06-28T05:00:00"/>
    <x v="8"/>
  </r>
  <r>
    <n v="234"/>
    <s v="Mendoza-Parker"/>
    <s v="Enterprise-wide motivating matrices"/>
    <x v="168"/>
    <n v="8181"/>
    <x v="1"/>
    <n v="149"/>
    <s v="IT"/>
    <s v="EUR"/>
    <n v="1503378000"/>
    <n v="1503982800"/>
    <b v="0"/>
    <b v="1"/>
    <s v="games/video games"/>
    <n v="109"/>
    <n v="55"/>
    <x v="6"/>
    <s v="video games"/>
    <x v="228"/>
    <d v="2017-08-29T05:00:00"/>
    <x v="5"/>
  </r>
  <r>
    <n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s v="film &amp; video/animation"/>
    <n v="42"/>
    <n v="39"/>
    <x v="4"/>
    <s v="animation"/>
    <x v="229"/>
    <d v="2017-02-18T06:00:00"/>
    <x v="5"/>
  </r>
  <r>
    <n v="236"/>
    <s v="Gallegos-Cobb"/>
    <s v="Object-based directional function"/>
    <x v="169"/>
    <n v="4323"/>
    <x v="0"/>
    <n v="57"/>
    <s v="AU"/>
    <s v="AUD"/>
    <n v="1561438800"/>
    <n v="1562043600"/>
    <b v="0"/>
    <b v="1"/>
    <s v="music/rock"/>
    <n v="11"/>
    <n v="76"/>
    <x v="1"/>
    <s v="rock"/>
    <x v="230"/>
    <d v="2019-07-02T05:00:00"/>
    <x v="3"/>
  </r>
  <r>
    <n v="237"/>
    <s v="Ellison PLC"/>
    <s v="Re-contextualized tangible open architecture"/>
    <x v="29"/>
    <n v="14822"/>
    <x v="1"/>
    <n v="329"/>
    <s v="US"/>
    <s v="USD"/>
    <n v="1398402000"/>
    <n v="1398574800"/>
    <b v="0"/>
    <b v="0"/>
    <s v="film &amp; video/animation"/>
    <n v="159"/>
    <n v="45"/>
    <x v="4"/>
    <s v="animation"/>
    <x v="231"/>
    <d v="2014-04-27T05:00:00"/>
    <x v="1"/>
  </r>
  <r>
    <n v="238"/>
    <s v="Bolton, Sanchez and Carrillo"/>
    <s v="Distributed systemic adapter"/>
    <x v="166"/>
    <n v="10138"/>
    <x v="1"/>
    <n v="97"/>
    <s v="DK"/>
    <s v="DKK"/>
    <n v="1513231200"/>
    <n v="1515391200"/>
    <b v="0"/>
    <b v="1"/>
    <s v="theater/plays"/>
    <n v="422"/>
    <n v="105"/>
    <x v="3"/>
    <s v="plays"/>
    <x v="232"/>
    <d v="2018-01-08T06:00:00"/>
    <x v="5"/>
  </r>
  <r>
    <n v="239"/>
    <s v="Mason-Sanders"/>
    <s v="Networked web-enabled instruction set"/>
    <x v="170"/>
    <n v="3127"/>
    <x v="0"/>
    <n v="41"/>
    <s v="US"/>
    <s v="USD"/>
    <n v="1440824400"/>
    <n v="1441170000"/>
    <b v="0"/>
    <b v="0"/>
    <s v="technology/wearables"/>
    <n v="98"/>
    <n v="76"/>
    <x v="2"/>
    <s v="wearables"/>
    <x v="233"/>
    <d v="2015-09-02T05:00:00"/>
    <x v="0"/>
  </r>
  <r>
    <n v="240"/>
    <s v="Pitts-Reed"/>
    <s v="Vision-oriented dynamic service-desk"/>
    <x v="171"/>
    <n v="123124"/>
    <x v="1"/>
    <n v="1784"/>
    <s v="US"/>
    <s v="USD"/>
    <n v="1281070800"/>
    <n v="1281157200"/>
    <b v="0"/>
    <b v="0"/>
    <s v="theater/plays"/>
    <n v="419"/>
    <n v="69"/>
    <x v="3"/>
    <s v="plays"/>
    <x v="194"/>
    <d v="2010-08-07T05:00:00"/>
    <x v="6"/>
  </r>
  <r>
    <n v="241"/>
    <s v="Gonzalez-Martinez"/>
    <s v="Vision-oriented actuating open system"/>
    <x v="172"/>
    <n v="171729"/>
    <x v="1"/>
    <n v="1684"/>
    <s v="AU"/>
    <s v="AUD"/>
    <n v="1397365200"/>
    <n v="1398229200"/>
    <b v="0"/>
    <b v="1"/>
    <s v="publishing/nonfiction"/>
    <n v="102"/>
    <n v="102"/>
    <x v="5"/>
    <s v="nonfiction"/>
    <x v="234"/>
    <d v="2014-04-23T05:00:00"/>
    <x v="1"/>
  </r>
  <r>
    <n v="242"/>
    <s v="Hill, Martin and Garcia"/>
    <s v="Sharable scalable core"/>
    <x v="141"/>
    <n v="10729"/>
    <x v="1"/>
    <n v="250"/>
    <s v="US"/>
    <s v="USD"/>
    <n v="1494392400"/>
    <n v="1495256400"/>
    <b v="0"/>
    <b v="1"/>
    <s v="music/rock"/>
    <n v="128"/>
    <n v="43"/>
    <x v="1"/>
    <s v="rock"/>
    <x v="235"/>
    <d v="2017-05-20T05:00:00"/>
    <x v="5"/>
  </r>
  <r>
    <n v="243"/>
    <s v="Garcia PLC"/>
    <s v="Customer-focused attitude-oriented function"/>
    <x v="173"/>
    <n v="10240"/>
    <x v="1"/>
    <n v="238"/>
    <s v="US"/>
    <s v="USD"/>
    <n v="1520143200"/>
    <n v="1520402400"/>
    <b v="0"/>
    <b v="0"/>
    <s v="theater/plays"/>
    <n v="445"/>
    <n v="43"/>
    <x v="3"/>
    <s v="plays"/>
    <x v="236"/>
    <d v="2018-03-07T06:00:00"/>
    <x v="9"/>
  </r>
  <r>
    <n v="244"/>
    <s v="Herring-Bailey"/>
    <s v="Reverse-engineered system-worthy extranet"/>
    <x v="31"/>
    <n v="3988"/>
    <x v="1"/>
    <n v="53"/>
    <s v="US"/>
    <s v="USD"/>
    <n v="1405314000"/>
    <n v="1409806800"/>
    <b v="0"/>
    <b v="0"/>
    <s v="theater/plays"/>
    <n v="570"/>
    <n v="75"/>
    <x v="3"/>
    <s v="plays"/>
    <x v="237"/>
    <d v="2014-09-04T05:00:00"/>
    <x v="1"/>
  </r>
  <r>
    <n v="245"/>
    <s v="Russell-Gardner"/>
    <s v="Re-engineered systematic monitoring"/>
    <x v="49"/>
    <n v="14771"/>
    <x v="1"/>
    <n v="214"/>
    <s v="US"/>
    <s v="USD"/>
    <n v="1396846800"/>
    <n v="1396933200"/>
    <b v="0"/>
    <b v="0"/>
    <s v="theater/plays"/>
    <n v="509"/>
    <n v="69"/>
    <x v="3"/>
    <s v="plays"/>
    <x v="238"/>
    <d v="2014-04-08T05:00:00"/>
    <x v="1"/>
  </r>
  <r>
    <n v="246"/>
    <s v="Walters-Carter"/>
    <s v="Seamless value-added standardization"/>
    <x v="6"/>
    <n v="14649"/>
    <x v="1"/>
    <n v="222"/>
    <s v="US"/>
    <s v="USD"/>
    <n v="1375678800"/>
    <n v="1376024400"/>
    <b v="0"/>
    <b v="0"/>
    <s v="technology/web"/>
    <n v="326"/>
    <n v="66"/>
    <x v="2"/>
    <s v="web"/>
    <x v="239"/>
    <d v="2013-08-09T05:00:00"/>
    <x v="2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s v="publishing/fiction"/>
    <n v="933"/>
    <n v="98"/>
    <x v="5"/>
    <s v="fiction"/>
    <x v="240"/>
    <d v="2017-01-06T06:00:00"/>
    <x v="7"/>
  </r>
  <r>
    <n v="248"/>
    <s v="Roberts and Sons"/>
    <s v="Streamlined holistic knowledgebase"/>
    <x v="8"/>
    <n v="13103"/>
    <x v="1"/>
    <n v="218"/>
    <s v="AU"/>
    <s v="AUD"/>
    <n v="1420005600"/>
    <n v="1420437600"/>
    <b v="0"/>
    <b v="0"/>
    <s v="games/mobile games"/>
    <n v="211"/>
    <n v="60"/>
    <x v="6"/>
    <s v="mobile games"/>
    <x v="241"/>
    <d v="2015-01-05T06:00:00"/>
    <x v="1"/>
  </r>
  <r>
    <n v="249"/>
    <s v="Avila-Nelson"/>
    <s v="Up-sized intermediate website"/>
    <x v="175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  <x v="0"/>
  </r>
  <r>
    <n v="250"/>
    <s v="Robbins and Sons"/>
    <s v="Future-proofed directional synergy"/>
    <x v="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  <x v="6"/>
  </r>
  <r>
    <n v="251"/>
    <s v="Singleton Ltd"/>
    <s v="Enhanced user-facing function"/>
    <x v="143"/>
    <n v="3840"/>
    <x v="0"/>
    <n v="101"/>
    <s v="US"/>
    <s v="USD"/>
    <n v="1355032800"/>
    <n v="1355205600"/>
    <b v="0"/>
    <b v="0"/>
    <s v="theater/plays"/>
    <n v="54"/>
    <n v="38"/>
    <x v="3"/>
    <s v="plays"/>
    <x v="243"/>
    <d v="2012-12-11T06:00:00"/>
    <x v="4"/>
  </r>
  <r>
    <n v="252"/>
    <s v="Perez PLC"/>
    <s v="Operative bandwidth-monitored interface"/>
    <x v="67"/>
    <n v="6263"/>
    <x v="1"/>
    <n v="59"/>
    <s v="US"/>
    <s v="USD"/>
    <n v="1382677200"/>
    <n v="1383109200"/>
    <b v="0"/>
    <b v="0"/>
    <s v="theater/plays"/>
    <n v="626"/>
    <n v="106"/>
    <x v="3"/>
    <s v="plays"/>
    <x v="244"/>
    <d v="2013-10-30T05:00:00"/>
    <x v="2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s v="film &amp; video/drama"/>
    <n v="89"/>
    <n v="81"/>
    <x v="4"/>
    <s v="drama"/>
    <x v="245"/>
    <d v="2011-04-20T05:00:00"/>
    <x v="8"/>
  </r>
  <r>
    <n v="254"/>
    <s v="Barry Group"/>
    <s v="De-engineered static Local Area Network"/>
    <x v="176"/>
    <n v="8505"/>
    <x v="1"/>
    <n v="88"/>
    <s v="US"/>
    <s v="USD"/>
    <n v="1487656800"/>
    <n v="1487829600"/>
    <b v="0"/>
    <b v="0"/>
    <s v="publishing/nonfiction"/>
    <n v="185"/>
    <n v="97"/>
    <x v="5"/>
    <s v="nonfiction"/>
    <x v="246"/>
    <d v="2017-02-23T06:00:00"/>
    <x v="5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  <x v="8"/>
  </r>
  <r>
    <n v="256"/>
    <s v="Smith-Reid"/>
    <s v="Optimized actuating toolset"/>
    <x v="178"/>
    <n v="959"/>
    <x v="0"/>
    <n v="15"/>
    <s v="GB"/>
    <s v="GBP"/>
    <n v="1453615200"/>
    <n v="1456812000"/>
    <b v="0"/>
    <b v="0"/>
    <s v="music/rock"/>
    <n v="23"/>
    <n v="64"/>
    <x v="1"/>
    <s v="rock"/>
    <x v="248"/>
    <d v="2016-03-01T06:00:00"/>
    <x v="7"/>
  </r>
  <r>
    <n v="257"/>
    <s v="Williams Inc"/>
    <s v="Decentralized exuding strategy"/>
    <x v="57"/>
    <n v="8322"/>
    <x v="1"/>
    <n v="92"/>
    <s v="US"/>
    <s v="USD"/>
    <n v="1362463200"/>
    <n v="1363669200"/>
    <b v="0"/>
    <b v="0"/>
    <s v="theater/plays"/>
    <n v="146"/>
    <n v="90"/>
    <x v="3"/>
    <s v="plays"/>
    <x v="249"/>
    <d v="2013-03-19T05:00:00"/>
    <x v="2"/>
  </r>
  <r>
    <n v="258"/>
    <s v="Duncan, Mcdonald and Miller"/>
    <s v="Assimilated coherent hardware"/>
    <x v="92"/>
    <n v="13424"/>
    <x v="1"/>
    <n v="186"/>
    <s v="US"/>
    <s v="USD"/>
    <n v="1481176800"/>
    <n v="1482904800"/>
    <b v="0"/>
    <b v="1"/>
    <s v="theater/plays"/>
    <n v="268"/>
    <n v="72"/>
    <x v="3"/>
    <s v="plays"/>
    <x v="250"/>
    <d v="2016-12-28T06:00:00"/>
    <x v="7"/>
  </r>
  <r>
    <n v="259"/>
    <s v="Watkins Ltd"/>
    <s v="Multi-channeled responsive implementation"/>
    <x v="37"/>
    <n v="10755"/>
    <x v="1"/>
    <n v="138"/>
    <s v="US"/>
    <s v="USD"/>
    <n v="1354946400"/>
    <n v="1356588000"/>
    <b v="1"/>
    <b v="0"/>
    <s v="photography/photography books"/>
    <n v="598"/>
    <n v="78"/>
    <x v="7"/>
    <s v="photography books"/>
    <x v="251"/>
    <d v="2012-12-27T06:00:00"/>
    <x v="4"/>
  </r>
  <r>
    <n v="260"/>
    <s v="Allen-Jones"/>
    <s v="Centralized modular initiative"/>
    <x v="9"/>
    <n v="9935"/>
    <x v="1"/>
    <n v="261"/>
    <s v="US"/>
    <s v="USD"/>
    <n v="1348808400"/>
    <n v="1349845200"/>
    <b v="0"/>
    <b v="0"/>
    <s v="music/rock"/>
    <n v="158"/>
    <n v="38"/>
    <x v="1"/>
    <s v="rock"/>
    <x v="136"/>
    <d v="2012-10-10T05:00:00"/>
    <x v="4"/>
  </r>
  <r>
    <n v="261"/>
    <s v="Mason-Smith"/>
    <s v="Reverse-engineered cohesive migration"/>
    <x v="179"/>
    <n v="26303"/>
    <x v="0"/>
    <n v="454"/>
    <s v="US"/>
    <s v="USD"/>
    <n v="1282712400"/>
    <n v="1283058000"/>
    <b v="0"/>
    <b v="1"/>
    <s v="music/rock"/>
    <n v="31"/>
    <n v="58"/>
    <x v="1"/>
    <s v="rock"/>
    <x v="252"/>
    <d v="2010-08-29T05:00:00"/>
    <x v="6"/>
  </r>
  <r>
    <n v="262"/>
    <s v="Lloyd, Kennedy and Davis"/>
    <s v="Compatible multimedia hub"/>
    <x v="12"/>
    <n v="5328"/>
    <x v="1"/>
    <n v="107"/>
    <s v="US"/>
    <s v="USD"/>
    <n v="1301979600"/>
    <n v="1304226000"/>
    <b v="0"/>
    <b v="1"/>
    <s v="music/indie rock"/>
    <n v="313"/>
    <n v="50"/>
    <x v="1"/>
    <s v="indie rock"/>
    <x v="253"/>
    <d v="2011-05-01T05:00:00"/>
    <x v="8"/>
  </r>
  <r>
    <n v="263"/>
    <s v="Walker Ltd"/>
    <s v="Organic eco-centric success"/>
    <x v="49"/>
    <n v="10756"/>
    <x v="1"/>
    <n v="199"/>
    <s v="US"/>
    <s v="USD"/>
    <n v="1263016800"/>
    <n v="1263016800"/>
    <b v="0"/>
    <b v="0"/>
    <s v="photography/photography books"/>
    <n v="371"/>
    <n v="54"/>
    <x v="7"/>
    <s v="photography books"/>
    <x v="254"/>
    <d v="2010-01-09T06:00:00"/>
    <x v="6"/>
  </r>
  <r>
    <n v="264"/>
    <s v="Gordon PLC"/>
    <s v="Virtual reciprocal policy"/>
    <x v="18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  <x v="2"/>
  </r>
  <r>
    <n v="265"/>
    <s v="Lee and Sons"/>
    <s v="Persevering interactive emulation"/>
    <x v="70"/>
    <n v="6031"/>
    <x v="1"/>
    <n v="86"/>
    <s v="US"/>
    <s v="USD"/>
    <n v="1451800800"/>
    <n v="1455602400"/>
    <b v="0"/>
    <b v="0"/>
    <s v="theater/plays"/>
    <n v="123"/>
    <n v="70"/>
    <x v="3"/>
    <s v="plays"/>
    <x v="256"/>
    <d v="2016-02-16T06:00:00"/>
    <x v="7"/>
  </r>
  <r>
    <n v="266"/>
    <s v="Cole LLC"/>
    <s v="Proactive responsive emulation"/>
    <x v="181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  <x v="1"/>
  </r>
  <r>
    <n v="267"/>
    <s v="Acosta PLC"/>
    <s v="Extended eco-centric function"/>
    <x v="182"/>
    <n v="143910"/>
    <x v="1"/>
    <n v="2768"/>
    <s v="AU"/>
    <s v="AUD"/>
    <n v="1351054800"/>
    <n v="1352440800"/>
    <b v="0"/>
    <b v="0"/>
    <s v="theater/plays"/>
    <n v="234"/>
    <n v="52"/>
    <x v="3"/>
    <s v="plays"/>
    <x v="258"/>
    <d v="2012-11-09T06:00:00"/>
    <x v="4"/>
  </r>
  <r>
    <n v="268"/>
    <s v="Brown-Mckee"/>
    <s v="Networked optimal productivity"/>
    <x v="42"/>
    <n v="2708"/>
    <x v="1"/>
    <n v="48"/>
    <s v="US"/>
    <s v="USD"/>
    <n v="1349326800"/>
    <n v="1353304800"/>
    <b v="0"/>
    <b v="0"/>
    <s v="film &amp; video/documentary"/>
    <n v="181"/>
    <n v="56"/>
    <x v="4"/>
    <s v="documentary"/>
    <x v="259"/>
    <d v="2012-11-19T06:00:00"/>
    <x v="4"/>
  </r>
  <r>
    <n v="269"/>
    <s v="Miles and Sons"/>
    <s v="Persistent attitude-oriented approach"/>
    <x v="26"/>
    <n v="8842"/>
    <x v="1"/>
    <n v="87"/>
    <s v="US"/>
    <s v="USD"/>
    <n v="1548914400"/>
    <n v="1550728800"/>
    <b v="0"/>
    <b v="0"/>
    <s v="film &amp; video/television"/>
    <n v="253"/>
    <n v="102"/>
    <x v="4"/>
    <s v="television"/>
    <x v="260"/>
    <d v="2019-02-21T06:00:00"/>
    <x v="3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s v="games/video games"/>
    <n v="27"/>
    <n v="25"/>
    <x v="6"/>
    <s v="video games"/>
    <x v="261"/>
    <d v="2010-12-04T06:00:00"/>
    <x v="6"/>
  </r>
  <r>
    <n v="271"/>
    <s v="Foley-Cox"/>
    <s v="Progressive zero administration leverage"/>
    <x v="184"/>
    <n v="1953"/>
    <x v="2"/>
    <n v="61"/>
    <s v="US"/>
    <s v="USD"/>
    <n v="1449468000"/>
    <n v="1452146400"/>
    <b v="0"/>
    <b v="0"/>
    <s v="photography/photography books"/>
    <n v="1"/>
    <n v="32"/>
    <x v="7"/>
    <s v="photography books"/>
    <x v="262"/>
    <d v="2016-01-07T06:00:00"/>
    <x v="0"/>
  </r>
  <r>
    <n v="272"/>
    <s v="Horton, Morrison and Clark"/>
    <s v="Networked radical neural-net"/>
    <x v="185"/>
    <n v="155349"/>
    <x v="1"/>
    <n v="1894"/>
    <s v="US"/>
    <s v="USD"/>
    <n v="1562734800"/>
    <n v="1564894800"/>
    <b v="0"/>
    <b v="1"/>
    <s v="theater/plays"/>
    <n v="304"/>
    <n v="82"/>
    <x v="3"/>
    <s v="plays"/>
    <x v="263"/>
    <d v="2019-08-04T05:00:00"/>
    <x v="3"/>
  </r>
  <r>
    <n v="273"/>
    <s v="Thomas and Sons"/>
    <s v="Re-engineered heuristic forecast"/>
    <x v="75"/>
    <n v="10704"/>
    <x v="1"/>
    <n v="282"/>
    <s v="CA"/>
    <s v="CAD"/>
    <n v="1505624400"/>
    <n v="1505883600"/>
    <b v="0"/>
    <b v="0"/>
    <s v="theater/plays"/>
    <n v="137"/>
    <n v="38"/>
    <x v="3"/>
    <s v="plays"/>
    <x v="264"/>
    <d v="2017-09-20T05:00:00"/>
    <x v="5"/>
  </r>
  <r>
    <n v="274"/>
    <s v="Morgan-Jenkins"/>
    <s v="Fully-configurable background algorithm"/>
    <x v="166"/>
    <n v="773"/>
    <x v="0"/>
    <n v="15"/>
    <s v="US"/>
    <s v="USD"/>
    <n v="1509948000"/>
    <n v="1510380000"/>
    <b v="0"/>
    <b v="0"/>
    <s v="theater/plays"/>
    <n v="32"/>
    <n v="52"/>
    <x v="3"/>
    <s v="plays"/>
    <x v="265"/>
    <d v="2017-11-11T06:00:00"/>
    <x v="5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s v="publishing/translations"/>
    <n v="242"/>
    <n v="81"/>
    <x v="5"/>
    <s v="translations"/>
    <x v="266"/>
    <d v="2019-04-14T05:00:00"/>
    <x v="3"/>
  </r>
  <r>
    <n v="276"/>
    <s v="Fields Ltd"/>
    <s v="Front-line foreground project"/>
    <x v="20"/>
    <n v="5324"/>
    <x v="0"/>
    <n v="133"/>
    <s v="US"/>
    <s v="USD"/>
    <n v="1334811600"/>
    <n v="1335243600"/>
    <b v="0"/>
    <b v="1"/>
    <s v="games/video games"/>
    <n v="97"/>
    <n v="40"/>
    <x v="6"/>
    <s v="video games"/>
    <x v="267"/>
    <d v="2012-04-24T05:00:00"/>
    <x v="4"/>
  </r>
  <r>
    <n v="277"/>
    <s v="Ramos-Mitchell"/>
    <s v="Persevering system-worthy info-mediaries"/>
    <x v="31"/>
    <n v="7465"/>
    <x v="1"/>
    <n v="83"/>
    <s v="US"/>
    <s v="USD"/>
    <n v="1279515600"/>
    <n v="1279688400"/>
    <b v="0"/>
    <b v="0"/>
    <s v="theater/plays"/>
    <n v="1066"/>
    <n v="90"/>
    <x v="3"/>
    <s v="plays"/>
    <x v="268"/>
    <d v="2010-07-21T05:00:00"/>
    <x v="6"/>
  </r>
  <r>
    <n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s v="technology/web"/>
    <n v="326"/>
    <n v="97"/>
    <x v="2"/>
    <s v="web"/>
    <x v="269"/>
    <d v="2012-12-21T06:00:00"/>
    <x v="4"/>
  </r>
  <r>
    <n v="279"/>
    <s v="Smith-Jenkins"/>
    <s v="Vision-oriented methodical application"/>
    <x v="48"/>
    <n v="13656"/>
    <x v="1"/>
    <n v="546"/>
    <s v="US"/>
    <s v="USD"/>
    <n v="1535950800"/>
    <n v="1536210000"/>
    <b v="0"/>
    <b v="0"/>
    <s v="theater/plays"/>
    <n v="171"/>
    <n v="25"/>
    <x v="3"/>
    <s v="plays"/>
    <x v="270"/>
    <d v="2018-09-06T05:00:00"/>
    <x v="9"/>
  </r>
  <r>
    <n v="280"/>
    <s v="Braun PLC"/>
    <s v="Function-based high-level infrastructure"/>
    <x v="186"/>
    <n v="14536"/>
    <x v="1"/>
    <n v="393"/>
    <s v="US"/>
    <s v="USD"/>
    <n v="1511244000"/>
    <n v="1511762400"/>
    <b v="0"/>
    <b v="0"/>
    <s v="film &amp; video/animation"/>
    <n v="581"/>
    <n v="37"/>
    <x v="4"/>
    <s v="animation"/>
    <x v="271"/>
    <d v="2017-11-27T06:00:00"/>
    <x v="5"/>
  </r>
  <r>
    <n v="281"/>
    <s v="Drake PLC"/>
    <s v="Profound object-oriented paradigm"/>
    <x v="187"/>
    <n v="150552"/>
    <x v="0"/>
    <n v="2062"/>
    <s v="US"/>
    <s v="USD"/>
    <n v="1331445600"/>
    <n v="1333256400"/>
    <b v="0"/>
    <b v="1"/>
    <s v="theater/plays"/>
    <n v="92"/>
    <n v="73"/>
    <x v="3"/>
    <s v="plays"/>
    <x v="272"/>
    <d v="2012-04-01T05:00:00"/>
    <x v="4"/>
  </r>
  <r>
    <n v="282"/>
    <s v="Ross, Kelly and Brown"/>
    <s v="Virtual contextually-based circuit"/>
    <x v="141"/>
    <n v="9076"/>
    <x v="1"/>
    <n v="133"/>
    <s v="US"/>
    <s v="USD"/>
    <n v="1480226400"/>
    <n v="1480744800"/>
    <b v="0"/>
    <b v="1"/>
    <s v="film &amp; video/television"/>
    <n v="108"/>
    <n v="68"/>
    <x v="4"/>
    <s v="television"/>
    <x v="73"/>
    <d v="2016-12-03T06:00:00"/>
    <x v="7"/>
  </r>
  <r>
    <n v="283"/>
    <s v="Lucas-Mullins"/>
    <s v="Business-focused dynamic instruction set"/>
    <x v="32"/>
    <n v="1517"/>
    <x v="0"/>
    <n v="29"/>
    <s v="DK"/>
    <s v="DKK"/>
    <n v="1464584400"/>
    <n v="1465016400"/>
    <b v="0"/>
    <b v="0"/>
    <s v="music/rock"/>
    <n v="19"/>
    <n v="52"/>
    <x v="1"/>
    <s v="rock"/>
    <x v="273"/>
    <d v="2016-06-04T05:00:00"/>
    <x v="7"/>
  </r>
  <r>
    <n v="284"/>
    <s v="Tran LLC"/>
    <s v="Ameliorated fresh-thinking protocol"/>
    <x v="122"/>
    <n v="8153"/>
    <x v="0"/>
    <n v="132"/>
    <s v="US"/>
    <s v="USD"/>
    <n v="1335848400"/>
    <n v="1336280400"/>
    <b v="0"/>
    <b v="0"/>
    <s v="technology/web"/>
    <n v="83"/>
    <n v="62"/>
    <x v="2"/>
    <s v="web"/>
    <x v="274"/>
    <d v="2012-05-06T05:00:00"/>
    <x v="4"/>
  </r>
  <r>
    <n v="285"/>
    <s v="Dawson, Brady and Gilbert"/>
    <s v="Front-line optimizing emulation"/>
    <x v="79"/>
    <n v="6357"/>
    <x v="1"/>
    <n v="254"/>
    <s v="US"/>
    <s v="USD"/>
    <n v="1473483600"/>
    <n v="1476766800"/>
    <b v="0"/>
    <b v="0"/>
    <s v="theater/plays"/>
    <n v="706"/>
    <n v="25"/>
    <x v="3"/>
    <s v="plays"/>
    <x v="275"/>
    <d v="2016-10-18T05:00:00"/>
    <x v="7"/>
  </r>
  <r>
    <n v="286"/>
    <s v="Obrien-Aguirre"/>
    <s v="Devolved uniform complexity"/>
    <x v="188"/>
    <n v="19557"/>
    <x v="3"/>
    <n v="184"/>
    <s v="US"/>
    <s v="USD"/>
    <n v="1479880800"/>
    <n v="1480485600"/>
    <b v="0"/>
    <b v="0"/>
    <s v="theater/plays"/>
    <n v="17"/>
    <n v="106"/>
    <x v="3"/>
    <s v="plays"/>
    <x v="276"/>
    <d v="2016-11-30T06:00:00"/>
    <x v="7"/>
  </r>
  <r>
    <n v="287"/>
    <s v="Ferguson PLC"/>
    <s v="Public-key intangible superstructure"/>
    <x v="9"/>
    <n v="13213"/>
    <x v="1"/>
    <n v="176"/>
    <s v="US"/>
    <s v="USD"/>
    <n v="1430197200"/>
    <n v="1430197200"/>
    <b v="0"/>
    <b v="0"/>
    <s v="music/electric music"/>
    <n v="210"/>
    <n v="75"/>
    <x v="1"/>
    <s v="electric music"/>
    <x v="277"/>
    <d v="2015-04-28T05:00:00"/>
    <x v="0"/>
  </r>
  <r>
    <n v="288"/>
    <s v="Garcia Ltd"/>
    <s v="Secured global success"/>
    <x v="36"/>
    <n v="5476"/>
    <x v="0"/>
    <n v="137"/>
    <s v="DK"/>
    <s v="DKK"/>
    <n v="1331701200"/>
    <n v="1331787600"/>
    <b v="0"/>
    <b v="1"/>
    <s v="music/metal"/>
    <n v="98"/>
    <n v="40"/>
    <x v="1"/>
    <s v="metal"/>
    <x v="278"/>
    <d v="2012-03-15T05:00:00"/>
    <x v="4"/>
  </r>
  <r>
    <n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s v="theater/plays"/>
    <n v="1684"/>
    <n v="40"/>
    <x v="3"/>
    <s v="plays"/>
    <x v="279"/>
    <d v="2015-08-06T05:00:00"/>
    <x v="0"/>
  </r>
  <r>
    <n v="290"/>
    <s v="Wilson, Hall and Osborne"/>
    <s v="Advanced global data-warehouse"/>
    <x v="189"/>
    <n v="91722"/>
    <x v="0"/>
    <n v="908"/>
    <s v="US"/>
    <s v="USD"/>
    <n v="1368162000"/>
    <n v="1370926800"/>
    <b v="0"/>
    <b v="1"/>
    <s v="film &amp; video/documentary"/>
    <n v="54"/>
    <n v="101"/>
    <x v="4"/>
    <s v="documentary"/>
    <x v="280"/>
    <d v="2013-06-11T05:00:00"/>
    <x v="2"/>
  </r>
  <r>
    <n v="291"/>
    <s v="Bell, Grimes and Kerr"/>
    <s v="Self-enabling uniform complexity"/>
    <x v="37"/>
    <n v="8219"/>
    <x v="1"/>
    <n v="107"/>
    <s v="US"/>
    <s v="USD"/>
    <n v="1318654800"/>
    <n v="1319000400"/>
    <b v="1"/>
    <b v="0"/>
    <s v="technology/web"/>
    <n v="457"/>
    <n v="77"/>
    <x v="2"/>
    <s v="web"/>
    <x v="281"/>
    <d v="2011-10-19T05:00:00"/>
    <x v="8"/>
  </r>
  <r>
    <n v="292"/>
    <s v="Ho-Harris"/>
    <s v="Versatile cohesive encoding"/>
    <x v="190"/>
    <n v="717"/>
    <x v="0"/>
    <n v="10"/>
    <s v="US"/>
    <s v="USD"/>
    <n v="1331874000"/>
    <n v="1333429200"/>
    <b v="0"/>
    <b v="0"/>
    <s v="food/food trucks"/>
    <n v="10"/>
    <n v="72"/>
    <x v="0"/>
    <s v="food trucks"/>
    <x v="282"/>
    <d v="2012-04-03T05:00:00"/>
    <x v="4"/>
  </r>
  <r>
    <n v="293"/>
    <s v="Ross Group"/>
    <s v="Organized executive solution"/>
    <x v="191"/>
    <n v="1065"/>
    <x v="3"/>
    <n v="32"/>
    <s v="IT"/>
    <s v="EUR"/>
    <n v="1286254800"/>
    <n v="1287032400"/>
    <b v="0"/>
    <b v="0"/>
    <s v="theater/plays"/>
    <n v="16"/>
    <n v="33"/>
    <x v="3"/>
    <s v="plays"/>
    <x v="283"/>
    <d v="2010-10-14T05:00:00"/>
    <x v="6"/>
  </r>
  <r>
    <n v="294"/>
    <s v="Turner-Davis"/>
    <s v="Automated local emulation"/>
    <x v="60"/>
    <n v="8038"/>
    <x v="1"/>
    <n v="183"/>
    <s v="US"/>
    <s v="USD"/>
    <n v="1540530000"/>
    <n v="1541570400"/>
    <b v="0"/>
    <b v="0"/>
    <s v="theater/plays"/>
    <n v="1340"/>
    <n v="44"/>
    <x v="3"/>
    <s v="plays"/>
    <x v="284"/>
    <d v="2018-11-07T06:00:00"/>
    <x v="9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  <x v="2"/>
  </r>
  <r>
    <n v="296"/>
    <s v="Smith-Hess"/>
    <s v="Grass-roots real-time Local Area Network"/>
    <x v="55"/>
    <n v="3352"/>
    <x v="0"/>
    <n v="38"/>
    <s v="AU"/>
    <s v="AUD"/>
    <n v="1548655200"/>
    <n v="1550556000"/>
    <b v="0"/>
    <b v="0"/>
    <s v="theater/plays"/>
    <n v="55"/>
    <n v="88"/>
    <x v="3"/>
    <s v="plays"/>
    <x v="286"/>
    <d v="2019-02-19T06:00:00"/>
    <x v="3"/>
  </r>
  <r>
    <n v="297"/>
    <s v="Brown, Herring and Bass"/>
    <s v="Organized client-driven capacity"/>
    <x v="44"/>
    <n v="6785"/>
    <x v="0"/>
    <n v="104"/>
    <s v="AU"/>
    <s v="AUD"/>
    <n v="1389679200"/>
    <n v="1390456800"/>
    <b v="0"/>
    <b v="1"/>
    <s v="theater/plays"/>
    <n v="94"/>
    <n v="65"/>
    <x v="3"/>
    <s v="plays"/>
    <x v="287"/>
    <d v="2014-01-23T06:00:00"/>
    <x v="1"/>
  </r>
  <r>
    <n v="298"/>
    <s v="Chase, Garcia and Johnson"/>
    <s v="Adaptive intangible database"/>
    <x v="26"/>
    <n v="5037"/>
    <x v="1"/>
    <n v="72"/>
    <s v="US"/>
    <s v="USD"/>
    <n v="1456466400"/>
    <n v="1458018000"/>
    <b v="0"/>
    <b v="1"/>
    <s v="music/rock"/>
    <n v="144"/>
    <n v="70"/>
    <x v="1"/>
    <s v="rock"/>
    <x v="288"/>
    <d v="2016-03-15T05:00:00"/>
    <x v="7"/>
  </r>
  <r>
    <n v="299"/>
    <s v="Ramsey and Sons"/>
    <s v="Grass-roots contextually-based algorithm"/>
    <x v="167"/>
    <n v="1954"/>
    <x v="0"/>
    <n v="49"/>
    <s v="US"/>
    <s v="USD"/>
    <n v="1456984800"/>
    <n v="1461819600"/>
    <b v="0"/>
    <b v="0"/>
    <s v="food/food trucks"/>
    <n v="51"/>
    <n v="40"/>
    <x v="0"/>
    <s v="food trucks"/>
    <x v="289"/>
    <d v="2016-04-28T05:00:00"/>
    <x v="7"/>
  </r>
  <r>
    <n v="300"/>
    <s v="Cooke PLC"/>
    <s v="Focused executive core"/>
    <x v="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  <x v="5"/>
  </r>
  <r>
    <n v="301"/>
    <s v="Wong-Walker"/>
    <s v="Multi-channeled disintermediate policy"/>
    <x v="79"/>
    <n v="12102"/>
    <x v="1"/>
    <n v="295"/>
    <s v="US"/>
    <s v="USD"/>
    <n v="1424930400"/>
    <n v="1426395600"/>
    <b v="0"/>
    <b v="0"/>
    <s v="film &amp; video/documentary"/>
    <n v="1345"/>
    <n v="41"/>
    <x v="4"/>
    <s v="documentary"/>
    <x v="291"/>
    <d v="2015-03-15T05:00:00"/>
    <x v="0"/>
  </r>
  <r>
    <n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s v="theater/plays"/>
    <n v="32"/>
    <n v="99"/>
    <x v="3"/>
    <s v="plays"/>
    <x v="292"/>
    <d v="2018-09-16T05:00:00"/>
    <x v="9"/>
  </r>
  <r>
    <n v="303"/>
    <s v="Guerrero, Flores and Jenkins"/>
    <s v="Networked optimal architecture"/>
    <x v="74"/>
    <n v="2809"/>
    <x v="0"/>
    <n v="32"/>
    <s v="US"/>
    <s v="USD"/>
    <n v="1452146400"/>
    <n v="1452578400"/>
    <b v="0"/>
    <b v="0"/>
    <s v="music/indie rock"/>
    <n v="83"/>
    <n v="88"/>
    <x v="1"/>
    <s v="indie rock"/>
    <x v="293"/>
    <d v="2016-01-12T06:00:00"/>
    <x v="7"/>
  </r>
  <r>
    <n v="304"/>
    <s v="Peterson PLC"/>
    <s v="User-friendly discrete benchmark"/>
    <x v="118"/>
    <n v="11469"/>
    <x v="1"/>
    <n v="142"/>
    <s v="US"/>
    <s v="USD"/>
    <n v="1470546000"/>
    <n v="1474088400"/>
    <b v="0"/>
    <b v="0"/>
    <s v="film &amp; video/documentary"/>
    <n v="546"/>
    <n v="81"/>
    <x v="4"/>
    <s v="documentary"/>
    <x v="294"/>
    <d v="2016-09-17T05:00:00"/>
    <x v="7"/>
  </r>
  <r>
    <n v="305"/>
    <s v="Townsend Ltd"/>
    <s v="Grass-roots actuating policy"/>
    <x v="54"/>
    <n v="8014"/>
    <x v="1"/>
    <n v="85"/>
    <s v="US"/>
    <s v="USD"/>
    <n v="1458363600"/>
    <n v="1461906000"/>
    <b v="0"/>
    <b v="0"/>
    <s v="theater/plays"/>
    <n v="286"/>
    <n v="94"/>
    <x v="3"/>
    <s v="plays"/>
    <x v="295"/>
    <d v="2016-04-29T05:00:00"/>
    <x v="7"/>
  </r>
  <r>
    <n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s v="theater/plays"/>
    <n v="8"/>
    <n v="73"/>
    <x v="3"/>
    <s v="plays"/>
    <x v="296"/>
    <d v="2017-07-17T05:00:00"/>
    <x v="5"/>
  </r>
  <r>
    <n v="307"/>
    <s v="Salazar-Dodson"/>
    <s v="Face-to-face zero tolerance moderator"/>
    <x v="194"/>
    <n v="43473"/>
    <x v="1"/>
    <n v="659"/>
    <s v="DK"/>
    <s v="DKK"/>
    <n v="1338958800"/>
    <n v="1340686800"/>
    <b v="0"/>
    <b v="1"/>
    <s v="publishing/fiction"/>
    <n v="132"/>
    <n v="66"/>
    <x v="5"/>
    <s v="fiction"/>
    <x v="297"/>
    <d v="2012-06-26T05:00:00"/>
    <x v="4"/>
  </r>
  <r>
    <n v="308"/>
    <s v="Davis Ltd"/>
    <s v="Grass-roots optimizing projection"/>
    <x v="195"/>
    <n v="87560"/>
    <x v="0"/>
    <n v="803"/>
    <s v="US"/>
    <s v="USD"/>
    <n v="1303102800"/>
    <n v="1303189200"/>
    <b v="0"/>
    <b v="0"/>
    <s v="theater/plays"/>
    <n v="74"/>
    <n v="109"/>
    <x v="3"/>
    <s v="plays"/>
    <x v="298"/>
    <d v="2011-04-19T05:00:00"/>
    <x v="8"/>
  </r>
  <r>
    <n v="309"/>
    <s v="Harris-Perry"/>
    <s v="User-centric 6thgeneration attitude"/>
    <x v="178"/>
    <n v="3087"/>
    <x v="3"/>
    <n v="75"/>
    <s v="US"/>
    <s v="USD"/>
    <n v="1316581200"/>
    <n v="1318309200"/>
    <b v="0"/>
    <b v="1"/>
    <s v="music/indie rock"/>
    <n v="75"/>
    <n v="41"/>
    <x v="1"/>
    <s v="indie rock"/>
    <x v="299"/>
    <d v="2011-10-11T05:00:00"/>
    <x v="8"/>
  </r>
  <r>
    <n v="310"/>
    <s v="Velazquez, Hunt and Ortiz"/>
    <s v="Switchable zero tolerance website"/>
    <x v="75"/>
    <n v="1586"/>
    <x v="0"/>
    <n v="16"/>
    <s v="US"/>
    <s v="USD"/>
    <n v="1270789200"/>
    <n v="1272171600"/>
    <b v="0"/>
    <b v="0"/>
    <s v="games/video games"/>
    <n v="20"/>
    <n v="99"/>
    <x v="6"/>
    <s v="video games"/>
    <x v="300"/>
    <d v="2010-04-25T05:00:00"/>
    <x v="6"/>
  </r>
  <r>
    <n v="311"/>
    <s v="Flores PLC"/>
    <s v="Focused real-time help-desk"/>
    <x v="9"/>
    <n v="12812"/>
    <x v="1"/>
    <n v="121"/>
    <s v="US"/>
    <s v="USD"/>
    <n v="1297836000"/>
    <n v="1298872800"/>
    <b v="0"/>
    <b v="0"/>
    <s v="theater/plays"/>
    <n v="203"/>
    <n v="106"/>
    <x v="3"/>
    <s v="plays"/>
    <x v="247"/>
    <d v="2011-02-28T06:00:00"/>
    <x v="8"/>
  </r>
  <r>
    <n v="312"/>
    <s v="Martinez LLC"/>
    <s v="Robust impactful approach"/>
    <x v="18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  <x v="2"/>
  </r>
  <r>
    <n v="313"/>
    <s v="Miller-Irwin"/>
    <s v="Secured maximized policy"/>
    <x v="196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  <x v="4"/>
  </r>
  <r>
    <n v="314"/>
    <s v="Sanchez-Morgan"/>
    <s v="Realigned upward-trending strategy"/>
    <x v="1"/>
    <n v="4126"/>
    <x v="1"/>
    <n v="133"/>
    <s v="US"/>
    <s v="USD"/>
    <n v="1552366800"/>
    <n v="1552798800"/>
    <b v="0"/>
    <b v="1"/>
    <s v="film &amp; video/documentary"/>
    <n v="295"/>
    <n v="31"/>
    <x v="4"/>
    <s v="documentary"/>
    <x v="188"/>
    <d v="2019-03-17T05:00:00"/>
    <x v="3"/>
  </r>
  <r>
    <n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s v="theater/plays"/>
    <n v="34"/>
    <n v="104"/>
    <x v="3"/>
    <s v="plays"/>
    <x v="302"/>
    <d v="2014-06-22T05:00:00"/>
    <x v="1"/>
  </r>
  <r>
    <n v="316"/>
    <s v="Martin-Marshall"/>
    <s v="Configurable demand-driven matrix"/>
    <x v="103"/>
    <n v="6401"/>
    <x v="0"/>
    <n v="108"/>
    <s v="IT"/>
    <s v="EUR"/>
    <n v="1574143200"/>
    <n v="1574229600"/>
    <b v="0"/>
    <b v="1"/>
    <s v="food/food trucks"/>
    <n v="67"/>
    <n v="59"/>
    <x v="0"/>
    <s v="food trucks"/>
    <x v="303"/>
    <d v="2019-11-20T06:00:00"/>
    <x v="3"/>
  </r>
  <r>
    <n v="317"/>
    <s v="Summers PLC"/>
    <s v="Cross-group coherent hierarchy"/>
    <x v="47"/>
    <n v="1269"/>
    <x v="0"/>
    <n v="30"/>
    <s v="US"/>
    <s v="USD"/>
    <n v="1494738000"/>
    <n v="1495861200"/>
    <b v="0"/>
    <b v="0"/>
    <s v="theater/plays"/>
    <n v="19"/>
    <n v="42"/>
    <x v="3"/>
    <s v="plays"/>
    <x v="304"/>
    <d v="2017-05-27T05:00:00"/>
    <x v="5"/>
  </r>
  <r>
    <n v="318"/>
    <s v="Young, Hart and Ryan"/>
    <s v="Decentralized demand-driven open system"/>
    <x v="57"/>
    <n v="903"/>
    <x v="0"/>
    <n v="17"/>
    <s v="US"/>
    <s v="USD"/>
    <n v="1392357600"/>
    <n v="1392530400"/>
    <b v="0"/>
    <b v="0"/>
    <s v="music/rock"/>
    <n v="16"/>
    <n v="53"/>
    <x v="1"/>
    <s v="rock"/>
    <x v="305"/>
    <d v="2014-02-16T06:00:00"/>
    <x v="1"/>
  </r>
  <r>
    <n v="319"/>
    <s v="Mills Group"/>
    <s v="Advanced empowering matrix"/>
    <x v="141"/>
    <n v="3251"/>
    <x v="3"/>
    <n v="64"/>
    <s v="US"/>
    <s v="USD"/>
    <n v="1281589200"/>
    <n v="1283662800"/>
    <b v="0"/>
    <b v="0"/>
    <s v="technology/web"/>
    <n v="39"/>
    <n v="51"/>
    <x v="2"/>
    <s v="web"/>
    <x v="306"/>
    <d v="2010-09-05T05:00:00"/>
    <x v="6"/>
  </r>
  <r>
    <n v="320"/>
    <s v="Sandoval-Powell"/>
    <s v="Phased holistic implementation"/>
    <x v="197"/>
    <n v="8092"/>
    <x v="0"/>
    <n v="80"/>
    <s v="US"/>
    <s v="USD"/>
    <n v="1305003600"/>
    <n v="1305781200"/>
    <b v="0"/>
    <b v="0"/>
    <s v="publishing/fiction"/>
    <n v="10"/>
    <n v="101"/>
    <x v="5"/>
    <s v="fiction"/>
    <x v="307"/>
    <d v="2011-05-19T05:00:00"/>
    <x v="8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  <x v="8"/>
  </r>
  <r>
    <n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  <x v="6"/>
  </r>
  <r>
    <n v="323"/>
    <s v="Cole, Smith and Wood"/>
    <s v="Integrated zero-defect help-desk"/>
    <x v="200"/>
    <n v="2148"/>
    <x v="0"/>
    <n v="26"/>
    <s v="GB"/>
    <s v="GBP"/>
    <n v="1395896400"/>
    <n v="1396069200"/>
    <b v="0"/>
    <b v="0"/>
    <s v="film &amp; video/documentary"/>
    <n v="24"/>
    <n v="83"/>
    <x v="4"/>
    <s v="documentary"/>
    <x v="310"/>
    <d v="2014-03-29T05:00:00"/>
    <x v="1"/>
  </r>
  <r>
    <n v="324"/>
    <s v="Harris, Hall and Harris"/>
    <s v="Inverse analyzing matrices"/>
    <x v="143"/>
    <n v="11648"/>
    <x v="1"/>
    <n v="307"/>
    <s v="US"/>
    <s v="USD"/>
    <n v="1434862800"/>
    <n v="1435899600"/>
    <b v="0"/>
    <b v="1"/>
    <s v="theater/plays"/>
    <n v="164"/>
    <n v="38"/>
    <x v="3"/>
    <s v="plays"/>
    <x v="311"/>
    <d v="2015-07-03T05:00:00"/>
    <x v="0"/>
  </r>
  <r>
    <n v="325"/>
    <s v="Saunders Group"/>
    <s v="Programmable systemic implementation"/>
    <x v="191"/>
    <n v="5897"/>
    <x v="0"/>
    <n v="73"/>
    <s v="US"/>
    <s v="USD"/>
    <n v="1529125200"/>
    <n v="1531112400"/>
    <b v="0"/>
    <b v="1"/>
    <s v="theater/plays"/>
    <n v="91"/>
    <n v="81"/>
    <x v="3"/>
    <s v="plays"/>
    <x v="79"/>
    <d v="2018-07-09T05:00:00"/>
    <x v="9"/>
  </r>
  <r>
    <n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s v="film &amp; video/animation"/>
    <n v="46"/>
    <n v="26"/>
    <x v="4"/>
    <s v="animation"/>
    <x v="312"/>
    <d v="2016-01-01T06:00:00"/>
    <x v="0"/>
  </r>
  <r>
    <n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s v="theater/plays"/>
    <n v="39"/>
    <n v="30"/>
    <x v="3"/>
    <s v="plays"/>
    <x v="313"/>
    <d v="2019-09-01T05:00:00"/>
    <x v="3"/>
  </r>
  <r>
    <n v="328"/>
    <s v="Young PLC"/>
    <s v="Innovative well-modulated functionalities"/>
    <x v="201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  <x v="9"/>
  </r>
  <r>
    <n v="329"/>
    <s v="Willis and Sons"/>
    <s v="Fundamental incremental database"/>
    <x v="202"/>
    <n v="21477"/>
    <x v="2"/>
    <n v="211"/>
    <s v="US"/>
    <s v="USD"/>
    <n v="1481522400"/>
    <n v="1482472800"/>
    <b v="0"/>
    <b v="0"/>
    <s v="games/video games"/>
    <n v="23"/>
    <n v="102"/>
    <x v="6"/>
    <s v="video games"/>
    <x v="315"/>
    <d v="2016-12-23T06:00:00"/>
    <x v="7"/>
  </r>
  <r>
    <n v="330"/>
    <s v="Thompson-Bates"/>
    <s v="Expanded encompassing open architecture"/>
    <x v="203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  <x v="5"/>
  </r>
  <r>
    <n v="331"/>
    <s v="Rose-Silva"/>
    <s v="Intuitive static portal"/>
    <x v="88"/>
    <n v="14643"/>
    <x v="1"/>
    <n v="190"/>
    <s v="US"/>
    <s v="USD"/>
    <n v="1324274400"/>
    <n v="1324360800"/>
    <b v="0"/>
    <b v="0"/>
    <s v="food/food trucks"/>
    <n v="444"/>
    <n v="77"/>
    <x v="0"/>
    <s v="food trucks"/>
    <x v="317"/>
    <d v="2011-12-20T06:00:00"/>
    <x v="8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s v="technology/wearables"/>
    <n v="200"/>
    <n v="88"/>
    <x v="2"/>
    <s v="wearables"/>
    <x v="318"/>
    <d v="2013-03-29T05:00:00"/>
    <x v="2"/>
  </r>
  <r>
    <n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s v="theater/plays"/>
    <n v="124"/>
    <n v="47"/>
    <x v="3"/>
    <s v="plays"/>
    <x v="319"/>
    <d v="2018-12-18T06:00:00"/>
    <x v="9"/>
  </r>
  <r>
    <n v="334"/>
    <s v="Mcgee Group"/>
    <s v="Assimilated discrete algorithm"/>
    <x v="205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  <x v="9"/>
  </r>
  <r>
    <n v="335"/>
    <s v="Jordan-Acosta"/>
    <s v="Operative uniform hub"/>
    <x v="206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  <x v="3"/>
  </r>
  <r>
    <n v="336"/>
    <s v="Nunez Inc"/>
    <s v="Customizable intangible capability"/>
    <x v="207"/>
    <n v="68602"/>
    <x v="0"/>
    <n v="1072"/>
    <s v="US"/>
    <s v="USD"/>
    <n v="1292392800"/>
    <n v="1292479200"/>
    <b v="0"/>
    <b v="1"/>
    <s v="music/rock"/>
    <n v="97"/>
    <n v="64"/>
    <x v="1"/>
    <s v="rock"/>
    <x v="321"/>
    <d v="2010-12-16T06:00:00"/>
    <x v="6"/>
  </r>
  <r>
    <n v="337"/>
    <s v="Hayden Ltd"/>
    <s v="Innovative didactic analyzer"/>
    <x v="208"/>
    <n v="116064"/>
    <x v="1"/>
    <n v="1095"/>
    <s v="US"/>
    <s v="USD"/>
    <n v="1573452000"/>
    <n v="1573538400"/>
    <b v="0"/>
    <b v="0"/>
    <s v="theater/plays"/>
    <n v="123"/>
    <n v="106"/>
    <x v="3"/>
    <s v="plays"/>
    <x v="322"/>
    <d v="2019-11-12T06:00:00"/>
    <x v="3"/>
  </r>
  <r>
    <n v="338"/>
    <s v="Gonzalez-Burton"/>
    <s v="Decentralized intangible encoding"/>
    <x v="209"/>
    <n v="125042"/>
    <x v="1"/>
    <n v="1690"/>
    <s v="US"/>
    <s v="USD"/>
    <n v="1317790800"/>
    <n v="1320382800"/>
    <b v="0"/>
    <b v="0"/>
    <s v="theater/plays"/>
    <n v="179"/>
    <n v="74"/>
    <x v="3"/>
    <s v="plays"/>
    <x v="323"/>
    <d v="2011-11-04T05:00:00"/>
    <x v="8"/>
  </r>
  <r>
    <n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s v="theater/plays"/>
    <n v="80"/>
    <n v="84"/>
    <x v="3"/>
    <s v="plays"/>
    <x v="324"/>
    <d v="2017-08-16T05:00:00"/>
    <x v="5"/>
  </r>
  <r>
    <n v="340"/>
    <s v="Butler, Henry and Espinoza"/>
    <s v="Switchable didactic matrices"/>
    <x v="211"/>
    <n v="34964"/>
    <x v="0"/>
    <n v="393"/>
    <s v="US"/>
    <s v="USD"/>
    <n v="1323669600"/>
    <n v="1323756000"/>
    <b v="0"/>
    <b v="0"/>
    <s v="photography/photography books"/>
    <n v="94"/>
    <n v="89"/>
    <x v="7"/>
    <s v="photography books"/>
    <x v="325"/>
    <d v="2011-12-13T06:00:00"/>
    <x v="8"/>
  </r>
  <r>
    <n v="341"/>
    <s v="Guzman Group"/>
    <s v="Ameliorated disintermediate utilization"/>
    <x v="212"/>
    <n v="96777"/>
    <x v="0"/>
    <n v="1257"/>
    <s v="US"/>
    <s v="USD"/>
    <n v="1440738000"/>
    <n v="1441342800"/>
    <b v="0"/>
    <b v="0"/>
    <s v="music/indie rock"/>
    <n v="85"/>
    <n v="77"/>
    <x v="1"/>
    <s v="indie rock"/>
    <x v="326"/>
    <d v="2015-09-04T05:00:00"/>
    <x v="0"/>
  </r>
  <r>
    <n v="342"/>
    <s v="Gibson-Hernandez"/>
    <s v="Visionary foreground middleware"/>
    <x v="213"/>
    <n v="31864"/>
    <x v="0"/>
    <n v="328"/>
    <s v="US"/>
    <s v="USD"/>
    <n v="1374296400"/>
    <n v="1375333200"/>
    <b v="0"/>
    <b v="0"/>
    <s v="theater/plays"/>
    <n v="67"/>
    <n v="97"/>
    <x v="3"/>
    <s v="plays"/>
    <x v="327"/>
    <d v="2013-08-01T05:00:00"/>
    <x v="2"/>
  </r>
  <r>
    <n v="343"/>
    <s v="Spencer-Weber"/>
    <s v="Optional zero-defect task-force"/>
    <x v="25"/>
    <n v="4853"/>
    <x v="0"/>
    <n v="147"/>
    <s v="US"/>
    <s v="USD"/>
    <n v="1384840800"/>
    <n v="1389420000"/>
    <b v="0"/>
    <b v="0"/>
    <s v="theater/plays"/>
    <n v="54"/>
    <n v="33"/>
    <x v="3"/>
    <s v="plays"/>
    <x v="328"/>
    <d v="2014-01-11T06:00:00"/>
    <x v="2"/>
  </r>
  <r>
    <n v="344"/>
    <s v="Berger, Johnson and Marshall"/>
    <s v="Devolved exuding emulation"/>
    <x v="214"/>
    <n v="82959"/>
    <x v="0"/>
    <n v="830"/>
    <s v="US"/>
    <s v="USD"/>
    <n v="1516600800"/>
    <n v="1520056800"/>
    <b v="0"/>
    <b v="0"/>
    <s v="games/video games"/>
    <n v="42"/>
    <n v="100"/>
    <x v="6"/>
    <s v="video games"/>
    <x v="329"/>
    <d v="2018-03-03T06:00:00"/>
    <x v="9"/>
  </r>
  <r>
    <n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s v="film &amp; video/drama"/>
    <n v="15"/>
    <n v="70"/>
    <x v="4"/>
    <s v="drama"/>
    <x v="330"/>
    <d v="2015-07-10T05:00:00"/>
    <x v="0"/>
  </r>
  <r>
    <n v="346"/>
    <s v="Little-Marsh"/>
    <s v="Virtual attitude-oriented migration"/>
    <x v="48"/>
    <n v="2758"/>
    <x v="0"/>
    <n v="25"/>
    <s v="US"/>
    <s v="USD"/>
    <n v="1503550800"/>
    <n v="1508302800"/>
    <b v="0"/>
    <b v="1"/>
    <s v="music/indie rock"/>
    <n v="34"/>
    <n v="110"/>
    <x v="1"/>
    <s v="indie rock"/>
    <x v="331"/>
    <d v="2017-10-18T05:00:00"/>
    <x v="5"/>
  </r>
  <r>
    <n v="347"/>
    <s v="Petersen and Sons"/>
    <s v="Open-source full-range portal"/>
    <x v="79"/>
    <n v="12607"/>
    <x v="1"/>
    <n v="191"/>
    <s v="US"/>
    <s v="USD"/>
    <n v="1423634400"/>
    <n v="1425708000"/>
    <b v="0"/>
    <b v="0"/>
    <s v="technology/web"/>
    <n v="1401"/>
    <n v="66"/>
    <x v="2"/>
    <s v="web"/>
    <x v="332"/>
    <d v="2015-03-07T06:00:00"/>
    <x v="0"/>
  </r>
  <r>
    <n v="348"/>
    <s v="Hensley Ltd"/>
    <s v="Versatile cohesive open system"/>
    <x v="216"/>
    <n v="142823"/>
    <x v="0"/>
    <n v="3483"/>
    <s v="US"/>
    <s v="USD"/>
    <n v="1487224800"/>
    <n v="1488348000"/>
    <b v="0"/>
    <b v="0"/>
    <s v="food/food trucks"/>
    <n v="72"/>
    <n v="41"/>
    <x v="0"/>
    <s v="food trucks"/>
    <x v="333"/>
    <d v="2017-03-01T06:00:00"/>
    <x v="5"/>
  </r>
  <r>
    <n v="349"/>
    <s v="Navarro and Sons"/>
    <s v="Multi-layered bottom-line frame"/>
    <x v="217"/>
    <n v="95958"/>
    <x v="0"/>
    <n v="923"/>
    <s v="US"/>
    <s v="USD"/>
    <n v="1500008400"/>
    <n v="1502600400"/>
    <b v="0"/>
    <b v="0"/>
    <s v="theater/plays"/>
    <n v="53"/>
    <n v="104"/>
    <x v="3"/>
    <s v="plays"/>
    <x v="296"/>
    <d v="2017-08-13T05:00:00"/>
    <x v="5"/>
  </r>
  <r>
    <n v="350"/>
    <s v="Shannon Ltd"/>
    <s v="Pre-emptive neutral capacity"/>
    <x v="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  <x v="0"/>
  </r>
  <r>
    <n v="351"/>
    <s v="Young LLC"/>
    <s v="Universal maximized methodology"/>
    <x v="218"/>
    <n v="94631"/>
    <x v="1"/>
    <n v="2013"/>
    <s v="US"/>
    <s v="USD"/>
    <n v="1440392400"/>
    <n v="1441602000"/>
    <b v="0"/>
    <b v="0"/>
    <s v="music/rock"/>
    <n v="128"/>
    <n v="47"/>
    <x v="1"/>
    <s v="rock"/>
    <x v="335"/>
    <d v="2015-09-07T05:00:00"/>
    <x v="0"/>
  </r>
  <r>
    <n v="352"/>
    <s v="Adams, Willis and Sanchez"/>
    <s v="Expanded hybrid hardware"/>
    <x v="54"/>
    <n v="977"/>
    <x v="0"/>
    <n v="33"/>
    <s v="CA"/>
    <s v="CAD"/>
    <n v="1446876000"/>
    <n v="1447567200"/>
    <b v="0"/>
    <b v="0"/>
    <s v="theater/plays"/>
    <n v="35"/>
    <n v="30"/>
    <x v="3"/>
    <s v="plays"/>
    <x v="336"/>
    <d v="2015-11-15T06:00:00"/>
    <x v="0"/>
  </r>
  <r>
    <n v="353"/>
    <s v="Mills-Roy"/>
    <s v="Profit-focused multi-tasking access"/>
    <x v="219"/>
    <n v="137961"/>
    <x v="1"/>
    <n v="1703"/>
    <s v="US"/>
    <s v="USD"/>
    <n v="1562302800"/>
    <n v="1562389200"/>
    <b v="0"/>
    <b v="0"/>
    <s v="theater/plays"/>
    <n v="411"/>
    <n v="81"/>
    <x v="3"/>
    <s v="plays"/>
    <x v="337"/>
    <d v="2019-07-06T05:00:00"/>
    <x v="3"/>
  </r>
  <r>
    <n v="354"/>
    <s v="Brown Group"/>
    <s v="Profit-focused transitional capability"/>
    <x v="55"/>
    <n v="7548"/>
    <x v="1"/>
    <n v="80"/>
    <s v="DK"/>
    <s v="DKK"/>
    <n v="1378184400"/>
    <n v="1378789200"/>
    <b v="0"/>
    <b v="0"/>
    <s v="film &amp; video/documentary"/>
    <n v="124"/>
    <n v="94"/>
    <x v="4"/>
    <s v="documentary"/>
    <x v="338"/>
    <d v="2013-09-10T05:00:00"/>
    <x v="2"/>
  </r>
  <r>
    <n v="355"/>
    <s v="Burns-Burnett"/>
    <s v="Front-line scalable definition"/>
    <x v="167"/>
    <n v="2241"/>
    <x v="2"/>
    <n v="86"/>
    <s v="US"/>
    <s v="USD"/>
    <n v="1485064800"/>
    <n v="1488520800"/>
    <b v="0"/>
    <b v="0"/>
    <s v="technology/wearables"/>
    <n v="59"/>
    <n v="26"/>
    <x v="2"/>
    <s v="wearables"/>
    <x v="339"/>
    <d v="2017-03-03T06:00:00"/>
    <x v="5"/>
  </r>
  <r>
    <n v="356"/>
    <s v="Glass, Nunez and Mcdonald"/>
    <s v="Open-source systematic protocol"/>
    <x v="29"/>
    <n v="3431"/>
    <x v="0"/>
    <n v="40"/>
    <s v="IT"/>
    <s v="EUR"/>
    <n v="1326520800"/>
    <n v="1327298400"/>
    <b v="0"/>
    <b v="0"/>
    <s v="theater/plays"/>
    <n v="37"/>
    <n v="86"/>
    <x v="3"/>
    <s v="plays"/>
    <x v="340"/>
    <d v="2012-01-23T06:00:00"/>
    <x v="4"/>
  </r>
  <r>
    <n v="357"/>
    <s v="Perez, Davis and Wilson"/>
    <s v="Implemented tangible algorithm"/>
    <x v="173"/>
    <n v="4253"/>
    <x v="1"/>
    <n v="41"/>
    <s v="US"/>
    <s v="USD"/>
    <n v="1441256400"/>
    <n v="1443416400"/>
    <b v="0"/>
    <b v="0"/>
    <s v="games/video games"/>
    <n v="185"/>
    <n v="104"/>
    <x v="6"/>
    <s v="video games"/>
    <x v="341"/>
    <d v="2015-09-28T05:00:00"/>
    <x v="0"/>
  </r>
  <r>
    <n v="358"/>
    <s v="Diaz-Garcia"/>
    <s v="Profit-focused 3rdgeneration circuit"/>
    <x v="62"/>
    <n v="1146"/>
    <x v="0"/>
    <n v="23"/>
    <s v="CA"/>
    <s v="CAD"/>
    <n v="1533877200"/>
    <n v="1534136400"/>
    <b v="1"/>
    <b v="0"/>
    <s v="photography/photography books"/>
    <n v="12"/>
    <n v="50"/>
    <x v="7"/>
    <s v="photography books"/>
    <x v="342"/>
    <d v="2018-08-13T05:00:00"/>
    <x v="9"/>
  </r>
  <r>
    <n v="359"/>
    <s v="Salazar-Moon"/>
    <s v="Compatible needs-based architecture"/>
    <x v="220"/>
    <n v="11948"/>
    <x v="1"/>
    <n v="187"/>
    <s v="US"/>
    <s v="USD"/>
    <n v="1314421200"/>
    <n v="1315026000"/>
    <b v="0"/>
    <b v="0"/>
    <s v="film &amp; video/animation"/>
    <n v="299"/>
    <n v="64"/>
    <x v="4"/>
    <s v="animation"/>
    <x v="343"/>
    <d v="2011-09-03T05:00:00"/>
    <x v="8"/>
  </r>
  <r>
    <n v="360"/>
    <s v="Larsen-Chung"/>
    <s v="Right-sized zero tolerance migration"/>
    <x v="221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  <x v="8"/>
  </r>
  <r>
    <n v="361"/>
    <s v="Anderson and Sons"/>
    <s v="Quality-focused reciprocal structure"/>
    <x v="20"/>
    <n v="9546"/>
    <x v="1"/>
    <n v="88"/>
    <s v="US"/>
    <s v="USD"/>
    <n v="1507352400"/>
    <n v="1509426000"/>
    <b v="0"/>
    <b v="0"/>
    <s v="theater/plays"/>
    <n v="174"/>
    <n v="108"/>
    <x v="3"/>
    <s v="plays"/>
    <x v="345"/>
    <d v="2017-10-31T05:00:00"/>
    <x v="5"/>
  </r>
  <r>
    <n v="362"/>
    <s v="Lawrence Group"/>
    <s v="Automated actuating conglomeration"/>
    <x v="41"/>
    <n v="13755"/>
    <x v="1"/>
    <n v="191"/>
    <s v="US"/>
    <s v="USD"/>
    <n v="1296108000"/>
    <n v="1299391200"/>
    <b v="0"/>
    <b v="0"/>
    <s v="music/rock"/>
    <n v="372"/>
    <n v="72"/>
    <x v="1"/>
    <s v="rock"/>
    <x v="65"/>
    <d v="2011-03-06T06:00:00"/>
    <x v="8"/>
  </r>
  <r>
    <n v="363"/>
    <s v="Gray-Davis"/>
    <s v="Re-contextualized local initiative"/>
    <x v="5"/>
    <n v="8330"/>
    <x v="1"/>
    <n v="139"/>
    <s v="US"/>
    <s v="USD"/>
    <n v="1324965600"/>
    <n v="1325052000"/>
    <b v="0"/>
    <b v="0"/>
    <s v="music/rock"/>
    <n v="160"/>
    <n v="60"/>
    <x v="1"/>
    <s v="rock"/>
    <x v="346"/>
    <d v="2011-12-28T06:00:00"/>
    <x v="8"/>
  </r>
  <r>
    <n v="364"/>
    <s v="Ramirez-Myers"/>
    <s v="Switchable intangible definition"/>
    <x v="79"/>
    <n v="14547"/>
    <x v="1"/>
    <n v="186"/>
    <s v="US"/>
    <s v="USD"/>
    <n v="1520229600"/>
    <n v="1522818000"/>
    <b v="0"/>
    <b v="0"/>
    <s v="music/indie rock"/>
    <n v="1616"/>
    <n v="78"/>
    <x v="1"/>
    <s v="indie rock"/>
    <x v="347"/>
    <d v="2018-04-04T05:00:00"/>
    <x v="9"/>
  </r>
  <r>
    <n v="365"/>
    <s v="Lucas, Hall and Bonilla"/>
    <s v="Networked bottom-line initiative"/>
    <x v="39"/>
    <n v="11735"/>
    <x v="1"/>
    <n v="112"/>
    <s v="AU"/>
    <s v="AUD"/>
    <n v="1482991200"/>
    <n v="1485324000"/>
    <b v="0"/>
    <b v="0"/>
    <s v="theater/plays"/>
    <n v="733"/>
    <n v="105"/>
    <x v="3"/>
    <s v="plays"/>
    <x v="348"/>
    <d v="2017-01-25T06:00:00"/>
    <x v="7"/>
  </r>
  <r>
    <n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s v="theater/plays"/>
    <n v="592"/>
    <n v="106"/>
    <x v="3"/>
    <s v="plays"/>
    <x v="349"/>
    <d v="2011-01-04T06:00:00"/>
    <x v="8"/>
  </r>
  <r>
    <n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s v="theater/plays"/>
    <n v="19"/>
    <n v="25"/>
    <x v="3"/>
    <s v="plays"/>
    <x v="350"/>
    <d v="2014-11-11T06:00:00"/>
    <x v="1"/>
  </r>
  <r>
    <n v="368"/>
    <s v="Whitaker, Wallace and Daniels"/>
    <s v="Reactive directional capacity"/>
    <x v="5"/>
    <n v="14394"/>
    <x v="1"/>
    <n v="206"/>
    <s v="GB"/>
    <s v="GBP"/>
    <n v="1286946000"/>
    <n v="1288933200"/>
    <b v="0"/>
    <b v="1"/>
    <s v="film &amp; video/documentary"/>
    <n v="277"/>
    <n v="70"/>
    <x v="4"/>
    <s v="documentary"/>
    <x v="351"/>
    <d v="2010-11-05T05:00:00"/>
    <x v="6"/>
  </r>
  <r>
    <n v="369"/>
    <s v="Smith-Gonzalez"/>
    <s v="Polarized needs-based approach"/>
    <x v="91"/>
    <n v="14743"/>
    <x v="1"/>
    <n v="154"/>
    <s v="US"/>
    <s v="USD"/>
    <n v="1359871200"/>
    <n v="1363237200"/>
    <b v="0"/>
    <b v="1"/>
    <s v="film &amp; video/television"/>
    <n v="273"/>
    <n v="96"/>
    <x v="4"/>
    <s v="television"/>
    <x v="352"/>
    <d v="2013-03-14T05:00:00"/>
    <x v="2"/>
  </r>
  <r>
    <n v="370"/>
    <s v="Skinner PLC"/>
    <s v="Intuitive well-modulated middleware"/>
    <x v="222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  <x v="3"/>
  </r>
  <r>
    <n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s v="theater/plays"/>
    <n v="68"/>
    <n v="59"/>
    <x v="3"/>
    <s v="plays"/>
    <x v="354"/>
    <d v="2015-03-31T05:00:00"/>
    <x v="0"/>
  </r>
  <r>
    <n v="372"/>
    <s v="Green-Carr"/>
    <s v="Pre-emptive bifurcated artificial intelligence"/>
    <x v="79"/>
    <n v="14324"/>
    <x v="1"/>
    <n v="169"/>
    <s v="US"/>
    <s v="USD"/>
    <n v="1420696800"/>
    <n v="1422424800"/>
    <b v="0"/>
    <b v="1"/>
    <s v="film &amp; video/documentary"/>
    <n v="1592"/>
    <n v="85"/>
    <x v="4"/>
    <s v="documentary"/>
    <x v="355"/>
    <d v="2015-01-28T06:00:00"/>
    <x v="0"/>
  </r>
  <r>
    <n v="373"/>
    <s v="Brown-Parker"/>
    <s v="Down-sized coherent toolset"/>
    <x v="224"/>
    <n v="164291"/>
    <x v="1"/>
    <n v="2106"/>
    <s v="US"/>
    <s v="USD"/>
    <n v="1502946000"/>
    <n v="1503637200"/>
    <b v="0"/>
    <b v="0"/>
    <s v="theater/plays"/>
    <n v="730"/>
    <n v="78"/>
    <x v="3"/>
    <s v="plays"/>
    <x v="356"/>
    <d v="2017-08-25T05:00:00"/>
    <x v="5"/>
  </r>
  <r>
    <n v="374"/>
    <s v="Marshall Inc"/>
    <s v="Open-source multi-tasking data-warehouse"/>
    <x v="225"/>
    <n v="22073"/>
    <x v="0"/>
    <n v="441"/>
    <s v="US"/>
    <s v="USD"/>
    <n v="1547186400"/>
    <n v="1547618400"/>
    <b v="0"/>
    <b v="1"/>
    <s v="film &amp; video/documentary"/>
    <n v="13"/>
    <n v="50"/>
    <x v="4"/>
    <s v="documentary"/>
    <x v="357"/>
    <d v="2019-01-16T06:00:00"/>
    <x v="3"/>
  </r>
  <r>
    <n v="375"/>
    <s v="Leblanc-Pineda"/>
    <s v="Future-proofed upward-trending contingency"/>
    <x v="50"/>
    <n v="1479"/>
    <x v="0"/>
    <n v="25"/>
    <s v="US"/>
    <s v="USD"/>
    <n v="1444971600"/>
    <n v="1449900000"/>
    <b v="0"/>
    <b v="0"/>
    <s v="music/indie rock"/>
    <n v="55"/>
    <n v="59"/>
    <x v="1"/>
    <s v="indie rock"/>
    <x v="358"/>
    <d v="2015-12-12T06:00:00"/>
    <x v="0"/>
  </r>
  <r>
    <n v="376"/>
    <s v="Perry PLC"/>
    <s v="Mandatory uniform matrix"/>
    <x v="74"/>
    <n v="12275"/>
    <x v="1"/>
    <n v="131"/>
    <s v="US"/>
    <s v="USD"/>
    <n v="1404622800"/>
    <n v="1405141200"/>
    <b v="0"/>
    <b v="0"/>
    <s v="music/rock"/>
    <n v="361"/>
    <n v="94"/>
    <x v="1"/>
    <s v="rock"/>
    <x v="359"/>
    <d v="2014-07-12T05:00:00"/>
    <x v="1"/>
  </r>
  <r>
    <n v="377"/>
    <s v="Klein, Stark and Livingston"/>
    <s v="Phased methodical initiative"/>
    <x v="226"/>
    <n v="5098"/>
    <x v="0"/>
    <n v="127"/>
    <s v="US"/>
    <s v="USD"/>
    <n v="1571720400"/>
    <n v="1572933600"/>
    <b v="0"/>
    <b v="0"/>
    <s v="theater/plays"/>
    <n v="10"/>
    <n v="40"/>
    <x v="3"/>
    <s v="plays"/>
    <x v="12"/>
    <d v="2019-11-05T06:00:00"/>
    <x v="3"/>
  </r>
  <r>
    <n v="378"/>
    <s v="Fleming-Oliver"/>
    <s v="Managed stable function"/>
    <x v="227"/>
    <n v="24882"/>
    <x v="0"/>
    <n v="355"/>
    <s v="US"/>
    <s v="USD"/>
    <n v="1526878800"/>
    <n v="1530162000"/>
    <b v="0"/>
    <b v="0"/>
    <s v="film &amp; video/documentary"/>
    <n v="14"/>
    <n v="70"/>
    <x v="4"/>
    <s v="documentary"/>
    <x v="360"/>
    <d v="2018-06-28T05:00:00"/>
    <x v="9"/>
  </r>
  <r>
    <n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s v="theater/plays"/>
    <n v="40"/>
    <n v="66"/>
    <x v="3"/>
    <s v="plays"/>
    <x v="361"/>
    <d v="2011-11-10T06:00:00"/>
    <x v="8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s v="theater/plays"/>
    <n v="160"/>
    <n v="48"/>
    <x v="3"/>
    <s v="plays"/>
    <x v="362"/>
    <d v="2013-06-28T05:00:00"/>
    <x v="2"/>
  </r>
  <r>
    <n v="381"/>
    <s v="Michael, Anderson and Vincent"/>
    <s v="Cross-group global moratorium"/>
    <x v="98"/>
    <n v="9749"/>
    <x v="1"/>
    <n v="155"/>
    <s v="US"/>
    <s v="USD"/>
    <n v="1433739600"/>
    <n v="1437714000"/>
    <b v="0"/>
    <b v="0"/>
    <s v="theater/plays"/>
    <n v="184"/>
    <n v="63"/>
    <x v="3"/>
    <s v="plays"/>
    <x v="363"/>
    <d v="2015-07-24T05:00:00"/>
    <x v="0"/>
  </r>
  <r>
    <n v="382"/>
    <s v="King Ltd"/>
    <s v="Visionary systemic process improvement"/>
    <x v="14"/>
    <n v="5803"/>
    <x v="0"/>
    <n v="67"/>
    <s v="US"/>
    <s v="USD"/>
    <n v="1508130000"/>
    <n v="1509771600"/>
    <b v="0"/>
    <b v="0"/>
    <s v="photography/photography books"/>
    <n v="64"/>
    <n v="87"/>
    <x v="7"/>
    <s v="photography books"/>
    <x v="364"/>
    <d v="2017-11-04T05:00:00"/>
    <x v="5"/>
  </r>
  <r>
    <n v="383"/>
    <s v="Baker Ltd"/>
    <s v="Progressive intangible flexibility"/>
    <x v="9"/>
    <n v="14199"/>
    <x v="1"/>
    <n v="189"/>
    <s v="US"/>
    <s v="USD"/>
    <n v="1550037600"/>
    <n v="1550556000"/>
    <b v="0"/>
    <b v="1"/>
    <s v="food/food trucks"/>
    <n v="225"/>
    <n v="75"/>
    <x v="0"/>
    <s v="food trucks"/>
    <x v="210"/>
    <d v="2019-02-19T06:00:00"/>
    <x v="3"/>
  </r>
  <r>
    <n v="384"/>
    <s v="Baker, Collins and Smith"/>
    <s v="Reactive real-time software"/>
    <x v="228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  <x v="5"/>
  </r>
  <r>
    <n v="385"/>
    <s v="Warren-Harrison"/>
    <s v="Programmable incremental knowledge user"/>
    <x v="229"/>
    <n v="56859"/>
    <x v="1"/>
    <n v="1137"/>
    <s v="US"/>
    <s v="USD"/>
    <n v="1553835600"/>
    <n v="1556600400"/>
    <b v="0"/>
    <b v="0"/>
    <s v="publishing/nonfiction"/>
    <n v="146"/>
    <n v="50"/>
    <x v="5"/>
    <s v="nonfiction"/>
    <x v="366"/>
    <d v="2019-04-30T05:00:00"/>
    <x v="3"/>
  </r>
  <r>
    <n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s v="theater/plays"/>
    <n v="76"/>
    <n v="97"/>
    <x v="3"/>
    <s v="plays"/>
    <x v="367"/>
    <d v="2010-07-08T05:00:00"/>
    <x v="6"/>
  </r>
  <r>
    <n v="387"/>
    <s v="Flores-Lambert"/>
    <s v="Triple-buffered logistical frame"/>
    <x v="231"/>
    <n v="42795"/>
    <x v="0"/>
    <n v="424"/>
    <s v="US"/>
    <s v="USD"/>
    <n v="1339477200"/>
    <n v="1339909200"/>
    <b v="0"/>
    <b v="0"/>
    <s v="technology/wearables"/>
    <n v="39"/>
    <n v="101"/>
    <x v="2"/>
    <s v="wearables"/>
    <x v="368"/>
    <d v="2012-06-17T05:00:00"/>
    <x v="4"/>
  </r>
  <r>
    <n v="388"/>
    <s v="Cruz Ltd"/>
    <s v="Exclusive dynamic adapter"/>
    <x v="232"/>
    <n v="12938"/>
    <x v="3"/>
    <n v="145"/>
    <s v="CH"/>
    <s v="CHF"/>
    <n v="1325656800"/>
    <n v="1325829600"/>
    <b v="0"/>
    <b v="0"/>
    <s v="music/indie rock"/>
    <n v="11"/>
    <n v="89"/>
    <x v="1"/>
    <s v="indie rock"/>
    <x v="369"/>
    <d v="2012-01-06T06:00:00"/>
    <x v="4"/>
  </r>
  <r>
    <n v="389"/>
    <s v="Knox-Garner"/>
    <s v="Automated systemic hierarchy"/>
    <x v="233"/>
    <n v="101352"/>
    <x v="1"/>
    <n v="1152"/>
    <s v="US"/>
    <s v="USD"/>
    <n v="1288242000"/>
    <n v="1290578400"/>
    <b v="0"/>
    <b v="0"/>
    <s v="theater/plays"/>
    <n v="122"/>
    <n v="88"/>
    <x v="3"/>
    <s v="plays"/>
    <x v="370"/>
    <d v="2010-11-24T06:00:00"/>
    <x v="6"/>
  </r>
  <r>
    <n v="390"/>
    <s v="Davis-Allen"/>
    <s v="Digitized eco-centric core"/>
    <x v="166"/>
    <n v="4477"/>
    <x v="1"/>
    <n v="50"/>
    <s v="US"/>
    <s v="USD"/>
    <n v="1379048400"/>
    <n v="1380344400"/>
    <b v="0"/>
    <b v="0"/>
    <s v="photography/photography books"/>
    <n v="187"/>
    <n v="90"/>
    <x v="7"/>
    <s v="photography books"/>
    <x v="371"/>
    <d v="2013-09-28T05:00:00"/>
    <x v="2"/>
  </r>
  <r>
    <n v="391"/>
    <s v="Miller-Patel"/>
    <s v="Mandatory uniform strategy"/>
    <x v="234"/>
    <n v="4393"/>
    <x v="0"/>
    <n v="151"/>
    <s v="US"/>
    <s v="USD"/>
    <n v="1389679200"/>
    <n v="1389852000"/>
    <b v="0"/>
    <b v="0"/>
    <s v="publishing/nonfiction"/>
    <n v="7"/>
    <n v="29"/>
    <x v="5"/>
    <s v="nonfiction"/>
    <x v="287"/>
    <d v="2014-01-16T06:00:00"/>
    <x v="1"/>
  </r>
  <r>
    <n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s v="technology/wearables"/>
    <n v="66"/>
    <n v="42"/>
    <x v="2"/>
    <s v="wearables"/>
    <x v="372"/>
    <d v="2011-01-08T06:00:00"/>
    <x v="8"/>
  </r>
  <r>
    <n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  <x v="5"/>
  </r>
  <r>
    <n v="394"/>
    <s v="Noble-Bailey"/>
    <s v="Customizable dynamic info-mediaries"/>
    <x v="126"/>
    <n v="3755"/>
    <x v="1"/>
    <n v="34"/>
    <s v="US"/>
    <s v="USD"/>
    <n v="1375074000"/>
    <n v="1375938000"/>
    <b v="0"/>
    <b v="1"/>
    <s v="film &amp; video/documentary"/>
    <n v="469"/>
    <n v="110"/>
    <x v="4"/>
    <s v="documentary"/>
    <x v="374"/>
    <d v="2013-08-08T05:00:00"/>
    <x v="2"/>
  </r>
  <r>
    <n v="395"/>
    <s v="Taylor PLC"/>
    <s v="Enhanced incremental budgetary management"/>
    <x v="143"/>
    <n v="9238"/>
    <x v="1"/>
    <n v="220"/>
    <s v="US"/>
    <s v="USD"/>
    <n v="1323324000"/>
    <n v="1323410400"/>
    <b v="1"/>
    <b v="0"/>
    <s v="theater/plays"/>
    <n v="130"/>
    <n v="42"/>
    <x v="3"/>
    <s v="plays"/>
    <x v="375"/>
    <d v="2011-12-09T06:00:00"/>
    <x v="8"/>
  </r>
  <r>
    <n v="396"/>
    <s v="Holmes PLC"/>
    <s v="Digitized local info-mediaries"/>
    <x v="237"/>
    <n v="77012"/>
    <x v="1"/>
    <n v="1604"/>
    <s v="AU"/>
    <s v="AUD"/>
    <n v="1538715600"/>
    <n v="1539406800"/>
    <b v="0"/>
    <b v="0"/>
    <s v="film &amp; video/drama"/>
    <n v="167"/>
    <n v="48"/>
    <x v="4"/>
    <s v="drama"/>
    <x v="376"/>
    <d v="2018-10-13T05:00:00"/>
    <x v="9"/>
  </r>
  <r>
    <n v="397"/>
    <s v="Jones-Martin"/>
    <s v="Virtual systematic monitoring"/>
    <x v="32"/>
    <n v="14083"/>
    <x v="1"/>
    <n v="454"/>
    <s v="US"/>
    <s v="USD"/>
    <n v="1369285200"/>
    <n v="1369803600"/>
    <b v="0"/>
    <b v="0"/>
    <s v="music/rock"/>
    <n v="174"/>
    <n v="31"/>
    <x v="1"/>
    <s v="rock"/>
    <x v="377"/>
    <d v="2013-05-29T05:00:00"/>
    <x v="2"/>
  </r>
  <r>
    <n v="398"/>
    <s v="Myers LLC"/>
    <s v="Reactive bottom-line open architecture"/>
    <x v="12"/>
    <n v="12202"/>
    <x v="1"/>
    <n v="123"/>
    <s v="IT"/>
    <s v="EUR"/>
    <n v="1525755600"/>
    <n v="1525928400"/>
    <b v="0"/>
    <b v="1"/>
    <s v="film &amp; video/animation"/>
    <n v="718"/>
    <n v="99"/>
    <x v="4"/>
    <s v="animation"/>
    <x v="378"/>
    <d v="2018-05-10T05:00:00"/>
    <x v="9"/>
  </r>
  <r>
    <n v="399"/>
    <s v="Acosta, Mullins and Morris"/>
    <s v="Pre-emptive interactive model"/>
    <x v="238"/>
    <n v="62127"/>
    <x v="0"/>
    <n v="941"/>
    <s v="US"/>
    <s v="USD"/>
    <n v="1296626400"/>
    <n v="1297231200"/>
    <b v="0"/>
    <b v="0"/>
    <s v="music/indie rock"/>
    <n v="64"/>
    <n v="66"/>
    <x v="1"/>
    <s v="indie rock"/>
    <x v="379"/>
    <d v="2011-02-09T06:00:00"/>
    <x v="8"/>
  </r>
  <r>
    <n v="400"/>
    <s v="Bell PLC"/>
    <s v="Ergonomic eco-centric open architecture"/>
    <x v="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  <x v="2"/>
  </r>
  <r>
    <n v="401"/>
    <s v="Smith-Schmidt"/>
    <s v="Inverse radical hierarchy"/>
    <x v="79"/>
    <n v="13772"/>
    <x v="1"/>
    <n v="299"/>
    <s v="US"/>
    <s v="USD"/>
    <n v="1572152400"/>
    <n v="1572152400"/>
    <b v="0"/>
    <b v="0"/>
    <s v="theater/plays"/>
    <n v="1530"/>
    <n v="46"/>
    <x v="3"/>
    <s v="plays"/>
    <x v="381"/>
    <d v="2019-10-27T05:00:00"/>
    <x v="3"/>
  </r>
  <r>
    <n v="402"/>
    <s v="Ruiz, Richardson and Cole"/>
    <s v="Team-oriented static interface"/>
    <x v="190"/>
    <n v="2946"/>
    <x v="0"/>
    <n v="40"/>
    <s v="US"/>
    <s v="USD"/>
    <n v="1325829600"/>
    <n v="1329890400"/>
    <b v="0"/>
    <b v="1"/>
    <s v="film &amp; video/shorts"/>
    <n v="40"/>
    <n v="74"/>
    <x v="4"/>
    <s v="shorts"/>
    <x v="382"/>
    <d v="2012-02-22T06:00:00"/>
    <x v="4"/>
  </r>
  <r>
    <n v="403"/>
    <s v="Leonard-Mcclain"/>
    <s v="Virtual foreground throughput"/>
    <x v="239"/>
    <n v="168820"/>
    <x v="0"/>
    <n v="3015"/>
    <s v="CA"/>
    <s v="CAD"/>
    <n v="1273640400"/>
    <n v="1276750800"/>
    <b v="0"/>
    <b v="1"/>
    <s v="theater/plays"/>
    <n v="86"/>
    <n v="56"/>
    <x v="3"/>
    <s v="plays"/>
    <x v="125"/>
    <d v="2010-06-17T05:00:00"/>
    <x v="6"/>
  </r>
  <r>
    <n v="404"/>
    <s v="Bailey-Boyer"/>
    <s v="Visionary exuding Internet solution"/>
    <x v="240"/>
    <n v="154321"/>
    <x v="1"/>
    <n v="2237"/>
    <s v="US"/>
    <s v="USD"/>
    <n v="1510639200"/>
    <n v="1510898400"/>
    <b v="0"/>
    <b v="0"/>
    <s v="theater/plays"/>
    <n v="316"/>
    <n v="69"/>
    <x v="3"/>
    <s v="plays"/>
    <x v="383"/>
    <d v="2017-11-17T06:00:00"/>
    <x v="5"/>
  </r>
  <r>
    <n v="405"/>
    <s v="Lee LLC"/>
    <s v="Synchronized secondary analyzer"/>
    <x v="241"/>
    <n v="26527"/>
    <x v="0"/>
    <n v="435"/>
    <s v="US"/>
    <s v="USD"/>
    <n v="1528088400"/>
    <n v="1532408400"/>
    <b v="0"/>
    <b v="0"/>
    <s v="theater/plays"/>
    <n v="90"/>
    <n v="61"/>
    <x v="3"/>
    <s v="plays"/>
    <x v="384"/>
    <d v="2018-07-24T05:00:00"/>
    <x v="9"/>
  </r>
  <r>
    <n v="406"/>
    <s v="Lyons Inc"/>
    <s v="Balanced attitude-oriented parallelism"/>
    <x v="242"/>
    <n v="71583"/>
    <x v="1"/>
    <n v="645"/>
    <s v="US"/>
    <s v="USD"/>
    <n v="1359525600"/>
    <n v="1360562400"/>
    <b v="1"/>
    <b v="0"/>
    <s v="film &amp; video/documentary"/>
    <n v="182"/>
    <n v="111"/>
    <x v="4"/>
    <s v="documentary"/>
    <x v="385"/>
    <d v="2013-02-11T06:00:00"/>
    <x v="2"/>
  </r>
  <r>
    <n v="407"/>
    <s v="Herrera-Wilson"/>
    <s v="Organized bandwidth-monitored core"/>
    <x v="74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  <x v="3"/>
  </r>
  <r>
    <n v="408"/>
    <s v="Mahoney, Adams and Lucas"/>
    <s v="Cloned leadingedge utilization"/>
    <x v="243"/>
    <n v="12129"/>
    <x v="1"/>
    <n v="154"/>
    <s v="CA"/>
    <s v="CAD"/>
    <n v="1466398800"/>
    <n v="1468126800"/>
    <b v="0"/>
    <b v="0"/>
    <s v="film &amp; video/documentary"/>
    <n v="132"/>
    <n v="79"/>
    <x v="4"/>
    <s v="documentary"/>
    <x v="387"/>
    <d v="2016-07-10T05:00:00"/>
    <x v="7"/>
  </r>
  <r>
    <n v="409"/>
    <s v="Stewart LLC"/>
    <s v="Secured asymmetric projection"/>
    <x v="244"/>
    <n v="62804"/>
    <x v="0"/>
    <n v="714"/>
    <s v="US"/>
    <s v="USD"/>
    <n v="1492491600"/>
    <n v="1492837200"/>
    <b v="0"/>
    <b v="0"/>
    <s v="music/rock"/>
    <n v="46"/>
    <n v="88"/>
    <x v="1"/>
    <s v="rock"/>
    <x v="388"/>
    <d v="2017-04-22T05:00:00"/>
    <x v="5"/>
  </r>
  <r>
    <n v="410"/>
    <s v="Mcmillan Group"/>
    <s v="Advanced cohesive Graphic Interface"/>
    <x v="184"/>
    <n v="55536"/>
    <x v="2"/>
    <n v="1111"/>
    <s v="US"/>
    <s v="USD"/>
    <n v="1430197200"/>
    <n v="1430197200"/>
    <b v="0"/>
    <b v="0"/>
    <s v="games/mobile games"/>
    <n v="36"/>
    <n v="50"/>
    <x v="6"/>
    <s v="mobile games"/>
    <x v="277"/>
    <d v="2015-04-28T05:00:00"/>
    <x v="0"/>
  </r>
  <r>
    <n v="411"/>
    <s v="Beck, Thompson and Martinez"/>
    <s v="Down-sized maximized function"/>
    <x v="75"/>
    <n v="8161"/>
    <x v="1"/>
    <n v="82"/>
    <s v="US"/>
    <s v="USD"/>
    <n v="1496034000"/>
    <n v="1496206800"/>
    <b v="0"/>
    <b v="0"/>
    <s v="theater/plays"/>
    <n v="105"/>
    <n v="100"/>
    <x v="3"/>
    <s v="plays"/>
    <x v="389"/>
    <d v="2017-05-31T05:00:00"/>
    <x v="5"/>
  </r>
  <r>
    <n v="412"/>
    <s v="Rodriguez-Scott"/>
    <s v="Realigned zero tolerance software"/>
    <x v="118"/>
    <n v="14046"/>
    <x v="1"/>
    <n v="134"/>
    <s v="US"/>
    <s v="USD"/>
    <n v="1388728800"/>
    <n v="1389592800"/>
    <b v="0"/>
    <b v="0"/>
    <s v="publishing/fiction"/>
    <n v="669"/>
    <n v="105"/>
    <x v="5"/>
    <s v="fiction"/>
    <x v="390"/>
    <d v="2014-01-13T06:00:00"/>
    <x v="1"/>
  </r>
  <r>
    <n v="413"/>
    <s v="Rush-Bowers"/>
    <s v="Persevering analyzing extranet"/>
    <x v="245"/>
    <n v="117628"/>
    <x v="2"/>
    <n v="1089"/>
    <s v="US"/>
    <s v="USD"/>
    <n v="1543298400"/>
    <n v="1545631200"/>
    <b v="0"/>
    <b v="0"/>
    <s v="film &amp; video/animation"/>
    <n v="62"/>
    <n v="108"/>
    <x v="4"/>
    <s v="animation"/>
    <x v="391"/>
    <d v="2018-12-24T06:00:00"/>
    <x v="9"/>
  </r>
  <r>
    <n v="414"/>
    <s v="Davis and Sons"/>
    <s v="Innovative human-resource migration"/>
    <x v="246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  <x v="6"/>
  </r>
  <r>
    <n v="415"/>
    <s v="Anderson-Pham"/>
    <s v="Intuitive needs-based monitoring"/>
    <x v="247"/>
    <n v="12552"/>
    <x v="0"/>
    <n v="418"/>
    <s v="US"/>
    <s v="USD"/>
    <n v="1326434400"/>
    <n v="1327903200"/>
    <b v="0"/>
    <b v="0"/>
    <s v="theater/plays"/>
    <n v="11"/>
    <n v="30"/>
    <x v="3"/>
    <s v="plays"/>
    <x v="393"/>
    <d v="2012-01-30T06:00:00"/>
    <x v="4"/>
  </r>
  <r>
    <n v="416"/>
    <s v="Stewart-Coleman"/>
    <s v="Customer-focused disintermediate toolset"/>
    <x v="248"/>
    <n v="59007"/>
    <x v="0"/>
    <n v="1439"/>
    <s v="US"/>
    <s v="USD"/>
    <n v="1295244000"/>
    <n v="1296021600"/>
    <b v="0"/>
    <b v="1"/>
    <s v="film &amp; video/documentary"/>
    <n v="44"/>
    <n v="41"/>
    <x v="4"/>
    <s v="documentary"/>
    <x v="394"/>
    <d v="2011-01-26T06:00:00"/>
    <x v="8"/>
  </r>
  <r>
    <n v="417"/>
    <s v="Bradshaw, Smith and Ryan"/>
    <s v="Upgradable 24/7 emulation"/>
    <x v="12"/>
    <n v="943"/>
    <x v="0"/>
    <n v="15"/>
    <s v="US"/>
    <s v="USD"/>
    <n v="1541221200"/>
    <n v="1543298400"/>
    <b v="0"/>
    <b v="0"/>
    <s v="theater/plays"/>
    <n v="55"/>
    <n v="63"/>
    <x v="3"/>
    <s v="plays"/>
    <x v="395"/>
    <d v="2018-11-27T06:00:00"/>
    <x v="9"/>
  </r>
  <r>
    <n v="418"/>
    <s v="Jackson PLC"/>
    <s v="Quality-focused client-server core"/>
    <x v="249"/>
    <n v="93963"/>
    <x v="0"/>
    <n v="1999"/>
    <s v="CA"/>
    <s v="CAD"/>
    <n v="1336280400"/>
    <n v="1336366800"/>
    <b v="0"/>
    <b v="0"/>
    <s v="film &amp; video/documentary"/>
    <n v="57"/>
    <n v="47"/>
    <x v="4"/>
    <s v="documentary"/>
    <x v="396"/>
    <d v="2012-05-07T05:00:00"/>
    <x v="4"/>
  </r>
  <r>
    <n v="419"/>
    <s v="Ware-Arias"/>
    <s v="Upgradable maximized protocol"/>
    <x v="25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  <x v="8"/>
  </r>
  <r>
    <n v="420"/>
    <s v="Blair, Reyes and Woods"/>
    <s v="Cross-platform interactive synergy"/>
    <x v="92"/>
    <n v="6423"/>
    <x v="1"/>
    <n v="94"/>
    <s v="US"/>
    <s v="USD"/>
    <n v="1498366800"/>
    <n v="1499576400"/>
    <b v="0"/>
    <b v="0"/>
    <s v="theater/plays"/>
    <n v="128"/>
    <n v="68"/>
    <x v="3"/>
    <s v="plays"/>
    <x v="398"/>
    <d v="2017-07-09T05:00:00"/>
    <x v="5"/>
  </r>
  <r>
    <n v="421"/>
    <s v="Thomas-Lopez"/>
    <s v="User-centric fault-tolerant archive"/>
    <x v="151"/>
    <n v="6015"/>
    <x v="0"/>
    <n v="118"/>
    <s v="US"/>
    <s v="USD"/>
    <n v="1498712400"/>
    <n v="1501304400"/>
    <b v="0"/>
    <b v="1"/>
    <s v="technology/wearables"/>
    <n v="64"/>
    <n v="51"/>
    <x v="2"/>
    <s v="wearables"/>
    <x v="399"/>
    <d v="2017-07-29T05:00:00"/>
    <x v="5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s v="theater/plays"/>
    <n v="127"/>
    <n v="54"/>
    <x v="3"/>
    <s v="plays"/>
    <x v="400"/>
    <d v="2010-05-07T05:00:00"/>
    <x v="6"/>
  </r>
  <r>
    <n v="423"/>
    <s v="Jones-Riddle"/>
    <s v="Self-enabling real-time definition"/>
    <x v="252"/>
    <n v="15723"/>
    <x v="0"/>
    <n v="162"/>
    <s v="US"/>
    <s v="USD"/>
    <n v="1316667600"/>
    <n v="1316840400"/>
    <b v="0"/>
    <b v="1"/>
    <s v="food/food trucks"/>
    <n v="11"/>
    <n v="97"/>
    <x v="0"/>
    <s v="food trucks"/>
    <x v="116"/>
    <d v="2011-09-24T05:00:00"/>
    <x v="8"/>
  </r>
  <r>
    <n v="424"/>
    <s v="Schmidt-Gomez"/>
    <s v="User-centric impactful projection"/>
    <x v="135"/>
    <n v="2064"/>
    <x v="0"/>
    <n v="83"/>
    <s v="US"/>
    <s v="USD"/>
    <n v="1524027600"/>
    <n v="1524546000"/>
    <b v="0"/>
    <b v="0"/>
    <s v="music/indie rock"/>
    <n v="40"/>
    <n v="25"/>
    <x v="1"/>
    <s v="indie rock"/>
    <x v="401"/>
    <d v="2018-04-24T05:00:00"/>
    <x v="9"/>
  </r>
  <r>
    <n v="425"/>
    <s v="Sullivan, Davis and Booth"/>
    <s v="Vision-oriented actuating hardware"/>
    <x v="50"/>
    <n v="7767"/>
    <x v="1"/>
    <n v="92"/>
    <s v="US"/>
    <s v="USD"/>
    <n v="1438059600"/>
    <n v="1438578000"/>
    <b v="0"/>
    <b v="0"/>
    <s v="photography/photography books"/>
    <n v="288"/>
    <n v="84"/>
    <x v="7"/>
    <s v="photography books"/>
    <x v="402"/>
    <d v="2015-08-03T05:00:00"/>
    <x v="0"/>
  </r>
  <r>
    <n v="426"/>
    <s v="Edwards-Kane"/>
    <s v="Virtual leadingedge framework"/>
    <x v="37"/>
    <n v="10313"/>
    <x v="1"/>
    <n v="219"/>
    <s v="US"/>
    <s v="USD"/>
    <n v="1361944800"/>
    <n v="1362549600"/>
    <b v="0"/>
    <b v="0"/>
    <s v="theater/plays"/>
    <n v="573"/>
    <n v="47"/>
    <x v="3"/>
    <s v="plays"/>
    <x v="403"/>
    <d v="2013-03-06T06:00:00"/>
    <x v="2"/>
  </r>
  <r>
    <n v="427"/>
    <s v="Hicks, Wall and Webb"/>
    <s v="Managed discrete framework"/>
    <x v="253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d v="2014-10-15T05:00:00"/>
    <x v="1"/>
  </r>
  <r>
    <n v="428"/>
    <s v="Mayer-Richmond"/>
    <s v="Progressive zero-defect capability"/>
    <x v="254"/>
    <n v="47037"/>
    <x v="0"/>
    <n v="747"/>
    <s v="US"/>
    <s v="USD"/>
    <n v="1297404000"/>
    <n v="1298008800"/>
    <b v="0"/>
    <b v="0"/>
    <s v="film &amp; video/animation"/>
    <n v="46"/>
    <n v="63"/>
    <x v="4"/>
    <s v="animation"/>
    <x v="405"/>
    <d v="2011-02-18T06:00:00"/>
    <x v="8"/>
  </r>
  <r>
    <n v="429"/>
    <s v="Robles Ltd"/>
    <s v="Right-sized demand-driven adapter"/>
    <x v="255"/>
    <n v="173191"/>
    <x v="3"/>
    <n v="2138"/>
    <s v="US"/>
    <s v="USD"/>
    <n v="1392012000"/>
    <n v="1394427600"/>
    <b v="0"/>
    <b v="1"/>
    <s v="photography/photography books"/>
    <n v="91"/>
    <n v="81"/>
    <x v="7"/>
    <s v="photography books"/>
    <x v="406"/>
    <d v="2014-03-10T05:00:00"/>
    <x v="1"/>
  </r>
  <r>
    <n v="430"/>
    <s v="Cochran Ltd"/>
    <s v="Re-engineered attitude-oriented frame"/>
    <x v="32"/>
    <n v="5487"/>
    <x v="0"/>
    <n v="84"/>
    <s v="US"/>
    <s v="USD"/>
    <n v="1569733200"/>
    <n v="1572670800"/>
    <b v="0"/>
    <b v="0"/>
    <s v="theater/plays"/>
    <n v="68"/>
    <n v="65"/>
    <x v="3"/>
    <s v="plays"/>
    <x v="407"/>
    <d v="2019-11-02T05:00:00"/>
    <x v="3"/>
  </r>
  <r>
    <n v="431"/>
    <s v="Rosales LLC"/>
    <s v="Compatible multimedia utilization"/>
    <x v="135"/>
    <n v="9817"/>
    <x v="1"/>
    <n v="94"/>
    <s v="US"/>
    <s v="USD"/>
    <n v="1529643600"/>
    <n v="1531112400"/>
    <b v="1"/>
    <b v="0"/>
    <s v="theater/plays"/>
    <n v="192"/>
    <n v="104"/>
    <x v="3"/>
    <s v="plays"/>
    <x v="408"/>
    <d v="2018-07-09T05:00:00"/>
    <x v="9"/>
  </r>
  <r>
    <n v="432"/>
    <s v="Harper-Bryan"/>
    <s v="Re-contextualized dedicated hardware"/>
    <x v="106"/>
    <n v="6369"/>
    <x v="0"/>
    <n v="91"/>
    <s v="US"/>
    <s v="USD"/>
    <n v="1399006800"/>
    <n v="1400734800"/>
    <b v="0"/>
    <b v="0"/>
    <s v="theater/plays"/>
    <n v="83"/>
    <n v="70"/>
    <x v="3"/>
    <s v="plays"/>
    <x v="409"/>
    <d v="2014-05-22T05:00:00"/>
    <x v="1"/>
  </r>
  <r>
    <n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s v="film &amp; video/documentary"/>
    <n v="54"/>
    <n v="83"/>
    <x v="4"/>
    <s v="documentary"/>
    <x v="410"/>
    <d v="2013-12-11T06:00:00"/>
    <x v="2"/>
  </r>
  <r>
    <n v="434"/>
    <s v="Floyd-Sims"/>
    <s v="Cloned transitional hierarchy"/>
    <x v="91"/>
    <n v="903"/>
    <x v="3"/>
    <n v="10"/>
    <s v="CA"/>
    <s v="CAD"/>
    <n v="1480572000"/>
    <n v="1481781600"/>
    <b v="1"/>
    <b v="0"/>
    <s v="theater/plays"/>
    <n v="17"/>
    <n v="90"/>
    <x v="3"/>
    <s v="plays"/>
    <x v="411"/>
    <d v="2016-12-15T06:00:00"/>
    <x v="7"/>
  </r>
  <r>
    <n v="435"/>
    <s v="Spence, Jackson and Kelly"/>
    <s v="Advanced discrete leverage"/>
    <x v="257"/>
    <n v="178120"/>
    <x v="1"/>
    <n v="1713"/>
    <s v="IT"/>
    <s v="EUR"/>
    <n v="1418623200"/>
    <n v="1419660000"/>
    <b v="0"/>
    <b v="1"/>
    <s v="theater/plays"/>
    <n v="117"/>
    <n v="104"/>
    <x v="3"/>
    <s v="plays"/>
    <x v="412"/>
    <d v="2014-12-27T06:00:00"/>
    <x v="1"/>
  </r>
  <r>
    <n v="436"/>
    <s v="King-Nguyen"/>
    <s v="Open-source incremental throughput"/>
    <x v="81"/>
    <n v="13678"/>
    <x v="1"/>
    <n v="249"/>
    <s v="US"/>
    <s v="USD"/>
    <n v="1555736400"/>
    <n v="1555822800"/>
    <b v="0"/>
    <b v="0"/>
    <s v="music/jazz"/>
    <n v="1052"/>
    <n v="55"/>
    <x v="1"/>
    <s v="jazz"/>
    <x v="413"/>
    <d v="2019-04-21T05:00:00"/>
    <x v="3"/>
  </r>
  <r>
    <n v="437"/>
    <s v="Hansen Group"/>
    <s v="Centralized regional interface"/>
    <x v="32"/>
    <n v="9969"/>
    <x v="1"/>
    <n v="192"/>
    <s v="US"/>
    <s v="USD"/>
    <n v="1442120400"/>
    <n v="1442379600"/>
    <b v="0"/>
    <b v="1"/>
    <s v="film &amp; video/animation"/>
    <n v="123"/>
    <n v="52"/>
    <x v="4"/>
    <s v="animation"/>
    <x v="414"/>
    <d v="2015-09-16T05:00:00"/>
    <x v="0"/>
  </r>
  <r>
    <n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s v="theater/plays"/>
    <n v="179"/>
    <n v="60"/>
    <x v="3"/>
    <s v="plays"/>
    <x v="415"/>
    <d v="2013-04-03T05:00:00"/>
    <x v="2"/>
  </r>
  <r>
    <n v="439"/>
    <s v="Cummings Inc"/>
    <s v="Digitized transitional monitoring"/>
    <x v="258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  <x v="7"/>
  </r>
  <r>
    <n v="440"/>
    <s v="Miller-Poole"/>
    <s v="Networked optimal adapter"/>
    <x v="259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  <x v="5"/>
  </r>
  <r>
    <n v="441"/>
    <s v="Rodriguez-West"/>
    <s v="Automated optimal function"/>
    <x v="260"/>
    <n v="1744"/>
    <x v="0"/>
    <n v="32"/>
    <s v="US"/>
    <s v="USD"/>
    <n v="1335416400"/>
    <n v="1337835600"/>
    <b v="0"/>
    <b v="0"/>
    <s v="technology/wearables"/>
    <n v="25"/>
    <n v="55"/>
    <x v="2"/>
    <s v="wearables"/>
    <x v="418"/>
    <d v="2012-05-24T05:00:00"/>
    <x v="4"/>
  </r>
  <r>
    <n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s v="theater/plays"/>
    <n v="199"/>
    <n v="75"/>
    <x v="3"/>
    <s v="plays"/>
    <x v="419"/>
    <d v="2017-09-18T05:00:00"/>
    <x v="5"/>
  </r>
  <r>
    <n v="443"/>
    <s v="Clark-Bowman"/>
    <s v="Stand-alone user-facing service-desk"/>
    <x v="29"/>
    <n v="3232"/>
    <x v="3"/>
    <n v="90"/>
    <s v="US"/>
    <s v="USD"/>
    <n v="1285822800"/>
    <n v="1287464400"/>
    <b v="0"/>
    <b v="0"/>
    <s v="theater/plays"/>
    <n v="35"/>
    <n v="36"/>
    <x v="3"/>
    <s v="plays"/>
    <x v="420"/>
    <d v="2010-10-19T05:00:00"/>
    <x v="6"/>
  </r>
  <r>
    <n v="444"/>
    <s v="Hensley Ltd"/>
    <s v="Versatile global attitude"/>
    <x v="8"/>
    <n v="10938"/>
    <x v="1"/>
    <n v="296"/>
    <s v="US"/>
    <s v="USD"/>
    <n v="1311483600"/>
    <n v="1311656400"/>
    <b v="0"/>
    <b v="1"/>
    <s v="music/indie rock"/>
    <n v="176"/>
    <n v="37"/>
    <x v="1"/>
    <s v="indie rock"/>
    <x v="421"/>
    <d v="2011-07-26T05:00:00"/>
    <x v="8"/>
  </r>
  <r>
    <n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s v="theater/plays"/>
    <n v="511"/>
    <n v="63"/>
    <x v="3"/>
    <s v="plays"/>
    <x v="422"/>
    <d v="2010-12-24T06:00:00"/>
    <x v="6"/>
  </r>
  <r>
    <n v="446"/>
    <s v="Martin, Martin and Solis"/>
    <s v="Assimilated uniform methodology"/>
    <x v="85"/>
    <n v="5579"/>
    <x v="0"/>
    <n v="186"/>
    <s v="US"/>
    <s v="USD"/>
    <n v="1355810400"/>
    <n v="1355983200"/>
    <b v="0"/>
    <b v="0"/>
    <s v="technology/wearables"/>
    <n v="82"/>
    <n v="30"/>
    <x v="2"/>
    <s v="wearables"/>
    <x v="423"/>
    <d v="2012-12-20T06:00:00"/>
    <x v="4"/>
  </r>
  <r>
    <n v="447"/>
    <s v="Harrington-Harper"/>
    <s v="Self-enabling next generation algorithm"/>
    <x v="261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  <x v="5"/>
  </r>
  <r>
    <n v="448"/>
    <s v="Price and Sons"/>
    <s v="Object-based demand-driven strategy"/>
    <x v="262"/>
    <n v="45384"/>
    <x v="0"/>
    <n v="605"/>
    <s v="US"/>
    <s v="USD"/>
    <n v="1365915600"/>
    <n v="1366088400"/>
    <b v="0"/>
    <b v="1"/>
    <s v="games/video games"/>
    <n v="50"/>
    <n v="75"/>
    <x v="6"/>
    <s v="video games"/>
    <x v="425"/>
    <d v="2013-04-16T05:00:00"/>
    <x v="2"/>
  </r>
  <r>
    <n v="449"/>
    <s v="Cuevas-Morales"/>
    <s v="Public-key coherent ability"/>
    <x v="79"/>
    <n v="8703"/>
    <x v="1"/>
    <n v="86"/>
    <s v="DK"/>
    <s v="DKK"/>
    <n v="1551852000"/>
    <n v="1553317200"/>
    <b v="0"/>
    <b v="0"/>
    <s v="games/video games"/>
    <n v="967"/>
    <n v="101"/>
    <x v="6"/>
    <s v="video games"/>
    <x v="426"/>
    <d v="2019-03-23T05:00:00"/>
    <x v="3"/>
  </r>
  <r>
    <n v="450"/>
    <s v="Delgado-Hatfield"/>
    <s v="Up-sized composite success"/>
    <x v="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  <x v="9"/>
  </r>
  <r>
    <n v="451"/>
    <s v="Padilla-Porter"/>
    <s v="Innovative exuding matrix"/>
    <x v="263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  <x v="5"/>
  </r>
  <r>
    <n v="452"/>
    <s v="Morris Group"/>
    <s v="Realigned impactful artificial intelligence"/>
    <x v="73"/>
    <n v="3045"/>
    <x v="0"/>
    <n v="31"/>
    <s v="US"/>
    <s v="USD"/>
    <n v="1278392400"/>
    <n v="1278478800"/>
    <b v="0"/>
    <b v="0"/>
    <s v="film &amp; video/drama"/>
    <n v="63"/>
    <n v="98"/>
    <x v="4"/>
    <s v="drama"/>
    <x v="429"/>
    <d v="2010-07-07T05:00:00"/>
    <x v="6"/>
  </r>
  <r>
    <n v="453"/>
    <s v="Saunders Ltd"/>
    <s v="Multi-layered multi-tasking secured line"/>
    <x v="264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  <x v="7"/>
  </r>
  <r>
    <n v="454"/>
    <s v="Woods Inc"/>
    <s v="Upgradable upward-trending portal"/>
    <x v="220"/>
    <n v="1763"/>
    <x v="0"/>
    <n v="39"/>
    <s v="US"/>
    <s v="USD"/>
    <n v="1382331600"/>
    <n v="1385445600"/>
    <b v="0"/>
    <b v="1"/>
    <s v="film &amp; video/drama"/>
    <n v="44"/>
    <n v="45"/>
    <x v="4"/>
    <s v="drama"/>
    <x v="430"/>
    <d v="2013-11-26T06:00:00"/>
    <x v="2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  <x v="8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s v="music/indie rock"/>
    <n v="104"/>
    <n v="95"/>
    <x v="1"/>
    <s v="indie rock"/>
    <x v="432"/>
    <d v="2018-02-10T06:00:00"/>
    <x v="9"/>
  </r>
  <r>
    <n v="457"/>
    <s v="Sheppard, Smith and Spence"/>
    <s v="Cloned asymmetric functionalities"/>
    <x v="92"/>
    <n v="1332"/>
    <x v="0"/>
    <n v="46"/>
    <s v="US"/>
    <s v="USD"/>
    <n v="1476421200"/>
    <n v="1476594000"/>
    <b v="0"/>
    <b v="0"/>
    <s v="theater/plays"/>
    <n v="27"/>
    <n v="29"/>
    <x v="3"/>
    <s v="plays"/>
    <x v="433"/>
    <d v="2016-10-16T05:00:00"/>
    <x v="7"/>
  </r>
  <r>
    <n v="458"/>
    <s v="Wise, Thompson and Allen"/>
    <s v="Pre-emptive neutral portal"/>
    <x v="267"/>
    <n v="118706"/>
    <x v="1"/>
    <n v="2120"/>
    <s v="US"/>
    <s v="USD"/>
    <n v="1269752400"/>
    <n v="1273554000"/>
    <b v="0"/>
    <b v="0"/>
    <s v="theater/plays"/>
    <n v="351"/>
    <n v="56"/>
    <x v="3"/>
    <s v="plays"/>
    <x v="434"/>
    <d v="2010-05-11T05:00:00"/>
    <x v="6"/>
  </r>
  <r>
    <n v="459"/>
    <s v="Lane, Ryan and Chapman"/>
    <s v="Switchable demand-driven help-desk"/>
    <x v="9"/>
    <n v="5674"/>
    <x v="0"/>
    <n v="105"/>
    <s v="US"/>
    <s v="USD"/>
    <n v="1419746400"/>
    <n v="1421906400"/>
    <b v="0"/>
    <b v="0"/>
    <s v="film &amp; video/documentary"/>
    <n v="90"/>
    <n v="54"/>
    <x v="4"/>
    <s v="documentary"/>
    <x v="435"/>
    <d v="2015-01-22T06:00:00"/>
    <x v="1"/>
  </r>
  <r>
    <n v="460"/>
    <s v="Rich, Alvarez and King"/>
    <s v="Business-focused static ability"/>
    <x v="166"/>
    <n v="4119"/>
    <x v="1"/>
    <n v="50"/>
    <s v="US"/>
    <s v="USD"/>
    <n v="1281330000"/>
    <n v="1281589200"/>
    <b v="0"/>
    <b v="0"/>
    <s v="theater/plays"/>
    <n v="172"/>
    <n v="82"/>
    <x v="3"/>
    <s v="plays"/>
    <x v="8"/>
    <d v="2010-08-12T05:00:00"/>
    <x v="6"/>
  </r>
  <r>
    <n v="461"/>
    <s v="Terry-Salinas"/>
    <s v="Networked secondary structure"/>
    <x v="268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  <x v="1"/>
  </r>
  <r>
    <n v="462"/>
    <s v="Wang-Rodriguez"/>
    <s v="Total multimedia website"/>
    <x v="269"/>
    <n v="57734"/>
    <x v="0"/>
    <n v="535"/>
    <s v="US"/>
    <s v="USD"/>
    <n v="1359525600"/>
    <n v="1362808800"/>
    <b v="0"/>
    <b v="0"/>
    <s v="games/mobile games"/>
    <n v="31"/>
    <n v="108"/>
    <x v="6"/>
    <s v="mobile games"/>
    <x v="385"/>
    <d v="2013-03-09T06:00:00"/>
    <x v="2"/>
  </r>
  <r>
    <n v="463"/>
    <s v="Mckee-Hill"/>
    <s v="Cross-platform upward-trending parallelism"/>
    <x v="270"/>
    <n v="145265"/>
    <x v="1"/>
    <n v="2105"/>
    <s v="US"/>
    <s v="USD"/>
    <n v="1388469600"/>
    <n v="1388815200"/>
    <b v="0"/>
    <b v="0"/>
    <s v="film &amp; video/animation"/>
    <n v="108"/>
    <n v="69"/>
    <x v="4"/>
    <s v="animation"/>
    <x v="437"/>
    <d v="2014-01-04T06:00:00"/>
    <x v="2"/>
  </r>
  <r>
    <n v="464"/>
    <s v="Gomez LLC"/>
    <s v="Pre-emptive mission-critical hardware"/>
    <x v="271"/>
    <n v="95020"/>
    <x v="1"/>
    <n v="2436"/>
    <s v="US"/>
    <s v="USD"/>
    <n v="1518328800"/>
    <n v="1519538400"/>
    <b v="0"/>
    <b v="0"/>
    <s v="theater/plays"/>
    <n v="133"/>
    <n v="39"/>
    <x v="3"/>
    <s v="plays"/>
    <x v="438"/>
    <d v="2018-02-25T06:00:00"/>
    <x v="9"/>
  </r>
  <r>
    <n v="465"/>
    <s v="Gonzalez-Robbins"/>
    <s v="Up-sized responsive protocol"/>
    <x v="53"/>
    <n v="8829"/>
    <x v="1"/>
    <n v="80"/>
    <s v="US"/>
    <s v="USD"/>
    <n v="1517032800"/>
    <n v="1517810400"/>
    <b v="0"/>
    <b v="0"/>
    <s v="publishing/translations"/>
    <n v="188"/>
    <n v="110"/>
    <x v="5"/>
    <s v="translations"/>
    <x v="439"/>
    <d v="2018-02-05T06:00:00"/>
    <x v="9"/>
  </r>
  <r>
    <n v="466"/>
    <s v="Obrien and Sons"/>
    <s v="Pre-emptive transitional frame"/>
    <x v="272"/>
    <n v="3984"/>
    <x v="1"/>
    <n v="42"/>
    <s v="US"/>
    <s v="USD"/>
    <n v="1368594000"/>
    <n v="1370581200"/>
    <b v="0"/>
    <b v="1"/>
    <s v="technology/wearables"/>
    <n v="332"/>
    <n v="95"/>
    <x v="2"/>
    <s v="wearables"/>
    <x v="440"/>
    <d v="2013-06-07T05:00:00"/>
    <x v="2"/>
  </r>
  <r>
    <n v="467"/>
    <s v="Shaw Ltd"/>
    <s v="Profit-focused content-based application"/>
    <x v="1"/>
    <n v="8053"/>
    <x v="1"/>
    <n v="139"/>
    <s v="CA"/>
    <s v="CAD"/>
    <n v="1448258400"/>
    <n v="1448863200"/>
    <b v="0"/>
    <b v="1"/>
    <s v="technology/web"/>
    <n v="575"/>
    <n v="58"/>
    <x v="2"/>
    <s v="web"/>
    <x v="441"/>
    <d v="2015-11-30T06:00:00"/>
    <x v="0"/>
  </r>
  <r>
    <n v="468"/>
    <s v="Hughes Inc"/>
    <s v="Streamlined neutral analyzer"/>
    <x v="220"/>
    <n v="1620"/>
    <x v="0"/>
    <n v="16"/>
    <s v="US"/>
    <s v="USD"/>
    <n v="1555218000"/>
    <n v="1556600400"/>
    <b v="0"/>
    <b v="0"/>
    <s v="theater/plays"/>
    <n v="41"/>
    <n v="101"/>
    <x v="3"/>
    <s v="plays"/>
    <x v="442"/>
    <d v="2019-04-30T05:00:00"/>
    <x v="3"/>
  </r>
  <r>
    <n v="469"/>
    <s v="Olsen-Ryan"/>
    <s v="Assimilated neutral utilization"/>
    <x v="36"/>
    <n v="10328"/>
    <x v="1"/>
    <n v="159"/>
    <s v="US"/>
    <s v="USD"/>
    <n v="1431925200"/>
    <n v="1432098000"/>
    <b v="0"/>
    <b v="0"/>
    <s v="film &amp; video/drama"/>
    <n v="184"/>
    <n v="65"/>
    <x v="4"/>
    <s v="drama"/>
    <x v="443"/>
    <d v="2015-05-20T05:00:00"/>
    <x v="0"/>
  </r>
  <r>
    <n v="470"/>
    <s v="Grimes, Holland and Sloan"/>
    <s v="Extended dedicated archive"/>
    <x v="136"/>
    <n v="10289"/>
    <x v="1"/>
    <n v="381"/>
    <s v="US"/>
    <s v="USD"/>
    <n v="1481522400"/>
    <n v="1482127200"/>
    <b v="0"/>
    <b v="0"/>
    <s v="technology/wearables"/>
    <n v="286"/>
    <n v="27"/>
    <x v="2"/>
    <s v="wearables"/>
    <x v="315"/>
    <d v="2016-12-19T06:00:00"/>
    <x v="7"/>
  </r>
  <r>
    <n v="471"/>
    <s v="Perry and Sons"/>
    <s v="Configurable static help-desk"/>
    <x v="33"/>
    <n v="9889"/>
    <x v="1"/>
    <n v="194"/>
    <s v="GB"/>
    <s v="GBP"/>
    <n v="1335934800"/>
    <n v="1335934800"/>
    <b v="0"/>
    <b v="1"/>
    <s v="food/food trucks"/>
    <n v="319"/>
    <n v="51"/>
    <x v="0"/>
    <s v="food trucks"/>
    <x v="444"/>
    <d v="2012-05-02T05:00:00"/>
    <x v="4"/>
  </r>
  <r>
    <n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s v="music/rock"/>
    <n v="39"/>
    <n v="105"/>
    <x v="1"/>
    <s v="rock"/>
    <x v="445"/>
    <d v="2019-05-04T05:00:00"/>
    <x v="3"/>
  </r>
  <r>
    <n v="473"/>
    <s v="Richardson Inc"/>
    <s v="Assimilated fault-tolerant capacity"/>
    <x v="92"/>
    <n v="8907"/>
    <x v="1"/>
    <n v="106"/>
    <s v="US"/>
    <s v="USD"/>
    <n v="1529989200"/>
    <n v="1530075600"/>
    <b v="0"/>
    <b v="0"/>
    <s v="music/electric music"/>
    <n v="178"/>
    <n v="84"/>
    <x v="1"/>
    <s v="electric music"/>
    <x v="446"/>
    <d v="2018-06-27T05:00:00"/>
    <x v="9"/>
  </r>
  <r>
    <n v="474"/>
    <s v="Santos-Young"/>
    <s v="Enhanced neutral ability"/>
    <x v="220"/>
    <n v="14606"/>
    <x v="1"/>
    <n v="142"/>
    <s v="US"/>
    <s v="USD"/>
    <n v="1418709600"/>
    <n v="1418796000"/>
    <b v="0"/>
    <b v="0"/>
    <s v="film &amp; video/television"/>
    <n v="365"/>
    <n v="103"/>
    <x v="4"/>
    <s v="television"/>
    <x v="447"/>
    <d v="2014-12-17T06:00:00"/>
    <x v="1"/>
  </r>
  <r>
    <n v="475"/>
    <s v="Nichols Ltd"/>
    <s v="Function-based attitude-oriented groupware"/>
    <x v="71"/>
    <n v="8432"/>
    <x v="1"/>
    <n v="211"/>
    <s v="US"/>
    <s v="USD"/>
    <n v="1372136400"/>
    <n v="1372482000"/>
    <b v="0"/>
    <b v="1"/>
    <s v="publishing/translations"/>
    <n v="114"/>
    <n v="40"/>
    <x v="5"/>
    <s v="translations"/>
    <x v="448"/>
    <d v="2013-06-29T05:00:00"/>
    <x v="2"/>
  </r>
  <r>
    <n v="476"/>
    <s v="Murphy PLC"/>
    <s v="Optional solution-oriented instruction set"/>
    <x v="274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  <x v="9"/>
  </r>
  <r>
    <n v="477"/>
    <s v="Hogan, Porter and Rivera"/>
    <s v="Organic object-oriented core"/>
    <x v="275"/>
    <n v="4613"/>
    <x v="0"/>
    <n v="113"/>
    <s v="US"/>
    <s v="USD"/>
    <n v="1309064400"/>
    <n v="1311397200"/>
    <b v="0"/>
    <b v="0"/>
    <s v="film &amp; video/science fiction"/>
    <n v="54"/>
    <n v="41"/>
    <x v="4"/>
    <s v="science fiction"/>
    <x v="449"/>
    <d v="2011-07-23T05:00:00"/>
    <x v="8"/>
  </r>
  <r>
    <n v="478"/>
    <s v="Lyons LLC"/>
    <s v="Balanced impactful circuit"/>
    <x v="276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  <x v="0"/>
  </r>
  <r>
    <n v="479"/>
    <s v="Long-Greene"/>
    <s v="Future-proofed heuristic encryption"/>
    <x v="166"/>
    <n v="12310"/>
    <x v="1"/>
    <n v="173"/>
    <s v="GB"/>
    <s v="GBP"/>
    <n v="1501304400"/>
    <n v="1501477200"/>
    <b v="0"/>
    <b v="0"/>
    <s v="food/food trucks"/>
    <n v="513"/>
    <n v="71"/>
    <x v="0"/>
    <s v="food trucks"/>
    <x v="451"/>
    <d v="2017-07-31T05:00:00"/>
    <x v="5"/>
  </r>
  <r>
    <n v="480"/>
    <s v="Robles-Hudson"/>
    <s v="Balanced bifurcated leverage"/>
    <x v="133"/>
    <n v="8656"/>
    <x v="1"/>
    <n v="87"/>
    <s v="US"/>
    <s v="USD"/>
    <n v="1268287200"/>
    <n v="1269061200"/>
    <b v="0"/>
    <b v="1"/>
    <s v="photography/photography books"/>
    <n v="101"/>
    <n v="99"/>
    <x v="7"/>
    <s v="photography books"/>
    <x v="452"/>
    <d v="2010-03-20T05:00:00"/>
    <x v="6"/>
  </r>
  <r>
    <n v="481"/>
    <s v="Mcclure LLC"/>
    <s v="Sharable discrete budgetary management"/>
    <x v="277"/>
    <n v="159931"/>
    <x v="0"/>
    <n v="1538"/>
    <s v="US"/>
    <s v="USD"/>
    <n v="1412139600"/>
    <n v="1415772000"/>
    <b v="0"/>
    <b v="1"/>
    <s v="theater/plays"/>
    <n v="81"/>
    <n v="104"/>
    <x v="3"/>
    <s v="plays"/>
    <x v="453"/>
    <d v="2014-11-12T06:00:00"/>
    <x v="1"/>
  </r>
  <r>
    <n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s v="publishing/fiction"/>
    <n v="16"/>
    <n v="77"/>
    <x v="5"/>
    <s v="fiction"/>
    <x v="454"/>
    <d v="2012-03-06T06:00:00"/>
    <x v="4"/>
  </r>
  <r>
    <n v="483"/>
    <s v="Rice-Parker"/>
    <s v="Down-sized actuating infrastructure"/>
    <x v="278"/>
    <n v="48236"/>
    <x v="0"/>
    <n v="554"/>
    <s v="US"/>
    <s v="USD"/>
    <n v="1576130400"/>
    <n v="1576735200"/>
    <b v="0"/>
    <b v="0"/>
    <s v="theater/plays"/>
    <n v="53"/>
    <n v="87"/>
    <x v="3"/>
    <s v="plays"/>
    <x v="455"/>
    <d v="2019-12-19T06:00:00"/>
    <x v="3"/>
  </r>
  <r>
    <n v="484"/>
    <s v="Landry Inc"/>
    <s v="Synergistic cohesive adapter"/>
    <x v="241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  <x v="1"/>
  </r>
  <r>
    <n v="485"/>
    <s v="Richards-Davis"/>
    <s v="Quality-focused mission-critical structure"/>
    <x v="279"/>
    <n v="27844"/>
    <x v="0"/>
    <n v="648"/>
    <s v="GB"/>
    <s v="GBP"/>
    <n v="1560142800"/>
    <n v="1563685200"/>
    <b v="0"/>
    <b v="0"/>
    <s v="theater/plays"/>
    <n v="31"/>
    <n v="43"/>
    <x v="3"/>
    <s v="plays"/>
    <x v="457"/>
    <d v="2019-07-21T05:00:00"/>
    <x v="3"/>
  </r>
  <r>
    <n v="486"/>
    <s v="Davis, Cox and Fox"/>
    <s v="Compatible exuding Graphical User Interface"/>
    <x v="5"/>
    <n v="702"/>
    <x v="0"/>
    <n v="21"/>
    <s v="GB"/>
    <s v="GBP"/>
    <n v="1520575200"/>
    <n v="1521867600"/>
    <b v="0"/>
    <b v="1"/>
    <s v="publishing/translations"/>
    <n v="14"/>
    <n v="33"/>
    <x v="5"/>
    <s v="translations"/>
    <x v="458"/>
    <d v="2018-03-24T05:00:00"/>
    <x v="9"/>
  </r>
  <r>
    <n v="487"/>
    <s v="Smith-Wallace"/>
    <s v="Monitored 24/7 time-frame"/>
    <x v="280"/>
    <n v="197024"/>
    <x v="1"/>
    <n v="2346"/>
    <s v="US"/>
    <s v="USD"/>
    <n v="1492664400"/>
    <n v="1495515600"/>
    <b v="0"/>
    <b v="0"/>
    <s v="theater/plays"/>
    <n v="179"/>
    <n v="84"/>
    <x v="3"/>
    <s v="plays"/>
    <x v="459"/>
    <d v="2017-05-23T05:00:00"/>
    <x v="5"/>
  </r>
  <r>
    <n v="488"/>
    <s v="Cordova, Shaw and Wang"/>
    <s v="Virtual secondary open architecture"/>
    <x v="98"/>
    <n v="11663"/>
    <x v="1"/>
    <n v="115"/>
    <s v="US"/>
    <s v="USD"/>
    <n v="1454479200"/>
    <n v="1455948000"/>
    <b v="0"/>
    <b v="0"/>
    <s v="theater/plays"/>
    <n v="220"/>
    <n v="101"/>
    <x v="3"/>
    <s v="plays"/>
    <x v="460"/>
    <d v="2016-02-20T06:00:00"/>
    <x v="7"/>
  </r>
  <r>
    <n v="489"/>
    <s v="Clark Inc"/>
    <s v="Down-sized mobile time-frame"/>
    <x v="243"/>
    <n v="9339"/>
    <x v="1"/>
    <n v="85"/>
    <s v="IT"/>
    <s v="EUR"/>
    <n v="1281934800"/>
    <n v="1282366800"/>
    <b v="0"/>
    <b v="0"/>
    <s v="technology/wearables"/>
    <n v="102"/>
    <n v="110"/>
    <x v="2"/>
    <s v="wearables"/>
    <x v="461"/>
    <d v="2010-08-21T05:00:00"/>
    <x v="6"/>
  </r>
  <r>
    <n v="490"/>
    <s v="Young and Sons"/>
    <s v="Innovative disintermediate encryption"/>
    <x v="166"/>
    <n v="4596"/>
    <x v="1"/>
    <n v="144"/>
    <s v="US"/>
    <s v="USD"/>
    <n v="1573970400"/>
    <n v="1574575200"/>
    <b v="0"/>
    <b v="0"/>
    <s v="journalism/audio"/>
    <n v="192"/>
    <n v="32"/>
    <x v="8"/>
    <s v="audio"/>
    <x v="462"/>
    <d v="2019-11-24T06:00:00"/>
    <x v="3"/>
  </r>
  <r>
    <n v="491"/>
    <s v="Henson PLC"/>
    <s v="Universal contextually-based knowledgebase"/>
    <x v="281"/>
    <n v="173437"/>
    <x v="1"/>
    <n v="2443"/>
    <s v="US"/>
    <s v="USD"/>
    <n v="1372654800"/>
    <n v="1374901200"/>
    <b v="0"/>
    <b v="1"/>
    <s v="food/food trucks"/>
    <n v="305"/>
    <n v="71"/>
    <x v="0"/>
    <s v="food trucks"/>
    <x v="463"/>
    <d v="2013-07-27T05:00:00"/>
    <x v="2"/>
  </r>
  <r>
    <n v="492"/>
    <s v="Garcia Group"/>
    <s v="Persevering interactive matrix"/>
    <x v="255"/>
    <n v="45831"/>
    <x v="3"/>
    <n v="595"/>
    <s v="US"/>
    <s v="USD"/>
    <n v="1275886800"/>
    <n v="1278910800"/>
    <b v="1"/>
    <b v="1"/>
    <s v="film &amp; video/shorts"/>
    <n v="24"/>
    <n v="77"/>
    <x v="4"/>
    <s v="shorts"/>
    <x v="464"/>
    <d v="2010-07-12T05:00:00"/>
    <x v="6"/>
  </r>
  <r>
    <n v="493"/>
    <s v="Adams, Walker and Wong"/>
    <s v="Seamless background framework"/>
    <x v="79"/>
    <n v="6514"/>
    <x v="1"/>
    <n v="64"/>
    <s v="US"/>
    <s v="USD"/>
    <n v="1561784400"/>
    <n v="1562907600"/>
    <b v="0"/>
    <b v="0"/>
    <s v="photography/photography books"/>
    <n v="724"/>
    <n v="102"/>
    <x v="7"/>
    <s v="photography books"/>
    <x v="465"/>
    <d v="2019-07-12T05:00:00"/>
    <x v="3"/>
  </r>
  <r>
    <n v="494"/>
    <s v="Hopkins-Browning"/>
    <s v="Balanced upward-trending productivity"/>
    <x v="186"/>
    <n v="13684"/>
    <x v="1"/>
    <n v="268"/>
    <s v="US"/>
    <s v="USD"/>
    <n v="1332392400"/>
    <n v="1332478800"/>
    <b v="0"/>
    <b v="0"/>
    <s v="technology/wearables"/>
    <n v="547"/>
    <n v="51"/>
    <x v="2"/>
    <s v="wearables"/>
    <x v="466"/>
    <d v="2012-03-23T05:00:00"/>
    <x v="4"/>
  </r>
  <r>
    <n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s v="theater/plays"/>
    <n v="415"/>
    <n v="68"/>
    <x v="3"/>
    <s v="plays"/>
    <x v="467"/>
    <d v="2014-06-14T05:00:00"/>
    <x v="1"/>
  </r>
  <r>
    <n v="496"/>
    <s v="Morales Group"/>
    <s v="Optimized bi-directional extranet"/>
    <x v="282"/>
    <n v="1667"/>
    <x v="0"/>
    <n v="54"/>
    <s v="US"/>
    <s v="USD"/>
    <n v="1495342800"/>
    <n v="1496811600"/>
    <b v="0"/>
    <b v="0"/>
    <s v="film &amp; video/animation"/>
    <n v="1"/>
    <n v="31"/>
    <x v="4"/>
    <s v="animation"/>
    <x v="468"/>
    <d v="2017-06-07T05:00:00"/>
    <x v="5"/>
  </r>
  <r>
    <n v="497"/>
    <s v="Lucero Group"/>
    <s v="Intuitive actuating benchmark"/>
    <x v="122"/>
    <n v="3349"/>
    <x v="0"/>
    <n v="120"/>
    <s v="US"/>
    <s v="USD"/>
    <n v="1482213600"/>
    <n v="1482213600"/>
    <b v="0"/>
    <b v="1"/>
    <s v="technology/wearables"/>
    <n v="34"/>
    <n v="28"/>
    <x v="2"/>
    <s v="wearables"/>
    <x v="469"/>
    <d v="2016-12-20T06:00:00"/>
    <x v="7"/>
  </r>
  <r>
    <n v="498"/>
    <s v="Smith, Brown and Davis"/>
    <s v="Devolved background project"/>
    <x v="283"/>
    <n v="46317"/>
    <x v="0"/>
    <n v="579"/>
    <s v="DK"/>
    <s v="DKK"/>
    <n v="1420092000"/>
    <n v="1420264800"/>
    <b v="0"/>
    <b v="0"/>
    <s v="technology/web"/>
    <n v="24"/>
    <n v="80"/>
    <x v="2"/>
    <s v="web"/>
    <x v="470"/>
    <d v="2015-01-03T06:00:00"/>
    <x v="0"/>
  </r>
  <r>
    <n v="499"/>
    <s v="Hunt Group"/>
    <s v="Reverse-engineered executive emulation"/>
    <x v="284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  <x v="7"/>
  </r>
  <r>
    <n v="500"/>
    <s v="Valdez Ltd"/>
    <s v="Team-oriented clear-thinking matrix"/>
    <x v="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  <x v="2"/>
  </r>
  <r>
    <n v="501"/>
    <s v="Mccann-Le"/>
    <s v="Focused coherent methodology"/>
    <x v="285"/>
    <n v="107743"/>
    <x v="0"/>
    <n v="1796"/>
    <s v="US"/>
    <s v="USD"/>
    <n v="1363064400"/>
    <n v="1363237200"/>
    <b v="0"/>
    <b v="0"/>
    <s v="film &amp; video/documentary"/>
    <n v="70"/>
    <n v="60"/>
    <x v="4"/>
    <s v="documentary"/>
    <x v="473"/>
    <d v="2013-03-14T05:00:00"/>
    <x v="2"/>
  </r>
  <r>
    <n v="502"/>
    <s v="Johnson Inc"/>
    <s v="Reduced context-sensitive complexity"/>
    <x v="81"/>
    <n v="6889"/>
    <x v="1"/>
    <n v="186"/>
    <s v="AU"/>
    <s v="AUD"/>
    <n v="1343365200"/>
    <n v="1345870800"/>
    <b v="0"/>
    <b v="1"/>
    <s v="games/video games"/>
    <n v="530"/>
    <n v="37"/>
    <x v="6"/>
    <s v="video games"/>
    <x v="474"/>
    <d v="2012-08-25T05:00:00"/>
    <x v="4"/>
  </r>
  <r>
    <n v="503"/>
    <s v="Collins LLC"/>
    <s v="Decentralized 4thgeneration time-frame"/>
    <x v="286"/>
    <n v="45983"/>
    <x v="1"/>
    <n v="460"/>
    <s v="US"/>
    <s v="USD"/>
    <n v="1435726800"/>
    <n v="1437454800"/>
    <b v="0"/>
    <b v="0"/>
    <s v="film &amp; video/drama"/>
    <n v="180"/>
    <n v="100"/>
    <x v="4"/>
    <s v="drama"/>
    <x v="72"/>
    <d v="2015-07-21T05:00:00"/>
    <x v="0"/>
  </r>
  <r>
    <n v="504"/>
    <s v="Smith-Miller"/>
    <s v="De-engineered cohesive moderator"/>
    <x v="168"/>
    <n v="6924"/>
    <x v="0"/>
    <n v="62"/>
    <s v="IT"/>
    <s v="EUR"/>
    <n v="1431925200"/>
    <n v="1432011600"/>
    <b v="0"/>
    <b v="0"/>
    <s v="music/rock"/>
    <n v="92"/>
    <n v="112"/>
    <x v="1"/>
    <s v="rock"/>
    <x v="443"/>
    <d v="2015-05-19T05:00:00"/>
    <x v="0"/>
  </r>
  <r>
    <n v="505"/>
    <s v="Jensen-Vargas"/>
    <s v="Ameliorated explicit parallelism"/>
    <x v="262"/>
    <n v="12497"/>
    <x v="0"/>
    <n v="347"/>
    <s v="US"/>
    <s v="USD"/>
    <n v="1362722400"/>
    <n v="1366347600"/>
    <b v="0"/>
    <b v="1"/>
    <s v="publishing/radio &amp; podcasts"/>
    <n v="14"/>
    <n v="36"/>
    <x v="5"/>
    <s v="radio &amp; podcasts"/>
    <x v="475"/>
    <d v="2013-04-19T05:00:00"/>
    <x v="2"/>
  </r>
  <r>
    <n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s v="theater/plays"/>
    <n v="927"/>
    <n v="66"/>
    <x v="3"/>
    <s v="plays"/>
    <x v="81"/>
    <d v="2017-12-10T06:00:00"/>
    <x v="5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s v="technology/web"/>
    <n v="40"/>
    <n v="44"/>
    <x v="2"/>
    <s v="web"/>
    <x v="476"/>
    <d v="2013-05-28T05:00:00"/>
    <x v="2"/>
  </r>
  <r>
    <n v="508"/>
    <s v="Roberts Group"/>
    <s v="Up-sized radical pricing structure"/>
    <x v="288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d v="2018-08-19T05:00:00"/>
    <x v="9"/>
  </r>
  <r>
    <n v="509"/>
    <s v="White LLC"/>
    <s v="Robust zero-defect project"/>
    <x v="172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  <x v="4"/>
  </r>
  <r>
    <n v="510"/>
    <s v="Best, Miller and Thomas"/>
    <s v="Re-engineered mobile task-force"/>
    <x v="75"/>
    <n v="9289"/>
    <x v="1"/>
    <n v="131"/>
    <s v="AU"/>
    <s v="AUD"/>
    <n v="1527742800"/>
    <n v="1529816400"/>
    <b v="0"/>
    <b v="0"/>
    <s v="film &amp; video/drama"/>
    <n v="119"/>
    <n v="71"/>
    <x v="4"/>
    <s v="drama"/>
    <x v="478"/>
    <d v="2018-06-24T05:00:00"/>
    <x v="9"/>
  </r>
  <r>
    <n v="511"/>
    <s v="Smith-Mullins"/>
    <s v="User-centric intangible neural-net"/>
    <x v="252"/>
    <n v="35498"/>
    <x v="0"/>
    <n v="362"/>
    <s v="US"/>
    <s v="USD"/>
    <n v="1564030800"/>
    <n v="1564894800"/>
    <b v="0"/>
    <b v="0"/>
    <s v="theater/plays"/>
    <n v="24"/>
    <n v="98"/>
    <x v="3"/>
    <s v="plays"/>
    <x v="479"/>
    <d v="2019-08-04T05:00:00"/>
    <x v="3"/>
  </r>
  <r>
    <n v="512"/>
    <s v="Williams-Walsh"/>
    <s v="Organized explicit core"/>
    <x v="14"/>
    <n v="12678"/>
    <x v="1"/>
    <n v="239"/>
    <s v="US"/>
    <s v="USD"/>
    <n v="1404536400"/>
    <n v="1404622800"/>
    <b v="0"/>
    <b v="1"/>
    <s v="games/video games"/>
    <n v="139"/>
    <n v="53"/>
    <x v="6"/>
    <s v="video games"/>
    <x v="480"/>
    <d v="2014-07-06T05:00:00"/>
    <x v="1"/>
  </r>
  <r>
    <n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s v="film &amp; video/television"/>
    <n v="39"/>
    <n v="93"/>
    <x v="4"/>
    <s v="television"/>
    <x v="180"/>
    <d v="2010-09-11T05:00:00"/>
    <x v="6"/>
  </r>
  <r>
    <n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s v="music/rock"/>
    <n v="22"/>
    <n v="59"/>
    <x v="1"/>
    <s v="rock"/>
    <x v="481"/>
    <d v="2013-12-11T06:00:00"/>
    <x v="2"/>
  </r>
  <r>
    <n v="515"/>
    <s v="Cox LLC"/>
    <s v="Phased 24hour flexibility"/>
    <x v="133"/>
    <n v="4797"/>
    <x v="0"/>
    <n v="133"/>
    <s v="CA"/>
    <s v="CAD"/>
    <n v="1324620000"/>
    <n v="1324792800"/>
    <b v="0"/>
    <b v="1"/>
    <s v="theater/plays"/>
    <n v="56"/>
    <n v="36"/>
    <x v="3"/>
    <s v="plays"/>
    <x v="482"/>
    <d v="2011-12-25T06:00:00"/>
    <x v="8"/>
  </r>
  <r>
    <n v="516"/>
    <s v="Morales-Odonnell"/>
    <s v="Exclusive 5thgeneration structure"/>
    <x v="290"/>
    <n v="53324"/>
    <x v="0"/>
    <n v="846"/>
    <s v="US"/>
    <s v="USD"/>
    <n v="1281070800"/>
    <n v="1284354000"/>
    <b v="0"/>
    <b v="0"/>
    <s v="publishing/nonfiction"/>
    <n v="43"/>
    <n v="63"/>
    <x v="5"/>
    <s v="nonfiction"/>
    <x v="194"/>
    <d v="2010-09-13T05:00:00"/>
    <x v="6"/>
  </r>
  <r>
    <n v="517"/>
    <s v="Ramirez LLC"/>
    <s v="Multi-tiered maximized orchestration"/>
    <x v="291"/>
    <n v="6608"/>
    <x v="1"/>
    <n v="78"/>
    <s v="US"/>
    <s v="USD"/>
    <n v="1493960400"/>
    <n v="1494392400"/>
    <b v="0"/>
    <b v="0"/>
    <s v="food/food trucks"/>
    <n v="112"/>
    <n v="85"/>
    <x v="0"/>
    <s v="food trucks"/>
    <x v="483"/>
    <d v="2017-05-10T05:00:00"/>
    <x v="5"/>
  </r>
  <r>
    <n v="518"/>
    <s v="Ramirez Group"/>
    <s v="Open-architected uniform instruction set"/>
    <x v="35"/>
    <n v="622"/>
    <x v="0"/>
    <n v="10"/>
    <s v="US"/>
    <s v="USD"/>
    <n v="1519365600"/>
    <n v="1519538400"/>
    <b v="0"/>
    <b v="1"/>
    <s v="film &amp; video/animation"/>
    <n v="7"/>
    <n v="62"/>
    <x v="4"/>
    <s v="animation"/>
    <x v="484"/>
    <d v="2018-02-25T06:00:00"/>
    <x v="9"/>
  </r>
  <r>
    <n v="519"/>
    <s v="Marsh-Coleman"/>
    <s v="Exclusive asymmetric analyzer"/>
    <x v="96"/>
    <n v="180802"/>
    <x v="1"/>
    <n v="1773"/>
    <s v="US"/>
    <s v="USD"/>
    <n v="1420696800"/>
    <n v="1421906400"/>
    <b v="0"/>
    <b v="1"/>
    <s v="music/rock"/>
    <n v="102"/>
    <n v="102"/>
    <x v="1"/>
    <s v="rock"/>
    <x v="355"/>
    <d v="2015-01-22T06:00:00"/>
    <x v="0"/>
  </r>
  <r>
    <n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s v="theater/plays"/>
    <n v="426"/>
    <n v="106"/>
    <x v="3"/>
    <s v="plays"/>
    <x v="485"/>
    <d v="2019-04-22T05:00:00"/>
    <x v="3"/>
  </r>
  <r>
    <n v="521"/>
    <s v="Wilson Ltd"/>
    <s v="Function-based multi-state software"/>
    <x v="4"/>
    <n v="11061"/>
    <x v="1"/>
    <n v="369"/>
    <s v="US"/>
    <s v="USD"/>
    <n v="1471928400"/>
    <n v="1472446800"/>
    <b v="0"/>
    <b v="1"/>
    <s v="film &amp; video/drama"/>
    <n v="146"/>
    <n v="30"/>
    <x v="4"/>
    <s v="drama"/>
    <x v="486"/>
    <d v="2016-08-29T05:00:00"/>
    <x v="7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s v="film &amp; video/shorts"/>
    <n v="32"/>
    <n v="86"/>
    <x v="4"/>
    <s v="shorts"/>
    <x v="487"/>
    <d v="2012-07-15T05:00:00"/>
    <x v="4"/>
  </r>
  <r>
    <n v="523"/>
    <s v="Underwood, James and Jones"/>
    <s v="Triple-buffered holistic ability"/>
    <x v="79"/>
    <n v="6303"/>
    <x v="1"/>
    <n v="89"/>
    <s v="US"/>
    <s v="USD"/>
    <n v="1267682400"/>
    <n v="1268114400"/>
    <b v="0"/>
    <b v="0"/>
    <s v="film &amp; video/shorts"/>
    <n v="700"/>
    <n v="71"/>
    <x v="4"/>
    <s v="shorts"/>
    <x v="488"/>
    <d v="2010-03-09T06:00:00"/>
    <x v="6"/>
  </r>
  <r>
    <n v="524"/>
    <s v="Johnson-Contreras"/>
    <s v="Diverse scalable superstructure"/>
    <x v="127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  <x v="6"/>
  </r>
  <r>
    <n v="525"/>
    <s v="Greene, Lloyd and Sims"/>
    <s v="Balanced leadingedge data-warehouse"/>
    <x v="118"/>
    <n v="1768"/>
    <x v="0"/>
    <n v="63"/>
    <s v="US"/>
    <s v="USD"/>
    <n v="1290492000"/>
    <n v="1290837600"/>
    <b v="0"/>
    <b v="0"/>
    <s v="technology/wearables"/>
    <n v="84"/>
    <n v="28"/>
    <x v="2"/>
    <s v="wearables"/>
    <x v="490"/>
    <d v="2010-11-27T06:00:00"/>
    <x v="6"/>
  </r>
  <r>
    <n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s v="theater/plays"/>
    <n v="156"/>
    <n v="88"/>
    <x v="3"/>
    <s v="plays"/>
    <x v="312"/>
    <d v="2016-02-01T06:00:00"/>
    <x v="0"/>
  </r>
  <r>
    <n v="527"/>
    <s v="Rosario-Smith"/>
    <s v="Enterprise-wide intermediate portal"/>
    <x v="223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  <x v="7"/>
  </r>
  <r>
    <n v="528"/>
    <s v="Avila, Ford and Welch"/>
    <s v="Focused leadingedge matrix"/>
    <x v="25"/>
    <n v="7227"/>
    <x v="0"/>
    <n v="80"/>
    <s v="GB"/>
    <s v="GBP"/>
    <n v="1385186400"/>
    <n v="1389074400"/>
    <b v="0"/>
    <b v="0"/>
    <s v="music/indie rock"/>
    <n v="80"/>
    <n v="90"/>
    <x v="1"/>
    <s v="indie rock"/>
    <x v="492"/>
    <d v="2014-01-07T06:00:00"/>
    <x v="2"/>
  </r>
  <r>
    <n v="529"/>
    <s v="Gallegos Inc"/>
    <s v="Seamless logistical encryption"/>
    <x v="135"/>
    <n v="574"/>
    <x v="0"/>
    <n v="9"/>
    <s v="US"/>
    <s v="USD"/>
    <n v="1399698000"/>
    <n v="1402117200"/>
    <b v="0"/>
    <b v="0"/>
    <s v="games/video games"/>
    <n v="11"/>
    <n v="64"/>
    <x v="6"/>
    <s v="video games"/>
    <x v="493"/>
    <d v="2014-06-07T05:00:00"/>
    <x v="1"/>
  </r>
  <r>
    <n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  <x v="6"/>
  </r>
  <r>
    <n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s v="games/video games"/>
    <n v="96"/>
    <n v="49"/>
    <x v="6"/>
    <s v="video games"/>
    <x v="495"/>
    <d v="2014-01-06T06:00:00"/>
    <x v="2"/>
  </r>
  <r>
    <n v="532"/>
    <s v="Cordova-Torres"/>
    <s v="Pre-emptive grid-enabled contingency"/>
    <x v="39"/>
    <n v="8046"/>
    <x v="1"/>
    <n v="126"/>
    <s v="CA"/>
    <s v="CAD"/>
    <n v="1516860000"/>
    <n v="1516946400"/>
    <b v="0"/>
    <b v="0"/>
    <s v="theater/plays"/>
    <n v="503"/>
    <n v="64"/>
    <x v="3"/>
    <s v="plays"/>
    <x v="496"/>
    <d v="2018-01-26T06:00:00"/>
    <x v="9"/>
  </r>
  <r>
    <n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  <x v="2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s v="film &amp; video/drama"/>
    <n v="15"/>
    <n v="55"/>
    <x v="4"/>
    <s v="drama"/>
    <x v="498"/>
    <d v="2018-08-18T05:00:00"/>
    <x v="9"/>
  </r>
  <r>
    <n v="535"/>
    <s v="Garrison LLC"/>
    <s v="Profit-focused 24/7 data-warehouse"/>
    <x v="97"/>
    <n v="12533"/>
    <x v="1"/>
    <n v="202"/>
    <s v="IT"/>
    <s v="EUR"/>
    <n v="1528434000"/>
    <n v="1528606800"/>
    <b v="0"/>
    <b v="1"/>
    <s v="theater/plays"/>
    <n v="482"/>
    <n v="62"/>
    <x v="3"/>
    <s v="plays"/>
    <x v="499"/>
    <d v="2018-06-10T05:00:00"/>
    <x v="9"/>
  </r>
  <r>
    <n v="536"/>
    <s v="Shannon-Olson"/>
    <s v="Enhanced methodical middleware"/>
    <x v="122"/>
    <n v="14697"/>
    <x v="1"/>
    <n v="140"/>
    <s v="IT"/>
    <s v="EUR"/>
    <n v="1282626000"/>
    <n v="1284872400"/>
    <b v="0"/>
    <b v="0"/>
    <s v="publishing/fiction"/>
    <n v="150"/>
    <n v="105"/>
    <x v="5"/>
    <s v="fiction"/>
    <x v="500"/>
    <d v="2010-09-19T05:00:00"/>
    <x v="6"/>
  </r>
  <r>
    <n v="537"/>
    <s v="Murillo-Mcfarland"/>
    <s v="Synchronized client-driven projection"/>
    <x v="197"/>
    <n v="98935"/>
    <x v="1"/>
    <n v="1052"/>
    <s v="DK"/>
    <s v="DKK"/>
    <n v="1535605200"/>
    <n v="1537592400"/>
    <b v="1"/>
    <b v="1"/>
    <s v="film &amp; video/documentary"/>
    <n v="117"/>
    <n v="94"/>
    <x v="4"/>
    <s v="documentary"/>
    <x v="501"/>
    <d v="2018-09-22T05:00:00"/>
    <x v="9"/>
  </r>
  <r>
    <n v="538"/>
    <s v="Young, Gilbert and Escobar"/>
    <s v="Networked didactic time-frame"/>
    <x v="297"/>
    <n v="57034"/>
    <x v="0"/>
    <n v="1296"/>
    <s v="US"/>
    <s v="USD"/>
    <n v="1379826000"/>
    <n v="1381208400"/>
    <b v="0"/>
    <b v="0"/>
    <s v="games/mobile games"/>
    <n v="38"/>
    <n v="44"/>
    <x v="6"/>
    <s v="mobile games"/>
    <x v="502"/>
    <d v="2013-10-08T05:00:00"/>
    <x v="2"/>
  </r>
  <r>
    <n v="539"/>
    <s v="Thomas, Welch and Santana"/>
    <s v="Assimilated exuding toolset"/>
    <x v="122"/>
    <n v="7120"/>
    <x v="0"/>
    <n v="77"/>
    <s v="US"/>
    <s v="USD"/>
    <n v="1561957200"/>
    <n v="1562475600"/>
    <b v="0"/>
    <b v="1"/>
    <s v="food/food trucks"/>
    <n v="73"/>
    <n v="92"/>
    <x v="0"/>
    <s v="food trucks"/>
    <x v="503"/>
    <d v="2019-07-07T05:00:00"/>
    <x v="3"/>
  </r>
  <r>
    <n v="540"/>
    <s v="Brown-Pena"/>
    <s v="Front-line client-server secured line"/>
    <x v="98"/>
    <n v="14097"/>
    <x v="1"/>
    <n v="247"/>
    <s v="US"/>
    <s v="USD"/>
    <n v="1525496400"/>
    <n v="1527397200"/>
    <b v="0"/>
    <b v="0"/>
    <s v="photography/photography books"/>
    <n v="266"/>
    <n v="57"/>
    <x v="7"/>
    <s v="photography books"/>
    <x v="504"/>
    <d v="2018-05-27T05:00:00"/>
    <x v="9"/>
  </r>
  <r>
    <n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s v="games/mobile games"/>
    <n v="24"/>
    <n v="109"/>
    <x v="6"/>
    <s v="mobile games"/>
    <x v="505"/>
    <d v="2015-07-06T05:00:00"/>
    <x v="0"/>
  </r>
  <r>
    <n v="542"/>
    <s v="Harrison-Bridges"/>
    <s v="Profit-focused exuding moderator"/>
    <x v="299"/>
    <n v="1930"/>
    <x v="0"/>
    <n v="49"/>
    <s v="GB"/>
    <s v="GBP"/>
    <n v="1453442400"/>
    <n v="1456034400"/>
    <b v="0"/>
    <b v="0"/>
    <s v="music/indie rock"/>
    <n v="3"/>
    <n v="39"/>
    <x v="1"/>
    <s v="indie rock"/>
    <x v="506"/>
    <d v="2016-02-21T06:00:00"/>
    <x v="7"/>
  </r>
  <r>
    <n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s v="games/video games"/>
    <n v="16"/>
    <n v="77"/>
    <x v="6"/>
    <s v="video games"/>
    <x v="507"/>
    <d v="2013-09-26T05:00:00"/>
    <x v="2"/>
  </r>
  <r>
    <n v="544"/>
    <s v="Taylor Inc"/>
    <s v="Public-key 3rdgeneration system engine"/>
    <x v="54"/>
    <n v="7742"/>
    <x v="1"/>
    <n v="84"/>
    <s v="US"/>
    <s v="USD"/>
    <n v="1452232800"/>
    <n v="1453356000"/>
    <b v="0"/>
    <b v="0"/>
    <s v="music/rock"/>
    <n v="277"/>
    <n v="92"/>
    <x v="1"/>
    <s v="rock"/>
    <x v="508"/>
    <d v="2016-01-21T06:00:00"/>
    <x v="7"/>
  </r>
  <r>
    <n v="545"/>
    <s v="Deleon and Sons"/>
    <s v="Organized value-added access"/>
    <x v="301"/>
    <n v="164109"/>
    <x v="0"/>
    <n v="2690"/>
    <s v="US"/>
    <s v="USD"/>
    <n v="1577253600"/>
    <n v="1578981600"/>
    <b v="0"/>
    <b v="0"/>
    <s v="theater/plays"/>
    <n v="89"/>
    <n v="61"/>
    <x v="3"/>
    <s v="plays"/>
    <x v="509"/>
    <d v="2020-01-14T06:00:00"/>
    <x v="3"/>
  </r>
  <r>
    <n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s v="theater/plays"/>
    <n v="164"/>
    <n v="78"/>
    <x v="3"/>
    <s v="plays"/>
    <x v="510"/>
    <d v="2018-09-20T05:00:00"/>
    <x v="9"/>
  </r>
  <r>
    <n v="547"/>
    <s v="Hardin-Dixon"/>
    <s v="Focused solution-oriented matrix"/>
    <x v="81"/>
    <n v="12597"/>
    <x v="1"/>
    <n v="156"/>
    <s v="US"/>
    <s v="USD"/>
    <n v="1422165600"/>
    <n v="1423202400"/>
    <b v="0"/>
    <b v="0"/>
    <s v="film &amp; video/drama"/>
    <n v="969"/>
    <n v="81"/>
    <x v="4"/>
    <s v="drama"/>
    <x v="511"/>
    <d v="2015-02-06T06:00:00"/>
    <x v="0"/>
  </r>
  <r>
    <n v="548"/>
    <s v="York-Pitts"/>
    <s v="Monitored discrete toolset"/>
    <x v="302"/>
    <n v="179074"/>
    <x v="1"/>
    <n v="2985"/>
    <s v="US"/>
    <s v="USD"/>
    <n v="1459486800"/>
    <n v="1460610000"/>
    <b v="0"/>
    <b v="0"/>
    <s v="theater/plays"/>
    <n v="271"/>
    <n v="60"/>
    <x v="3"/>
    <s v="plays"/>
    <x v="512"/>
    <d v="2016-04-14T05:00:00"/>
    <x v="7"/>
  </r>
  <r>
    <n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s v="technology/wearables"/>
    <n v="284"/>
    <n v="110"/>
    <x v="2"/>
    <s v="wearables"/>
    <x v="513"/>
    <d v="2013-06-06T05:00:00"/>
    <x v="2"/>
  </r>
  <r>
    <n v="550"/>
    <s v="Morrison-Henderson"/>
    <s v="De-engineered disintermediate encoding"/>
    <x v="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  <x v="4"/>
  </r>
  <r>
    <n v="551"/>
    <s v="Martin-James"/>
    <s v="Streamlined upward-trending analyzer"/>
    <x v="304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  <x v="1"/>
  </r>
  <r>
    <n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s v="theater/plays"/>
    <n v="99"/>
    <n v="96"/>
    <x v="3"/>
    <s v="plays"/>
    <x v="516"/>
    <d v="2016-11-28T06:00:00"/>
    <x v="7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s v="music/rock"/>
    <n v="44"/>
    <n v="73"/>
    <x v="1"/>
    <s v="rock"/>
    <x v="517"/>
    <d v="2011-01-03T06:00:00"/>
    <x v="8"/>
  </r>
  <r>
    <n v="554"/>
    <s v="Ritter PLC"/>
    <s v="Multi-channeled upward-trending application"/>
    <x v="40"/>
    <n v="14408"/>
    <x v="1"/>
    <n v="554"/>
    <s v="CA"/>
    <s v="CAD"/>
    <n v="1482127200"/>
    <n v="1482645600"/>
    <b v="0"/>
    <b v="0"/>
    <s v="music/indie rock"/>
    <n v="152"/>
    <n v="26"/>
    <x v="1"/>
    <s v="indie rock"/>
    <x v="518"/>
    <d v="2016-12-25T06:00:00"/>
    <x v="7"/>
  </r>
  <r>
    <n v="555"/>
    <s v="Anderson Group"/>
    <s v="Organic maximized database"/>
    <x v="9"/>
    <n v="14089"/>
    <x v="1"/>
    <n v="135"/>
    <s v="DK"/>
    <s v="DKK"/>
    <n v="1396414800"/>
    <n v="1399093200"/>
    <b v="0"/>
    <b v="0"/>
    <s v="music/rock"/>
    <n v="224"/>
    <n v="104"/>
    <x v="1"/>
    <s v="rock"/>
    <x v="519"/>
    <d v="2014-05-03T05:00:00"/>
    <x v="1"/>
  </r>
  <r>
    <n v="556"/>
    <s v="Smith and Sons"/>
    <s v="Grass-roots 24/7 attitude"/>
    <x v="5"/>
    <n v="12467"/>
    <x v="1"/>
    <n v="122"/>
    <s v="US"/>
    <s v="USD"/>
    <n v="1315285200"/>
    <n v="1315890000"/>
    <b v="0"/>
    <b v="1"/>
    <s v="publishing/translations"/>
    <n v="240"/>
    <n v="102"/>
    <x v="5"/>
    <s v="translations"/>
    <x v="520"/>
    <d v="2011-09-13T05:00:00"/>
    <x v="8"/>
  </r>
  <r>
    <n v="557"/>
    <s v="Lam-Hamilton"/>
    <s v="Team-oriented global strategy"/>
    <x v="46"/>
    <n v="11960"/>
    <x v="1"/>
    <n v="221"/>
    <s v="US"/>
    <s v="USD"/>
    <n v="1443762000"/>
    <n v="1444021200"/>
    <b v="0"/>
    <b v="1"/>
    <s v="film &amp; video/science fiction"/>
    <n v="199"/>
    <n v="54"/>
    <x v="4"/>
    <s v="science fiction"/>
    <x v="521"/>
    <d v="2015-10-05T05:00:00"/>
    <x v="0"/>
  </r>
  <r>
    <n v="558"/>
    <s v="Ho Ltd"/>
    <s v="Enhanced client-driven capacity"/>
    <x v="306"/>
    <n v="7966"/>
    <x v="1"/>
    <n v="126"/>
    <s v="US"/>
    <s v="USD"/>
    <n v="1456293600"/>
    <n v="1460005200"/>
    <b v="0"/>
    <b v="0"/>
    <s v="theater/plays"/>
    <n v="137"/>
    <n v="63"/>
    <x v="3"/>
    <s v="plays"/>
    <x v="522"/>
    <d v="2016-04-07T05:00:00"/>
    <x v="7"/>
  </r>
  <r>
    <n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s v="theater/plays"/>
    <n v="101"/>
    <n v="104"/>
    <x v="3"/>
    <s v="plays"/>
    <x v="523"/>
    <d v="2016-08-09T05:00:00"/>
    <x v="7"/>
  </r>
  <r>
    <n v="560"/>
    <s v="Hunt LLC"/>
    <s v="Re-engineered radical policy"/>
    <x v="77"/>
    <n v="158832"/>
    <x v="1"/>
    <n v="3177"/>
    <s v="US"/>
    <s v="USD"/>
    <n v="1321596000"/>
    <n v="1325052000"/>
    <b v="0"/>
    <b v="0"/>
    <s v="film &amp; video/animation"/>
    <n v="794"/>
    <n v="50"/>
    <x v="4"/>
    <s v="animation"/>
    <x v="524"/>
    <d v="2011-12-28T06:00:00"/>
    <x v="8"/>
  </r>
  <r>
    <n v="561"/>
    <s v="Fowler-Smith"/>
    <s v="Down-sized logistical adapter"/>
    <x v="162"/>
    <n v="11091"/>
    <x v="1"/>
    <n v="198"/>
    <s v="CH"/>
    <s v="CHF"/>
    <n v="1318827600"/>
    <n v="1319000400"/>
    <b v="0"/>
    <b v="0"/>
    <s v="theater/plays"/>
    <n v="370"/>
    <n v="56"/>
    <x v="3"/>
    <s v="plays"/>
    <x v="525"/>
    <d v="2011-10-19T05:00:00"/>
    <x v="8"/>
  </r>
  <r>
    <n v="562"/>
    <s v="Blair Inc"/>
    <s v="Configurable bandwidth-monitored throughput"/>
    <x v="34"/>
    <n v="1269"/>
    <x v="0"/>
    <n v="26"/>
    <s v="CH"/>
    <s v="CHF"/>
    <n v="1552366800"/>
    <n v="1552539600"/>
    <b v="0"/>
    <b v="0"/>
    <s v="music/rock"/>
    <n v="13"/>
    <n v="49"/>
    <x v="1"/>
    <s v="rock"/>
    <x v="188"/>
    <d v="2019-03-14T05:00:00"/>
    <x v="3"/>
  </r>
  <r>
    <n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s v="film &amp; video/documentary"/>
    <n v="138"/>
    <n v="60"/>
    <x v="4"/>
    <s v="documentary"/>
    <x v="526"/>
    <d v="2018-12-03T06:00:00"/>
    <x v="9"/>
  </r>
  <r>
    <n v="564"/>
    <s v="Hernandez-Macdonald"/>
    <s v="Organic high-level implementation"/>
    <x v="308"/>
    <n v="141393"/>
    <x v="0"/>
    <n v="1790"/>
    <s v="US"/>
    <s v="USD"/>
    <n v="1426395600"/>
    <n v="1427086800"/>
    <b v="0"/>
    <b v="0"/>
    <s v="theater/plays"/>
    <n v="84"/>
    <n v="79"/>
    <x v="3"/>
    <s v="plays"/>
    <x v="527"/>
    <d v="2015-03-23T05:00:00"/>
    <x v="0"/>
  </r>
  <r>
    <n v="565"/>
    <s v="Joseph LLC"/>
    <s v="Decentralized logistical collaboration"/>
    <x v="309"/>
    <n v="194166"/>
    <x v="1"/>
    <n v="3596"/>
    <s v="US"/>
    <s v="USD"/>
    <n v="1321336800"/>
    <n v="1323064800"/>
    <b v="0"/>
    <b v="0"/>
    <s v="theater/plays"/>
    <n v="205"/>
    <n v="54"/>
    <x v="3"/>
    <s v="plays"/>
    <x v="528"/>
    <d v="2011-12-05T06:00:00"/>
    <x v="8"/>
  </r>
  <r>
    <n v="566"/>
    <s v="Webb-Smith"/>
    <s v="Advanced content-based installation"/>
    <x v="29"/>
    <n v="4124"/>
    <x v="0"/>
    <n v="37"/>
    <s v="US"/>
    <s v="USD"/>
    <n v="1456293600"/>
    <n v="1458277200"/>
    <b v="0"/>
    <b v="1"/>
    <s v="music/electric music"/>
    <n v="44"/>
    <n v="111"/>
    <x v="1"/>
    <s v="electric music"/>
    <x v="522"/>
    <d v="2016-03-18T05:00:00"/>
    <x v="7"/>
  </r>
  <r>
    <n v="567"/>
    <s v="Johns PLC"/>
    <s v="Distributed high-level open architecture"/>
    <x v="85"/>
    <n v="14865"/>
    <x v="1"/>
    <n v="244"/>
    <s v="US"/>
    <s v="USD"/>
    <n v="1404968400"/>
    <n v="1405141200"/>
    <b v="0"/>
    <b v="0"/>
    <s v="music/rock"/>
    <n v="219"/>
    <n v="61"/>
    <x v="1"/>
    <s v="rock"/>
    <x v="529"/>
    <d v="2014-07-12T05:00:00"/>
    <x v="1"/>
  </r>
  <r>
    <n v="568"/>
    <s v="Hardin-Foley"/>
    <s v="Synergized zero tolerance help-desk"/>
    <x v="31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  <x v="6"/>
  </r>
  <r>
    <n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s v="film &amp; video/animation"/>
    <n v="237"/>
    <n v="81"/>
    <x v="4"/>
    <s v="animation"/>
    <x v="531"/>
    <d v="2011-01-23T06:00:00"/>
    <x v="8"/>
  </r>
  <r>
    <n v="570"/>
    <s v="Martinez-Juarez"/>
    <s v="Realigned uniform knowledge user"/>
    <x v="312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  <x v="1"/>
  </r>
  <r>
    <n v="571"/>
    <s v="Wilson and Sons"/>
    <s v="Monitored grid-enabled model"/>
    <x v="26"/>
    <n v="3295"/>
    <x v="0"/>
    <n v="35"/>
    <s v="IT"/>
    <s v="EUR"/>
    <n v="1434690000"/>
    <n v="1438750800"/>
    <b v="0"/>
    <b v="0"/>
    <s v="film &amp; video/shorts"/>
    <n v="94"/>
    <n v="94"/>
    <x v="4"/>
    <s v="shorts"/>
    <x v="532"/>
    <d v="2015-08-05T05:00:00"/>
    <x v="0"/>
  </r>
  <r>
    <n v="572"/>
    <s v="Clements Group"/>
    <s v="Assimilated actuating policy"/>
    <x v="25"/>
    <n v="4896"/>
    <x v="3"/>
    <n v="94"/>
    <s v="US"/>
    <s v="USD"/>
    <n v="1443416400"/>
    <n v="1444798800"/>
    <b v="0"/>
    <b v="1"/>
    <s v="music/rock"/>
    <n v="54"/>
    <n v="52"/>
    <x v="1"/>
    <s v="rock"/>
    <x v="533"/>
    <d v="2015-10-14T05:00:00"/>
    <x v="0"/>
  </r>
  <r>
    <n v="573"/>
    <s v="Valenzuela-Cook"/>
    <s v="Total incremental productivity"/>
    <x v="313"/>
    <n v="7496"/>
    <x v="1"/>
    <n v="300"/>
    <s v="US"/>
    <s v="USD"/>
    <n v="1399006800"/>
    <n v="1399179600"/>
    <b v="0"/>
    <b v="0"/>
    <s v="journalism/audio"/>
    <n v="112"/>
    <n v="25"/>
    <x v="8"/>
    <s v="audio"/>
    <x v="409"/>
    <d v="2014-05-04T05:00:00"/>
    <x v="1"/>
  </r>
  <r>
    <n v="574"/>
    <s v="Parker, Haley and Foster"/>
    <s v="Adaptive local task-force"/>
    <x v="50"/>
    <n v="9967"/>
    <x v="1"/>
    <n v="144"/>
    <s v="US"/>
    <s v="USD"/>
    <n v="1575698400"/>
    <n v="1576562400"/>
    <b v="0"/>
    <b v="1"/>
    <s v="food/food trucks"/>
    <n v="369"/>
    <n v="69"/>
    <x v="0"/>
    <s v="food trucks"/>
    <x v="534"/>
    <d v="2019-12-17T06:00:00"/>
    <x v="3"/>
  </r>
  <r>
    <n v="575"/>
    <s v="Fuentes LLC"/>
    <s v="Universal zero-defect concept"/>
    <x v="314"/>
    <n v="52421"/>
    <x v="0"/>
    <n v="558"/>
    <s v="US"/>
    <s v="USD"/>
    <n v="1400562000"/>
    <n v="1400821200"/>
    <b v="0"/>
    <b v="1"/>
    <s v="theater/plays"/>
    <n v="63"/>
    <n v="94"/>
    <x v="3"/>
    <s v="plays"/>
    <x v="53"/>
    <d v="2014-05-23T05:00:00"/>
    <x v="1"/>
  </r>
  <r>
    <n v="576"/>
    <s v="Moran and Sons"/>
    <s v="Object-based bottom-line superstructure"/>
    <x v="62"/>
    <n v="6298"/>
    <x v="0"/>
    <n v="64"/>
    <s v="US"/>
    <s v="USD"/>
    <n v="1509512400"/>
    <n v="1510984800"/>
    <b v="0"/>
    <b v="0"/>
    <s v="theater/plays"/>
    <n v="65"/>
    <n v="98"/>
    <x v="3"/>
    <s v="plays"/>
    <x v="535"/>
    <d v="2017-11-18T06:00:00"/>
    <x v="5"/>
  </r>
  <r>
    <n v="577"/>
    <s v="Stevens Inc"/>
    <s v="Adaptive 24hour projection"/>
    <x v="139"/>
    <n v="1546"/>
    <x v="3"/>
    <n v="37"/>
    <s v="US"/>
    <s v="USD"/>
    <n v="1299823200"/>
    <n v="1302066000"/>
    <b v="0"/>
    <b v="0"/>
    <s v="music/jazz"/>
    <n v="19"/>
    <n v="42"/>
    <x v="1"/>
    <s v="jazz"/>
    <x v="536"/>
    <d v="2011-04-06T05:00:00"/>
    <x v="8"/>
  </r>
  <r>
    <n v="578"/>
    <s v="Martinez-Johnson"/>
    <s v="Sharable radical toolset"/>
    <x v="315"/>
    <n v="16168"/>
    <x v="0"/>
    <n v="245"/>
    <s v="US"/>
    <s v="USD"/>
    <n v="1322719200"/>
    <n v="1322978400"/>
    <b v="0"/>
    <b v="0"/>
    <s v="film &amp; video/science fiction"/>
    <n v="17"/>
    <n v="66"/>
    <x v="4"/>
    <s v="science fiction"/>
    <x v="537"/>
    <d v="2011-12-04T06:00:00"/>
    <x v="8"/>
  </r>
  <r>
    <n v="579"/>
    <s v="Franklin Inc"/>
    <s v="Focused multimedia knowledgebase"/>
    <x v="8"/>
    <n v="6269"/>
    <x v="1"/>
    <n v="87"/>
    <s v="US"/>
    <s v="USD"/>
    <n v="1312693200"/>
    <n v="1313730000"/>
    <b v="0"/>
    <b v="0"/>
    <s v="music/jazz"/>
    <n v="101"/>
    <n v="72"/>
    <x v="1"/>
    <s v="jazz"/>
    <x v="538"/>
    <d v="2011-08-19T05:00:00"/>
    <x v="8"/>
  </r>
  <r>
    <n v="580"/>
    <s v="Perez PLC"/>
    <s v="Seamless 6thgeneration extranet"/>
    <x v="316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  <x v="1"/>
  </r>
  <r>
    <n v="581"/>
    <s v="Sanchez, Cross and Savage"/>
    <s v="Sharable mobile knowledgebase"/>
    <x v="46"/>
    <n v="3841"/>
    <x v="0"/>
    <n v="71"/>
    <s v="US"/>
    <s v="USD"/>
    <n v="1304053200"/>
    <n v="1305349200"/>
    <b v="0"/>
    <b v="0"/>
    <s v="technology/web"/>
    <n v="64"/>
    <n v="54"/>
    <x v="2"/>
    <s v="web"/>
    <x v="540"/>
    <d v="2011-05-14T05:00:00"/>
    <x v="8"/>
  </r>
  <r>
    <n v="582"/>
    <s v="Pineda Ltd"/>
    <s v="Cross-group global system engine"/>
    <x v="251"/>
    <n v="4531"/>
    <x v="0"/>
    <n v="42"/>
    <s v="US"/>
    <s v="USD"/>
    <n v="1433912400"/>
    <n v="1434344400"/>
    <b v="0"/>
    <b v="1"/>
    <s v="games/video games"/>
    <n v="52"/>
    <n v="108"/>
    <x v="6"/>
    <s v="video games"/>
    <x v="505"/>
    <d v="2015-06-15T05:00:00"/>
    <x v="0"/>
  </r>
  <r>
    <n v="583"/>
    <s v="Powell and Sons"/>
    <s v="Centralized clear-thinking conglomeration"/>
    <x v="317"/>
    <n v="60934"/>
    <x v="1"/>
    <n v="909"/>
    <s v="US"/>
    <s v="USD"/>
    <n v="1329717600"/>
    <n v="1331186400"/>
    <b v="0"/>
    <b v="0"/>
    <s v="film &amp; video/documentary"/>
    <n v="322"/>
    <n v="67"/>
    <x v="4"/>
    <s v="documentary"/>
    <x v="541"/>
    <d v="2012-03-08T06:00:00"/>
    <x v="4"/>
  </r>
  <r>
    <n v="584"/>
    <s v="Nunez-Richards"/>
    <s v="De-engineered cohesive system engine"/>
    <x v="318"/>
    <n v="103255"/>
    <x v="1"/>
    <n v="1613"/>
    <s v="US"/>
    <s v="USD"/>
    <n v="1335330000"/>
    <n v="1336539600"/>
    <b v="0"/>
    <b v="0"/>
    <s v="technology/web"/>
    <n v="120"/>
    <n v="64"/>
    <x v="2"/>
    <s v="web"/>
    <x v="542"/>
    <d v="2012-05-09T05:00:00"/>
    <x v="4"/>
  </r>
  <r>
    <n v="585"/>
    <s v="Pugh LLC"/>
    <s v="Reactive analyzing function"/>
    <x v="200"/>
    <n v="13065"/>
    <x v="1"/>
    <n v="136"/>
    <s v="US"/>
    <s v="USD"/>
    <n v="1268888400"/>
    <n v="1269752400"/>
    <b v="0"/>
    <b v="0"/>
    <s v="publishing/translations"/>
    <n v="147"/>
    <n v="96"/>
    <x v="5"/>
    <s v="translations"/>
    <x v="543"/>
    <d v="2010-03-28T05:00:00"/>
    <x v="6"/>
  </r>
  <r>
    <n v="586"/>
    <s v="Rowe-Wong"/>
    <s v="Robust hybrid budgetary management"/>
    <x v="31"/>
    <n v="6654"/>
    <x v="1"/>
    <n v="130"/>
    <s v="US"/>
    <s v="USD"/>
    <n v="1289973600"/>
    <n v="1291615200"/>
    <b v="0"/>
    <b v="0"/>
    <s v="music/rock"/>
    <n v="951"/>
    <n v="51"/>
    <x v="1"/>
    <s v="rock"/>
    <x v="544"/>
    <d v="2010-12-06T06:00:00"/>
    <x v="6"/>
  </r>
  <r>
    <n v="587"/>
    <s v="Williams-Santos"/>
    <s v="Open-source analyzing monitoring"/>
    <x v="151"/>
    <n v="6852"/>
    <x v="0"/>
    <n v="156"/>
    <s v="CA"/>
    <s v="CAD"/>
    <n v="1547877600"/>
    <n v="1552366800"/>
    <b v="0"/>
    <b v="1"/>
    <s v="food/food trucks"/>
    <n v="73"/>
    <n v="44"/>
    <x v="0"/>
    <s v="food trucks"/>
    <x v="35"/>
    <d v="2019-03-12T05:00:00"/>
    <x v="3"/>
  </r>
  <r>
    <n v="588"/>
    <s v="Weber Inc"/>
    <s v="Up-sized discrete firmware"/>
    <x v="215"/>
    <n v="124517"/>
    <x v="0"/>
    <n v="1368"/>
    <s v="GB"/>
    <s v="GBP"/>
    <n v="1269493200"/>
    <n v="1272171600"/>
    <b v="0"/>
    <b v="0"/>
    <s v="theater/plays"/>
    <n v="79"/>
    <n v="91"/>
    <x v="3"/>
    <s v="plays"/>
    <x v="152"/>
    <d v="2010-04-25T05:00:00"/>
    <x v="6"/>
  </r>
  <r>
    <n v="589"/>
    <s v="Avery, Brown and Parker"/>
    <s v="Exclusive intangible extranet"/>
    <x v="58"/>
    <n v="5113"/>
    <x v="0"/>
    <n v="102"/>
    <s v="US"/>
    <s v="USD"/>
    <n v="1436072400"/>
    <n v="1436677200"/>
    <b v="0"/>
    <b v="0"/>
    <s v="film &amp; video/documentary"/>
    <n v="65"/>
    <n v="50"/>
    <x v="4"/>
    <s v="documentary"/>
    <x v="545"/>
    <d v="2015-07-12T05:00:00"/>
    <x v="0"/>
  </r>
  <r>
    <n v="590"/>
    <s v="Cox Group"/>
    <s v="Synergized analyzing process improvement"/>
    <x v="143"/>
    <n v="5824"/>
    <x v="0"/>
    <n v="86"/>
    <s v="AU"/>
    <s v="AUD"/>
    <n v="1419141600"/>
    <n v="1420092000"/>
    <b v="0"/>
    <b v="0"/>
    <s v="publishing/radio &amp; podcasts"/>
    <n v="82"/>
    <n v="68"/>
    <x v="5"/>
    <s v="radio &amp; podcasts"/>
    <x v="546"/>
    <d v="2015-01-01T06:00:00"/>
    <x v="1"/>
  </r>
  <r>
    <n v="591"/>
    <s v="Jensen LLC"/>
    <s v="Realigned dedicated system engine"/>
    <x v="60"/>
    <n v="6226"/>
    <x v="1"/>
    <n v="102"/>
    <s v="US"/>
    <s v="USD"/>
    <n v="1279083600"/>
    <n v="1279947600"/>
    <b v="0"/>
    <b v="0"/>
    <s v="games/video games"/>
    <n v="1038"/>
    <n v="61"/>
    <x v="6"/>
    <s v="video games"/>
    <x v="547"/>
    <d v="2010-07-24T05:00:00"/>
    <x v="6"/>
  </r>
  <r>
    <n v="592"/>
    <s v="Brown Inc"/>
    <s v="Object-based bandwidth-monitored concept"/>
    <x v="154"/>
    <n v="20243"/>
    <x v="0"/>
    <n v="253"/>
    <s v="US"/>
    <s v="USD"/>
    <n v="1401426000"/>
    <n v="1402203600"/>
    <b v="0"/>
    <b v="0"/>
    <s v="theater/plays"/>
    <n v="13"/>
    <n v="80"/>
    <x v="3"/>
    <s v="plays"/>
    <x v="548"/>
    <d v="2014-06-08T05:00:00"/>
    <x v="1"/>
  </r>
  <r>
    <n v="593"/>
    <s v="Hale-Hayes"/>
    <s v="Ameliorated client-driven open system"/>
    <x v="319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  <x v="1"/>
  </r>
  <r>
    <n v="594"/>
    <s v="Mcbride PLC"/>
    <s v="Upgradable leadingedge Local Area Network"/>
    <x v="320"/>
    <n v="11167"/>
    <x v="0"/>
    <n v="157"/>
    <s v="US"/>
    <s v="USD"/>
    <n v="1467003600"/>
    <n v="1467262800"/>
    <b v="0"/>
    <b v="1"/>
    <s v="theater/plays"/>
    <n v="7"/>
    <n v="71"/>
    <x v="3"/>
    <s v="plays"/>
    <x v="550"/>
    <d v="2016-06-30T05:00:00"/>
    <x v="7"/>
  </r>
  <r>
    <n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s v="theater/plays"/>
    <n v="209"/>
    <n v="90"/>
    <x v="3"/>
    <s v="plays"/>
    <x v="551"/>
    <d v="2010-04-06T05:00:00"/>
    <x v="6"/>
  </r>
  <r>
    <n v="596"/>
    <s v="Becker-Scott"/>
    <s v="Managed optimizing archive"/>
    <x v="58"/>
    <n v="7875"/>
    <x v="0"/>
    <n v="183"/>
    <s v="US"/>
    <s v="USD"/>
    <n v="1457157600"/>
    <n v="1457762400"/>
    <b v="0"/>
    <b v="1"/>
    <s v="film &amp; video/drama"/>
    <n v="100"/>
    <n v="43"/>
    <x v="4"/>
    <s v="drama"/>
    <x v="552"/>
    <d v="2016-03-12T06:00:00"/>
    <x v="7"/>
  </r>
  <r>
    <n v="597"/>
    <s v="Todd, Freeman and Henry"/>
    <s v="Diverse systematic projection"/>
    <x v="322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  <x v="3"/>
  </r>
  <r>
    <n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  <x v="6"/>
  </r>
  <r>
    <n v="599"/>
    <s v="Smith-Ramos"/>
    <s v="Persevering optimizing Graphical User Interface"/>
    <x v="324"/>
    <n v="5112"/>
    <x v="0"/>
    <n v="82"/>
    <s v="DK"/>
    <s v="DKK"/>
    <n v="1423720800"/>
    <n v="1424412000"/>
    <b v="0"/>
    <b v="0"/>
    <s v="film &amp; video/documentary"/>
    <n v="4"/>
    <n v="62"/>
    <x v="4"/>
    <s v="documentary"/>
    <x v="554"/>
    <d v="2015-02-20T06:00:00"/>
    <x v="0"/>
  </r>
  <r>
    <n v="600"/>
    <s v="Brown-George"/>
    <s v="Cross-platform tertiary array"/>
    <x v="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  <x v="2"/>
  </r>
  <r>
    <n v="601"/>
    <s v="Waters and Sons"/>
    <s v="Inverse neutral structure"/>
    <x v="9"/>
    <n v="13018"/>
    <x v="1"/>
    <n v="194"/>
    <s v="US"/>
    <s v="USD"/>
    <n v="1401426000"/>
    <n v="1402894800"/>
    <b v="1"/>
    <b v="0"/>
    <s v="technology/wearables"/>
    <n v="207"/>
    <n v="67"/>
    <x v="2"/>
    <s v="wearables"/>
    <x v="548"/>
    <d v="2014-06-16T05:00:00"/>
    <x v="1"/>
  </r>
  <r>
    <n v="602"/>
    <s v="Brown Ltd"/>
    <s v="Quality-focused system-worthy support"/>
    <x v="325"/>
    <n v="91176"/>
    <x v="1"/>
    <n v="1140"/>
    <s v="US"/>
    <s v="USD"/>
    <n v="1433480400"/>
    <n v="1434430800"/>
    <b v="0"/>
    <b v="0"/>
    <s v="theater/plays"/>
    <n v="128"/>
    <n v="80"/>
    <x v="3"/>
    <s v="plays"/>
    <x v="62"/>
    <d v="2015-06-16T05:00:00"/>
    <x v="0"/>
  </r>
  <r>
    <n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s v="theater/plays"/>
    <n v="120"/>
    <n v="62"/>
    <x v="3"/>
    <s v="plays"/>
    <x v="556"/>
    <d v="2019-05-15T05:00:00"/>
    <x v="3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s v="theater/plays"/>
    <n v="171"/>
    <n v="53"/>
    <x v="3"/>
    <s v="plays"/>
    <x v="557"/>
    <d v="2011-02-12T06:00:00"/>
    <x v="8"/>
  </r>
  <r>
    <n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s v="publishing/nonfiction"/>
    <n v="187"/>
    <n v="58"/>
    <x v="5"/>
    <s v="nonfiction"/>
    <x v="27"/>
    <d v="2015-11-13T06:00:00"/>
    <x v="0"/>
  </r>
  <r>
    <n v="606"/>
    <s v="Valencia PLC"/>
    <s v="Extended asynchronous initiative"/>
    <x v="74"/>
    <n v="6405"/>
    <x v="1"/>
    <n v="160"/>
    <s v="GB"/>
    <s v="GBP"/>
    <n v="1457330400"/>
    <n v="1458277200"/>
    <b v="0"/>
    <b v="0"/>
    <s v="music/rock"/>
    <n v="188"/>
    <n v="40"/>
    <x v="1"/>
    <s v="rock"/>
    <x v="558"/>
    <d v="2016-03-18T05:00:00"/>
    <x v="7"/>
  </r>
  <r>
    <n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s v="food/food trucks"/>
    <n v="131"/>
    <n v="81"/>
    <x v="0"/>
    <s v="food trucks"/>
    <x v="559"/>
    <d v="2014-03-25T05:00:00"/>
    <x v="1"/>
  </r>
  <r>
    <n v="608"/>
    <s v="Johnson Group"/>
    <s v="Compatible full-range leverage"/>
    <x v="61"/>
    <n v="11075"/>
    <x v="1"/>
    <n v="316"/>
    <s v="US"/>
    <s v="USD"/>
    <n v="1551852000"/>
    <n v="1552197600"/>
    <b v="0"/>
    <b v="1"/>
    <s v="music/jazz"/>
    <n v="284"/>
    <n v="35"/>
    <x v="1"/>
    <s v="jazz"/>
    <x v="426"/>
    <d v="2019-03-10T06:00:00"/>
    <x v="3"/>
  </r>
  <r>
    <n v="609"/>
    <s v="Rose-Fuller"/>
    <s v="Upgradable holistic system engine"/>
    <x v="83"/>
    <n v="12042"/>
    <x v="1"/>
    <n v="117"/>
    <s v="US"/>
    <s v="USD"/>
    <n v="1547618400"/>
    <n v="1549087200"/>
    <b v="0"/>
    <b v="0"/>
    <s v="film &amp; video/science fiction"/>
    <n v="120"/>
    <n v="103"/>
    <x v="4"/>
    <s v="science fiction"/>
    <x v="560"/>
    <d v="2019-02-02T06:00:00"/>
    <x v="3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d v="2012-12-30T06:00:00"/>
    <x v="4"/>
  </r>
  <r>
    <n v="611"/>
    <s v="Brady, Cortez and Rodriguez"/>
    <s v="Multi-lateral maximized core"/>
    <x v="139"/>
    <n v="1136"/>
    <x v="3"/>
    <n v="15"/>
    <s v="US"/>
    <s v="USD"/>
    <n v="1374728400"/>
    <n v="1375765200"/>
    <b v="0"/>
    <b v="0"/>
    <s v="theater/plays"/>
    <n v="14"/>
    <n v="76"/>
    <x v="3"/>
    <s v="plays"/>
    <x v="562"/>
    <d v="2013-08-06T05:00:00"/>
    <x v="2"/>
  </r>
  <r>
    <n v="612"/>
    <s v="Wang, Nguyen and Horton"/>
    <s v="Innovative holistic hub"/>
    <x v="8"/>
    <n v="8645"/>
    <x v="1"/>
    <n v="192"/>
    <s v="US"/>
    <s v="USD"/>
    <n v="1287810000"/>
    <n v="1289800800"/>
    <b v="0"/>
    <b v="0"/>
    <s v="music/electric music"/>
    <n v="139"/>
    <n v="45"/>
    <x v="1"/>
    <s v="electric music"/>
    <x v="563"/>
    <d v="2010-11-15T06:00:00"/>
    <x v="6"/>
  </r>
  <r>
    <n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s v="theater/plays"/>
    <n v="174"/>
    <n v="74"/>
    <x v="3"/>
    <s v="plays"/>
    <x v="564"/>
    <d v="2017-09-04T05:00:00"/>
    <x v="5"/>
  </r>
  <r>
    <n v="614"/>
    <s v="Barnett and Sons"/>
    <s v="Business-focused dynamic info-mediaries"/>
    <x v="329"/>
    <n v="41205"/>
    <x v="1"/>
    <n v="723"/>
    <s v="US"/>
    <s v="USD"/>
    <n v="1484114400"/>
    <n v="1485669600"/>
    <b v="0"/>
    <b v="0"/>
    <s v="theater/plays"/>
    <n v="155"/>
    <n v="57"/>
    <x v="3"/>
    <s v="plays"/>
    <x v="565"/>
    <d v="2017-01-29T06:00:00"/>
    <x v="5"/>
  </r>
  <r>
    <n v="615"/>
    <s v="Petersen-Rodriguez"/>
    <s v="Digitized clear-thinking installation"/>
    <x v="275"/>
    <n v="14488"/>
    <x v="1"/>
    <n v="170"/>
    <s v="IT"/>
    <s v="EUR"/>
    <n v="1461906000"/>
    <n v="1462770000"/>
    <b v="0"/>
    <b v="0"/>
    <s v="theater/plays"/>
    <n v="170"/>
    <n v="85"/>
    <x v="3"/>
    <s v="plays"/>
    <x v="566"/>
    <d v="2016-05-09T05:00:00"/>
    <x v="7"/>
  </r>
  <r>
    <n v="616"/>
    <s v="Burnett-Mora"/>
    <s v="Quality-focused 24/7 superstructure"/>
    <x v="330"/>
    <n v="12129"/>
    <x v="1"/>
    <n v="238"/>
    <s v="GB"/>
    <s v="GBP"/>
    <n v="1379653200"/>
    <n v="1379739600"/>
    <b v="0"/>
    <b v="1"/>
    <s v="music/indie rock"/>
    <n v="190"/>
    <n v="51"/>
    <x v="1"/>
    <s v="indie rock"/>
    <x v="567"/>
    <d v="2013-09-21T05:00:00"/>
    <x v="2"/>
  </r>
  <r>
    <n v="617"/>
    <s v="King LLC"/>
    <s v="Multi-channeled local intranet"/>
    <x v="1"/>
    <n v="3496"/>
    <x v="1"/>
    <n v="55"/>
    <s v="US"/>
    <s v="USD"/>
    <n v="1401858000"/>
    <n v="1402722000"/>
    <b v="0"/>
    <b v="0"/>
    <s v="theater/plays"/>
    <n v="250"/>
    <n v="64"/>
    <x v="3"/>
    <s v="plays"/>
    <x v="568"/>
    <d v="2014-06-14T05:00:00"/>
    <x v="1"/>
  </r>
  <r>
    <n v="618"/>
    <s v="Miller Ltd"/>
    <s v="Open-architected mobile emulation"/>
    <x v="331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  <x v="2"/>
  </r>
  <r>
    <n v="619"/>
    <s v="Case LLC"/>
    <s v="Ameliorated foreground methodology"/>
    <x v="332"/>
    <n v="55757"/>
    <x v="0"/>
    <n v="648"/>
    <s v="US"/>
    <s v="USD"/>
    <n v="1304658000"/>
    <n v="1304744400"/>
    <b v="1"/>
    <b v="1"/>
    <s v="theater/plays"/>
    <n v="28"/>
    <n v="86"/>
    <x v="3"/>
    <s v="plays"/>
    <x v="570"/>
    <d v="2011-05-07T05:00:00"/>
    <x v="8"/>
  </r>
  <r>
    <n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s v="photography/photography books"/>
    <n v="268"/>
    <n v="90"/>
    <x v="7"/>
    <s v="photography books"/>
    <x v="571"/>
    <d v="2016-07-12T05:00:00"/>
    <x v="7"/>
  </r>
  <r>
    <n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s v="theater/plays"/>
    <n v="620"/>
    <n v="74"/>
    <x v="3"/>
    <s v="plays"/>
    <x v="572"/>
    <d v="2016-09-18T05:00:00"/>
    <x v="7"/>
  </r>
  <r>
    <n v="622"/>
    <s v="Smith-Smith"/>
    <s v="Total leadingedge neural-net"/>
    <x v="335"/>
    <n v="5916"/>
    <x v="0"/>
    <n v="64"/>
    <s v="US"/>
    <s v="USD"/>
    <n v="1523768400"/>
    <n v="1526014800"/>
    <b v="0"/>
    <b v="0"/>
    <s v="music/indie rock"/>
    <n v="3"/>
    <n v="92"/>
    <x v="1"/>
    <s v="indie rock"/>
    <x v="573"/>
    <d v="2018-05-11T05:00:00"/>
    <x v="9"/>
  </r>
  <r>
    <n v="623"/>
    <s v="Smith, Scott and Rodriguez"/>
    <s v="Organic actuating protocol"/>
    <x v="336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  <x v="0"/>
  </r>
  <r>
    <n v="624"/>
    <s v="White, Robertson and Roberts"/>
    <s v="Down-sized national software"/>
    <x v="135"/>
    <n v="14249"/>
    <x v="1"/>
    <n v="432"/>
    <s v="US"/>
    <s v="USD"/>
    <n v="1422165600"/>
    <n v="1422684000"/>
    <b v="0"/>
    <b v="0"/>
    <s v="photography/photography books"/>
    <n v="279"/>
    <n v="33"/>
    <x v="7"/>
    <s v="photography books"/>
    <x v="511"/>
    <d v="2015-01-31T06:00:00"/>
    <x v="0"/>
  </r>
  <r>
    <n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s v="theater/plays"/>
    <n v="77"/>
    <n v="94"/>
    <x v="3"/>
    <s v="plays"/>
    <x v="575"/>
    <d v="2020-02-10T06:00:00"/>
    <x v="1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s v="theater/plays"/>
    <n v="206"/>
    <n v="70"/>
    <x v="3"/>
    <s v="plays"/>
    <x v="576"/>
    <d v="2010-10-07T05:00:00"/>
    <x v="6"/>
  </r>
  <r>
    <n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s v="food/food trucks"/>
    <n v="694"/>
    <n v="72"/>
    <x v="0"/>
    <s v="food trucks"/>
    <x v="577"/>
    <d v="2010-07-10T05:00:00"/>
    <x v="6"/>
  </r>
  <r>
    <n v="628"/>
    <s v="Dunn, Moreno and Green"/>
    <s v="Intuitive object-oriented task-force"/>
    <x v="89"/>
    <n v="2884"/>
    <x v="1"/>
    <n v="96"/>
    <s v="US"/>
    <s v="USD"/>
    <n v="1286168400"/>
    <n v="1286427600"/>
    <b v="0"/>
    <b v="0"/>
    <s v="music/indie rock"/>
    <n v="152"/>
    <n v="30"/>
    <x v="1"/>
    <s v="indie rock"/>
    <x v="578"/>
    <d v="2010-10-07T05:00:00"/>
    <x v="6"/>
  </r>
  <r>
    <n v="629"/>
    <s v="Jackson, Martinez and Ray"/>
    <s v="Multi-tiered executive toolset"/>
    <x v="337"/>
    <n v="55476"/>
    <x v="0"/>
    <n v="750"/>
    <s v="US"/>
    <s v="USD"/>
    <n v="1467781200"/>
    <n v="1467954000"/>
    <b v="0"/>
    <b v="1"/>
    <s v="theater/plays"/>
    <n v="65"/>
    <n v="74"/>
    <x v="3"/>
    <s v="plays"/>
    <x v="579"/>
    <d v="2016-07-08T05:00:00"/>
    <x v="7"/>
  </r>
  <r>
    <n v="630"/>
    <s v="Patterson-Johnson"/>
    <s v="Grass-roots directional workforce"/>
    <x v="40"/>
    <n v="5973"/>
    <x v="3"/>
    <n v="87"/>
    <s v="US"/>
    <s v="USD"/>
    <n v="1556686800"/>
    <n v="1557637200"/>
    <b v="0"/>
    <b v="1"/>
    <s v="theater/plays"/>
    <n v="63"/>
    <n v="69"/>
    <x v="3"/>
    <s v="plays"/>
    <x v="580"/>
    <d v="2019-05-12T05:00:00"/>
    <x v="3"/>
  </r>
  <r>
    <n v="631"/>
    <s v="Carlson-Hernandez"/>
    <s v="Quality-focused real-time solution"/>
    <x v="338"/>
    <n v="183756"/>
    <x v="1"/>
    <n v="3063"/>
    <s v="US"/>
    <s v="USD"/>
    <n v="1553576400"/>
    <n v="1553922000"/>
    <b v="0"/>
    <b v="0"/>
    <s v="theater/plays"/>
    <n v="310"/>
    <n v="60"/>
    <x v="3"/>
    <s v="plays"/>
    <x v="581"/>
    <d v="2019-03-30T05:00:00"/>
    <x v="3"/>
  </r>
  <r>
    <n v="632"/>
    <s v="Parker PLC"/>
    <s v="Reduced interactive matrix"/>
    <x v="339"/>
    <n v="30902"/>
    <x v="2"/>
    <n v="278"/>
    <s v="US"/>
    <s v="USD"/>
    <n v="1414904400"/>
    <n v="1416463200"/>
    <b v="0"/>
    <b v="0"/>
    <s v="theater/plays"/>
    <n v="43"/>
    <n v="111"/>
    <x v="3"/>
    <s v="plays"/>
    <x v="582"/>
    <d v="2014-11-20T06:00:00"/>
    <x v="1"/>
  </r>
  <r>
    <n v="633"/>
    <s v="Yu and Sons"/>
    <s v="Adaptive context-sensitive architecture"/>
    <x v="313"/>
    <n v="5569"/>
    <x v="0"/>
    <n v="105"/>
    <s v="US"/>
    <s v="USD"/>
    <n v="1446876000"/>
    <n v="1447221600"/>
    <b v="0"/>
    <b v="0"/>
    <s v="film &amp; video/animation"/>
    <n v="83"/>
    <n v="53"/>
    <x v="4"/>
    <s v="animation"/>
    <x v="336"/>
    <d v="2015-11-11T06:00:00"/>
    <x v="0"/>
  </r>
  <r>
    <n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s v="film &amp; video/television"/>
    <n v="79"/>
    <n v="56"/>
    <x v="4"/>
    <s v="television"/>
    <x v="583"/>
    <d v="2017-04-08T05:00:00"/>
    <x v="5"/>
  </r>
  <r>
    <n v="635"/>
    <s v="Mack Ltd"/>
    <s v="Reactive regional access"/>
    <x v="340"/>
    <n v="158590"/>
    <x v="1"/>
    <n v="2266"/>
    <s v="US"/>
    <s v="USD"/>
    <n v="1360389600"/>
    <n v="1363150800"/>
    <b v="0"/>
    <b v="0"/>
    <s v="film &amp; video/television"/>
    <n v="114"/>
    <n v="70"/>
    <x v="4"/>
    <s v="television"/>
    <x v="584"/>
    <d v="2013-03-13T05:00:00"/>
    <x v="2"/>
  </r>
  <r>
    <n v="636"/>
    <s v="Lamb-Sanders"/>
    <s v="Stand-alone reciprocal frame"/>
    <x v="341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  <x v="4"/>
  </r>
  <r>
    <n v="637"/>
    <s v="Williams-Ramirez"/>
    <s v="Open-architected 24/7 throughput"/>
    <x v="275"/>
    <n v="6750"/>
    <x v="0"/>
    <n v="65"/>
    <s v="US"/>
    <s v="USD"/>
    <n v="1479103200"/>
    <n v="1479794400"/>
    <b v="0"/>
    <b v="0"/>
    <s v="theater/plays"/>
    <n v="79"/>
    <n v="104"/>
    <x v="3"/>
    <s v="plays"/>
    <x v="586"/>
    <d v="2016-11-22T06:00:00"/>
    <x v="7"/>
  </r>
  <r>
    <n v="638"/>
    <s v="Weaver Ltd"/>
    <s v="Monitored 24/7 approach"/>
    <x v="342"/>
    <n v="9318"/>
    <x v="0"/>
    <n v="94"/>
    <s v="US"/>
    <s v="USD"/>
    <n v="1280206800"/>
    <n v="1281243600"/>
    <b v="0"/>
    <b v="1"/>
    <s v="theater/plays"/>
    <n v="11"/>
    <n v="99"/>
    <x v="3"/>
    <s v="plays"/>
    <x v="587"/>
    <d v="2010-08-08T05:00:00"/>
    <x v="6"/>
  </r>
  <r>
    <n v="639"/>
    <s v="Barnes-Williams"/>
    <s v="Upgradable explicit forecast"/>
    <x v="133"/>
    <n v="4832"/>
    <x v="2"/>
    <n v="45"/>
    <s v="US"/>
    <s v="USD"/>
    <n v="1532754000"/>
    <n v="1532754000"/>
    <b v="0"/>
    <b v="1"/>
    <s v="film &amp; video/drama"/>
    <n v="56"/>
    <n v="107"/>
    <x v="4"/>
    <s v="drama"/>
    <x v="588"/>
    <d v="2018-07-28T05:00:00"/>
    <x v="9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s v="theater/plays"/>
    <n v="17"/>
    <n v="77"/>
    <x v="3"/>
    <s v="plays"/>
    <x v="589"/>
    <d v="2016-01-21T06:00:00"/>
    <x v="7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s v="theater/plays"/>
    <n v="120"/>
    <n v="58"/>
    <x v="3"/>
    <s v="plays"/>
    <x v="590"/>
    <d v="2017-03-20T05:00:00"/>
    <x v="5"/>
  </r>
  <r>
    <n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s v="technology/wearables"/>
    <n v="145"/>
    <n v="104"/>
    <x v="2"/>
    <s v="wearables"/>
    <x v="591"/>
    <d v="2018-12-26T06:00:00"/>
    <x v="9"/>
  </r>
  <r>
    <n v="643"/>
    <s v="Harris Inc"/>
    <s v="Future-proofed modular groupware"/>
    <x v="344"/>
    <n v="32986"/>
    <x v="1"/>
    <n v="375"/>
    <s v="US"/>
    <s v="USD"/>
    <n v="1488348000"/>
    <n v="1489899600"/>
    <b v="0"/>
    <b v="0"/>
    <s v="theater/plays"/>
    <n v="221"/>
    <n v="88"/>
    <x v="3"/>
    <s v="plays"/>
    <x v="592"/>
    <d v="2017-03-19T05:00:00"/>
    <x v="5"/>
  </r>
  <r>
    <n v="644"/>
    <s v="Peters-Nelson"/>
    <s v="Distributed real-time algorithm"/>
    <x v="345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  <x v="9"/>
  </r>
  <r>
    <n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  <x v="9"/>
  </r>
  <r>
    <n v="646"/>
    <s v="Robinson Group"/>
    <s v="Switchable reciprocal middleware"/>
    <x v="201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  <x v="2"/>
  </r>
  <r>
    <n v="647"/>
    <s v="Jordan-Wolfe"/>
    <s v="Inverse multimedia Graphic Interface"/>
    <x v="6"/>
    <n v="1863"/>
    <x v="0"/>
    <n v="18"/>
    <s v="US"/>
    <s v="USD"/>
    <n v="1523250000"/>
    <n v="1525323600"/>
    <b v="0"/>
    <b v="0"/>
    <s v="publishing/translations"/>
    <n v="41"/>
    <n v="104"/>
    <x v="5"/>
    <s v="translations"/>
    <x v="596"/>
    <d v="2018-05-03T05:00:00"/>
    <x v="9"/>
  </r>
  <r>
    <n v="648"/>
    <s v="Vargas-Cox"/>
    <s v="Vision-oriented local contingency"/>
    <x v="347"/>
    <n v="62174"/>
    <x v="3"/>
    <n v="723"/>
    <s v="US"/>
    <s v="USD"/>
    <n v="1499317200"/>
    <n v="1500872400"/>
    <b v="1"/>
    <b v="0"/>
    <s v="food/food trucks"/>
    <n v="63"/>
    <n v="86"/>
    <x v="0"/>
    <s v="food trucks"/>
    <x v="597"/>
    <d v="2017-07-24T05:00:00"/>
    <x v="5"/>
  </r>
  <r>
    <n v="649"/>
    <s v="Yang and Sons"/>
    <s v="Reactive 6thgeneration hub"/>
    <x v="155"/>
    <n v="59003"/>
    <x v="0"/>
    <n v="602"/>
    <s v="CH"/>
    <s v="CHF"/>
    <n v="1287550800"/>
    <n v="1288501200"/>
    <b v="1"/>
    <b v="1"/>
    <s v="theater/plays"/>
    <n v="48"/>
    <n v="98"/>
    <x v="3"/>
    <s v="plays"/>
    <x v="598"/>
    <d v="2010-10-31T05:00:00"/>
    <x v="6"/>
  </r>
  <r>
    <n v="650"/>
    <s v="Wilson, Wilson and Mathis"/>
    <s v="Optional asymmetric success"/>
    <x v="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  <x v="1"/>
  </r>
  <r>
    <n v="651"/>
    <s v="Wang, Koch and Weaver"/>
    <s v="Digitized analyzing capacity"/>
    <x v="348"/>
    <n v="174039"/>
    <x v="0"/>
    <n v="3868"/>
    <s v="IT"/>
    <s v="EUR"/>
    <n v="1393048800"/>
    <n v="1394344800"/>
    <b v="0"/>
    <b v="0"/>
    <s v="film &amp; video/shorts"/>
    <n v="88"/>
    <n v="45"/>
    <x v="4"/>
    <s v="shorts"/>
    <x v="600"/>
    <d v="2014-03-09T06:00:00"/>
    <x v="1"/>
  </r>
  <r>
    <n v="652"/>
    <s v="Cisneros Ltd"/>
    <s v="Vision-oriented regional hub"/>
    <x v="83"/>
    <n v="12684"/>
    <x v="1"/>
    <n v="409"/>
    <s v="US"/>
    <s v="USD"/>
    <n v="1470373200"/>
    <n v="1474088400"/>
    <b v="0"/>
    <b v="0"/>
    <s v="technology/web"/>
    <n v="127"/>
    <n v="31"/>
    <x v="2"/>
    <s v="web"/>
    <x v="601"/>
    <d v="2016-09-17T05:00:00"/>
    <x v="7"/>
  </r>
  <r>
    <n v="653"/>
    <s v="Williams-Jones"/>
    <s v="Monitored incremental info-mediaries"/>
    <x v="60"/>
    <n v="14033"/>
    <x v="1"/>
    <n v="234"/>
    <s v="US"/>
    <s v="USD"/>
    <n v="1460091600"/>
    <n v="1460264400"/>
    <b v="0"/>
    <b v="0"/>
    <s v="technology/web"/>
    <n v="2339"/>
    <n v="60"/>
    <x v="2"/>
    <s v="web"/>
    <x v="602"/>
    <d v="2016-04-10T05:00:00"/>
    <x v="7"/>
  </r>
  <r>
    <n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  <x v="0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s v="photography/photography books"/>
    <n v="191"/>
    <n v="50"/>
    <x v="7"/>
    <s v="photography books"/>
    <x v="603"/>
    <d v="2017-03-15T05:00:00"/>
    <x v="5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s v="food/food trucks"/>
    <n v="42"/>
    <n v="99"/>
    <x v="0"/>
    <s v="food trucks"/>
    <x v="604"/>
    <d v="2018-01-02T06:00:00"/>
    <x v="5"/>
  </r>
  <r>
    <n v="657"/>
    <s v="Russo, Kim and Mccoy"/>
    <s v="Balanced optimal hardware"/>
    <x v="83"/>
    <n v="824"/>
    <x v="0"/>
    <n v="14"/>
    <s v="US"/>
    <s v="USD"/>
    <n v="1514354400"/>
    <n v="1515736800"/>
    <b v="0"/>
    <b v="0"/>
    <s v="film &amp; video/science fiction"/>
    <n v="8"/>
    <n v="59"/>
    <x v="4"/>
    <s v="science fiction"/>
    <x v="605"/>
    <d v="2018-01-12T06:00:00"/>
    <x v="5"/>
  </r>
  <r>
    <n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s v="music/rock"/>
    <n v="60"/>
    <n v="81"/>
    <x v="1"/>
    <s v="rock"/>
    <x v="606"/>
    <d v="2015-09-22T05:00:00"/>
    <x v="0"/>
  </r>
  <r>
    <n v="659"/>
    <s v="Bailey and Sons"/>
    <s v="Grass-roots dynamic emulation"/>
    <x v="353"/>
    <n v="57010"/>
    <x v="0"/>
    <n v="750"/>
    <s v="GB"/>
    <s v="GBP"/>
    <n v="1296108000"/>
    <n v="1296194400"/>
    <b v="0"/>
    <b v="0"/>
    <s v="film &amp; video/documentary"/>
    <n v="47"/>
    <n v="76"/>
    <x v="4"/>
    <s v="documentary"/>
    <x v="65"/>
    <d v="2011-01-28T06:00:00"/>
    <x v="8"/>
  </r>
  <r>
    <n v="660"/>
    <s v="Jensen-Brown"/>
    <s v="Fundamental disintermediate matrix"/>
    <x v="14"/>
    <n v="7438"/>
    <x v="0"/>
    <n v="77"/>
    <s v="US"/>
    <s v="USD"/>
    <n v="1440133200"/>
    <n v="1440910800"/>
    <b v="1"/>
    <b v="0"/>
    <s v="theater/plays"/>
    <n v="82"/>
    <n v="97"/>
    <x v="3"/>
    <s v="plays"/>
    <x v="607"/>
    <d v="2015-08-30T05:00:00"/>
    <x v="0"/>
  </r>
  <r>
    <n v="661"/>
    <s v="Smith Group"/>
    <s v="Right-sized secondary challenge"/>
    <x v="354"/>
    <n v="57872"/>
    <x v="0"/>
    <n v="752"/>
    <s v="DK"/>
    <s v="DKK"/>
    <n v="1332910800"/>
    <n v="1335502800"/>
    <b v="0"/>
    <b v="0"/>
    <s v="music/jazz"/>
    <n v="54"/>
    <n v="77"/>
    <x v="1"/>
    <s v="jazz"/>
    <x v="608"/>
    <d v="2012-04-27T05:00:00"/>
    <x v="4"/>
  </r>
  <r>
    <n v="662"/>
    <s v="Murphy-Farrell"/>
    <s v="Implemented exuding software"/>
    <x v="14"/>
    <n v="8906"/>
    <x v="0"/>
    <n v="131"/>
    <s v="US"/>
    <s v="USD"/>
    <n v="1544335200"/>
    <n v="1544680800"/>
    <b v="0"/>
    <b v="0"/>
    <s v="theater/plays"/>
    <n v="98"/>
    <n v="68"/>
    <x v="3"/>
    <s v="plays"/>
    <x v="609"/>
    <d v="2018-12-13T06:00:00"/>
    <x v="9"/>
  </r>
  <r>
    <n v="663"/>
    <s v="Everett-Wolfe"/>
    <s v="Total optimizing software"/>
    <x v="83"/>
    <n v="7724"/>
    <x v="0"/>
    <n v="87"/>
    <s v="US"/>
    <s v="USD"/>
    <n v="1286427600"/>
    <n v="1288414800"/>
    <b v="0"/>
    <b v="0"/>
    <s v="theater/plays"/>
    <n v="77"/>
    <n v="89"/>
    <x v="3"/>
    <s v="plays"/>
    <x v="610"/>
    <d v="2010-10-30T05:00:00"/>
    <x v="6"/>
  </r>
  <r>
    <n v="664"/>
    <s v="Young PLC"/>
    <s v="Optional maximized attitude"/>
    <x v="355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  <x v="4"/>
  </r>
  <r>
    <n v="665"/>
    <s v="Park-Goodman"/>
    <s v="Customer-focused impactful extranet"/>
    <x v="135"/>
    <n v="12219"/>
    <x v="1"/>
    <n v="272"/>
    <s v="US"/>
    <s v="USD"/>
    <n v="1310187600"/>
    <n v="1311397200"/>
    <b v="0"/>
    <b v="1"/>
    <s v="film &amp; video/documentary"/>
    <n v="240"/>
    <n v="45"/>
    <x v="4"/>
    <s v="documentary"/>
    <x v="611"/>
    <d v="2011-07-23T05:00:00"/>
    <x v="8"/>
  </r>
  <r>
    <n v="666"/>
    <s v="York, Barr and Grant"/>
    <s v="Cloned bottom-line success"/>
    <x v="33"/>
    <n v="1985"/>
    <x v="3"/>
    <n v="25"/>
    <s v="US"/>
    <s v="USD"/>
    <n v="1377838800"/>
    <n v="1378357200"/>
    <b v="0"/>
    <b v="1"/>
    <s v="theater/plays"/>
    <n v="64"/>
    <n v="79"/>
    <x v="3"/>
    <s v="plays"/>
    <x v="612"/>
    <d v="2013-09-05T05:00:00"/>
    <x v="2"/>
  </r>
  <r>
    <n v="667"/>
    <s v="Little Ltd"/>
    <s v="Decentralized bandwidth-monitored ability"/>
    <x v="350"/>
    <n v="12155"/>
    <x v="1"/>
    <n v="419"/>
    <s v="US"/>
    <s v="USD"/>
    <n v="1410325200"/>
    <n v="1411102800"/>
    <b v="0"/>
    <b v="0"/>
    <s v="journalism/audio"/>
    <n v="176"/>
    <n v="29"/>
    <x v="8"/>
    <s v="audio"/>
    <x v="613"/>
    <d v="2014-09-19T05:00:00"/>
    <x v="1"/>
  </r>
  <r>
    <n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s v="theater/plays"/>
    <n v="20"/>
    <n v="74"/>
    <x v="3"/>
    <s v="plays"/>
    <x v="614"/>
    <d v="2012-08-13T05:00:00"/>
    <x v="4"/>
  </r>
  <r>
    <n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s v="theater/plays"/>
    <n v="359"/>
    <n v="108"/>
    <x v="3"/>
    <s v="plays"/>
    <x v="615"/>
    <d v="2017-07-05T05:00:00"/>
    <x v="5"/>
  </r>
  <r>
    <n v="670"/>
    <s v="Robinson Group"/>
    <s v="Re-contextualized homogeneous flexibility"/>
    <x v="358"/>
    <n v="75955"/>
    <x v="1"/>
    <n v="1101"/>
    <s v="US"/>
    <s v="USD"/>
    <n v="1456380000"/>
    <n v="1457416800"/>
    <b v="0"/>
    <b v="0"/>
    <s v="music/indie rock"/>
    <n v="469"/>
    <n v="69"/>
    <x v="1"/>
    <s v="indie rock"/>
    <x v="90"/>
    <d v="2016-03-08T06:00:00"/>
    <x v="7"/>
  </r>
  <r>
    <n v="671"/>
    <s v="Robinson-Kelly"/>
    <s v="Monitored bi-directional standardization"/>
    <x v="359"/>
    <n v="119127"/>
    <x v="1"/>
    <n v="1073"/>
    <s v="US"/>
    <s v="USD"/>
    <n v="1280552400"/>
    <n v="1280898000"/>
    <b v="0"/>
    <b v="1"/>
    <s v="theater/plays"/>
    <n v="122"/>
    <n v="111"/>
    <x v="3"/>
    <s v="plays"/>
    <x v="616"/>
    <d v="2010-08-04T05:00:00"/>
    <x v="6"/>
  </r>
  <r>
    <n v="672"/>
    <s v="Kelly-Colon"/>
    <s v="Stand-alone grid-enabled leverage"/>
    <x v="36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d v="2018-03-31T05:00:00"/>
    <x v="9"/>
  </r>
  <r>
    <n v="673"/>
    <s v="Turner, Scott and Gentry"/>
    <s v="Assimilated regional groupware"/>
    <x v="36"/>
    <n v="2445"/>
    <x v="0"/>
    <n v="58"/>
    <s v="IT"/>
    <s v="EUR"/>
    <n v="1460696400"/>
    <n v="1462510800"/>
    <b v="0"/>
    <b v="0"/>
    <s v="music/indie rock"/>
    <n v="44"/>
    <n v="42"/>
    <x v="1"/>
    <s v="indie rock"/>
    <x v="618"/>
    <d v="2016-05-06T05:00:00"/>
    <x v="7"/>
  </r>
  <r>
    <n v="674"/>
    <s v="Sanchez Ltd"/>
    <s v="Up-sized 24hour instruction set"/>
    <x v="361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  <x v="8"/>
  </r>
  <r>
    <n v="675"/>
    <s v="Giles-Smith"/>
    <s v="Right-sized web-enabled intranet"/>
    <x v="62"/>
    <n v="11929"/>
    <x v="1"/>
    <n v="331"/>
    <s v="US"/>
    <s v="USD"/>
    <n v="1568178000"/>
    <n v="1568782800"/>
    <b v="0"/>
    <b v="0"/>
    <s v="journalism/audio"/>
    <n v="123"/>
    <n v="36"/>
    <x v="8"/>
    <s v="audio"/>
    <x v="620"/>
    <d v="2019-09-18T05:00:00"/>
    <x v="3"/>
  </r>
  <r>
    <n v="676"/>
    <s v="Thompson-Moreno"/>
    <s v="Expanded needs-based orchestration"/>
    <x v="362"/>
    <n v="118214"/>
    <x v="1"/>
    <n v="1170"/>
    <s v="US"/>
    <s v="USD"/>
    <n v="1348635600"/>
    <n v="1349413200"/>
    <b v="0"/>
    <b v="0"/>
    <s v="photography/photography books"/>
    <n v="190"/>
    <n v="101"/>
    <x v="7"/>
    <s v="photography books"/>
    <x v="621"/>
    <d v="2012-10-05T05:00:00"/>
    <x v="4"/>
  </r>
  <r>
    <n v="677"/>
    <s v="Murphy-Fox"/>
    <s v="Organic system-worthy orchestration"/>
    <x v="98"/>
    <n v="4432"/>
    <x v="0"/>
    <n v="111"/>
    <s v="US"/>
    <s v="USD"/>
    <n v="1468126800"/>
    <n v="1472446800"/>
    <b v="0"/>
    <b v="0"/>
    <s v="publishing/fiction"/>
    <n v="84"/>
    <n v="40"/>
    <x v="5"/>
    <s v="fiction"/>
    <x v="622"/>
    <d v="2016-08-29T05:00:00"/>
    <x v="7"/>
  </r>
  <r>
    <n v="678"/>
    <s v="Rodriguez-Patterson"/>
    <s v="Inverse static standardization"/>
    <x v="105"/>
    <n v="17879"/>
    <x v="3"/>
    <n v="215"/>
    <s v="US"/>
    <s v="USD"/>
    <n v="1547877600"/>
    <n v="1548050400"/>
    <b v="0"/>
    <b v="0"/>
    <s v="film &amp; video/drama"/>
    <n v="18"/>
    <n v="83"/>
    <x v="4"/>
    <s v="drama"/>
    <x v="35"/>
    <d v="2019-01-21T06:00:00"/>
    <x v="3"/>
  </r>
  <r>
    <n v="679"/>
    <s v="Davis Ltd"/>
    <s v="Synchronized motivating solution"/>
    <x v="1"/>
    <n v="14511"/>
    <x v="1"/>
    <n v="363"/>
    <s v="US"/>
    <s v="USD"/>
    <n v="1571374800"/>
    <n v="1571806800"/>
    <b v="0"/>
    <b v="1"/>
    <s v="food/food trucks"/>
    <n v="1037"/>
    <n v="40"/>
    <x v="0"/>
    <s v="food trucks"/>
    <x v="623"/>
    <d v="2019-10-23T05:00:00"/>
    <x v="3"/>
  </r>
  <r>
    <n v="680"/>
    <s v="Nelson-Valdez"/>
    <s v="Open-source 4thgeneration open system"/>
    <x v="363"/>
    <n v="141822"/>
    <x v="0"/>
    <n v="2955"/>
    <s v="US"/>
    <s v="USD"/>
    <n v="1576303200"/>
    <n v="1576476000"/>
    <b v="0"/>
    <b v="1"/>
    <s v="games/mobile games"/>
    <n v="97"/>
    <n v="48"/>
    <x v="6"/>
    <s v="mobile games"/>
    <x v="624"/>
    <d v="2019-12-16T06:00:00"/>
    <x v="3"/>
  </r>
  <r>
    <n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s v="theater/plays"/>
    <n v="86"/>
    <n v="96"/>
    <x v="3"/>
    <s v="plays"/>
    <x v="625"/>
    <d v="2011-12-27T06:00:00"/>
    <x v="8"/>
  </r>
  <r>
    <n v="682"/>
    <s v="Nguyen and Sons"/>
    <s v="Compatible 5thgeneration concept"/>
    <x v="91"/>
    <n v="8109"/>
    <x v="1"/>
    <n v="103"/>
    <s v="US"/>
    <s v="USD"/>
    <n v="1386741600"/>
    <n v="1387519200"/>
    <b v="0"/>
    <b v="0"/>
    <s v="theater/plays"/>
    <n v="150"/>
    <n v="79"/>
    <x v="3"/>
    <s v="plays"/>
    <x v="626"/>
    <d v="2013-12-20T06:00:00"/>
    <x v="2"/>
  </r>
  <r>
    <n v="683"/>
    <s v="Jones PLC"/>
    <s v="Virtual systemic intranet"/>
    <x v="173"/>
    <n v="8244"/>
    <x v="1"/>
    <n v="147"/>
    <s v="US"/>
    <s v="USD"/>
    <n v="1537074000"/>
    <n v="1537246800"/>
    <b v="0"/>
    <b v="0"/>
    <s v="theater/plays"/>
    <n v="358"/>
    <n v="56"/>
    <x v="3"/>
    <s v="plays"/>
    <x v="627"/>
    <d v="2018-09-18T05:00:00"/>
    <x v="9"/>
  </r>
  <r>
    <n v="684"/>
    <s v="Gilmore LLC"/>
    <s v="Optimized systemic algorithm"/>
    <x v="1"/>
    <n v="7600"/>
    <x v="1"/>
    <n v="110"/>
    <s v="CA"/>
    <s v="CAD"/>
    <n v="1277787600"/>
    <n v="1279515600"/>
    <b v="0"/>
    <b v="0"/>
    <s v="publishing/nonfiction"/>
    <n v="543"/>
    <n v="69"/>
    <x v="5"/>
    <s v="nonfiction"/>
    <x v="628"/>
    <d v="2010-07-19T05:00:00"/>
    <x v="6"/>
  </r>
  <r>
    <n v="685"/>
    <s v="Lee-Cobb"/>
    <s v="Customizable homogeneous firmware"/>
    <x v="365"/>
    <n v="94501"/>
    <x v="0"/>
    <n v="926"/>
    <s v="CA"/>
    <s v="CAD"/>
    <n v="1440306000"/>
    <n v="1442379600"/>
    <b v="0"/>
    <b v="0"/>
    <s v="theater/plays"/>
    <n v="68"/>
    <n v="102"/>
    <x v="3"/>
    <s v="plays"/>
    <x v="629"/>
    <d v="2015-09-16T05:00:00"/>
    <x v="0"/>
  </r>
  <r>
    <n v="686"/>
    <s v="Jones, Wiley and Robbins"/>
    <s v="Front-line cohesive extranet"/>
    <x v="168"/>
    <n v="14381"/>
    <x v="1"/>
    <n v="134"/>
    <s v="US"/>
    <s v="USD"/>
    <n v="1522126800"/>
    <n v="1523077200"/>
    <b v="0"/>
    <b v="0"/>
    <s v="technology/wearables"/>
    <n v="192"/>
    <n v="107"/>
    <x v="2"/>
    <s v="wearables"/>
    <x v="630"/>
    <d v="2018-04-07T05:00:00"/>
    <x v="9"/>
  </r>
  <r>
    <n v="687"/>
    <s v="Martin, Gates and Holt"/>
    <s v="Distributed holistic neural-net"/>
    <x v="42"/>
    <n v="13980"/>
    <x v="1"/>
    <n v="269"/>
    <s v="US"/>
    <s v="USD"/>
    <n v="1489298400"/>
    <n v="1489554000"/>
    <b v="0"/>
    <b v="0"/>
    <s v="theater/plays"/>
    <n v="932"/>
    <n v="52"/>
    <x v="3"/>
    <s v="plays"/>
    <x v="631"/>
    <d v="2017-03-15T05:00:00"/>
    <x v="5"/>
  </r>
  <r>
    <n v="688"/>
    <s v="Bowen, Davies and Burns"/>
    <s v="Devolved client-server monitoring"/>
    <x v="49"/>
    <n v="12449"/>
    <x v="1"/>
    <n v="175"/>
    <s v="US"/>
    <s v="USD"/>
    <n v="1547100000"/>
    <n v="1548482400"/>
    <b v="0"/>
    <b v="1"/>
    <s v="film &amp; video/television"/>
    <n v="429"/>
    <n v="71"/>
    <x v="4"/>
    <s v="television"/>
    <x v="632"/>
    <d v="2019-01-26T06:00:00"/>
    <x v="3"/>
  </r>
  <r>
    <n v="689"/>
    <s v="Nguyen Inc"/>
    <s v="Seamless directional capacity"/>
    <x v="190"/>
    <n v="7348"/>
    <x v="1"/>
    <n v="69"/>
    <s v="US"/>
    <s v="USD"/>
    <n v="1383022800"/>
    <n v="1384063200"/>
    <b v="0"/>
    <b v="0"/>
    <s v="technology/web"/>
    <n v="101"/>
    <n v="106"/>
    <x v="2"/>
    <s v="web"/>
    <x v="633"/>
    <d v="2013-11-10T06:00:00"/>
    <x v="2"/>
  </r>
  <r>
    <n v="690"/>
    <s v="Walsh-Watts"/>
    <s v="Polarized actuating implementation"/>
    <x v="136"/>
    <n v="8158"/>
    <x v="1"/>
    <n v="190"/>
    <s v="US"/>
    <s v="USD"/>
    <n v="1322373600"/>
    <n v="1322892000"/>
    <b v="0"/>
    <b v="1"/>
    <s v="film &amp; video/documentary"/>
    <n v="227"/>
    <n v="43"/>
    <x v="4"/>
    <s v="documentary"/>
    <x v="634"/>
    <d v="2011-12-03T06:00:00"/>
    <x v="8"/>
  </r>
  <r>
    <n v="691"/>
    <s v="Ray, Li and Li"/>
    <s v="Front-line disintermediate hub"/>
    <x v="92"/>
    <n v="7119"/>
    <x v="1"/>
    <n v="237"/>
    <s v="US"/>
    <s v="USD"/>
    <n v="1349240400"/>
    <n v="1350709200"/>
    <b v="1"/>
    <b v="1"/>
    <s v="film &amp; video/documentary"/>
    <n v="142"/>
    <n v="30"/>
    <x v="4"/>
    <s v="documentary"/>
    <x v="635"/>
    <d v="2012-10-20T05:00:00"/>
    <x v="4"/>
  </r>
  <r>
    <n v="692"/>
    <s v="Murray Ltd"/>
    <s v="Decentralized 4thgeneration challenge"/>
    <x v="46"/>
    <n v="5438"/>
    <x v="0"/>
    <n v="77"/>
    <s v="GB"/>
    <s v="GBP"/>
    <n v="1562648400"/>
    <n v="1564203600"/>
    <b v="0"/>
    <b v="0"/>
    <s v="music/rock"/>
    <n v="91"/>
    <n v="71"/>
    <x v="1"/>
    <s v="rock"/>
    <x v="636"/>
    <d v="2019-07-27T05:00:00"/>
    <x v="3"/>
  </r>
  <r>
    <n v="693"/>
    <s v="Bradford-Silva"/>
    <s v="Reverse-engineered composite hierarchy"/>
    <x v="366"/>
    <n v="115396"/>
    <x v="0"/>
    <n v="1748"/>
    <s v="US"/>
    <s v="USD"/>
    <n v="1508216400"/>
    <n v="1509685200"/>
    <b v="0"/>
    <b v="0"/>
    <s v="theater/plays"/>
    <n v="64"/>
    <n v="66"/>
    <x v="3"/>
    <s v="plays"/>
    <x v="637"/>
    <d v="2017-11-03T05:00:00"/>
    <x v="5"/>
  </r>
  <r>
    <n v="694"/>
    <s v="Mora-Bradley"/>
    <s v="Programmable tangible ability"/>
    <x v="14"/>
    <n v="7656"/>
    <x v="0"/>
    <n v="79"/>
    <s v="US"/>
    <s v="USD"/>
    <n v="1511762400"/>
    <n v="1514959200"/>
    <b v="0"/>
    <b v="0"/>
    <s v="theater/plays"/>
    <n v="84"/>
    <n v="97"/>
    <x v="3"/>
    <s v="plays"/>
    <x v="638"/>
    <d v="2018-01-03T06:00:00"/>
    <x v="5"/>
  </r>
  <r>
    <n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s v="music/rock"/>
    <n v="134"/>
    <n v="63"/>
    <x v="1"/>
    <s v="rock"/>
    <x v="639"/>
    <d v="2015-11-30T06:00:00"/>
    <x v="0"/>
  </r>
  <r>
    <n v="696"/>
    <s v="Lopez, Reid and Johnson"/>
    <s v="Total real-time hardware"/>
    <x v="367"/>
    <n v="96888"/>
    <x v="0"/>
    <n v="889"/>
    <s v="US"/>
    <s v="USD"/>
    <n v="1429506000"/>
    <n v="1429592400"/>
    <b v="0"/>
    <b v="1"/>
    <s v="theater/plays"/>
    <n v="59"/>
    <n v="109"/>
    <x v="3"/>
    <s v="plays"/>
    <x v="640"/>
    <d v="2015-04-21T05:00:00"/>
    <x v="0"/>
  </r>
  <r>
    <n v="697"/>
    <s v="Fox-Williams"/>
    <s v="Profound system-worthy functionalities"/>
    <x v="368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  <x v="9"/>
  </r>
  <r>
    <n v="698"/>
    <s v="Taylor, Wood and Taylor"/>
    <s v="Cloned hybrid focus group"/>
    <x v="369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  <x v="8"/>
  </r>
  <r>
    <n v="699"/>
    <s v="King Inc"/>
    <s v="Ergonomic dedicated focus group"/>
    <x v="71"/>
    <n v="6245"/>
    <x v="0"/>
    <n v="56"/>
    <s v="US"/>
    <s v="USD"/>
    <n v="1561438800"/>
    <n v="1561525200"/>
    <b v="0"/>
    <b v="0"/>
    <s v="film &amp; video/drama"/>
    <n v="84"/>
    <n v="112"/>
    <x v="4"/>
    <s v="drama"/>
    <x v="230"/>
    <d v="2019-06-26T05:00:00"/>
    <x v="3"/>
  </r>
  <r>
    <n v="700"/>
    <s v="Cole, Petty and Cameron"/>
    <s v="Realigned zero administration paradigm"/>
    <x v="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  <x v="6"/>
  </r>
  <r>
    <n v="701"/>
    <s v="Mcclain LLC"/>
    <s v="Open-source multi-tasking methodology"/>
    <x v="370"/>
    <n v="91014"/>
    <x v="1"/>
    <n v="820"/>
    <s v="US"/>
    <s v="USD"/>
    <n v="1301202000"/>
    <n v="1301806800"/>
    <b v="1"/>
    <b v="0"/>
    <s v="theater/plays"/>
    <n v="175"/>
    <n v="111"/>
    <x v="3"/>
    <s v="plays"/>
    <x v="643"/>
    <d v="2011-04-03T05:00:00"/>
    <x v="8"/>
  </r>
  <r>
    <n v="702"/>
    <s v="Sims-Gross"/>
    <s v="Object-based attitude-oriented analyzer"/>
    <x v="251"/>
    <n v="4710"/>
    <x v="0"/>
    <n v="83"/>
    <s v="US"/>
    <s v="USD"/>
    <n v="1374469200"/>
    <n v="1374901200"/>
    <b v="0"/>
    <b v="0"/>
    <s v="technology/wearables"/>
    <n v="54"/>
    <n v="57"/>
    <x v="2"/>
    <s v="wearables"/>
    <x v="644"/>
    <d v="2013-07-27T05:00:00"/>
    <x v="2"/>
  </r>
  <r>
    <n v="703"/>
    <s v="Perez Group"/>
    <s v="Cross-platform tertiary hub"/>
    <x v="371"/>
    <n v="197728"/>
    <x v="1"/>
    <n v="2038"/>
    <s v="US"/>
    <s v="USD"/>
    <n v="1334984400"/>
    <n v="1336453200"/>
    <b v="1"/>
    <b v="1"/>
    <s v="publishing/translations"/>
    <n v="312"/>
    <n v="97"/>
    <x v="5"/>
    <s v="translations"/>
    <x v="645"/>
    <d v="2012-05-08T05:00:00"/>
    <x v="4"/>
  </r>
  <r>
    <n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s v="film &amp; video/animation"/>
    <n v="123"/>
    <n v="92"/>
    <x v="4"/>
    <s v="animation"/>
    <x v="646"/>
    <d v="2016-07-19T05:00:00"/>
    <x v="7"/>
  </r>
  <r>
    <n v="705"/>
    <s v="Ford LLC"/>
    <s v="Centralized tangible success"/>
    <x v="372"/>
    <n v="168048"/>
    <x v="0"/>
    <n v="2025"/>
    <s v="GB"/>
    <s v="GBP"/>
    <n v="1386741600"/>
    <n v="1387087200"/>
    <b v="0"/>
    <b v="0"/>
    <s v="publishing/nonfiction"/>
    <n v="99"/>
    <n v="83"/>
    <x v="5"/>
    <s v="nonfiction"/>
    <x v="626"/>
    <d v="2013-12-15T06:00:00"/>
    <x v="2"/>
  </r>
  <r>
    <n v="706"/>
    <s v="Moreno Ltd"/>
    <s v="Customer-focused multimedia methodology"/>
    <x v="2"/>
    <n v="138586"/>
    <x v="1"/>
    <n v="1345"/>
    <s v="AU"/>
    <s v="AUD"/>
    <n v="1546754400"/>
    <n v="1547445600"/>
    <b v="0"/>
    <b v="1"/>
    <s v="technology/web"/>
    <n v="128"/>
    <n v="103"/>
    <x v="2"/>
    <s v="web"/>
    <x v="647"/>
    <d v="2019-01-14T06:00:00"/>
    <x v="3"/>
  </r>
  <r>
    <n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s v="film &amp; video/drama"/>
    <n v="159"/>
    <n v="69"/>
    <x v="4"/>
    <s v="drama"/>
    <x v="159"/>
    <d v="2019-01-13T06:00:00"/>
    <x v="9"/>
  </r>
  <r>
    <n v="708"/>
    <s v="Ortega LLC"/>
    <s v="Secured bifurcated intranet"/>
    <x v="12"/>
    <n v="12020"/>
    <x v="1"/>
    <n v="137"/>
    <s v="CH"/>
    <s v="CHF"/>
    <n v="1495429200"/>
    <n v="1496293200"/>
    <b v="0"/>
    <b v="0"/>
    <s v="theater/plays"/>
    <n v="707"/>
    <n v="88"/>
    <x v="3"/>
    <s v="plays"/>
    <x v="648"/>
    <d v="2017-06-01T05:00:00"/>
    <x v="5"/>
  </r>
  <r>
    <n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s v="theater/plays"/>
    <n v="142"/>
    <n v="75"/>
    <x v="3"/>
    <s v="plays"/>
    <x v="267"/>
    <d v="2012-04-26T05:00:00"/>
    <x v="4"/>
  </r>
  <r>
    <n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s v="theater/plays"/>
    <n v="148"/>
    <n v="51"/>
    <x v="3"/>
    <s v="plays"/>
    <x v="649"/>
    <d v="2018-07-21T05:00:00"/>
    <x v="9"/>
  </r>
  <r>
    <n v="711"/>
    <s v="Anderson LLC"/>
    <s v="Customizable full-range artificial intelligence"/>
    <x v="8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  <x v="7"/>
  </r>
  <r>
    <n v="712"/>
    <s v="Garza-Bryant"/>
    <s v="Programmable leadingedge contingency"/>
    <x v="126"/>
    <n v="14725"/>
    <x v="1"/>
    <n v="202"/>
    <s v="US"/>
    <s v="USD"/>
    <n v="1467954000"/>
    <n v="1471496400"/>
    <b v="0"/>
    <b v="0"/>
    <s v="theater/plays"/>
    <n v="1841"/>
    <n v="73"/>
    <x v="3"/>
    <s v="plays"/>
    <x v="571"/>
    <d v="2016-08-18T05:00:00"/>
    <x v="7"/>
  </r>
  <r>
    <n v="713"/>
    <s v="Mays LLC"/>
    <s v="Multi-layered global groupware"/>
    <x v="350"/>
    <n v="11174"/>
    <x v="1"/>
    <n v="103"/>
    <s v="US"/>
    <s v="USD"/>
    <n v="1471842000"/>
    <n v="1472878800"/>
    <b v="0"/>
    <b v="0"/>
    <s v="publishing/radio &amp; podcasts"/>
    <n v="162"/>
    <n v="108"/>
    <x v="5"/>
    <s v="radio &amp; podcasts"/>
    <x v="650"/>
    <d v="2016-09-03T05:00:00"/>
    <x v="7"/>
  </r>
  <r>
    <n v="714"/>
    <s v="Evans-Jones"/>
    <s v="Switchable methodical superstructure"/>
    <x v="373"/>
    <n v="182036"/>
    <x v="1"/>
    <n v="1785"/>
    <s v="US"/>
    <s v="USD"/>
    <n v="1408424400"/>
    <n v="1408510800"/>
    <b v="0"/>
    <b v="0"/>
    <s v="music/rock"/>
    <n v="473"/>
    <n v="102"/>
    <x v="1"/>
    <s v="rock"/>
    <x v="1"/>
    <d v="2014-08-20T05:00:00"/>
    <x v="1"/>
  </r>
  <r>
    <n v="715"/>
    <s v="Fischer, Torres and Walker"/>
    <s v="Expanded even-keeled portal"/>
    <x v="374"/>
    <n v="28870"/>
    <x v="0"/>
    <n v="656"/>
    <s v="US"/>
    <s v="USD"/>
    <n v="1281157200"/>
    <n v="1281589200"/>
    <b v="0"/>
    <b v="0"/>
    <s v="games/mobile games"/>
    <n v="24"/>
    <n v="44"/>
    <x v="6"/>
    <s v="mobile games"/>
    <x v="651"/>
    <d v="2010-08-12T05:00:00"/>
    <x v="6"/>
  </r>
  <r>
    <n v="716"/>
    <s v="Tapia, Kramer and Hicks"/>
    <s v="Advanced modular moderator"/>
    <x v="22"/>
    <n v="10353"/>
    <x v="1"/>
    <n v="157"/>
    <s v="US"/>
    <s v="USD"/>
    <n v="1373432400"/>
    <n v="1375851600"/>
    <b v="0"/>
    <b v="1"/>
    <s v="theater/plays"/>
    <n v="518"/>
    <n v="66"/>
    <x v="3"/>
    <s v="plays"/>
    <x v="652"/>
    <d v="2013-08-07T05:00:00"/>
    <x v="2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s v="film &amp; video/documentary"/>
    <n v="248"/>
    <n v="25"/>
    <x v="4"/>
    <s v="documentary"/>
    <x v="653"/>
    <d v="2011-09-12T05:00:00"/>
    <x v="8"/>
  </r>
  <r>
    <n v="718"/>
    <s v="Reyes PLC"/>
    <s v="Expanded optimal pricing structure"/>
    <x v="111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  <x v="2"/>
  </r>
  <r>
    <n v="719"/>
    <s v="Pace, Simpson and Watkins"/>
    <s v="Down-sized uniform ability"/>
    <x v="350"/>
    <n v="10557"/>
    <x v="1"/>
    <n v="123"/>
    <s v="US"/>
    <s v="USD"/>
    <n v="1338267600"/>
    <n v="1339218000"/>
    <b v="0"/>
    <b v="0"/>
    <s v="publishing/fiction"/>
    <n v="153"/>
    <n v="86"/>
    <x v="5"/>
    <s v="fiction"/>
    <x v="655"/>
    <d v="2012-06-09T05:00:00"/>
    <x v="4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s v="theater/plays"/>
    <n v="37"/>
    <n v="85"/>
    <x v="3"/>
    <s v="plays"/>
    <x v="656"/>
    <d v="2018-03-07T06:00:00"/>
    <x v="9"/>
  </r>
  <r>
    <n v="721"/>
    <s v="Dominguez-Owens"/>
    <s v="Open-architected systematic intranet"/>
    <x v="375"/>
    <n v="5429"/>
    <x v="3"/>
    <n v="60"/>
    <s v="US"/>
    <s v="USD"/>
    <n v="1522818000"/>
    <n v="1523336400"/>
    <b v="0"/>
    <b v="0"/>
    <s v="music/rock"/>
    <n v="4"/>
    <n v="90"/>
    <x v="1"/>
    <s v="rock"/>
    <x v="657"/>
    <d v="2018-04-10T05:00:00"/>
    <x v="9"/>
  </r>
  <r>
    <n v="722"/>
    <s v="Thomas-Simmons"/>
    <s v="Proactive 24hour frame"/>
    <x v="376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  <x v="5"/>
  </r>
  <r>
    <n v="723"/>
    <s v="Beck-Knight"/>
    <s v="Exclusive fresh-thinking model"/>
    <x v="70"/>
    <n v="13250"/>
    <x v="1"/>
    <n v="144"/>
    <s v="AU"/>
    <s v="AUD"/>
    <n v="1456898400"/>
    <n v="1458709200"/>
    <b v="0"/>
    <b v="0"/>
    <s v="theater/plays"/>
    <n v="270"/>
    <n v="92"/>
    <x v="3"/>
    <s v="plays"/>
    <x v="658"/>
    <d v="2016-03-23T05:00:00"/>
    <x v="7"/>
  </r>
  <r>
    <n v="724"/>
    <s v="Mccoy Ltd"/>
    <s v="Business-focused encompassing intranet"/>
    <x v="141"/>
    <n v="11261"/>
    <x v="1"/>
    <n v="121"/>
    <s v="GB"/>
    <s v="GBP"/>
    <n v="1413954000"/>
    <n v="1414126800"/>
    <b v="0"/>
    <b v="1"/>
    <s v="theater/plays"/>
    <n v="134"/>
    <n v="93"/>
    <x v="3"/>
    <s v="plays"/>
    <x v="659"/>
    <d v="2014-10-24T05:00:00"/>
    <x v="1"/>
  </r>
  <r>
    <n v="725"/>
    <s v="Dawson-Tyler"/>
    <s v="Optional 6thgeneration access"/>
    <x v="377"/>
    <n v="97369"/>
    <x v="0"/>
    <n v="1596"/>
    <s v="US"/>
    <s v="USD"/>
    <n v="1416031200"/>
    <n v="1416204000"/>
    <b v="0"/>
    <b v="0"/>
    <s v="games/mobile games"/>
    <n v="50"/>
    <n v="61"/>
    <x v="6"/>
    <s v="mobile games"/>
    <x v="660"/>
    <d v="2014-11-17T06:00:00"/>
    <x v="1"/>
  </r>
  <r>
    <n v="726"/>
    <s v="Johns-Thomas"/>
    <s v="Realigned web-enabled functionalities"/>
    <x v="378"/>
    <n v="48227"/>
    <x v="3"/>
    <n v="524"/>
    <s v="US"/>
    <s v="USD"/>
    <n v="1287982800"/>
    <n v="1288501200"/>
    <b v="0"/>
    <b v="1"/>
    <s v="theater/plays"/>
    <n v="89"/>
    <n v="92"/>
    <x v="3"/>
    <s v="plays"/>
    <x v="661"/>
    <d v="2010-10-31T05:00:00"/>
    <x v="6"/>
  </r>
  <r>
    <n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s v="technology/web"/>
    <n v="165"/>
    <n v="81"/>
    <x v="2"/>
    <s v="web"/>
    <x v="4"/>
    <d v="2019-03-19T05:00:00"/>
    <x v="3"/>
  </r>
  <r>
    <n v="728"/>
    <s v="Stewart Inc"/>
    <s v="Versatile mission-critical knowledgebase"/>
    <x v="3"/>
    <n v="735"/>
    <x v="0"/>
    <n v="10"/>
    <s v="US"/>
    <s v="USD"/>
    <n v="1464152400"/>
    <n v="1465102800"/>
    <b v="0"/>
    <b v="0"/>
    <s v="theater/plays"/>
    <n v="18"/>
    <n v="74"/>
    <x v="3"/>
    <s v="plays"/>
    <x v="662"/>
    <d v="2016-06-05T05:00:00"/>
    <x v="7"/>
  </r>
  <r>
    <n v="729"/>
    <s v="Moore Group"/>
    <s v="Multi-lateral object-oriented open system"/>
    <x v="36"/>
    <n v="10397"/>
    <x v="1"/>
    <n v="122"/>
    <s v="US"/>
    <s v="USD"/>
    <n v="1359957600"/>
    <n v="1360130400"/>
    <b v="0"/>
    <b v="0"/>
    <s v="film &amp; video/drama"/>
    <n v="186"/>
    <n v="85"/>
    <x v="4"/>
    <s v="drama"/>
    <x v="663"/>
    <d v="2013-02-06T06:00:00"/>
    <x v="2"/>
  </r>
  <r>
    <n v="730"/>
    <s v="Carson PLC"/>
    <s v="Visionary system-worthy attitude"/>
    <x v="379"/>
    <n v="118847"/>
    <x v="1"/>
    <n v="1071"/>
    <s v="CA"/>
    <s v="CAD"/>
    <n v="1432357200"/>
    <n v="1432875600"/>
    <b v="0"/>
    <b v="0"/>
    <s v="technology/wearables"/>
    <n v="413"/>
    <n v="111"/>
    <x v="2"/>
    <s v="wearables"/>
    <x v="664"/>
    <d v="2015-05-29T05:00:00"/>
    <x v="0"/>
  </r>
  <r>
    <n v="731"/>
    <s v="Cruz, Hall and Mason"/>
    <s v="Synergized content-based hierarchy"/>
    <x v="48"/>
    <n v="7220"/>
    <x v="3"/>
    <n v="219"/>
    <s v="US"/>
    <s v="USD"/>
    <n v="1500786000"/>
    <n v="1500872400"/>
    <b v="0"/>
    <b v="0"/>
    <s v="technology/web"/>
    <n v="90"/>
    <n v="33"/>
    <x v="2"/>
    <s v="web"/>
    <x v="665"/>
    <d v="2017-07-24T05:00:00"/>
    <x v="5"/>
  </r>
  <r>
    <n v="732"/>
    <s v="Glass, Baker and Jones"/>
    <s v="Business-focused 24hour access"/>
    <x v="380"/>
    <n v="107622"/>
    <x v="0"/>
    <n v="1121"/>
    <s v="US"/>
    <s v="USD"/>
    <n v="1490158800"/>
    <n v="1492146000"/>
    <b v="0"/>
    <b v="1"/>
    <s v="music/rock"/>
    <n v="92"/>
    <n v="96"/>
    <x v="1"/>
    <s v="rock"/>
    <x v="666"/>
    <d v="2017-04-14T05:00:00"/>
    <x v="5"/>
  </r>
  <r>
    <n v="733"/>
    <s v="Marquez-Kerr"/>
    <s v="Automated hybrid orchestration"/>
    <x v="144"/>
    <n v="83267"/>
    <x v="1"/>
    <n v="980"/>
    <s v="US"/>
    <s v="USD"/>
    <n v="1406178000"/>
    <n v="1407301200"/>
    <b v="0"/>
    <b v="0"/>
    <s v="music/metal"/>
    <n v="527"/>
    <n v="85"/>
    <x v="1"/>
    <s v="metal"/>
    <x v="43"/>
    <d v="2014-08-06T05:00:00"/>
    <x v="1"/>
  </r>
  <r>
    <n v="734"/>
    <s v="Stone PLC"/>
    <s v="Exclusive 5thgeneration leverage"/>
    <x v="3"/>
    <n v="13404"/>
    <x v="1"/>
    <n v="536"/>
    <s v="US"/>
    <s v="USD"/>
    <n v="1485583200"/>
    <n v="1486620000"/>
    <b v="0"/>
    <b v="1"/>
    <s v="theater/plays"/>
    <n v="319"/>
    <n v="25"/>
    <x v="3"/>
    <s v="plays"/>
    <x v="667"/>
    <d v="2017-02-09T06:00:00"/>
    <x v="5"/>
  </r>
  <r>
    <n v="735"/>
    <s v="Caldwell PLC"/>
    <s v="Grass-roots zero administration alliance"/>
    <x v="211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  <x v="7"/>
  </r>
  <r>
    <n v="736"/>
    <s v="Silva-Hawkins"/>
    <s v="Proactive heuristic orchestration"/>
    <x v="106"/>
    <n v="2533"/>
    <x v="3"/>
    <n v="29"/>
    <s v="US"/>
    <s v="USD"/>
    <n v="1424412000"/>
    <n v="1424757600"/>
    <b v="0"/>
    <b v="0"/>
    <s v="publishing/nonfiction"/>
    <n v="33"/>
    <n v="87"/>
    <x v="5"/>
    <s v="nonfiction"/>
    <x v="669"/>
    <d v="2015-02-24T06:00:00"/>
    <x v="0"/>
  </r>
  <r>
    <n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s v="music/indie rock"/>
    <n v="136"/>
    <n v="28"/>
    <x v="1"/>
    <s v="indie rock"/>
    <x v="670"/>
    <d v="2016-11-23T06:00:00"/>
    <x v="7"/>
  </r>
  <r>
    <n v="738"/>
    <s v="Garcia Group"/>
    <s v="Extended zero administration software"/>
    <x v="381"/>
    <n v="1557"/>
    <x v="0"/>
    <n v="15"/>
    <s v="US"/>
    <s v="USD"/>
    <n v="1416117600"/>
    <n v="1418018400"/>
    <b v="0"/>
    <b v="1"/>
    <s v="theater/plays"/>
    <n v="2"/>
    <n v="104"/>
    <x v="3"/>
    <s v="plays"/>
    <x v="671"/>
    <d v="2014-12-08T06:00:00"/>
    <x v="1"/>
  </r>
  <r>
    <n v="739"/>
    <s v="Meyer-Avila"/>
    <s v="Multi-tiered discrete support"/>
    <x v="83"/>
    <n v="6100"/>
    <x v="0"/>
    <n v="191"/>
    <s v="US"/>
    <s v="USD"/>
    <n v="1340946000"/>
    <n v="1341032400"/>
    <b v="0"/>
    <b v="0"/>
    <s v="music/indie rock"/>
    <n v="61"/>
    <n v="32"/>
    <x v="1"/>
    <s v="indie rock"/>
    <x v="672"/>
    <d v="2012-06-30T05:00:00"/>
    <x v="4"/>
  </r>
  <r>
    <n v="740"/>
    <s v="Nelson, Smith and Graham"/>
    <s v="Phased system-worthy conglomeration"/>
    <x v="98"/>
    <n v="1592"/>
    <x v="0"/>
    <n v="16"/>
    <s v="US"/>
    <s v="USD"/>
    <n v="1486101600"/>
    <n v="1486360800"/>
    <b v="0"/>
    <b v="0"/>
    <s v="theater/plays"/>
    <n v="30"/>
    <n v="100"/>
    <x v="3"/>
    <s v="plays"/>
    <x v="673"/>
    <d v="2017-02-06T06:00:00"/>
    <x v="5"/>
  </r>
  <r>
    <n v="741"/>
    <s v="Garcia Ltd"/>
    <s v="Balanced mobile alliance"/>
    <x v="272"/>
    <n v="14150"/>
    <x v="1"/>
    <n v="130"/>
    <s v="US"/>
    <s v="USD"/>
    <n v="1274590800"/>
    <n v="1274677200"/>
    <b v="0"/>
    <b v="0"/>
    <s v="theater/plays"/>
    <n v="1179"/>
    <n v="109"/>
    <x v="3"/>
    <s v="plays"/>
    <x v="674"/>
    <d v="2010-05-24T05:00:00"/>
    <x v="6"/>
  </r>
  <r>
    <n v="742"/>
    <s v="West-Stevens"/>
    <s v="Reactive solution-oriented groupware"/>
    <x v="272"/>
    <n v="13513"/>
    <x v="1"/>
    <n v="122"/>
    <s v="US"/>
    <s v="USD"/>
    <n v="1263880800"/>
    <n v="1267509600"/>
    <b v="0"/>
    <b v="0"/>
    <s v="music/electric music"/>
    <n v="1126"/>
    <n v="111"/>
    <x v="1"/>
    <s v="electric music"/>
    <x v="675"/>
    <d v="2010-03-02T06:00:00"/>
    <x v="6"/>
  </r>
  <r>
    <n v="743"/>
    <s v="Clark-Conrad"/>
    <s v="Exclusive bandwidth-monitored orchestration"/>
    <x v="61"/>
    <n v="504"/>
    <x v="0"/>
    <n v="17"/>
    <s v="US"/>
    <s v="USD"/>
    <n v="1445403600"/>
    <n v="1445922000"/>
    <b v="0"/>
    <b v="1"/>
    <s v="theater/plays"/>
    <n v="13"/>
    <n v="30"/>
    <x v="3"/>
    <s v="plays"/>
    <x v="676"/>
    <d v="2015-10-27T05:00:00"/>
    <x v="0"/>
  </r>
  <r>
    <n v="744"/>
    <s v="Fitzgerald Group"/>
    <s v="Intuitive exuding initiative"/>
    <x v="22"/>
    <n v="14240"/>
    <x v="1"/>
    <n v="140"/>
    <s v="US"/>
    <s v="USD"/>
    <n v="1533877200"/>
    <n v="1534050000"/>
    <b v="0"/>
    <b v="1"/>
    <s v="theater/plays"/>
    <n v="712"/>
    <n v="102"/>
    <x v="3"/>
    <s v="plays"/>
    <x v="342"/>
    <d v="2018-08-12T05:00:00"/>
    <x v="9"/>
  </r>
  <r>
    <n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s v="technology/wearables"/>
    <n v="30"/>
    <n v="62"/>
    <x v="2"/>
    <s v="wearables"/>
    <x v="677"/>
    <d v="2010-06-26T05:00:00"/>
    <x v="6"/>
  </r>
  <r>
    <n v="746"/>
    <s v="Edwards LLC"/>
    <s v="Automated system-worthy structure"/>
    <x v="382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  <x v="8"/>
  </r>
  <r>
    <n v="747"/>
    <s v="Greer and Sons"/>
    <s v="Secured clear-thinking intranet"/>
    <x v="70"/>
    <n v="11214"/>
    <x v="1"/>
    <n v="280"/>
    <s v="US"/>
    <s v="USD"/>
    <n v="1283403600"/>
    <n v="1284354000"/>
    <b v="0"/>
    <b v="0"/>
    <s v="theater/plays"/>
    <n v="229"/>
    <n v="40"/>
    <x v="3"/>
    <s v="plays"/>
    <x v="679"/>
    <d v="2010-09-13T05:00:00"/>
    <x v="6"/>
  </r>
  <r>
    <n v="748"/>
    <s v="Martinez PLC"/>
    <s v="Cloned actuating architecture"/>
    <x v="383"/>
    <n v="68137"/>
    <x v="3"/>
    <n v="614"/>
    <s v="US"/>
    <s v="USD"/>
    <n v="1267423200"/>
    <n v="1269579600"/>
    <b v="0"/>
    <b v="1"/>
    <s v="film &amp; video/animation"/>
    <n v="35"/>
    <n v="111"/>
    <x v="4"/>
    <s v="animation"/>
    <x v="680"/>
    <d v="2010-03-26T05:00:00"/>
    <x v="6"/>
  </r>
  <r>
    <n v="749"/>
    <s v="Hunter-Logan"/>
    <s v="Down-sized needs-based task-force"/>
    <x v="133"/>
    <n v="13527"/>
    <x v="1"/>
    <n v="366"/>
    <s v="IT"/>
    <s v="EUR"/>
    <n v="1412744400"/>
    <n v="1413781200"/>
    <b v="0"/>
    <b v="1"/>
    <s v="technology/wearables"/>
    <n v="157"/>
    <n v="37"/>
    <x v="2"/>
    <s v="wearables"/>
    <x v="681"/>
    <d v="2014-10-20T05:00:00"/>
    <x v="1"/>
  </r>
  <r>
    <n v="750"/>
    <s v="Ramos and Sons"/>
    <s v="Extended responsive Internet solution"/>
    <x v="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  <x v="6"/>
  </r>
  <r>
    <n v="751"/>
    <s v="Lane-Barber"/>
    <s v="Universal value-added moderator"/>
    <x v="136"/>
    <n v="8363"/>
    <x v="1"/>
    <n v="270"/>
    <s v="US"/>
    <s v="USD"/>
    <n v="1458190800"/>
    <n v="1459486800"/>
    <b v="1"/>
    <b v="1"/>
    <s v="publishing/nonfiction"/>
    <n v="232"/>
    <n v="31"/>
    <x v="5"/>
    <s v="nonfiction"/>
    <x v="683"/>
    <d v="2016-04-01T05:00:00"/>
    <x v="7"/>
  </r>
  <r>
    <n v="752"/>
    <s v="Lowery Group"/>
    <s v="Sharable motivating emulation"/>
    <x v="306"/>
    <n v="5362"/>
    <x v="3"/>
    <n v="114"/>
    <s v="US"/>
    <s v="USD"/>
    <n v="1280984400"/>
    <n v="1282539600"/>
    <b v="0"/>
    <b v="1"/>
    <s v="theater/plays"/>
    <n v="92"/>
    <n v="47"/>
    <x v="3"/>
    <s v="plays"/>
    <x v="684"/>
    <d v="2010-08-23T05:00:00"/>
    <x v="6"/>
  </r>
  <r>
    <n v="753"/>
    <s v="Guerrero-Griffin"/>
    <s v="Networked web-enabled product"/>
    <x v="53"/>
    <n v="12065"/>
    <x v="1"/>
    <n v="137"/>
    <s v="US"/>
    <s v="USD"/>
    <n v="1274590800"/>
    <n v="1275886800"/>
    <b v="0"/>
    <b v="0"/>
    <s v="photography/photography books"/>
    <n v="257"/>
    <n v="88"/>
    <x v="7"/>
    <s v="photography books"/>
    <x v="674"/>
    <d v="2010-06-07T05:00:00"/>
    <x v="6"/>
  </r>
  <r>
    <n v="754"/>
    <s v="Perez, Reed and Lee"/>
    <s v="Advanced dedicated encoding"/>
    <x v="384"/>
    <n v="118603"/>
    <x v="1"/>
    <n v="3205"/>
    <s v="US"/>
    <s v="USD"/>
    <n v="1351400400"/>
    <n v="1355983200"/>
    <b v="0"/>
    <b v="0"/>
    <s v="theater/plays"/>
    <n v="168"/>
    <n v="37"/>
    <x v="3"/>
    <s v="plays"/>
    <x v="685"/>
    <d v="2012-12-20T06:00:00"/>
    <x v="4"/>
  </r>
  <r>
    <n v="755"/>
    <s v="Chen, Pollard and Clarke"/>
    <s v="Stand-alone multi-state project"/>
    <x v="6"/>
    <n v="7496"/>
    <x v="1"/>
    <n v="288"/>
    <s v="DK"/>
    <s v="DKK"/>
    <n v="1514354400"/>
    <n v="1515391200"/>
    <b v="0"/>
    <b v="1"/>
    <s v="theater/plays"/>
    <n v="167"/>
    <n v="26"/>
    <x v="3"/>
    <s v="plays"/>
    <x v="605"/>
    <d v="2018-01-08T06:00:00"/>
    <x v="5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s v="theater/plays"/>
    <n v="772"/>
    <n v="68"/>
    <x v="3"/>
    <s v="plays"/>
    <x v="686"/>
    <d v="2015-01-26T06:00:00"/>
    <x v="0"/>
  </r>
  <r>
    <n v="757"/>
    <s v="Callahan-Gilbert"/>
    <s v="Profit-focused motivating function"/>
    <x v="1"/>
    <n v="5696"/>
    <x v="1"/>
    <n v="114"/>
    <s v="US"/>
    <s v="USD"/>
    <n v="1305176400"/>
    <n v="1305522000"/>
    <b v="0"/>
    <b v="0"/>
    <s v="film &amp; video/drama"/>
    <n v="407"/>
    <n v="50"/>
    <x v="4"/>
    <s v="drama"/>
    <x v="687"/>
    <d v="2011-05-16T05:00:00"/>
    <x v="8"/>
  </r>
  <r>
    <n v="758"/>
    <s v="Logan-Miranda"/>
    <s v="Proactive systemic firmware"/>
    <x v="241"/>
    <n v="167005"/>
    <x v="1"/>
    <n v="1518"/>
    <s v="CA"/>
    <s v="CAD"/>
    <n v="1414126800"/>
    <n v="1414904400"/>
    <b v="0"/>
    <b v="0"/>
    <s v="music/rock"/>
    <n v="564"/>
    <n v="110"/>
    <x v="1"/>
    <s v="rock"/>
    <x v="688"/>
    <d v="2014-11-02T05:00:00"/>
    <x v="1"/>
  </r>
  <r>
    <n v="759"/>
    <s v="Rodriguez PLC"/>
    <s v="Grass-roots upward-trending installation"/>
    <x v="385"/>
    <n v="114615"/>
    <x v="0"/>
    <n v="1274"/>
    <s v="US"/>
    <s v="USD"/>
    <n v="1517810400"/>
    <n v="1520402400"/>
    <b v="0"/>
    <b v="0"/>
    <s v="music/electric music"/>
    <n v="68"/>
    <n v="90"/>
    <x v="1"/>
    <s v="electric music"/>
    <x v="689"/>
    <d v="2018-03-07T06:00:00"/>
    <x v="9"/>
  </r>
  <r>
    <n v="760"/>
    <s v="Smith-Kennedy"/>
    <s v="Virtual heuristic hub"/>
    <x v="386"/>
    <n v="16592"/>
    <x v="0"/>
    <n v="210"/>
    <s v="IT"/>
    <s v="EUR"/>
    <n v="1564635600"/>
    <n v="1567141200"/>
    <b v="0"/>
    <b v="1"/>
    <s v="games/video games"/>
    <n v="34"/>
    <n v="79"/>
    <x v="6"/>
    <s v="video games"/>
    <x v="690"/>
    <d v="2019-08-30T05:00:00"/>
    <x v="3"/>
  </r>
  <r>
    <n v="761"/>
    <s v="Mitchell-Lee"/>
    <s v="Customizable leadingedge model"/>
    <x v="196"/>
    <n v="14420"/>
    <x v="1"/>
    <n v="166"/>
    <s v="US"/>
    <s v="USD"/>
    <n v="1500699600"/>
    <n v="1501131600"/>
    <b v="0"/>
    <b v="0"/>
    <s v="music/rock"/>
    <n v="655"/>
    <n v="87"/>
    <x v="1"/>
    <s v="rock"/>
    <x v="691"/>
    <d v="2017-07-27T05:00:00"/>
    <x v="5"/>
  </r>
  <r>
    <n v="762"/>
    <s v="Davis Ltd"/>
    <s v="Upgradable uniform service-desk"/>
    <x v="26"/>
    <n v="6204"/>
    <x v="1"/>
    <n v="100"/>
    <s v="AU"/>
    <s v="AUD"/>
    <n v="1354082400"/>
    <n v="1355032800"/>
    <b v="0"/>
    <b v="0"/>
    <s v="music/jazz"/>
    <n v="177"/>
    <n v="62"/>
    <x v="1"/>
    <s v="jazz"/>
    <x v="692"/>
    <d v="2012-12-09T06:00:00"/>
    <x v="4"/>
  </r>
  <r>
    <n v="763"/>
    <s v="Rowland PLC"/>
    <s v="Inverse client-driven product"/>
    <x v="36"/>
    <n v="6338"/>
    <x v="1"/>
    <n v="235"/>
    <s v="US"/>
    <s v="USD"/>
    <n v="1336453200"/>
    <n v="1339477200"/>
    <b v="0"/>
    <b v="1"/>
    <s v="theater/plays"/>
    <n v="113"/>
    <n v="27"/>
    <x v="3"/>
    <s v="plays"/>
    <x v="693"/>
    <d v="2012-06-12T05:00:00"/>
    <x v="4"/>
  </r>
  <r>
    <n v="764"/>
    <s v="Shaffer-Mason"/>
    <s v="Managed bandwidth-monitored system engine"/>
    <x v="65"/>
    <n v="8010"/>
    <x v="1"/>
    <n v="148"/>
    <s v="US"/>
    <s v="USD"/>
    <n v="1305262800"/>
    <n v="1305954000"/>
    <b v="0"/>
    <b v="0"/>
    <s v="music/rock"/>
    <n v="728"/>
    <n v="54"/>
    <x v="1"/>
    <s v="rock"/>
    <x v="694"/>
    <d v="2011-05-21T05:00:00"/>
    <x v="8"/>
  </r>
  <r>
    <n v="765"/>
    <s v="Matthews LLC"/>
    <s v="Advanced transitional help-desk"/>
    <x v="61"/>
    <n v="8125"/>
    <x v="1"/>
    <n v="198"/>
    <s v="US"/>
    <s v="USD"/>
    <n v="1492232400"/>
    <n v="1494392400"/>
    <b v="1"/>
    <b v="1"/>
    <s v="music/indie rock"/>
    <n v="208"/>
    <n v="41"/>
    <x v="1"/>
    <s v="indie rock"/>
    <x v="695"/>
    <d v="2017-05-10T05:00:00"/>
    <x v="5"/>
  </r>
  <r>
    <n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s v="film &amp; video/science fiction"/>
    <n v="31"/>
    <n v="55"/>
    <x v="4"/>
    <s v="science fiction"/>
    <x v="123"/>
    <d v="2018-09-20T05:00:00"/>
    <x v="9"/>
  </r>
  <r>
    <n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s v="publishing/translations"/>
    <n v="57"/>
    <n v="108"/>
    <x v="5"/>
    <s v="translations"/>
    <x v="696"/>
    <d v="2015-11-20T06:00:00"/>
    <x v="0"/>
  </r>
  <r>
    <n v="768"/>
    <s v="Ramirez-Calderon"/>
    <s v="Fundamental zero tolerance alliance"/>
    <x v="73"/>
    <n v="11088"/>
    <x v="1"/>
    <n v="150"/>
    <s v="US"/>
    <s v="USD"/>
    <n v="1386741600"/>
    <n v="1388037600"/>
    <b v="0"/>
    <b v="0"/>
    <s v="theater/plays"/>
    <n v="231"/>
    <n v="74"/>
    <x v="3"/>
    <s v="plays"/>
    <x v="626"/>
    <d v="2013-12-26T06:00:00"/>
    <x v="2"/>
  </r>
  <r>
    <n v="769"/>
    <s v="Johnson-Morales"/>
    <s v="Devolved 24hour forecast"/>
    <x v="388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  <x v="2"/>
  </r>
  <r>
    <n v="770"/>
    <s v="Mathis-Rodriguez"/>
    <s v="User-centric attitude-oriented intranet"/>
    <x v="333"/>
    <n v="11642"/>
    <x v="1"/>
    <n v="216"/>
    <s v="IT"/>
    <s v="EUR"/>
    <n v="1397451600"/>
    <n v="1398056400"/>
    <b v="0"/>
    <b v="1"/>
    <s v="theater/plays"/>
    <n v="271"/>
    <n v="54"/>
    <x v="3"/>
    <s v="plays"/>
    <x v="698"/>
    <d v="2014-04-21T05:00:00"/>
    <x v="1"/>
  </r>
  <r>
    <n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s v="theater/plays"/>
    <n v="49"/>
    <n v="107"/>
    <x v="3"/>
    <s v="plays"/>
    <x v="699"/>
    <d v="2019-02-22T06:00:00"/>
    <x v="3"/>
  </r>
  <r>
    <n v="772"/>
    <s v="Johnson-Pace"/>
    <s v="Persistent 3rdgeneration moratorium"/>
    <x v="389"/>
    <n v="169586"/>
    <x v="1"/>
    <n v="5139"/>
    <s v="US"/>
    <s v="USD"/>
    <n v="1549692000"/>
    <n v="1550037600"/>
    <b v="0"/>
    <b v="0"/>
    <s v="music/indie rock"/>
    <n v="113"/>
    <n v="33"/>
    <x v="1"/>
    <s v="indie rock"/>
    <x v="700"/>
    <d v="2019-02-13T06:00:00"/>
    <x v="3"/>
  </r>
  <r>
    <n v="773"/>
    <s v="Meza, Kirby and Patel"/>
    <s v="Cross-platform empowering project"/>
    <x v="39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d v="2017-04-23T05:00:00"/>
    <x v="5"/>
  </r>
  <r>
    <n v="774"/>
    <s v="Gonzalez-Snow"/>
    <s v="Polarized user-facing interface"/>
    <x v="92"/>
    <n v="6775"/>
    <x v="1"/>
    <n v="78"/>
    <s v="IT"/>
    <s v="EUR"/>
    <n v="1463979600"/>
    <n v="1467522000"/>
    <b v="0"/>
    <b v="0"/>
    <s v="technology/web"/>
    <n v="136"/>
    <n v="87"/>
    <x v="2"/>
    <s v="web"/>
    <x v="702"/>
    <d v="2016-07-03T05:00:00"/>
    <x v="7"/>
  </r>
  <r>
    <n v="775"/>
    <s v="Murphy LLC"/>
    <s v="Customer-focused non-volatile framework"/>
    <x v="151"/>
    <n v="968"/>
    <x v="0"/>
    <n v="10"/>
    <s v="US"/>
    <s v="USD"/>
    <n v="1415253600"/>
    <n v="1416117600"/>
    <b v="0"/>
    <b v="0"/>
    <s v="music/rock"/>
    <n v="10"/>
    <n v="97"/>
    <x v="1"/>
    <s v="rock"/>
    <x v="703"/>
    <d v="2014-11-16T06:00:00"/>
    <x v="1"/>
  </r>
  <r>
    <n v="776"/>
    <s v="Taylor-Rowe"/>
    <s v="Synchronized multimedia frame"/>
    <x v="391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d v="2019-07-22T05:00:00"/>
    <x v="3"/>
  </r>
  <r>
    <n v="777"/>
    <s v="Henderson Ltd"/>
    <s v="Open-architected stable algorithm"/>
    <x v="202"/>
    <n v="45987"/>
    <x v="0"/>
    <n v="676"/>
    <s v="US"/>
    <s v="USD"/>
    <n v="1316754000"/>
    <n v="1319259600"/>
    <b v="0"/>
    <b v="0"/>
    <s v="theater/plays"/>
    <n v="49"/>
    <n v="68"/>
    <x v="3"/>
    <s v="plays"/>
    <x v="431"/>
    <d v="2011-10-22T05:00:00"/>
    <x v="8"/>
  </r>
  <r>
    <n v="778"/>
    <s v="Moss-Guzman"/>
    <s v="Cross-platform optimizing website"/>
    <x v="81"/>
    <n v="10243"/>
    <x v="1"/>
    <n v="174"/>
    <s v="CH"/>
    <s v="CHF"/>
    <n v="1313211600"/>
    <n v="1313643600"/>
    <b v="0"/>
    <b v="0"/>
    <s v="film &amp; video/animation"/>
    <n v="788"/>
    <n v="59"/>
    <x v="4"/>
    <s v="animation"/>
    <x v="705"/>
    <d v="2011-08-18T05:00:00"/>
    <x v="8"/>
  </r>
  <r>
    <n v="779"/>
    <s v="Webb Group"/>
    <s v="Public-key actuating projection"/>
    <x v="392"/>
    <n v="87293"/>
    <x v="0"/>
    <n v="831"/>
    <s v="US"/>
    <s v="USD"/>
    <n v="1439528400"/>
    <n v="1440306000"/>
    <b v="0"/>
    <b v="1"/>
    <s v="theater/plays"/>
    <n v="80"/>
    <n v="105"/>
    <x v="3"/>
    <s v="plays"/>
    <x v="706"/>
    <d v="2015-08-23T05:00:00"/>
    <x v="0"/>
  </r>
  <r>
    <n v="780"/>
    <s v="Brooks-Rodriguez"/>
    <s v="Implemented intangible instruction set"/>
    <x v="135"/>
    <n v="5421"/>
    <x v="1"/>
    <n v="164"/>
    <s v="US"/>
    <s v="USD"/>
    <n v="1469163600"/>
    <n v="1470805200"/>
    <b v="0"/>
    <b v="1"/>
    <s v="film &amp; video/drama"/>
    <n v="106"/>
    <n v="33"/>
    <x v="4"/>
    <s v="drama"/>
    <x v="707"/>
    <d v="2016-08-10T05:00:00"/>
    <x v="7"/>
  </r>
  <r>
    <n v="781"/>
    <s v="Thomas Ltd"/>
    <s v="Cross-group interactive architecture"/>
    <x v="251"/>
    <n v="4414"/>
    <x v="3"/>
    <n v="56"/>
    <s v="CH"/>
    <s v="CHF"/>
    <n v="1288501200"/>
    <n v="1292911200"/>
    <b v="0"/>
    <b v="0"/>
    <s v="theater/plays"/>
    <n v="51"/>
    <n v="79"/>
    <x v="3"/>
    <s v="plays"/>
    <x v="708"/>
    <d v="2010-12-21T06:00:00"/>
    <x v="6"/>
  </r>
  <r>
    <n v="782"/>
    <s v="Williams and Sons"/>
    <s v="Centralized asymmetric framework"/>
    <x v="135"/>
    <n v="10981"/>
    <x v="1"/>
    <n v="161"/>
    <s v="US"/>
    <s v="USD"/>
    <n v="1298959200"/>
    <n v="1301374800"/>
    <b v="0"/>
    <b v="1"/>
    <s v="film &amp; video/animation"/>
    <n v="215"/>
    <n v="68"/>
    <x v="4"/>
    <s v="animation"/>
    <x v="709"/>
    <d v="2011-03-29T05:00:00"/>
    <x v="8"/>
  </r>
  <r>
    <n v="783"/>
    <s v="Vega, Chan and Carney"/>
    <s v="Down-sized systematic utilization"/>
    <x v="71"/>
    <n v="10451"/>
    <x v="1"/>
    <n v="138"/>
    <s v="US"/>
    <s v="USD"/>
    <n v="1387260000"/>
    <n v="1387864800"/>
    <b v="0"/>
    <b v="0"/>
    <s v="music/rock"/>
    <n v="141"/>
    <n v="76"/>
    <x v="1"/>
    <s v="rock"/>
    <x v="710"/>
    <d v="2013-12-24T06:00:00"/>
    <x v="2"/>
  </r>
  <r>
    <n v="784"/>
    <s v="Byrd Group"/>
    <s v="Profound fault-tolerant model"/>
    <x v="393"/>
    <n v="102535"/>
    <x v="1"/>
    <n v="3308"/>
    <s v="US"/>
    <s v="USD"/>
    <n v="1457244000"/>
    <n v="1458190800"/>
    <b v="0"/>
    <b v="0"/>
    <s v="technology/web"/>
    <n v="115"/>
    <n v="31"/>
    <x v="2"/>
    <s v="web"/>
    <x v="711"/>
    <d v="2016-03-17T05:00:00"/>
    <x v="7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s v="film &amp; video/animation"/>
    <n v="193"/>
    <n v="102"/>
    <x v="4"/>
    <s v="animation"/>
    <x v="157"/>
    <d v="2019-05-31T05:00:00"/>
    <x v="3"/>
  </r>
  <r>
    <n v="786"/>
    <s v="Smith-Brown"/>
    <s v="Object-based content-based ability"/>
    <x v="42"/>
    <n v="10946"/>
    <x v="1"/>
    <n v="207"/>
    <s v="IT"/>
    <s v="EUR"/>
    <n v="1522126800"/>
    <n v="1522731600"/>
    <b v="0"/>
    <b v="1"/>
    <s v="music/jazz"/>
    <n v="730"/>
    <n v="53"/>
    <x v="1"/>
    <s v="jazz"/>
    <x v="630"/>
    <d v="2018-04-03T05:00:00"/>
    <x v="9"/>
  </r>
  <r>
    <n v="787"/>
    <s v="Vance-Glover"/>
    <s v="Progressive coherent secured line"/>
    <x v="394"/>
    <n v="60994"/>
    <x v="0"/>
    <n v="859"/>
    <s v="CA"/>
    <s v="CAD"/>
    <n v="1305954000"/>
    <n v="1306731600"/>
    <b v="0"/>
    <b v="0"/>
    <s v="music/rock"/>
    <n v="100"/>
    <n v="71"/>
    <x v="1"/>
    <s v="rock"/>
    <x v="712"/>
    <d v="2011-05-30T05:00:00"/>
    <x v="8"/>
  </r>
  <r>
    <n v="788"/>
    <s v="Joyce PLC"/>
    <s v="Synchronized directional capability"/>
    <x v="136"/>
    <n v="3174"/>
    <x v="2"/>
    <n v="31"/>
    <s v="US"/>
    <s v="USD"/>
    <n v="1350709200"/>
    <n v="1352527200"/>
    <b v="0"/>
    <b v="0"/>
    <s v="film &amp; video/animation"/>
    <n v="88"/>
    <n v="102"/>
    <x v="4"/>
    <s v="animation"/>
    <x v="93"/>
    <d v="2012-11-10T06:00:00"/>
    <x v="4"/>
  </r>
  <r>
    <n v="789"/>
    <s v="Kennedy-Miller"/>
    <s v="Cross-platform composite migration"/>
    <x v="25"/>
    <n v="3351"/>
    <x v="0"/>
    <n v="45"/>
    <s v="US"/>
    <s v="USD"/>
    <n v="1401166800"/>
    <n v="1404363600"/>
    <b v="0"/>
    <b v="0"/>
    <s v="theater/plays"/>
    <n v="37"/>
    <n v="74"/>
    <x v="3"/>
    <s v="plays"/>
    <x v="713"/>
    <d v="2014-07-03T05:00:00"/>
    <x v="1"/>
  </r>
  <r>
    <n v="790"/>
    <s v="White-Obrien"/>
    <s v="Operative local pricing structure"/>
    <x v="395"/>
    <n v="56774"/>
    <x v="3"/>
    <n v="1113"/>
    <s v="US"/>
    <s v="USD"/>
    <n v="1266127200"/>
    <n v="1266645600"/>
    <b v="0"/>
    <b v="0"/>
    <s v="theater/plays"/>
    <n v="31"/>
    <n v="51"/>
    <x v="3"/>
    <s v="plays"/>
    <x v="714"/>
    <d v="2010-02-20T06:00:00"/>
    <x v="6"/>
  </r>
  <r>
    <n v="791"/>
    <s v="Stafford, Hess and Raymond"/>
    <s v="Optional web-enabled extranet"/>
    <x v="118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  <x v="7"/>
  </r>
  <r>
    <n v="792"/>
    <s v="Jordan, Schneider and Hall"/>
    <s v="Reduced 6thgeneration intranet"/>
    <x v="22"/>
    <n v="680"/>
    <x v="0"/>
    <n v="7"/>
    <s v="US"/>
    <s v="USD"/>
    <n v="1372222800"/>
    <n v="1374642000"/>
    <b v="0"/>
    <b v="1"/>
    <s v="theater/plays"/>
    <n v="34"/>
    <n v="97"/>
    <x v="3"/>
    <s v="plays"/>
    <x v="716"/>
    <d v="2013-07-24T05:00:00"/>
    <x v="2"/>
  </r>
  <r>
    <n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s v="publishing/nonfiction"/>
    <n v="1186"/>
    <n v="72"/>
    <x v="5"/>
    <s v="nonfiction"/>
    <x v="448"/>
    <d v="2013-06-29T05:00:00"/>
    <x v="2"/>
  </r>
  <r>
    <n v="794"/>
    <s v="Welch Inc"/>
    <s v="Optional optimal website"/>
    <x v="47"/>
    <n v="8276"/>
    <x v="1"/>
    <n v="110"/>
    <s v="US"/>
    <s v="USD"/>
    <n v="1513922400"/>
    <n v="1514959200"/>
    <b v="0"/>
    <b v="0"/>
    <s v="music/rock"/>
    <n v="125"/>
    <n v="75"/>
    <x v="1"/>
    <s v="rock"/>
    <x v="717"/>
    <d v="2018-01-03T06:00:00"/>
    <x v="5"/>
  </r>
  <r>
    <n v="795"/>
    <s v="Vasquez Inc"/>
    <s v="Stand-alone asynchronous functionalities"/>
    <x v="143"/>
    <n v="1022"/>
    <x v="0"/>
    <n v="31"/>
    <s v="US"/>
    <s v="USD"/>
    <n v="1477976400"/>
    <n v="1478235600"/>
    <b v="0"/>
    <b v="0"/>
    <s v="film &amp; video/drama"/>
    <n v="14"/>
    <n v="33"/>
    <x v="4"/>
    <s v="drama"/>
    <x v="718"/>
    <d v="2016-11-04T05:00:00"/>
    <x v="7"/>
  </r>
  <r>
    <n v="796"/>
    <s v="Freeman-Ferguson"/>
    <s v="Profound full-range open system"/>
    <x v="75"/>
    <n v="4275"/>
    <x v="0"/>
    <n v="78"/>
    <s v="US"/>
    <s v="USD"/>
    <n v="1407474000"/>
    <n v="1408078800"/>
    <b v="0"/>
    <b v="1"/>
    <s v="games/mobile games"/>
    <n v="55"/>
    <n v="55"/>
    <x v="6"/>
    <s v="mobile games"/>
    <x v="719"/>
    <d v="2014-08-15T05:00:00"/>
    <x v="1"/>
  </r>
  <r>
    <n v="797"/>
    <s v="Houston, Moore and Rogers"/>
    <s v="Optional tangible utilization"/>
    <x v="4"/>
    <n v="8332"/>
    <x v="1"/>
    <n v="185"/>
    <s v="US"/>
    <s v="USD"/>
    <n v="1546149600"/>
    <n v="1548136800"/>
    <b v="0"/>
    <b v="0"/>
    <s v="technology/web"/>
    <n v="110"/>
    <n v="45"/>
    <x v="2"/>
    <s v="web"/>
    <x v="720"/>
    <d v="2019-01-22T06:00:00"/>
    <x v="9"/>
  </r>
  <r>
    <n v="798"/>
    <s v="Small-Fuentes"/>
    <s v="Seamless maximized product"/>
    <x v="74"/>
    <n v="6408"/>
    <x v="1"/>
    <n v="121"/>
    <s v="US"/>
    <s v="USD"/>
    <n v="1338440400"/>
    <n v="1340859600"/>
    <b v="0"/>
    <b v="1"/>
    <s v="theater/plays"/>
    <n v="188"/>
    <n v="53"/>
    <x v="3"/>
    <s v="plays"/>
    <x v="721"/>
    <d v="2012-06-28T05:00:00"/>
    <x v="4"/>
  </r>
  <r>
    <n v="799"/>
    <s v="Reid-Day"/>
    <s v="Devolved tertiary time-frame"/>
    <x v="396"/>
    <n v="73522"/>
    <x v="0"/>
    <n v="1225"/>
    <s v="GB"/>
    <s v="GBP"/>
    <n v="1454133600"/>
    <n v="1454479200"/>
    <b v="0"/>
    <b v="0"/>
    <s v="theater/plays"/>
    <n v="87"/>
    <n v="60"/>
    <x v="3"/>
    <s v="plays"/>
    <x v="722"/>
    <d v="2016-02-03T06:00:00"/>
    <x v="7"/>
  </r>
  <r>
    <n v="800"/>
    <s v="Wallace LLC"/>
    <s v="Centralized regional function"/>
    <x v="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  <x v="0"/>
  </r>
  <r>
    <n v="801"/>
    <s v="Olson-Bishop"/>
    <s v="User-friendly high-level initiative"/>
    <x v="173"/>
    <n v="4667"/>
    <x v="1"/>
    <n v="106"/>
    <s v="US"/>
    <s v="USD"/>
    <n v="1577772000"/>
    <n v="1579672800"/>
    <b v="0"/>
    <b v="1"/>
    <s v="photography/photography books"/>
    <n v="203"/>
    <n v="44"/>
    <x v="7"/>
    <s v="photography books"/>
    <x v="723"/>
    <d v="2020-01-22T06:00:00"/>
    <x v="3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s v="photography/photography books"/>
    <n v="197"/>
    <n v="86"/>
    <x v="7"/>
    <s v="photography books"/>
    <x v="704"/>
    <d v="2019-07-06T05:00:00"/>
    <x v="3"/>
  </r>
  <r>
    <n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s v="theater/plays"/>
    <n v="107"/>
    <n v="28"/>
    <x v="3"/>
    <s v="plays"/>
    <x v="724"/>
    <d v="2019-03-02T06:00:00"/>
    <x v="3"/>
  </r>
  <r>
    <n v="804"/>
    <s v="English-Mccullough"/>
    <s v="Business-focused discrete software"/>
    <x v="97"/>
    <n v="6987"/>
    <x v="1"/>
    <n v="218"/>
    <s v="US"/>
    <s v="USD"/>
    <n v="1514872800"/>
    <n v="1516600800"/>
    <b v="0"/>
    <b v="0"/>
    <s v="music/rock"/>
    <n v="269"/>
    <n v="32"/>
    <x v="1"/>
    <s v="rock"/>
    <x v="725"/>
    <d v="2018-01-22T06:00:00"/>
    <x v="9"/>
  </r>
  <r>
    <n v="805"/>
    <s v="Smith-Nguyen"/>
    <s v="Advanced intermediate Graphic Interface"/>
    <x v="62"/>
    <n v="4932"/>
    <x v="0"/>
    <n v="67"/>
    <s v="AU"/>
    <s v="AUD"/>
    <n v="1416031200"/>
    <n v="1420437600"/>
    <b v="0"/>
    <b v="0"/>
    <s v="film &amp; video/documentary"/>
    <n v="51"/>
    <n v="74"/>
    <x v="4"/>
    <s v="documentary"/>
    <x v="660"/>
    <d v="2015-01-05T06:00:00"/>
    <x v="1"/>
  </r>
  <r>
    <n v="806"/>
    <s v="Harmon-Madden"/>
    <s v="Adaptive holistic hub"/>
    <x v="31"/>
    <n v="8262"/>
    <x v="1"/>
    <n v="76"/>
    <s v="US"/>
    <s v="USD"/>
    <n v="1330927200"/>
    <n v="1332997200"/>
    <b v="0"/>
    <b v="1"/>
    <s v="film &amp; video/drama"/>
    <n v="1180"/>
    <n v="109"/>
    <x v="4"/>
    <s v="drama"/>
    <x v="726"/>
    <d v="2012-03-29T05:00:00"/>
    <x v="4"/>
  </r>
  <r>
    <n v="807"/>
    <s v="Walker-Taylor"/>
    <s v="Automated uniform concept"/>
    <x v="31"/>
    <n v="1848"/>
    <x v="1"/>
    <n v="43"/>
    <s v="US"/>
    <s v="USD"/>
    <n v="1571115600"/>
    <n v="1574920800"/>
    <b v="0"/>
    <b v="1"/>
    <s v="theater/plays"/>
    <n v="264"/>
    <n v="43"/>
    <x v="3"/>
    <s v="plays"/>
    <x v="727"/>
    <d v="2019-11-28T06:00:00"/>
    <x v="3"/>
  </r>
  <r>
    <n v="808"/>
    <s v="Harris, Medina and Mitchell"/>
    <s v="Enhanced regional flexibility"/>
    <x v="5"/>
    <n v="1583"/>
    <x v="0"/>
    <n v="19"/>
    <s v="US"/>
    <s v="USD"/>
    <n v="1463461200"/>
    <n v="1464930000"/>
    <b v="0"/>
    <b v="0"/>
    <s v="food/food trucks"/>
    <n v="30"/>
    <n v="83"/>
    <x v="0"/>
    <s v="food trucks"/>
    <x v="728"/>
    <d v="2016-06-03T05:00:00"/>
    <x v="7"/>
  </r>
  <r>
    <n v="809"/>
    <s v="Williams and Sons"/>
    <s v="Public-key bottom-line algorithm"/>
    <x v="397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  <x v="4"/>
  </r>
  <r>
    <n v="810"/>
    <s v="Ball-Fisher"/>
    <s v="Multi-layered intangible instruction set"/>
    <x v="330"/>
    <n v="12360"/>
    <x v="1"/>
    <n v="221"/>
    <s v="US"/>
    <s v="USD"/>
    <n v="1511848800"/>
    <n v="1512712800"/>
    <b v="0"/>
    <b v="1"/>
    <s v="theater/plays"/>
    <n v="193"/>
    <n v="56"/>
    <x v="3"/>
    <s v="plays"/>
    <x v="730"/>
    <d v="2017-12-08T06:00:00"/>
    <x v="5"/>
  </r>
  <r>
    <n v="811"/>
    <s v="Page, Holt and Mack"/>
    <s v="Fundamental methodical emulation"/>
    <x v="398"/>
    <n v="71320"/>
    <x v="0"/>
    <n v="679"/>
    <s v="US"/>
    <s v="USD"/>
    <n v="1452319200"/>
    <n v="1452492000"/>
    <b v="0"/>
    <b v="1"/>
    <s v="games/video games"/>
    <n v="77"/>
    <n v="105"/>
    <x v="6"/>
    <s v="video games"/>
    <x v="731"/>
    <d v="2016-01-11T06:00:00"/>
    <x v="7"/>
  </r>
  <r>
    <n v="812"/>
    <s v="Landry Group"/>
    <s v="Expanded value-added hardware"/>
    <x v="221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  <x v="9"/>
  </r>
  <r>
    <n v="813"/>
    <s v="Buckley Group"/>
    <s v="Diverse high-level attitude"/>
    <x v="170"/>
    <n v="7661"/>
    <x v="1"/>
    <n v="68"/>
    <s v="US"/>
    <s v="USD"/>
    <n v="1346043600"/>
    <n v="1346907600"/>
    <b v="0"/>
    <b v="0"/>
    <s v="games/video games"/>
    <n v="239"/>
    <n v="113"/>
    <x v="6"/>
    <s v="video games"/>
    <x v="732"/>
    <d v="2012-09-06T05:00:00"/>
    <x v="4"/>
  </r>
  <r>
    <n v="814"/>
    <s v="Vincent PLC"/>
    <s v="Visionary 24hour analyzer"/>
    <x v="170"/>
    <n v="2950"/>
    <x v="0"/>
    <n v="36"/>
    <s v="DK"/>
    <s v="DKK"/>
    <n v="1464325200"/>
    <n v="1464498000"/>
    <b v="0"/>
    <b v="1"/>
    <s v="music/rock"/>
    <n v="92"/>
    <n v="82"/>
    <x v="1"/>
    <s v="rock"/>
    <x v="733"/>
    <d v="2016-05-29T05:00:00"/>
    <x v="7"/>
  </r>
  <r>
    <n v="815"/>
    <s v="Watson-Douglas"/>
    <s v="Centralized bandwidth-monitored leverage"/>
    <x v="25"/>
    <n v="11721"/>
    <x v="1"/>
    <n v="183"/>
    <s v="CA"/>
    <s v="CAD"/>
    <n v="1511935200"/>
    <n v="1514181600"/>
    <b v="0"/>
    <b v="0"/>
    <s v="music/rock"/>
    <n v="130"/>
    <n v="64"/>
    <x v="1"/>
    <s v="rock"/>
    <x v="734"/>
    <d v="2017-12-25T06:00:00"/>
    <x v="5"/>
  </r>
  <r>
    <n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s v="theater/plays"/>
    <n v="615"/>
    <n v="106"/>
    <x v="3"/>
    <s v="plays"/>
    <x v="406"/>
    <d v="2014-02-12T06:00:00"/>
    <x v="1"/>
  </r>
  <r>
    <n v="817"/>
    <s v="Alvarez-Bauer"/>
    <s v="Front-line intermediate moderator"/>
    <x v="399"/>
    <n v="189192"/>
    <x v="1"/>
    <n v="2489"/>
    <s v="IT"/>
    <s v="EUR"/>
    <n v="1556946000"/>
    <n v="1559365200"/>
    <b v="0"/>
    <b v="1"/>
    <s v="publishing/nonfiction"/>
    <n v="369"/>
    <n v="76"/>
    <x v="5"/>
    <s v="nonfiction"/>
    <x v="735"/>
    <d v="2019-06-01T05:00:00"/>
    <x v="3"/>
  </r>
  <r>
    <n v="818"/>
    <s v="Martinez LLC"/>
    <s v="Automated local secured line"/>
    <x v="31"/>
    <n v="7664"/>
    <x v="1"/>
    <n v="69"/>
    <s v="US"/>
    <s v="USD"/>
    <n v="1548050400"/>
    <n v="1549173600"/>
    <b v="0"/>
    <b v="1"/>
    <s v="theater/plays"/>
    <n v="1095"/>
    <n v="111"/>
    <x v="3"/>
    <s v="plays"/>
    <x v="736"/>
    <d v="2019-02-03T06:00:00"/>
    <x v="3"/>
  </r>
  <r>
    <n v="819"/>
    <s v="Buck-Khan"/>
    <s v="Integrated bandwidth-monitored alliance"/>
    <x v="200"/>
    <n v="4509"/>
    <x v="0"/>
    <n v="47"/>
    <s v="US"/>
    <s v="USD"/>
    <n v="1353736800"/>
    <n v="1355032800"/>
    <b v="1"/>
    <b v="0"/>
    <s v="games/video games"/>
    <n v="51"/>
    <n v="96"/>
    <x v="6"/>
    <s v="video games"/>
    <x v="737"/>
    <d v="2012-12-09T06:00:00"/>
    <x v="4"/>
  </r>
  <r>
    <n v="820"/>
    <s v="Valdez, Williams and Meyer"/>
    <s v="Cross-group heuristic forecast"/>
    <x v="42"/>
    <n v="12009"/>
    <x v="1"/>
    <n v="279"/>
    <s v="GB"/>
    <s v="GBP"/>
    <n v="1532840400"/>
    <n v="1533963600"/>
    <b v="0"/>
    <b v="1"/>
    <s v="music/rock"/>
    <n v="801"/>
    <n v="43"/>
    <x v="1"/>
    <s v="rock"/>
    <x v="192"/>
    <d v="2018-08-11T05:00:00"/>
    <x v="9"/>
  </r>
  <r>
    <n v="821"/>
    <s v="Alvarez-Andrews"/>
    <s v="Extended impactful secured line"/>
    <x v="70"/>
    <n v="14273"/>
    <x v="1"/>
    <n v="210"/>
    <s v="US"/>
    <s v="USD"/>
    <n v="1488261600"/>
    <n v="1489381200"/>
    <b v="0"/>
    <b v="0"/>
    <s v="film &amp; video/documentary"/>
    <n v="291"/>
    <n v="68"/>
    <x v="4"/>
    <s v="documentary"/>
    <x v="738"/>
    <d v="2017-03-13T05:00:00"/>
    <x v="5"/>
  </r>
  <r>
    <n v="822"/>
    <s v="Stewart and Sons"/>
    <s v="Distributed optimizing protocol"/>
    <x v="400"/>
    <n v="188982"/>
    <x v="1"/>
    <n v="2100"/>
    <s v="US"/>
    <s v="USD"/>
    <n v="1393567200"/>
    <n v="1395032400"/>
    <b v="0"/>
    <b v="0"/>
    <s v="music/rock"/>
    <n v="350"/>
    <n v="90"/>
    <x v="1"/>
    <s v="rock"/>
    <x v="739"/>
    <d v="2014-03-17T05:00:00"/>
    <x v="1"/>
  </r>
  <r>
    <n v="823"/>
    <s v="Dyer Inc"/>
    <s v="Secured well-modulated system engine"/>
    <x v="178"/>
    <n v="14640"/>
    <x v="1"/>
    <n v="252"/>
    <s v="US"/>
    <s v="USD"/>
    <n v="1410325200"/>
    <n v="1412485200"/>
    <b v="1"/>
    <b v="1"/>
    <s v="music/rock"/>
    <n v="357"/>
    <n v="58"/>
    <x v="1"/>
    <s v="rock"/>
    <x v="613"/>
    <d v="2014-10-05T05:00:00"/>
    <x v="1"/>
  </r>
  <r>
    <n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  <x v="6"/>
  </r>
  <r>
    <n v="825"/>
    <s v="Solomon PLC"/>
    <s v="Open-architected 24/7 infrastructure"/>
    <x v="136"/>
    <n v="13950"/>
    <x v="1"/>
    <n v="157"/>
    <s v="GB"/>
    <s v="GBP"/>
    <n v="1500958800"/>
    <n v="1501995600"/>
    <b v="0"/>
    <b v="0"/>
    <s v="film &amp; video/shorts"/>
    <n v="388"/>
    <n v="89"/>
    <x v="4"/>
    <s v="shorts"/>
    <x v="145"/>
    <d v="2017-08-06T05:00:00"/>
    <x v="5"/>
  </r>
  <r>
    <n v="826"/>
    <s v="Miller-Hubbard"/>
    <s v="Digitized 6thgeneration Local Area Network"/>
    <x v="54"/>
    <n v="12797"/>
    <x v="1"/>
    <n v="194"/>
    <s v="US"/>
    <s v="USD"/>
    <n v="1292220000"/>
    <n v="1294639200"/>
    <b v="0"/>
    <b v="1"/>
    <s v="theater/plays"/>
    <n v="457"/>
    <n v="66"/>
    <x v="3"/>
    <s v="plays"/>
    <x v="741"/>
    <d v="2011-01-10T06:00:00"/>
    <x v="6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s v="film &amp; video/drama"/>
    <n v="267"/>
    <n v="75"/>
    <x v="4"/>
    <s v="drama"/>
    <x v="742"/>
    <d v="2011-05-15T05:00:00"/>
    <x v="8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s v="theater/plays"/>
    <n v="69"/>
    <n v="70"/>
    <x v="3"/>
    <s v="plays"/>
    <x v="202"/>
    <d v="2018-09-22T05:00:00"/>
    <x v="9"/>
  </r>
  <r>
    <n v="829"/>
    <s v="Baker-Higgins"/>
    <s v="Vision-oriented scalable portal"/>
    <x v="103"/>
    <n v="4929"/>
    <x v="0"/>
    <n v="154"/>
    <s v="US"/>
    <s v="USD"/>
    <n v="1433826000"/>
    <n v="1435122000"/>
    <b v="0"/>
    <b v="0"/>
    <s v="theater/plays"/>
    <n v="51"/>
    <n v="32"/>
    <x v="3"/>
    <s v="plays"/>
    <x v="743"/>
    <d v="2015-06-24T05:00:00"/>
    <x v="0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s v="theater/plays"/>
    <n v="1"/>
    <n v="65"/>
    <x v="3"/>
    <s v="plays"/>
    <x v="744"/>
    <d v="2018-03-03T06:00:00"/>
    <x v="9"/>
  </r>
  <r>
    <n v="831"/>
    <s v="Ward PLC"/>
    <s v="Front-line bottom-line Graphic Interface"/>
    <x v="402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  <x v="4"/>
  </r>
  <r>
    <n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s v="publishing/translations"/>
    <n v="315"/>
    <n v="105"/>
    <x v="5"/>
    <s v="translations"/>
    <x v="746"/>
    <d v="2015-11-25T06:00:00"/>
    <x v="0"/>
  </r>
  <r>
    <n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s v="publishing/translations"/>
    <n v="158"/>
    <n v="65"/>
    <x v="5"/>
    <s v="translations"/>
    <x v="747"/>
    <d v="2011-02-25T06:00:00"/>
    <x v="8"/>
  </r>
  <r>
    <n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s v="theater/plays"/>
    <n v="154"/>
    <n v="94"/>
    <x v="3"/>
    <s v="plays"/>
    <x v="362"/>
    <d v="2013-06-29T05:00:00"/>
    <x v="2"/>
  </r>
  <r>
    <n v="835"/>
    <s v="Hodges, Smith and Kelly"/>
    <s v="Future-proofed 24hour model"/>
    <x v="404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d v="2015-03-06T06:00:00"/>
    <x v="0"/>
  </r>
  <r>
    <n v="836"/>
    <s v="Macias Inc"/>
    <s v="Optimized didactic intranet"/>
    <x v="32"/>
    <n v="6086"/>
    <x v="0"/>
    <n v="94"/>
    <s v="US"/>
    <s v="USD"/>
    <n v="1265349600"/>
    <n v="1266300000"/>
    <b v="0"/>
    <b v="0"/>
    <s v="music/indie rock"/>
    <n v="75"/>
    <n v="65"/>
    <x v="1"/>
    <s v="indie rock"/>
    <x v="749"/>
    <d v="2010-02-16T06:00:00"/>
    <x v="6"/>
  </r>
  <r>
    <n v="837"/>
    <s v="Cook-Ortiz"/>
    <s v="Right-sized dedicated standardization"/>
    <x v="405"/>
    <n v="150960"/>
    <x v="1"/>
    <n v="1797"/>
    <s v="US"/>
    <s v="USD"/>
    <n v="1301202000"/>
    <n v="1305867600"/>
    <b v="0"/>
    <b v="0"/>
    <s v="music/jazz"/>
    <n v="853"/>
    <n v="84"/>
    <x v="1"/>
    <s v="jazz"/>
    <x v="643"/>
    <d v="2011-05-20T05:00:00"/>
    <x v="8"/>
  </r>
  <r>
    <n v="838"/>
    <s v="Jordan-Fischer"/>
    <s v="Vision-oriented high-level extranet"/>
    <x v="330"/>
    <n v="8890"/>
    <x v="1"/>
    <n v="261"/>
    <s v="US"/>
    <s v="USD"/>
    <n v="1538024400"/>
    <n v="1538802000"/>
    <b v="0"/>
    <b v="0"/>
    <s v="theater/plays"/>
    <n v="139"/>
    <n v="34"/>
    <x v="3"/>
    <s v="plays"/>
    <x v="750"/>
    <d v="2018-10-06T05:00:00"/>
    <x v="9"/>
  </r>
  <r>
    <n v="839"/>
    <s v="Pierce-Ramirez"/>
    <s v="Organized scalable initiative"/>
    <x v="106"/>
    <n v="14644"/>
    <x v="1"/>
    <n v="157"/>
    <s v="US"/>
    <s v="USD"/>
    <n v="1395032400"/>
    <n v="1398920400"/>
    <b v="0"/>
    <b v="1"/>
    <s v="film &amp; video/documentary"/>
    <n v="190"/>
    <n v="93"/>
    <x v="4"/>
    <s v="documentary"/>
    <x v="751"/>
    <d v="2014-05-01T05:00:00"/>
    <x v="1"/>
  </r>
  <r>
    <n v="840"/>
    <s v="Howell and Sons"/>
    <s v="Enhanced regional moderator"/>
    <x v="406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d v="2014-07-18T05:00:00"/>
    <x v="1"/>
  </r>
  <r>
    <n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s v="technology/web"/>
    <n v="143"/>
    <n v="84"/>
    <x v="2"/>
    <s v="web"/>
    <x v="753"/>
    <d v="2016-03-06T06:00:00"/>
    <x v="7"/>
  </r>
  <r>
    <n v="842"/>
    <s v="Lawson and Sons"/>
    <s v="Reverse-engineered multi-tasking product"/>
    <x v="42"/>
    <n v="8447"/>
    <x v="1"/>
    <n v="132"/>
    <s v="IT"/>
    <s v="EUR"/>
    <n v="1529038800"/>
    <n v="1529298000"/>
    <b v="0"/>
    <b v="0"/>
    <s v="technology/wearables"/>
    <n v="563"/>
    <n v="64"/>
    <x v="2"/>
    <s v="wearables"/>
    <x v="754"/>
    <d v="2018-06-18T05:00:00"/>
    <x v="9"/>
  </r>
  <r>
    <n v="843"/>
    <s v="Porter-Hicks"/>
    <s v="De-engineered next generation parallelism"/>
    <x v="35"/>
    <n v="2703"/>
    <x v="0"/>
    <n v="33"/>
    <s v="US"/>
    <s v="USD"/>
    <n v="1535259600"/>
    <n v="1535778000"/>
    <b v="0"/>
    <b v="0"/>
    <s v="photography/photography books"/>
    <n v="31"/>
    <n v="82"/>
    <x v="7"/>
    <s v="photography books"/>
    <x v="755"/>
    <d v="2018-09-01T05:00:00"/>
    <x v="9"/>
  </r>
  <r>
    <n v="844"/>
    <s v="Rodriguez-Hansen"/>
    <s v="Intuitive cohesive groupware"/>
    <x v="35"/>
    <n v="8747"/>
    <x v="3"/>
    <n v="94"/>
    <s v="US"/>
    <s v="USD"/>
    <n v="1327212000"/>
    <n v="1327471200"/>
    <b v="0"/>
    <b v="0"/>
    <s v="film &amp; video/documentary"/>
    <n v="99"/>
    <n v="93"/>
    <x v="4"/>
    <s v="documentary"/>
    <x v="756"/>
    <d v="2012-01-25T06:00:00"/>
    <x v="4"/>
  </r>
  <r>
    <n v="845"/>
    <s v="Williams LLC"/>
    <s v="Up-sized high-level access"/>
    <x v="407"/>
    <n v="138087"/>
    <x v="1"/>
    <n v="1354"/>
    <s v="GB"/>
    <s v="GBP"/>
    <n v="1526360400"/>
    <n v="1529557200"/>
    <b v="0"/>
    <b v="0"/>
    <s v="technology/web"/>
    <n v="198"/>
    <n v="102"/>
    <x v="2"/>
    <s v="web"/>
    <x v="757"/>
    <d v="2018-06-21T05:00:00"/>
    <x v="9"/>
  </r>
  <r>
    <n v="846"/>
    <s v="Cooper, Stanley and Bryant"/>
    <s v="Phased empowering success"/>
    <x v="67"/>
    <n v="5085"/>
    <x v="1"/>
    <n v="48"/>
    <s v="US"/>
    <s v="USD"/>
    <n v="1532149200"/>
    <n v="1535259600"/>
    <b v="1"/>
    <b v="1"/>
    <s v="technology/web"/>
    <n v="509"/>
    <n v="106"/>
    <x v="2"/>
    <s v="web"/>
    <x v="758"/>
    <d v="2018-08-26T05:00:00"/>
    <x v="9"/>
  </r>
  <r>
    <n v="847"/>
    <s v="Miller, Glenn and Adams"/>
    <s v="Distributed actuating project"/>
    <x v="53"/>
    <n v="11174"/>
    <x v="1"/>
    <n v="110"/>
    <s v="US"/>
    <s v="USD"/>
    <n v="1515304800"/>
    <n v="1515564000"/>
    <b v="0"/>
    <b v="0"/>
    <s v="food/food trucks"/>
    <n v="238"/>
    <n v="102"/>
    <x v="0"/>
    <s v="food trucks"/>
    <x v="759"/>
    <d v="2018-01-10T06:00:00"/>
    <x v="9"/>
  </r>
  <r>
    <n v="848"/>
    <s v="Cole, Salazar and Moreno"/>
    <s v="Robust motivating orchestration"/>
    <x v="170"/>
    <n v="10831"/>
    <x v="1"/>
    <n v="172"/>
    <s v="US"/>
    <s v="USD"/>
    <n v="1276318800"/>
    <n v="1277096400"/>
    <b v="0"/>
    <b v="0"/>
    <s v="film &amp; video/drama"/>
    <n v="338"/>
    <n v="63"/>
    <x v="4"/>
    <s v="drama"/>
    <x v="760"/>
    <d v="2010-06-21T05:00:00"/>
    <x v="6"/>
  </r>
  <r>
    <n v="849"/>
    <s v="Jones-Ryan"/>
    <s v="Vision-oriented uniform instruction set"/>
    <x v="313"/>
    <n v="8917"/>
    <x v="1"/>
    <n v="307"/>
    <s v="US"/>
    <s v="USD"/>
    <n v="1328767200"/>
    <n v="1329026400"/>
    <b v="0"/>
    <b v="1"/>
    <s v="music/indie rock"/>
    <n v="133"/>
    <n v="29"/>
    <x v="1"/>
    <s v="indie rock"/>
    <x v="761"/>
    <d v="2012-02-12T06:00:00"/>
    <x v="4"/>
  </r>
  <r>
    <n v="850"/>
    <s v="Hood, Perez and Meadows"/>
    <s v="Cross-group upward-trending hierarchy"/>
    <x v="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  <x v="8"/>
  </r>
  <r>
    <n v="851"/>
    <s v="Bright and Sons"/>
    <s v="Object-based needs-based info-mediaries"/>
    <x v="46"/>
    <n v="12468"/>
    <x v="1"/>
    <n v="160"/>
    <s v="US"/>
    <s v="USD"/>
    <n v="1335934800"/>
    <n v="1338786000"/>
    <b v="0"/>
    <b v="0"/>
    <s v="music/electric music"/>
    <n v="208"/>
    <n v="78"/>
    <x v="1"/>
    <s v="electric music"/>
    <x v="444"/>
    <d v="2012-06-04T05:00:00"/>
    <x v="4"/>
  </r>
  <r>
    <n v="852"/>
    <s v="Brady Ltd"/>
    <s v="Open-source reciprocal standardization"/>
    <x v="70"/>
    <n v="2505"/>
    <x v="0"/>
    <n v="31"/>
    <s v="US"/>
    <s v="USD"/>
    <n v="1310792400"/>
    <n v="1311656400"/>
    <b v="0"/>
    <b v="1"/>
    <s v="games/video games"/>
    <n v="51"/>
    <n v="81"/>
    <x v="6"/>
    <s v="video games"/>
    <x v="763"/>
    <d v="2011-07-26T05:00:00"/>
    <x v="8"/>
  </r>
  <r>
    <n v="853"/>
    <s v="Collier LLC"/>
    <s v="Secured well-modulated projection"/>
    <x v="408"/>
    <n v="111502"/>
    <x v="1"/>
    <n v="1467"/>
    <s v="CA"/>
    <s v="CAD"/>
    <n v="1308546000"/>
    <n v="1308978000"/>
    <b v="0"/>
    <b v="1"/>
    <s v="music/indie rock"/>
    <n v="652"/>
    <n v="76"/>
    <x v="1"/>
    <s v="indie rock"/>
    <x v="764"/>
    <d v="2011-06-25T05:00:00"/>
    <x v="8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s v="publishing/fiction"/>
    <n v="114"/>
    <n v="73"/>
    <x v="5"/>
    <s v="fiction"/>
    <x v="765"/>
    <d v="2019-12-15T06:00:00"/>
    <x v="3"/>
  </r>
  <r>
    <n v="855"/>
    <s v="Moses-Terry"/>
    <s v="Horizontal clear-thinking framework"/>
    <x v="41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  <x v="8"/>
  </r>
  <r>
    <n v="856"/>
    <s v="Williams and Sons"/>
    <s v="Profound composite core"/>
    <x v="166"/>
    <n v="8558"/>
    <x v="1"/>
    <n v="158"/>
    <s v="US"/>
    <s v="USD"/>
    <n v="1335243600"/>
    <n v="1336712400"/>
    <b v="0"/>
    <b v="0"/>
    <s v="food/food trucks"/>
    <n v="357"/>
    <n v="54"/>
    <x v="0"/>
    <s v="food trucks"/>
    <x v="767"/>
    <d v="2012-05-11T05:00:00"/>
    <x v="4"/>
  </r>
  <r>
    <n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s v="film &amp; video/shorts"/>
    <n v="140"/>
    <n v="33"/>
    <x v="4"/>
    <s v="shorts"/>
    <x v="768"/>
    <d v="2012-02-28T06:00:00"/>
    <x v="4"/>
  </r>
  <r>
    <n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s v="food/food trucks"/>
    <n v="69"/>
    <n v="79"/>
    <x v="0"/>
    <s v="food trucks"/>
    <x v="769"/>
    <d v="2018-04-28T05:00:00"/>
    <x v="9"/>
  </r>
  <r>
    <n v="859"/>
    <s v="Martinez Ltd"/>
    <s v="Multi-layered upward-trending groupware"/>
    <x v="190"/>
    <n v="2594"/>
    <x v="0"/>
    <n v="63"/>
    <s v="US"/>
    <s v="USD"/>
    <n v="1362117600"/>
    <n v="1363669200"/>
    <b v="0"/>
    <b v="1"/>
    <s v="theater/plays"/>
    <n v="36"/>
    <n v="41"/>
    <x v="3"/>
    <s v="plays"/>
    <x v="770"/>
    <d v="2013-03-19T05:00:00"/>
    <x v="2"/>
  </r>
  <r>
    <n v="860"/>
    <s v="Lee PLC"/>
    <s v="Re-contextualized leadingedge firmware"/>
    <x v="22"/>
    <n v="5033"/>
    <x v="1"/>
    <n v="65"/>
    <s v="US"/>
    <s v="USD"/>
    <n v="1550556000"/>
    <n v="1551420000"/>
    <b v="0"/>
    <b v="1"/>
    <s v="technology/wearables"/>
    <n v="252"/>
    <n v="77"/>
    <x v="2"/>
    <s v="wearables"/>
    <x v="771"/>
    <d v="2019-03-01T06:00:00"/>
    <x v="3"/>
  </r>
  <r>
    <n v="861"/>
    <s v="Young, Ramsey and Powell"/>
    <s v="Devolved disintermediate analyzer"/>
    <x v="35"/>
    <n v="9317"/>
    <x v="1"/>
    <n v="163"/>
    <s v="US"/>
    <s v="USD"/>
    <n v="1269147600"/>
    <n v="1269838800"/>
    <b v="0"/>
    <b v="0"/>
    <s v="theater/plays"/>
    <n v="106"/>
    <n v="57"/>
    <x v="3"/>
    <s v="plays"/>
    <x v="772"/>
    <d v="2010-03-29T05:00:00"/>
    <x v="6"/>
  </r>
  <r>
    <n v="862"/>
    <s v="Lewis and Sons"/>
    <s v="Profound disintermediate open system"/>
    <x v="26"/>
    <n v="6560"/>
    <x v="1"/>
    <n v="85"/>
    <s v="US"/>
    <s v="USD"/>
    <n v="1312174800"/>
    <n v="1312520400"/>
    <b v="0"/>
    <b v="0"/>
    <s v="theater/plays"/>
    <n v="187"/>
    <n v="77"/>
    <x v="3"/>
    <s v="plays"/>
    <x v="773"/>
    <d v="2011-08-05T05:00:00"/>
    <x v="8"/>
  </r>
  <r>
    <n v="863"/>
    <s v="Davis-Johnson"/>
    <s v="Automated reciprocal protocol"/>
    <x v="1"/>
    <n v="5415"/>
    <x v="1"/>
    <n v="217"/>
    <s v="US"/>
    <s v="USD"/>
    <n v="1434517200"/>
    <n v="1436504400"/>
    <b v="0"/>
    <b v="1"/>
    <s v="film &amp; video/television"/>
    <n v="387"/>
    <n v="25"/>
    <x v="4"/>
    <s v="television"/>
    <x v="774"/>
    <d v="2015-07-10T05:00:00"/>
    <x v="0"/>
  </r>
  <r>
    <n v="864"/>
    <s v="Stevenson-Thompson"/>
    <s v="Automated static workforce"/>
    <x v="3"/>
    <n v="14577"/>
    <x v="1"/>
    <n v="150"/>
    <s v="US"/>
    <s v="USD"/>
    <n v="1471582800"/>
    <n v="1472014800"/>
    <b v="0"/>
    <b v="0"/>
    <s v="film &amp; video/shorts"/>
    <n v="347"/>
    <n v="97"/>
    <x v="4"/>
    <s v="shorts"/>
    <x v="775"/>
    <d v="2016-08-24T05:00:00"/>
    <x v="7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d v="2014-09-24T05:00:00"/>
    <x v="1"/>
  </r>
  <r>
    <n v="866"/>
    <s v="Jackson-Brown"/>
    <s v="Versatile 5thgeneration matrices"/>
    <x v="412"/>
    <n v="79045"/>
    <x v="3"/>
    <n v="898"/>
    <s v="US"/>
    <s v="USD"/>
    <n v="1304830800"/>
    <n v="1304917200"/>
    <b v="0"/>
    <b v="0"/>
    <s v="photography/photography books"/>
    <n v="43"/>
    <n v="88"/>
    <x v="7"/>
    <s v="photography books"/>
    <x v="777"/>
    <d v="2011-05-09T05:00:00"/>
    <x v="8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s v="food/food trucks"/>
    <n v="162"/>
    <n v="26"/>
    <x v="0"/>
    <s v="food trucks"/>
    <x v="778"/>
    <d v="2018-10-15T05:00:00"/>
    <x v="9"/>
  </r>
  <r>
    <n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s v="theater/plays"/>
    <n v="185"/>
    <n v="103"/>
    <x v="3"/>
    <s v="plays"/>
    <x v="779"/>
    <d v="2013-10-23T05:00:00"/>
    <x v="2"/>
  </r>
  <r>
    <n v="869"/>
    <s v="Brown-Williams"/>
    <s v="Multi-channeled responsive product"/>
    <x v="413"/>
    <n v="38376"/>
    <x v="0"/>
    <n v="526"/>
    <s v="US"/>
    <s v="USD"/>
    <n v="1277096400"/>
    <n v="1278306000"/>
    <b v="0"/>
    <b v="0"/>
    <s v="film &amp; video/drama"/>
    <n v="24"/>
    <n v="73"/>
    <x v="4"/>
    <s v="drama"/>
    <x v="780"/>
    <d v="2010-07-05T05:00:00"/>
    <x v="6"/>
  </r>
  <r>
    <n v="870"/>
    <s v="Hansen-Austin"/>
    <s v="Adaptive demand-driven encryption"/>
    <x v="106"/>
    <n v="6920"/>
    <x v="0"/>
    <n v="121"/>
    <s v="US"/>
    <s v="USD"/>
    <n v="1440392400"/>
    <n v="1442552400"/>
    <b v="0"/>
    <b v="0"/>
    <s v="theater/plays"/>
    <n v="90"/>
    <n v="57"/>
    <x v="3"/>
    <s v="plays"/>
    <x v="335"/>
    <d v="2015-09-18T05:00:00"/>
    <x v="0"/>
  </r>
  <r>
    <n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s v="theater/plays"/>
    <n v="273"/>
    <n v="84"/>
    <x v="3"/>
    <s v="plays"/>
    <x v="535"/>
    <d v="2017-11-19T06:00:00"/>
    <x v="5"/>
  </r>
  <r>
    <n v="872"/>
    <s v="Davis LLC"/>
    <s v="Compatible logistical paradigm"/>
    <x v="53"/>
    <n v="7992"/>
    <x v="1"/>
    <n v="81"/>
    <s v="AU"/>
    <s v="AUD"/>
    <n v="1535950800"/>
    <n v="1536382800"/>
    <b v="0"/>
    <b v="0"/>
    <s v="film &amp; video/science fiction"/>
    <n v="170"/>
    <n v="99"/>
    <x v="4"/>
    <s v="science fiction"/>
    <x v="270"/>
    <d v="2018-09-08T05:00:00"/>
    <x v="9"/>
  </r>
  <r>
    <n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s v="photography/photography books"/>
    <n v="188"/>
    <n v="42"/>
    <x v="7"/>
    <s v="photography books"/>
    <x v="781"/>
    <d v="2014-01-13T06:00:00"/>
    <x v="1"/>
  </r>
  <r>
    <n v="874"/>
    <s v="Chung-Nguyen"/>
    <s v="Managed discrete parallelism"/>
    <x v="415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  <x v="6"/>
  </r>
  <r>
    <n v="875"/>
    <s v="Mueller-Harmon"/>
    <s v="Implemented tangible approach"/>
    <x v="58"/>
    <n v="5465"/>
    <x v="0"/>
    <n v="67"/>
    <s v="US"/>
    <s v="USD"/>
    <n v="1294898400"/>
    <n v="1294984800"/>
    <b v="0"/>
    <b v="0"/>
    <s v="music/rock"/>
    <n v="69"/>
    <n v="82"/>
    <x v="1"/>
    <s v="rock"/>
    <x v="783"/>
    <d v="2011-01-14T06:00:00"/>
    <x v="8"/>
  </r>
  <r>
    <n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s v="photography/photography books"/>
    <n v="25"/>
    <n v="37"/>
    <x v="7"/>
    <s v="photography books"/>
    <x v="784"/>
    <d v="2019-07-02T05:00:00"/>
    <x v="3"/>
  </r>
  <r>
    <n v="877"/>
    <s v="Estrada Group"/>
    <s v="Multi-lateral uniform collaboration"/>
    <x v="416"/>
    <n v="126628"/>
    <x v="0"/>
    <n v="1229"/>
    <s v="US"/>
    <s v="USD"/>
    <n v="1469509200"/>
    <n v="1469595600"/>
    <b v="0"/>
    <b v="0"/>
    <s v="food/food trucks"/>
    <n v="77"/>
    <n v="103"/>
    <x v="0"/>
    <s v="food trucks"/>
    <x v="785"/>
    <d v="2016-07-27T05:00:00"/>
    <x v="7"/>
  </r>
  <r>
    <n v="878"/>
    <s v="Lutz Group"/>
    <s v="Enterprise-wide foreground paradigm"/>
    <x v="50"/>
    <n v="1012"/>
    <x v="0"/>
    <n v="12"/>
    <s v="IT"/>
    <s v="EUR"/>
    <n v="1579068000"/>
    <n v="1581141600"/>
    <b v="0"/>
    <b v="0"/>
    <s v="music/metal"/>
    <n v="37"/>
    <n v="84"/>
    <x v="1"/>
    <s v="metal"/>
    <x v="786"/>
    <d v="2020-02-08T06:00:00"/>
    <x v="10"/>
  </r>
  <r>
    <n v="879"/>
    <s v="Ortiz Inc"/>
    <s v="Stand-alone incremental parallelism"/>
    <x v="67"/>
    <n v="5438"/>
    <x v="1"/>
    <n v="53"/>
    <s v="US"/>
    <s v="USD"/>
    <n v="1487743200"/>
    <n v="1488520800"/>
    <b v="0"/>
    <b v="0"/>
    <s v="publishing/nonfiction"/>
    <n v="544"/>
    <n v="103"/>
    <x v="5"/>
    <s v="nonfiction"/>
    <x v="787"/>
    <d v="2017-03-03T06:00:00"/>
    <x v="5"/>
  </r>
  <r>
    <n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s v="music/electric music"/>
    <n v="229"/>
    <n v="80"/>
    <x v="1"/>
    <s v="electric music"/>
    <x v="788"/>
    <d v="2019-07-23T05:00:00"/>
    <x v="3"/>
  </r>
  <r>
    <n v="881"/>
    <s v="Charles Inc"/>
    <s v="Implemented object-oriented synergy"/>
    <x v="417"/>
    <n v="31665"/>
    <x v="0"/>
    <n v="452"/>
    <s v="US"/>
    <s v="USD"/>
    <n v="1436418000"/>
    <n v="1438923600"/>
    <b v="0"/>
    <b v="1"/>
    <s v="theater/plays"/>
    <n v="39"/>
    <n v="70"/>
    <x v="3"/>
    <s v="plays"/>
    <x v="330"/>
    <d v="2015-08-07T05:00:00"/>
    <x v="0"/>
  </r>
  <r>
    <n v="882"/>
    <s v="White-Rosario"/>
    <s v="Balanced demand-driven definition"/>
    <x v="126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  <x v="0"/>
  </r>
  <r>
    <n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s v="film &amp; video/shorts"/>
    <n v="238"/>
    <n v="42"/>
    <x v="4"/>
    <s v="shorts"/>
    <x v="790"/>
    <d v="2010-06-30T05:00:00"/>
    <x v="6"/>
  </r>
  <r>
    <n v="884"/>
    <s v="Strickland Group"/>
    <s v="Horizontal secondary interface"/>
    <x v="418"/>
    <n v="109374"/>
    <x v="0"/>
    <n v="1886"/>
    <s v="US"/>
    <s v="USD"/>
    <n v="1399179600"/>
    <n v="1399352400"/>
    <b v="0"/>
    <b v="1"/>
    <s v="theater/plays"/>
    <n v="64"/>
    <n v="58"/>
    <x v="3"/>
    <s v="plays"/>
    <x v="791"/>
    <d v="2014-05-06T05:00:00"/>
    <x v="1"/>
  </r>
  <r>
    <n v="885"/>
    <s v="Lynch Ltd"/>
    <s v="Virtual analyzing collaboration"/>
    <x v="37"/>
    <n v="2129"/>
    <x v="1"/>
    <n v="52"/>
    <s v="US"/>
    <s v="USD"/>
    <n v="1275800400"/>
    <n v="1279083600"/>
    <b v="0"/>
    <b v="0"/>
    <s v="theater/plays"/>
    <n v="118"/>
    <n v="41"/>
    <x v="3"/>
    <s v="plays"/>
    <x v="792"/>
    <d v="2010-07-14T05:00:00"/>
    <x v="6"/>
  </r>
  <r>
    <n v="886"/>
    <s v="Sanders LLC"/>
    <s v="Multi-tiered explicit focus group"/>
    <x v="419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  <x v="6"/>
  </r>
  <r>
    <n v="887"/>
    <s v="Cooper LLC"/>
    <s v="Multi-layered systematic knowledgebase"/>
    <x v="75"/>
    <n v="2289"/>
    <x v="0"/>
    <n v="31"/>
    <s v="US"/>
    <s v="USD"/>
    <n v="1437109200"/>
    <n v="1441170000"/>
    <b v="0"/>
    <b v="1"/>
    <s v="theater/plays"/>
    <n v="29"/>
    <n v="74"/>
    <x v="3"/>
    <s v="plays"/>
    <x v="794"/>
    <d v="2015-09-02T05:00:00"/>
    <x v="0"/>
  </r>
  <r>
    <n v="888"/>
    <s v="Palmer Ltd"/>
    <s v="Reverse-engineered uniform knowledge user"/>
    <x v="306"/>
    <n v="12174"/>
    <x v="1"/>
    <n v="290"/>
    <s v="US"/>
    <s v="USD"/>
    <n v="1491886800"/>
    <n v="1493528400"/>
    <b v="0"/>
    <b v="0"/>
    <s v="theater/plays"/>
    <n v="210"/>
    <n v="42"/>
    <x v="3"/>
    <s v="plays"/>
    <x v="795"/>
    <d v="2017-04-30T05:00:00"/>
    <x v="5"/>
  </r>
  <r>
    <n v="889"/>
    <s v="Santos Group"/>
    <s v="Secured dynamic capacity"/>
    <x v="36"/>
    <n v="9508"/>
    <x v="1"/>
    <n v="122"/>
    <s v="US"/>
    <s v="USD"/>
    <n v="1394600400"/>
    <n v="1395205200"/>
    <b v="0"/>
    <b v="1"/>
    <s v="music/electric music"/>
    <n v="170"/>
    <n v="78"/>
    <x v="1"/>
    <s v="electric music"/>
    <x v="796"/>
    <d v="2014-03-19T05:00:00"/>
    <x v="1"/>
  </r>
  <r>
    <n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s v="music/indie rock"/>
    <n v="116"/>
    <n v="106"/>
    <x v="1"/>
    <s v="indie rock"/>
    <x v="797"/>
    <d v="2019-06-25T05:00:00"/>
    <x v="3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s v="film &amp; video/documentary"/>
    <n v="259"/>
    <n v="47"/>
    <x v="4"/>
    <s v="documentary"/>
    <x v="798"/>
    <d v="2012-01-16T06:00:00"/>
    <x v="8"/>
  </r>
  <r>
    <n v="892"/>
    <s v="Anderson, Parks and Estrada"/>
    <s v="Realigned discrete structure"/>
    <x v="46"/>
    <n v="13835"/>
    <x v="1"/>
    <n v="182"/>
    <s v="US"/>
    <s v="USD"/>
    <n v="1274418000"/>
    <n v="1277960400"/>
    <b v="0"/>
    <b v="0"/>
    <s v="publishing/translations"/>
    <n v="231"/>
    <n v="76"/>
    <x v="5"/>
    <s v="translations"/>
    <x v="799"/>
    <d v="2010-07-01T05:00:00"/>
    <x v="6"/>
  </r>
  <r>
    <n v="893"/>
    <s v="Collins-Martinez"/>
    <s v="Progressive grid-enabled website"/>
    <x v="141"/>
    <n v="10770"/>
    <x v="1"/>
    <n v="199"/>
    <s v="IT"/>
    <s v="EUR"/>
    <n v="1434344400"/>
    <n v="1434690000"/>
    <b v="0"/>
    <b v="1"/>
    <s v="film &amp; video/documentary"/>
    <n v="128"/>
    <n v="54"/>
    <x v="4"/>
    <s v="documentary"/>
    <x v="800"/>
    <d v="2015-06-19T05:00:00"/>
    <x v="0"/>
  </r>
  <r>
    <n v="894"/>
    <s v="Barrett Inc"/>
    <s v="Organic cohesive neural-net"/>
    <x v="12"/>
    <n v="3208"/>
    <x v="1"/>
    <n v="56"/>
    <s v="GB"/>
    <s v="GBP"/>
    <n v="1373518800"/>
    <n v="1376110800"/>
    <b v="0"/>
    <b v="1"/>
    <s v="film &amp; video/television"/>
    <n v="189"/>
    <n v="57"/>
    <x v="4"/>
    <s v="television"/>
    <x v="801"/>
    <d v="2013-08-10T05:00:00"/>
    <x v="2"/>
  </r>
  <r>
    <n v="895"/>
    <s v="Adams-Rollins"/>
    <s v="Integrated demand-driven info-mediaries"/>
    <x v="421"/>
    <n v="11108"/>
    <x v="0"/>
    <n v="107"/>
    <s v="US"/>
    <s v="USD"/>
    <n v="1517637600"/>
    <n v="1518415200"/>
    <b v="0"/>
    <b v="0"/>
    <s v="theater/plays"/>
    <n v="7"/>
    <n v="104"/>
    <x v="3"/>
    <s v="plays"/>
    <x v="802"/>
    <d v="2018-02-12T06:00:00"/>
    <x v="9"/>
  </r>
  <r>
    <n v="896"/>
    <s v="Wright-Bryant"/>
    <s v="Reverse-engineered client-server extranet"/>
    <x v="174"/>
    <n v="153338"/>
    <x v="1"/>
    <n v="1460"/>
    <s v="AU"/>
    <s v="AUD"/>
    <n v="1310619600"/>
    <n v="1310878800"/>
    <b v="0"/>
    <b v="1"/>
    <s v="food/food trucks"/>
    <n v="774"/>
    <n v="105"/>
    <x v="0"/>
    <s v="food trucks"/>
    <x v="803"/>
    <d v="2011-07-17T05:00:00"/>
    <x v="8"/>
  </r>
  <r>
    <n v="897"/>
    <s v="Berry-Cannon"/>
    <s v="Organized discrete encoding"/>
    <x v="35"/>
    <n v="2437"/>
    <x v="0"/>
    <n v="27"/>
    <s v="US"/>
    <s v="USD"/>
    <n v="1556427600"/>
    <n v="1556600400"/>
    <b v="0"/>
    <b v="0"/>
    <s v="theater/plays"/>
    <n v="28"/>
    <n v="90"/>
    <x v="3"/>
    <s v="plays"/>
    <x v="212"/>
    <d v="2019-04-30T05:00:00"/>
    <x v="3"/>
  </r>
  <r>
    <n v="898"/>
    <s v="Davis-Gonzalez"/>
    <s v="Balanced regional flexibility"/>
    <x v="422"/>
    <n v="93991"/>
    <x v="0"/>
    <n v="1221"/>
    <s v="US"/>
    <s v="USD"/>
    <n v="1576476000"/>
    <n v="1576994400"/>
    <b v="0"/>
    <b v="0"/>
    <s v="film &amp; video/documentary"/>
    <n v="52"/>
    <n v="77"/>
    <x v="4"/>
    <s v="documentary"/>
    <x v="804"/>
    <d v="2019-12-22T06:00:00"/>
    <x v="3"/>
  </r>
  <r>
    <n v="899"/>
    <s v="Best-Young"/>
    <s v="Implemented multimedia time-frame"/>
    <x v="33"/>
    <n v="12620"/>
    <x v="1"/>
    <n v="123"/>
    <s v="CH"/>
    <s v="CHF"/>
    <n v="1381122000"/>
    <n v="1382677200"/>
    <b v="0"/>
    <b v="0"/>
    <s v="music/jazz"/>
    <n v="407"/>
    <n v="103"/>
    <x v="1"/>
    <s v="jazz"/>
    <x v="805"/>
    <d v="2013-10-25T05:00:00"/>
    <x v="2"/>
  </r>
  <r>
    <n v="900"/>
    <s v="Powers, Smith and Deleon"/>
    <s v="Enhanced uniform service-desk"/>
    <x v="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  <x v="1"/>
  </r>
  <r>
    <n v="901"/>
    <s v="Hogan Group"/>
    <s v="Versatile bottom-line definition"/>
    <x v="36"/>
    <n v="8746"/>
    <x v="1"/>
    <n v="159"/>
    <s v="US"/>
    <s v="USD"/>
    <n v="1531803600"/>
    <n v="1534654800"/>
    <b v="0"/>
    <b v="1"/>
    <s v="music/rock"/>
    <n v="156"/>
    <n v="55"/>
    <x v="1"/>
    <s v="rock"/>
    <x v="807"/>
    <d v="2018-08-19T05:00:00"/>
    <x v="9"/>
  </r>
  <r>
    <n v="902"/>
    <s v="Wang, Silva and Byrd"/>
    <s v="Integrated bifurcated software"/>
    <x v="1"/>
    <n v="3534"/>
    <x v="1"/>
    <n v="110"/>
    <s v="US"/>
    <s v="USD"/>
    <n v="1454133600"/>
    <n v="1457762400"/>
    <b v="0"/>
    <b v="0"/>
    <s v="technology/web"/>
    <n v="252"/>
    <n v="32"/>
    <x v="2"/>
    <s v="web"/>
    <x v="722"/>
    <d v="2016-03-12T06:00:00"/>
    <x v="7"/>
  </r>
  <r>
    <n v="903"/>
    <s v="Parker-Morris"/>
    <s v="Assimilated next generation instruction set"/>
    <x v="423"/>
    <n v="709"/>
    <x v="2"/>
    <n v="14"/>
    <s v="US"/>
    <s v="USD"/>
    <n v="1336194000"/>
    <n v="1337490000"/>
    <b v="0"/>
    <b v="1"/>
    <s v="publishing/nonfiction"/>
    <n v="2"/>
    <n v="51"/>
    <x v="5"/>
    <s v="nonfiction"/>
    <x v="477"/>
    <d v="2012-05-20T05:00:00"/>
    <x v="4"/>
  </r>
  <r>
    <n v="904"/>
    <s v="Rodriguez, Johnson and Jackson"/>
    <s v="Digitized foreground array"/>
    <x v="191"/>
    <n v="795"/>
    <x v="0"/>
    <n v="16"/>
    <s v="US"/>
    <s v="USD"/>
    <n v="1349326800"/>
    <n v="1349672400"/>
    <b v="0"/>
    <b v="0"/>
    <s v="publishing/radio &amp; podcasts"/>
    <n v="12"/>
    <n v="50"/>
    <x v="5"/>
    <s v="radio &amp; podcasts"/>
    <x v="259"/>
    <d v="2012-10-08T05:00:00"/>
    <x v="4"/>
  </r>
  <r>
    <n v="905"/>
    <s v="Haynes PLC"/>
    <s v="Re-engineered clear-thinking project"/>
    <x v="58"/>
    <n v="12955"/>
    <x v="1"/>
    <n v="236"/>
    <s v="US"/>
    <s v="USD"/>
    <n v="1379566800"/>
    <n v="1379826000"/>
    <b v="0"/>
    <b v="0"/>
    <s v="theater/plays"/>
    <n v="164"/>
    <n v="55"/>
    <x v="3"/>
    <s v="plays"/>
    <x v="9"/>
    <d v="2013-09-22T05:00:00"/>
    <x v="2"/>
  </r>
  <r>
    <n v="906"/>
    <s v="Hayes Group"/>
    <s v="Implemented even-keeled standardization"/>
    <x v="20"/>
    <n v="8964"/>
    <x v="1"/>
    <n v="191"/>
    <s v="US"/>
    <s v="USD"/>
    <n v="1494651600"/>
    <n v="1497762000"/>
    <b v="1"/>
    <b v="1"/>
    <s v="film &amp; video/documentary"/>
    <n v="163"/>
    <n v="47"/>
    <x v="4"/>
    <s v="documentary"/>
    <x v="808"/>
    <d v="2017-06-18T05:00:00"/>
    <x v="5"/>
  </r>
  <r>
    <n v="907"/>
    <s v="White, Pena and Calhoun"/>
    <s v="Quality-focused asymmetric adapter"/>
    <x v="14"/>
    <n v="1843"/>
    <x v="0"/>
    <n v="41"/>
    <s v="US"/>
    <s v="USD"/>
    <n v="1303880400"/>
    <n v="1304485200"/>
    <b v="0"/>
    <b v="0"/>
    <s v="theater/plays"/>
    <n v="20"/>
    <n v="45"/>
    <x v="3"/>
    <s v="plays"/>
    <x v="809"/>
    <d v="2011-05-04T05:00:00"/>
    <x v="8"/>
  </r>
  <r>
    <n v="908"/>
    <s v="Bryant-Pope"/>
    <s v="Networked intangible help-desk"/>
    <x v="424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  <x v="4"/>
  </r>
  <r>
    <n v="909"/>
    <s v="Gates, Li and Thompson"/>
    <s v="Synchronized attitude-oriented frame"/>
    <x v="37"/>
    <n v="8621"/>
    <x v="1"/>
    <n v="80"/>
    <s v="CA"/>
    <s v="CAD"/>
    <n v="1528088400"/>
    <n v="1530421200"/>
    <b v="0"/>
    <b v="1"/>
    <s v="theater/plays"/>
    <n v="479"/>
    <n v="108"/>
    <x v="3"/>
    <s v="plays"/>
    <x v="384"/>
    <d v="2018-07-01T05:00:00"/>
    <x v="9"/>
  </r>
  <r>
    <n v="910"/>
    <s v="King-Morris"/>
    <s v="Proactive incremental architecture"/>
    <x v="425"/>
    <n v="30215"/>
    <x v="3"/>
    <n v="296"/>
    <s v="US"/>
    <s v="USD"/>
    <n v="1421906400"/>
    <n v="1421992800"/>
    <b v="0"/>
    <b v="0"/>
    <s v="theater/plays"/>
    <n v="20"/>
    <n v="102"/>
    <x v="3"/>
    <s v="plays"/>
    <x v="810"/>
    <d v="2015-01-23T06:00:00"/>
    <x v="0"/>
  </r>
  <r>
    <n v="911"/>
    <s v="Carter, Cole and Curtis"/>
    <s v="Cloned responsive standardization"/>
    <x v="306"/>
    <n v="11539"/>
    <x v="1"/>
    <n v="462"/>
    <s v="US"/>
    <s v="USD"/>
    <n v="1568005200"/>
    <n v="1568178000"/>
    <b v="1"/>
    <b v="0"/>
    <s v="technology/web"/>
    <n v="199"/>
    <n v="25"/>
    <x v="2"/>
    <s v="web"/>
    <x v="811"/>
    <d v="2019-09-11T05:00:00"/>
    <x v="3"/>
  </r>
  <r>
    <n v="912"/>
    <s v="Sanchez-Parsons"/>
    <s v="Reduced bifurcated pricing structure"/>
    <x v="37"/>
    <n v="14310"/>
    <x v="1"/>
    <n v="179"/>
    <s v="US"/>
    <s v="USD"/>
    <n v="1346821200"/>
    <n v="1347944400"/>
    <b v="1"/>
    <b v="0"/>
    <s v="film &amp; video/drama"/>
    <n v="795"/>
    <n v="80"/>
    <x v="4"/>
    <s v="drama"/>
    <x v="812"/>
    <d v="2012-09-18T05:00:00"/>
    <x v="4"/>
  </r>
  <r>
    <n v="913"/>
    <s v="Rivera-Pearson"/>
    <s v="Re-engineered asymmetric challenge"/>
    <x v="426"/>
    <n v="35536"/>
    <x v="0"/>
    <n v="523"/>
    <s v="AU"/>
    <s v="AUD"/>
    <n v="1557637200"/>
    <n v="1558760400"/>
    <b v="0"/>
    <b v="0"/>
    <s v="film &amp; video/drama"/>
    <n v="51"/>
    <n v="68"/>
    <x v="4"/>
    <s v="drama"/>
    <x v="813"/>
    <d v="2019-05-25T05:00:00"/>
    <x v="3"/>
  </r>
  <r>
    <n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s v="theater/plays"/>
    <n v="57"/>
    <n v="26"/>
    <x v="3"/>
    <s v="plays"/>
    <x v="814"/>
    <d v="2013-08-16T05:00:00"/>
    <x v="2"/>
  </r>
  <r>
    <n v="915"/>
    <s v="Riggs Group"/>
    <s v="Configurable upward-trending solution"/>
    <x v="427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  <x v="5"/>
  </r>
  <r>
    <n v="916"/>
    <s v="Clements Ltd"/>
    <s v="Persistent bandwidth-monitored framework"/>
    <x v="41"/>
    <n v="1343"/>
    <x v="0"/>
    <n v="52"/>
    <s v="US"/>
    <s v="USD"/>
    <n v="1418882400"/>
    <n v="1419660000"/>
    <b v="0"/>
    <b v="0"/>
    <s v="photography/photography books"/>
    <n v="36"/>
    <n v="26"/>
    <x v="7"/>
    <s v="photography books"/>
    <x v="815"/>
    <d v="2014-12-27T06:00:00"/>
    <x v="1"/>
  </r>
  <r>
    <n v="917"/>
    <s v="Cooper Inc"/>
    <s v="Polarized discrete product"/>
    <x v="136"/>
    <n v="2097"/>
    <x v="2"/>
    <n v="27"/>
    <s v="GB"/>
    <s v="GBP"/>
    <n v="1309237200"/>
    <n v="1311310800"/>
    <b v="0"/>
    <b v="1"/>
    <s v="film &amp; video/shorts"/>
    <n v="58"/>
    <n v="78"/>
    <x v="4"/>
    <s v="shorts"/>
    <x v="816"/>
    <d v="2011-07-22T05:00:00"/>
    <x v="8"/>
  </r>
  <r>
    <n v="918"/>
    <s v="Jones-Gonzalez"/>
    <s v="Seamless dynamic website"/>
    <x v="167"/>
    <n v="9021"/>
    <x v="1"/>
    <n v="156"/>
    <s v="CH"/>
    <s v="CHF"/>
    <n v="1343365200"/>
    <n v="1344315600"/>
    <b v="0"/>
    <b v="0"/>
    <s v="publishing/radio &amp; podcasts"/>
    <n v="237"/>
    <n v="58"/>
    <x v="5"/>
    <s v="radio &amp; podcasts"/>
    <x v="474"/>
    <d v="2012-08-07T05:00:00"/>
    <x v="4"/>
  </r>
  <r>
    <n v="919"/>
    <s v="Fox Ltd"/>
    <s v="Extended multimedia firmware"/>
    <x v="428"/>
    <n v="20915"/>
    <x v="0"/>
    <n v="225"/>
    <s v="AU"/>
    <s v="AUD"/>
    <n v="1507957200"/>
    <n v="1510725600"/>
    <b v="0"/>
    <b v="1"/>
    <s v="theater/plays"/>
    <n v="59"/>
    <n v="93"/>
    <x v="3"/>
    <s v="plays"/>
    <x v="817"/>
    <d v="2017-11-15T06:00:00"/>
    <x v="5"/>
  </r>
  <r>
    <n v="920"/>
    <s v="Green, Murphy and Webb"/>
    <s v="Versatile directional project"/>
    <x v="98"/>
    <n v="9676"/>
    <x v="1"/>
    <n v="255"/>
    <s v="US"/>
    <s v="USD"/>
    <n v="1549519200"/>
    <n v="1551247200"/>
    <b v="1"/>
    <b v="0"/>
    <s v="film &amp; video/animation"/>
    <n v="183"/>
    <n v="38"/>
    <x v="4"/>
    <s v="animation"/>
    <x v="818"/>
    <d v="2019-02-27T06:00:00"/>
    <x v="3"/>
  </r>
  <r>
    <n v="921"/>
    <s v="Stevenson PLC"/>
    <s v="Profound directional knowledge user"/>
    <x v="429"/>
    <n v="1210"/>
    <x v="0"/>
    <n v="38"/>
    <s v="US"/>
    <s v="USD"/>
    <n v="1329026400"/>
    <n v="1330236000"/>
    <b v="0"/>
    <b v="0"/>
    <s v="technology/web"/>
    <n v="1"/>
    <n v="32"/>
    <x v="2"/>
    <s v="web"/>
    <x v="819"/>
    <d v="2012-02-26T06:00:00"/>
    <x v="4"/>
  </r>
  <r>
    <n v="922"/>
    <s v="Soto-Anthony"/>
    <s v="Ameliorated logistical capability"/>
    <x v="43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  <x v="9"/>
  </r>
  <r>
    <n v="923"/>
    <s v="Wise and Sons"/>
    <s v="Sharable discrete definition"/>
    <x v="12"/>
    <n v="4044"/>
    <x v="1"/>
    <n v="40"/>
    <s v="US"/>
    <s v="USD"/>
    <n v="1279083600"/>
    <n v="1279170000"/>
    <b v="0"/>
    <b v="0"/>
    <s v="theater/plays"/>
    <n v="238"/>
    <n v="101"/>
    <x v="3"/>
    <s v="plays"/>
    <x v="547"/>
    <d v="2010-07-15T05:00:00"/>
    <x v="6"/>
  </r>
  <r>
    <n v="924"/>
    <s v="Butler-Barr"/>
    <s v="User-friendly next generation core"/>
    <x v="431"/>
    <n v="192292"/>
    <x v="1"/>
    <n v="2289"/>
    <s v="IT"/>
    <s v="EUR"/>
    <n v="1572498000"/>
    <n v="1573452000"/>
    <b v="0"/>
    <b v="0"/>
    <s v="theater/plays"/>
    <n v="488"/>
    <n v="84"/>
    <x v="3"/>
    <s v="plays"/>
    <x v="820"/>
    <d v="2019-11-11T06:00:00"/>
    <x v="3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s v="theater/plays"/>
    <n v="224"/>
    <n v="103"/>
    <x v="3"/>
    <s v="plays"/>
    <x v="821"/>
    <d v="2017-10-04T05:00:00"/>
    <x v="5"/>
  </r>
  <r>
    <n v="926"/>
    <s v="Brown-Oliver"/>
    <s v="Synchronized cohesive encoding"/>
    <x v="251"/>
    <n v="1577"/>
    <x v="0"/>
    <n v="15"/>
    <s v="US"/>
    <s v="USD"/>
    <n v="1463029200"/>
    <n v="1463374800"/>
    <b v="0"/>
    <b v="0"/>
    <s v="food/food trucks"/>
    <n v="18"/>
    <n v="105"/>
    <x v="0"/>
    <s v="food trucks"/>
    <x v="151"/>
    <d v="2016-05-16T05:00:00"/>
    <x v="7"/>
  </r>
  <r>
    <n v="927"/>
    <s v="Davis-Gardner"/>
    <s v="Synergistic dynamic utilization"/>
    <x v="44"/>
    <n v="3301"/>
    <x v="0"/>
    <n v="37"/>
    <s v="US"/>
    <s v="USD"/>
    <n v="1342069200"/>
    <n v="1344574800"/>
    <b v="0"/>
    <b v="0"/>
    <s v="theater/plays"/>
    <n v="46"/>
    <n v="89"/>
    <x v="3"/>
    <s v="plays"/>
    <x v="822"/>
    <d v="2012-08-10T05:00:00"/>
    <x v="4"/>
  </r>
  <r>
    <n v="928"/>
    <s v="Dawson Group"/>
    <s v="Triple-buffered bi-directional model"/>
    <x v="225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d v="2014-01-07T06:00:00"/>
    <x v="2"/>
  </r>
  <r>
    <n v="929"/>
    <s v="Turner-Terrell"/>
    <s v="Polarized tertiary function"/>
    <x v="20"/>
    <n v="11952"/>
    <x v="1"/>
    <n v="184"/>
    <s v="GB"/>
    <s v="GBP"/>
    <n v="1493787600"/>
    <n v="1494997200"/>
    <b v="0"/>
    <b v="0"/>
    <s v="theater/plays"/>
    <n v="217"/>
    <n v="65"/>
    <x v="3"/>
    <s v="plays"/>
    <x v="824"/>
    <d v="2017-05-17T05:00:00"/>
    <x v="5"/>
  </r>
  <r>
    <n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s v="theater/plays"/>
    <n v="112"/>
    <n v="46"/>
    <x v="3"/>
    <s v="plays"/>
    <x v="825"/>
    <d v="2015-03-04T06:00:00"/>
    <x v="0"/>
  </r>
  <r>
    <n v="931"/>
    <s v="Lowery, Hayden and Cruz"/>
    <s v="Digitized 24/7 budgetary management"/>
    <x v="58"/>
    <n v="5729"/>
    <x v="0"/>
    <n v="112"/>
    <s v="US"/>
    <s v="USD"/>
    <n v="1403931600"/>
    <n v="1404104400"/>
    <b v="0"/>
    <b v="1"/>
    <s v="theater/plays"/>
    <n v="73"/>
    <n v="51"/>
    <x v="3"/>
    <s v="plays"/>
    <x v="826"/>
    <d v="2014-06-30T05:00:00"/>
    <x v="1"/>
  </r>
  <r>
    <n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s v="music/rock"/>
    <n v="212"/>
    <n v="34"/>
    <x v="1"/>
    <s v="rock"/>
    <x v="827"/>
    <d v="2014-03-14T05:00:00"/>
    <x v="1"/>
  </r>
  <r>
    <n v="933"/>
    <s v="Espinoza Group"/>
    <s v="Implemented tangible support"/>
    <x v="432"/>
    <n v="175015"/>
    <x v="1"/>
    <n v="1902"/>
    <s v="US"/>
    <s v="USD"/>
    <n v="1365397200"/>
    <n v="1366520400"/>
    <b v="0"/>
    <b v="0"/>
    <s v="theater/plays"/>
    <n v="240"/>
    <n v="92"/>
    <x v="3"/>
    <s v="plays"/>
    <x v="828"/>
    <d v="2013-04-21T05:00:00"/>
    <x v="2"/>
  </r>
  <r>
    <n v="934"/>
    <s v="Davis, Crawford and Lopez"/>
    <s v="Reactive radical framework"/>
    <x v="8"/>
    <n v="11280"/>
    <x v="1"/>
    <n v="105"/>
    <s v="US"/>
    <s v="USD"/>
    <n v="1456120800"/>
    <n v="1456639200"/>
    <b v="0"/>
    <b v="0"/>
    <s v="theater/plays"/>
    <n v="182"/>
    <n v="107"/>
    <x v="3"/>
    <s v="plays"/>
    <x v="829"/>
    <d v="2016-02-28T06:00:00"/>
    <x v="7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s v="theater/plays"/>
    <n v="164"/>
    <n v="76"/>
    <x v="3"/>
    <s v="plays"/>
    <x v="830"/>
    <d v="2015-07-31T05:00:00"/>
    <x v="0"/>
  </r>
  <r>
    <n v="936"/>
    <s v="Brown Ltd"/>
    <s v="Enhanced composite contingency"/>
    <x v="100"/>
    <n v="1690"/>
    <x v="0"/>
    <n v="21"/>
    <s v="US"/>
    <s v="USD"/>
    <n v="1563771600"/>
    <n v="1564030800"/>
    <b v="1"/>
    <b v="0"/>
    <s v="theater/plays"/>
    <n v="2"/>
    <n v="80"/>
    <x v="3"/>
    <s v="plays"/>
    <x v="831"/>
    <d v="2019-07-25T05:00:00"/>
    <x v="3"/>
  </r>
  <r>
    <n v="937"/>
    <s v="Tapia, Sandoval and Hurley"/>
    <s v="Cloned fresh-thinking model"/>
    <x v="409"/>
    <n v="84891"/>
    <x v="3"/>
    <n v="976"/>
    <s v="US"/>
    <s v="USD"/>
    <n v="1448517600"/>
    <n v="1449295200"/>
    <b v="0"/>
    <b v="0"/>
    <s v="film &amp; video/documentary"/>
    <n v="50"/>
    <n v="87"/>
    <x v="4"/>
    <s v="documentary"/>
    <x v="832"/>
    <d v="2015-12-05T06:00:00"/>
    <x v="0"/>
  </r>
  <r>
    <n v="938"/>
    <s v="Allen Inc"/>
    <s v="Total dedicated benchmark"/>
    <x v="243"/>
    <n v="10093"/>
    <x v="1"/>
    <n v="96"/>
    <s v="US"/>
    <s v="USD"/>
    <n v="1528779600"/>
    <n v="1531890000"/>
    <b v="0"/>
    <b v="1"/>
    <s v="publishing/fiction"/>
    <n v="110"/>
    <n v="105"/>
    <x v="5"/>
    <s v="fiction"/>
    <x v="833"/>
    <d v="2018-07-18T05:00:00"/>
    <x v="9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s v="games/video games"/>
    <n v="49"/>
    <n v="57"/>
    <x v="6"/>
    <s v="video games"/>
    <x v="834"/>
    <d v="2011-05-24T05:00:00"/>
    <x v="8"/>
  </r>
  <r>
    <n v="940"/>
    <s v="Wiggins Ltd"/>
    <s v="Upgradable analyzing core"/>
    <x v="34"/>
    <n v="6161"/>
    <x v="2"/>
    <n v="66"/>
    <s v="CA"/>
    <s v="CAD"/>
    <n v="1354341600"/>
    <n v="1356242400"/>
    <b v="0"/>
    <b v="0"/>
    <s v="technology/web"/>
    <n v="62"/>
    <n v="93"/>
    <x v="2"/>
    <s v="web"/>
    <x v="835"/>
    <d v="2012-12-23T06:00:00"/>
    <x v="4"/>
  </r>
  <r>
    <n v="941"/>
    <s v="Luna-Horne"/>
    <s v="Profound exuding pricing structure"/>
    <x v="433"/>
    <n v="5615"/>
    <x v="0"/>
    <n v="78"/>
    <s v="US"/>
    <s v="USD"/>
    <n v="1294552800"/>
    <n v="1297576800"/>
    <b v="1"/>
    <b v="0"/>
    <s v="theater/plays"/>
    <n v="13"/>
    <n v="72"/>
    <x v="3"/>
    <s v="plays"/>
    <x v="836"/>
    <d v="2011-02-13T06:00:00"/>
    <x v="8"/>
  </r>
  <r>
    <n v="942"/>
    <s v="Allen Inc"/>
    <s v="Horizontal optimizing model"/>
    <x v="103"/>
    <n v="6205"/>
    <x v="0"/>
    <n v="67"/>
    <s v="AU"/>
    <s v="AUD"/>
    <n v="1295935200"/>
    <n v="1296194400"/>
    <b v="0"/>
    <b v="0"/>
    <s v="theater/plays"/>
    <n v="65"/>
    <n v="93"/>
    <x v="3"/>
    <s v="plays"/>
    <x v="837"/>
    <d v="2011-01-28T06:00:00"/>
    <x v="8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s v="food/food trucks"/>
    <n v="160"/>
    <n v="105"/>
    <x v="0"/>
    <s v="food trucks"/>
    <x v="219"/>
    <d v="2014-10-29T05:00:00"/>
    <x v="1"/>
  </r>
  <r>
    <n v="944"/>
    <s v="Walter Inc"/>
    <s v="Streamlined 5thgeneration intranet"/>
    <x v="83"/>
    <n v="8142"/>
    <x v="0"/>
    <n v="263"/>
    <s v="AU"/>
    <s v="AUD"/>
    <n v="1486706400"/>
    <n v="1488348000"/>
    <b v="0"/>
    <b v="0"/>
    <s v="photography/photography books"/>
    <n v="81"/>
    <n v="31"/>
    <x v="7"/>
    <s v="photography books"/>
    <x v="365"/>
    <d v="2017-03-01T06:00:00"/>
    <x v="5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  <x v="4"/>
  </r>
  <r>
    <n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s v="theater/plays"/>
    <n v="10"/>
    <n v="84"/>
    <x v="3"/>
    <s v="plays"/>
    <x v="839"/>
    <d v="2011-06-18T05:00:00"/>
    <x v="8"/>
  </r>
  <r>
    <n v="947"/>
    <s v="Smith-Powell"/>
    <s v="Upgradable clear-thinking hardware"/>
    <x v="136"/>
    <n v="961"/>
    <x v="0"/>
    <n v="13"/>
    <s v="US"/>
    <s v="USD"/>
    <n v="1411707600"/>
    <n v="1412312400"/>
    <b v="0"/>
    <b v="0"/>
    <s v="theater/plays"/>
    <n v="27"/>
    <n v="74"/>
    <x v="3"/>
    <s v="plays"/>
    <x v="840"/>
    <d v="2014-10-03T05:00:00"/>
    <x v="1"/>
  </r>
  <r>
    <n v="948"/>
    <s v="Smith-Hill"/>
    <s v="Integrated holistic paradigm"/>
    <x v="151"/>
    <n v="5918"/>
    <x v="3"/>
    <n v="160"/>
    <s v="US"/>
    <s v="USD"/>
    <n v="1418364000"/>
    <n v="1419228000"/>
    <b v="1"/>
    <b v="1"/>
    <s v="film &amp; video/documentary"/>
    <n v="63"/>
    <n v="37"/>
    <x v="4"/>
    <s v="documentary"/>
    <x v="841"/>
    <d v="2014-12-22T06:00:00"/>
    <x v="1"/>
  </r>
  <r>
    <n v="949"/>
    <s v="Wright LLC"/>
    <s v="Seamless clear-thinking conglomeration"/>
    <x v="291"/>
    <n v="9520"/>
    <x v="1"/>
    <n v="203"/>
    <s v="US"/>
    <s v="USD"/>
    <n v="1429333200"/>
    <n v="1430974800"/>
    <b v="0"/>
    <b v="0"/>
    <s v="technology/web"/>
    <n v="161"/>
    <n v="47"/>
    <x v="2"/>
    <s v="web"/>
    <x v="842"/>
    <d v="2015-05-07T05:00:00"/>
    <x v="0"/>
  </r>
  <r>
    <n v="950"/>
    <s v="Williams, Orozco and Gomez"/>
    <s v="Persistent content-based methodology"/>
    <x v="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  <x v="3"/>
  </r>
  <r>
    <n v="951"/>
    <s v="Peterson Ltd"/>
    <s v="Re-engineered 24hour matrix"/>
    <x v="435"/>
    <n v="159056"/>
    <x v="1"/>
    <n v="1559"/>
    <s v="US"/>
    <s v="USD"/>
    <n v="1482732000"/>
    <n v="1482818400"/>
    <b v="0"/>
    <b v="1"/>
    <s v="music/rock"/>
    <n v="1097"/>
    <n v="102"/>
    <x v="1"/>
    <s v="rock"/>
    <x v="844"/>
    <d v="2016-12-27T06:00:00"/>
    <x v="7"/>
  </r>
  <r>
    <n v="952"/>
    <s v="Cummings-Hayes"/>
    <s v="Virtual multi-tasking core"/>
    <x v="436"/>
    <n v="101987"/>
    <x v="3"/>
    <n v="2266"/>
    <s v="US"/>
    <s v="USD"/>
    <n v="1470718800"/>
    <n v="1471928400"/>
    <b v="0"/>
    <b v="0"/>
    <s v="film &amp; video/documentary"/>
    <n v="70"/>
    <n v="45"/>
    <x v="4"/>
    <s v="documentary"/>
    <x v="845"/>
    <d v="2016-08-23T05:00:00"/>
    <x v="7"/>
  </r>
  <r>
    <n v="953"/>
    <s v="Boyle Ltd"/>
    <s v="Streamlined fault-tolerant conglomeration"/>
    <x v="88"/>
    <n v="1980"/>
    <x v="0"/>
    <n v="21"/>
    <s v="US"/>
    <s v="USD"/>
    <n v="1450591200"/>
    <n v="1453701600"/>
    <b v="0"/>
    <b v="1"/>
    <s v="film &amp; video/science fiction"/>
    <n v="60"/>
    <n v="94"/>
    <x v="4"/>
    <s v="science fiction"/>
    <x v="846"/>
    <d v="2016-01-25T06:00:00"/>
    <x v="0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s v="technology/web"/>
    <n v="367"/>
    <n v="101"/>
    <x v="2"/>
    <s v="web"/>
    <x v="110"/>
    <d v="2012-10-16T05:00:00"/>
    <x v="4"/>
  </r>
  <r>
    <n v="955"/>
    <s v="Moss-Obrien"/>
    <s v="Function-based next generation emulation"/>
    <x v="31"/>
    <n v="7763"/>
    <x v="1"/>
    <n v="80"/>
    <s v="US"/>
    <s v="USD"/>
    <n v="1353823200"/>
    <n v="1353996000"/>
    <b v="0"/>
    <b v="0"/>
    <s v="theater/plays"/>
    <n v="1109"/>
    <n v="97"/>
    <x v="3"/>
    <s v="plays"/>
    <x v="847"/>
    <d v="2012-11-27T06:00:00"/>
    <x v="4"/>
  </r>
  <r>
    <n v="956"/>
    <s v="Wood Inc"/>
    <s v="Re-engineered composite focus group"/>
    <x v="437"/>
    <n v="35698"/>
    <x v="0"/>
    <n v="830"/>
    <s v="US"/>
    <s v="USD"/>
    <n v="1450764000"/>
    <n v="1451109600"/>
    <b v="0"/>
    <b v="0"/>
    <s v="film &amp; video/science fiction"/>
    <n v="19"/>
    <n v="43"/>
    <x v="4"/>
    <s v="science fiction"/>
    <x v="848"/>
    <d v="2015-12-26T06:00:00"/>
    <x v="0"/>
  </r>
  <r>
    <n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s v="theater/plays"/>
    <n v="127"/>
    <n v="95"/>
    <x v="3"/>
    <s v="plays"/>
    <x v="849"/>
    <d v="2012-02-19T06:00:00"/>
    <x v="4"/>
  </r>
  <r>
    <n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s v="film &amp; video/animation"/>
    <n v="735"/>
    <n v="72"/>
    <x v="4"/>
    <s v="animation"/>
    <x v="780"/>
    <d v="2010-07-13T05:00:00"/>
    <x v="6"/>
  </r>
  <r>
    <n v="959"/>
    <s v="Black-Graham"/>
    <s v="Operative hybrid utilization"/>
    <x v="438"/>
    <n v="6631"/>
    <x v="0"/>
    <n v="130"/>
    <s v="US"/>
    <s v="USD"/>
    <n v="1277701200"/>
    <n v="1280120400"/>
    <b v="0"/>
    <b v="0"/>
    <s v="publishing/translations"/>
    <n v="5"/>
    <n v="51"/>
    <x v="5"/>
    <s v="translations"/>
    <x v="140"/>
    <d v="2010-07-26T05:00:00"/>
    <x v="6"/>
  </r>
  <r>
    <n v="960"/>
    <s v="Robbins Group"/>
    <s v="Function-based interactive matrix"/>
    <x v="20"/>
    <n v="4678"/>
    <x v="0"/>
    <n v="55"/>
    <s v="US"/>
    <s v="USD"/>
    <n v="1454911200"/>
    <n v="1458104400"/>
    <b v="0"/>
    <b v="0"/>
    <s v="technology/web"/>
    <n v="85"/>
    <n v="85"/>
    <x v="2"/>
    <s v="web"/>
    <x v="850"/>
    <d v="2016-03-16T05:00:00"/>
    <x v="7"/>
  </r>
  <r>
    <n v="961"/>
    <s v="Mason, Case and May"/>
    <s v="Optimized content-based collaboration"/>
    <x v="57"/>
    <n v="6800"/>
    <x v="1"/>
    <n v="155"/>
    <s v="US"/>
    <s v="USD"/>
    <n v="1297922400"/>
    <n v="1298268000"/>
    <b v="0"/>
    <b v="0"/>
    <s v="publishing/translations"/>
    <n v="119"/>
    <n v="44"/>
    <x v="5"/>
    <s v="translations"/>
    <x v="851"/>
    <d v="2011-02-21T06:00:00"/>
    <x v="8"/>
  </r>
  <r>
    <n v="962"/>
    <s v="Harris, Russell and Mitchell"/>
    <s v="User-centric cohesive policy"/>
    <x v="136"/>
    <n v="10657"/>
    <x v="1"/>
    <n v="266"/>
    <s v="US"/>
    <s v="USD"/>
    <n v="1384408800"/>
    <n v="1386223200"/>
    <b v="0"/>
    <b v="0"/>
    <s v="food/food trucks"/>
    <n v="296"/>
    <n v="40"/>
    <x v="0"/>
    <s v="food trucks"/>
    <x v="852"/>
    <d v="2013-12-05T06:00:00"/>
    <x v="2"/>
  </r>
  <r>
    <n v="963"/>
    <s v="Rodriguez-Robinson"/>
    <s v="Ergonomic methodical hub"/>
    <x v="291"/>
    <n v="4997"/>
    <x v="0"/>
    <n v="114"/>
    <s v="IT"/>
    <s v="EUR"/>
    <n v="1299304800"/>
    <n v="1299823200"/>
    <b v="0"/>
    <b v="1"/>
    <s v="photography/photography books"/>
    <n v="85"/>
    <n v="44"/>
    <x v="7"/>
    <s v="photography books"/>
    <x v="853"/>
    <d v="2011-03-11T06:00:00"/>
    <x v="8"/>
  </r>
  <r>
    <n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s v="theater/plays"/>
    <n v="356"/>
    <n v="85"/>
    <x v="3"/>
    <s v="plays"/>
    <x v="854"/>
    <d v="2015-05-16T05:00:00"/>
    <x v="0"/>
  </r>
  <r>
    <n v="965"/>
    <s v="Nunez-King"/>
    <s v="Phased clear-thinking policy"/>
    <x v="196"/>
    <n v="8501"/>
    <x v="1"/>
    <n v="207"/>
    <s v="GB"/>
    <s v="GBP"/>
    <n v="1264399200"/>
    <n v="1267855200"/>
    <b v="0"/>
    <b v="0"/>
    <s v="music/rock"/>
    <n v="386"/>
    <n v="41"/>
    <x v="1"/>
    <s v="rock"/>
    <x v="67"/>
    <d v="2010-03-06T06:00:00"/>
    <x v="6"/>
  </r>
  <r>
    <n v="966"/>
    <s v="Davis and Sons"/>
    <s v="Seamless solution-oriented capacity"/>
    <x v="12"/>
    <n v="13468"/>
    <x v="1"/>
    <n v="245"/>
    <s v="US"/>
    <s v="USD"/>
    <n v="1497502800"/>
    <n v="1497675600"/>
    <b v="0"/>
    <b v="0"/>
    <s v="theater/plays"/>
    <n v="792"/>
    <n v="55"/>
    <x v="3"/>
    <s v="plays"/>
    <x v="855"/>
    <d v="2017-06-17T05:00:00"/>
    <x v="5"/>
  </r>
  <r>
    <n v="967"/>
    <s v="Howard-Douglas"/>
    <s v="Organized human-resource attitude"/>
    <x v="439"/>
    <n v="121138"/>
    <x v="1"/>
    <n v="1573"/>
    <s v="US"/>
    <s v="USD"/>
    <n v="1333688400"/>
    <n v="1336885200"/>
    <b v="0"/>
    <b v="0"/>
    <s v="music/world music"/>
    <n v="137"/>
    <n v="77"/>
    <x v="1"/>
    <s v="world music"/>
    <x v="107"/>
    <d v="2012-05-13T05:00:00"/>
    <x v="4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s v="food/food trucks"/>
    <n v="338"/>
    <n v="71"/>
    <x v="0"/>
    <s v="food trucks"/>
    <x v="344"/>
    <d v="2011-01-16T06:00:00"/>
    <x v="8"/>
  </r>
  <r>
    <n v="969"/>
    <s v="Lopez-King"/>
    <s v="Multi-lateral radical solution"/>
    <x v="58"/>
    <n v="8550"/>
    <x v="1"/>
    <n v="93"/>
    <s v="US"/>
    <s v="USD"/>
    <n v="1576994400"/>
    <n v="1577599200"/>
    <b v="0"/>
    <b v="0"/>
    <s v="theater/plays"/>
    <n v="108"/>
    <n v="92"/>
    <x v="3"/>
    <s v="plays"/>
    <x v="856"/>
    <d v="2019-12-29T06:00:00"/>
    <x v="3"/>
  </r>
  <r>
    <n v="970"/>
    <s v="Glover-Nelson"/>
    <s v="Inverse context-sensitive info-mediaries"/>
    <x v="309"/>
    <n v="57659"/>
    <x v="0"/>
    <n v="594"/>
    <s v="US"/>
    <s v="USD"/>
    <n v="1304917200"/>
    <n v="1305003600"/>
    <b v="0"/>
    <b v="0"/>
    <s v="theater/plays"/>
    <n v="61"/>
    <n v="97"/>
    <x v="3"/>
    <s v="plays"/>
    <x v="857"/>
    <d v="2011-05-10T05:00:00"/>
    <x v="8"/>
  </r>
  <r>
    <n v="971"/>
    <s v="Garner and Sons"/>
    <s v="Versatile neutral workforce"/>
    <x v="135"/>
    <n v="1414"/>
    <x v="0"/>
    <n v="24"/>
    <s v="US"/>
    <s v="USD"/>
    <n v="1381208400"/>
    <n v="1381726800"/>
    <b v="0"/>
    <b v="0"/>
    <s v="film &amp; video/television"/>
    <n v="28"/>
    <n v="59"/>
    <x v="4"/>
    <s v="television"/>
    <x v="858"/>
    <d v="2013-10-14T05:00:00"/>
    <x v="2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s v="technology/web"/>
    <n v="228"/>
    <n v="58"/>
    <x v="2"/>
    <s v="web"/>
    <x v="859"/>
    <d v="2014-06-11T05:00:00"/>
    <x v="1"/>
  </r>
  <r>
    <n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s v="theater/plays"/>
    <n v="22"/>
    <n v="104"/>
    <x v="3"/>
    <s v="plays"/>
    <x v="860"/>
    <d v="2010-12-12T06:00:00"/>
    <x v="6"/>
  </r>
  <r>
    <n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s v="music/indie rock"/>
    <n v="374"/>
    <n v="93"/>
    <x v="1"/>
    <s v="indie rock"/>
    <x v="170"/>
    <d v="2013-05-19T05:00:00"/>
    <x v="2"/>
  </r>
  <r>
    <n v="975"/>
    <s v="Ayala Group"/>
    <s v="Right-sized maximized migration"/>
    <x v="91"/>
    <n v="8366"/>
    <x v="1"/>
    <n v="135"/>
    <s v="US"/>
    <s v="USD"/>
    <n v="1448776800"/>
    <n v="1452146400"/>
    <b v="0"/>
    <b v="1"/>
    <s v="theater/plays"/>
    <n v="155"/>
    <n v="62"/>
    <x v="3"/>
    <s v="plays"/>
    <x v="861"/>
    <d v="2016-01-07T06:00:00"/>
    <x v="0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s v="theater/plays"/>
    <n v="322"/>
    <n v="92"/>
    <x v="3"/>
    <s v="plays"/>
    <x v="862"/>
    <d v="2011-02-03T06:00:00"/>
    <x v="8"/>
  </r>
  <r>
    <n v="977"/>
    <s v="Johnson Group"/>
    <s v="Vision-oriented interactive solution"/>
    <x v="260"/>
    <n v="5177"/>
    <x v="0"/>
    <n v="67"/>
    <s v="US"/>
    <s v="USD"/>
    <n v="1517983200"/>
    <n v="1520748000"/>
    <b v="0"/>
    <b v="0"/>
    <s v="food/food trucks"/>
    <n v="74"/>
    <n v="77"/>
    <x v="0"/>
    <s v="food trucks"/>
    <x v="863"/>
    <d v="2018-03-11T06:00:00"/>
    <x v="9"/>
  </r>
  <r>
    <n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s v="games/video games"/>
    <n v="864"/>
    <n v="94"/>
    <x v="6"/>
    <s v="video games"/>
    <x v="864"/>
    <d v="2016-12-04T06:00:00"/>
    <x v="7"/>
  </r>
  <r>
    <n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s v="theater/plays"/>
    <n v="143"/>
    <n v="85"/>
    <x v="3"/>
    <s v="plays"/>
    <x v="527"/>
    <d v="2015-03-21T05:00:00"/>
    <x v="0"/>
  </r>
  <r>
    <n v="980"/>
    <s v="Huff-Johnson"/>
    <s v="Universal fault-tolerant orchestration"/>
    <x v="442"/>
    <n v="78630"/>
    <x v="0"/>
    <n v="742"/>
    <s v="US"/>
    <s v="USD"/>
    <n v="1446181200"/>
    <n v="1446616800"/>
    <b v="1"/>
    <b v="0"/>
    <s v="publishing/nonfiction"/>
    <n v="40"/>
    <n v="106"/>
    <x v="5"/>
    <s v="nonfiction"/>
    <x v="865"/>
    <d v="2015-11-04T06:00:00"/>
    <x v="0"/>
  </r>
  <r>
    <n v="981"/>
    <s v="Diaz-Little"/>
    <s v="Grass-roots executive synergy"/>
    <x v="313"/>
    <n v="11941"/>
    <x v="1"/>
    <n v="323"/>
    <s v="US"/>
    <s v="USD"/>
    <n v="1514181600"/>
    <n v="1517032800"/>
    <b v="0"/>
    <b v="0"/>
    <s v="technology/web"/>
    <n v="178"/>
    <n v="37"/>
    <x v="2"/>
    <s v="web"/>
    <x v="866"/>
    <d v="2018-01-27T06:00:00"/>
    <x v="5"/>
  </r>
  <r>
    <n v="982"/>
    <s v="Freeman-French"/>
    <s v="Multi-layered optimal application"/>
    <x v="44"/>
    <n v="6115"/>
    <x v="0"/>
    <n v="75"/>
    <s v="US"/>
    <s v="USD"/>
    <n v="1311051600"/>
    <n v="1311224400"/>
    <b v="0"/>
    <b v="1"/>
    <s v="film &amp; video/documentary"/>
    <n v="85"/>
    <n v="82"/>
    <x v="4"/>
    <s v="documentary"/>
    <x v="867"/>
    <d v="2011-07-21T05:00:00"/>
    <x v="8"/>
  </r>
  <r>
    <n v="983"/>
    <s v="Beck-Weber"/>
    <s v="Business-focused full-range core"/>
    <x v="443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  <x v="3"/>
  </r>
  <r>
    <n v="984"/>
    <s v="Lewis-Jacobson"/>
    <s v="Exclusive system-worthy Graphic Interface"/>
    <x v="191"/>
    <n v="9910"/>
    <x v="1"/>
    <n v="381"/>
    <s v="US"/>
    <s v="USD"/>
    <n v="1567918800"/>
    <n v="1570165200"/>
    <b v="0"/>
    <b v="0"/>
    <s v="theater/plays"/>
    <n v="152"/>
    <n v="26"/>
    <x v="3"/>
    <s v="plays"/>
    <x v="105"/>
    <d v="2019-10-04T05:00:00"/>
    <x v="3"/>
  </r>
  <r>
    <n v="985"/>
    <s v="Logan-Curtis"/>
    <s v="Enhanced optimal ability"/>
    <x v="305"/>
    <n v="114523"/>
    <x v="0"/>
    <n v="4405"/>
    <s v="US"/>
    <s v="USD"/>
    <n v="1386309600"/>
    <n v="1388556000"/>
    <b v="0"/>
    <b v="1"/>
    <s v="music/rock"/>
    <n v="67"/>
    <n v="26"/>
    <x v="1"/>
    <s v="rock"/>
    <x v="481"/>
    <d v="2014-01-01T06:00:00"/>
    <x v="2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s v="music/rock"/>
    <n v="40"/>
    <n v="34"/>
    <x v="1"/>
    <s v="rock"/>
    <x v="253"/>
    <d v="2011-04-19T05:00:00"/>
    <x v="8"/>
  </r>
  <r>
    <n v="987"/>
    <s v="Wilson Group"/>
    <s v="Ameliorated foreground focus group"/>
    <x v="8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  <x v="5"/>
  </r>
  <r>
    <n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s v="publishing/radio &amp; podcasts"/>
    <n v="52"/>
    <n v="77"/>
    <x v="5"/>
    <s v="radio &amp; podcasts"/>
    <x v="864"/>
    <d v="2016-12-03T06:00:00"/>
    <x v="7"/>
  </r>
  <r>
    <n v="989"/>
    <s v="Hernandez Inc"/>
    <s v="Versatile dedicated migration"/>
    <x v="166"/>
    <n v="11990"/>
    <x v="1"/>
    <n v="226"/>
    <s v="US"/>
    <s v="USD"/>
    <n v="1555390800"/>
    <n v="1555822800"/>
    <b v="0"/>
    <b v="0"/>
    <s v="publishing/translations"/>
    <n v="500"/>
    <n v="53"/>
    <x v="5"/>
    <s v="translations"/>
    <x v="843"/>
    <d v="2019-04-21T05:00:00"/>
    <x v="3"/>
  </r>
  <r>
    <n v="990"/>
    <s v="Ortiz-Roberts"/>
    <s v="Devolved foreground customer loyalty"/>
    <x v="75"/>
    <n v="6839"/>
    <x v="0"/>
    <n v="64"/>
    <s v="US"/>
    <s v="USD"/>
    <n v="1456984800"/>
    <n v="1458882000"/>
    <b v="0"/>
    <b v="1"/>
    <s v="film &amp; video/drama"/>
    <n v="88"/>
    <n v="107"/>
    <x v="4"/>
    <s v="drama"/>
    <x v="289"/>
    <d v="2016-03-25T05:00:00"/>
    <x v="7"/>
  </r>
  <r>
    <n v="991"/>
    <s v="Ramirez LLC"/>
    <s v="Reduced reciprocal focus group"/>
    <x v="122"/>
    <n v="11091"/>
    <x v="1"/>
    <n v="241"/>
    <s v="US"/>
    <s v="USD"/>
    <n v="1411621200"/>
    <n v="1411966800"/>
    <b v="0"/>
    <b v="1"/>
    <s v="music/rock"/>
    <n v="113"/>
    <n v="46"/>
    <x v="1"/>
    <s v="rock"/>
    <x v="870"/>
    <d v="2014-09-29T05:00:00"/>
    <x v="1"/>
  </r>
  <r>
    <n v="992"/>
    <s v="Morrow Inc"/>
    <s v="Networked global migration"/>
    <x v="33"/>
    <n v="13223"/>
    <x v="1"/>
    <n v="132"/>
    <s v="US"/>
    <s v="USD"/>
    <n v="1525669200"/>
    <n v="1526878800"/>
    <b v="0"/>
    <b v="1"/>
    <s v="film &amp; video/drama"/>
    <n v="427"/>
    <n v="100"/>
    <x v="4"/>
    <s v="drama"/>
    <x v="871"/>
    <d v="2018-05-21T05:00:00"/>
    <x v="9"/>
  </r>
  <r>
    <n v="993"/>
    <s v="Erickson-Rogers"/>
    <s v="De-engineered even-keeled definition"/>
    <x v="122"/>
    <n v="7608"/>
    <x v="3"/>
    <n v="75"/>
    <s v="IT"/>
    <s v="EUR"/>
    <n v="1450936800"/>
    <n v="1452405600"/>
    <b v="0"/>
    <b v="1"/>
    <s v="photography/photography books"/>
    <n v="78"/>
    <n v="101"/>
    <x v="7"/>
    <s v="photography books"/>
    <x v="872"/>
    <d v="2016-01-10T06:00:00"/>
    <x v="0"/>
  </r>
  <r>
    <n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s v="publishing/translations"/>
    <n v="52"/>
    <n v="88"/>
    <x v="5"/>
    <s v="translations"/>
    <x v="873"/>
    <d v="2014-10-23T05:00:00"/>
    <x v="1"/>
  </r>
  <r>
    <n v="995"/>
    <s v="Manning-Hamilton"/>
    <s v="Vision-oriented scalable definition"/>
    <x v="238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  <x v="9"/>
  </r>
  <r>
    <n v="996"/>
    <s v="Butler LLC"/>
    <s v="Future-proofed upward-trending migration"/>
    <x v="47"/>
    <n v="4814"/>
    <x v="0"/>
    <n v="112"/>
    <s v="US"/>
    <s v="USD"/>
    <n v="1357106400"/>
    <n v="1359698400"/>
    <b v="0"/>
    <b v="0"/>
    <s v="theater/plays"/>
    <n v="73"/>
    <n v="43"/>
    <x v="3"/>
    <s v="plays"/>
    <x v="875"/>
    <d v="2013-02-01T06:00:00"/>
    <x v="2"/>
  </r>
  <r>
    <n v="997"/>
    <s v="Ball LLC"/>
    <s v="Right-sized full-range throughput"/>
    <x v="4"/>
    <n v="4603"/>
    <x v="3"/>
    <n v="139"/>
    <s v="IT"/>
    <s v="EUR"/>
    <n v="1390197600"/>
    <n v="1390629600"/>
    <b v="0"/>
    <b v="0"/>
    <s v="theater/plays"/>
    <n v="61"/>
    <n v="33"/>
    <x v="3"/>
    <s v="plays"/>
    <x v="876"/>
    <d v="2014-01-25T06:00:00"/>
    <x v="1"/>
  </r>
  <r>
    <n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s v="music/indie rock"/>
    <n v="57"/>
    <n v="101"/>
    <x v="1"/>
    <s v="indie rock"/>
    <x v="877"/>
    <d v="2010-02-25T06:00:00"/>
    <x v="6"/>
  </r>
  <r>
    <n v="999"/>
    <s v="Hernandez, Norton and Kelley"/>
    <s v="Expanded eco-centric policy"/>
    <x v="446"/>
    <n v="62819"/>
    <x v="3"/>
    <n v="1122"/>
    <s v="US"/>
    <s v="USD"/>
    <n v="1467176400"/>
    <n v="1467781200"/>
    <b v="0"/>
    <b v="0"/>
    <s v="food/food trucks"/>
    <n v="57"/>
    <n v="56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C2D37-418E-4A95-BE74-7E00DE40FC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728F3-2DA0-44A2-B290-70D96AD97A2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C2937-286C-48C8-B679-E74B7806AE8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U1001"/>
  <sheetViews>
    <sheetView topLeftCell="B1" workbookViewId="0">
      <selection activeCell="V34" sqref="V3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296875" customWidth="1"/>
    <col min="16" max="16" width="16.19921875" customWidth="1"/>
    <col min="17" max="17" width="15.8984375" customWidth="1"/>
    <col min="18" max="18" width="16.5" customWidth="1"/>
    <col min="19" max="19" width="22.19921875" customWidth="1"/>
    <col min="20" max="20" width="19.8984375" customWidth="1"/>
    <col min="22" max="22" width="38.296875" customWidth="1"/>
    <col min="23" max="23" width="36.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2032</v>
      </c>
      <c r="Q1" s="1" t="s">
        <v>2033</v>
      </c>
      <c r="R1" s="1" t="s">
        <v>2034</v>
      </c>
      <c r="S1" s="1" t="s">
        <v>2071</v>
      </c>
      <c r="T1" s="1" t="s">
        <v>2072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ROUND((E2/D2) * 100, 0)</f>
        <v>0</v>
      </c>
      <c r="P2">
        <f>ROUND(IF(ISERROR(E2/G2), 0, E2/G2), 0)</f>
        <v>0</v>
      </c>
      <c r="Q2" t="s">
        <v>2035</v>
      </c>
      <c r="R2" t="s">
        <v>2036</v>
      </c>
      <c r="S2" s="6">
        <f>(((J2/60)/60)/24)+DATE(1970,1,1)</f>
        <v>42336.25</v>
      </c>
      <c r="T2" s="6">
        <f>(((K2/60)/60)/24)+DATE(1970,1,1)</f>
        <v>42353.25</v>
      </c>
      <c r="U2">
        <f>YEAR(S2)</f>
        <v>2015</v>
      </c>
    </row>
    <row r="3" spans="1:21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ROUND((E3/D3) * 100, 0)</f>
        <v>1040</v>
      </c>
      <c r="P3">
        <f t="shared" ref="P3:P66" si="1">ROUND(IF(ISERROR(E3/G3), 0, E3/G3), 0)</f>
        <v>92</v>
      </c>
      <c r="Q3" t="s">
        <v>2037</v>
      </c>
      <c r="R3" t="s">
        <v>2038</v>
      </c>
      <c r="S3" s="6">
        <f t="shared" ref="S3:S66" si="2">(((J3/60)/60)/24)+DATE(1970,1,1)</f>
        <v>41870.208333333336</v>
      </c>
      <c r="T3" s="6">
        <f t="shared" ref="T3:T66" si="3">(((K3/60)/60)/24)+DATE(1970,1,1)</f>
        <v>41872.208333333336</v>
      </c>
      <c r="U3">
        <f t="shared" ref="U3:U66" si="4">YEAR(S3)</f>
        <v>2014</v>
      </c>
    </row>
    <row r="4" spans="1:21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>
        <f t="shared" si="1"/>
        <v>100</v>
      </c>
      <c r="Q4" t="s">
        <v>2039</v>
      </c>
      <c r="R4" t="s">
        <v>2040</v>
      </c>
      <c r="S4" s="6">
        <f t="shared" si="2"/>
        <v>41595.25</v>
      </c>
      <c r="T4" s="6">
        <f t="shared" si="3"/>
        <v>41597.25</v>
      </c>
      <c r="U4">
        <f t="shared" si="4"/>
        <v>2013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>
        <f t="shared" si="1"/>
        <v>103</v>
      </c>
      <c r="Q5" t="s">
        <v>2037</v>
      </c>
      <c r="R5" t="s">
        <v>2038</v>
      </c>
      <c r="S5" s="6">
        <f t="shared" si="2"/>
        <v>43688.208333333328</v>
      </c>
      <c r="T5" s="6">
        <f t="shared" si="3"/>
        <v>43728.208333333328</v>
      </c>
      <c r="U5">
        <f t="shared" si="4"/>
        <v>2019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>
        <f t="shared" si="1"/>
        <v>99</v>
      </c>
      <c r="Q6" t="s">
        <v>2041</v>
      </c>
      <c r="R6" t="s">
        <v>2042</v>
      </c>
      <c r="S6" s="6">
        <f t="shared" si="2"/>
        <v>43485.25</v>
      </c>
      <c r="T6" s="6">
        <f t="shared" si="3"/>
        <v>43489.25</v>
      </c>
      <c r="U6">
        <f t="shared" si="4"/>
        <v>2019</v>
      </c>
    </row>
    <row r="7" spans="1:21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>
        <f t="shared" si="1"/>
        <v>76</v>
      </c>
      <c r="Q7" t="s">
        <v>2041</v>
      </c>
      <c r="R7" t="s">
        <v>2042</v>
      </c>
      <c r="S7" s="6">
        <f t="shared" si="2"/>
        <v>41149.208333333336</v>
      </c>
      <c r="T7" s="6">
        <f t="shared" si="3"/>
        <v>41160.208333333336</v>
      </c>
      <c r="U7">
        <f t="shared" si="4"/>
        <v>2012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>
        <f t="shared" si="1"/>
        <v>61</v>
      </c>
      <c r="Q8" t="s">
        <v>2043</v>
      </c>
      <c r="R8" t="s">
        <v>2044</v>
      </c>
      <c r="S8" s="6">
        <f t="shared" si="2"/>
        <v>42991.208333333328</v>
      </c>
      <c r="T8" s="6">
        <f t="shared" si="3"/>
        <v>42992.208333333328</v>
      </c>
      <c r="U8">
        <f t="shared" si="4"/>
        <v>2017</v>
      </c>
    </row>
    <row r="9" spans="1:21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>
        <f t="shared" si="1"/>
        <v>65</v>
      </c>
      <c r="Q9" t="s">
        <v>2041</v>
      </c>
      <c r="R9" t="s">
        <v>2042</v>
      </c>
      <c r="S9" s="6">
        <f t="shared" si="2"/>
        <v>42229.208333333328</v>
      </c>
      <c r="T9" s="6">
        <f t="shared" si="3"/>
        <v>42231.208333333328</v>
      </c>
      <c r="U9">
        <f t="shared" si="4"/>
        <v>2015</v>
      </c>
    </row>
    <row r="10" spans="1:21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>
        <f t="shared" si="1"/>
        <v>31</v>
      </c>
      <c r="Q10" t="s">
        <v>2041</v>
      </c>
      <c r="R10" t="s">
        <v>2042</v>
      </c>
      <c r="S10" s="6">
        <f t="shared" si="2"/>
        <v>40399.208333333336</v>
      </c>
      <c r="T10" s="6">
        <f t="shared" si="3"/>
        <v>40401.208333333336</v>
      </c>
      <c r="U10">
        <f t="shared" si="4"/>
        <v>2010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>
        <f t="shared" si="1"/>
        <v>73</v>
      </c>
      <c r="Q11" t="s">
        <v>2037</v>
      </c>
      <c r="R11" t="s">
        <v>2045</v>
      </c>
      <c r="S11" s="6">
        <f t="shared" si="2"/>
        <v>41536.208333333336</v>
      </c>
      <c r="T11" s="6">
        <f t="shared" si="3"/>
        <v>41585.25</v>
      </c>
      <c r="U11">
        <f t="shared" si="4"/>
        <v>2013</v>
      </c>
    </row>
    <row r="12" spans="1:21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>
        <f t="shared" si="1"/>
        <v>63</v>
      </c>
      <c r="Q12" t="s">
        <v>2043</v>
      </c>
      <c r="R12" t="s">
        <v>2046</v>
      </c>
      <c r="S12" s="6">
        <f t="shared" si="2"/>
        <v>40404.208333333336</v>
      </c>
      <c r="T12" s="6">
        <f t="shared" si="3"/>
        <v>40452.208333333336</v>
      </c>
      <c r="U12">
        <f t="shared" si="4"/>
        <v>2010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>
        <f t="shared" si="1"/>
        <v>112</v>
      </c>
      <c r="Q13" t="s">
        <v>2041</v>
      </c>
      <c r="R13" t="s">
        <v>2042</v>
      </c>
      <c r="S13" s="6">
        <f t="shared" si="2"/>
        <v>40442.208333333336</v>
      </c>
      <c r="T13" s="6">
        <f t="shared" si="3"/>
        <v>40448.208333333336</v>
      </c>
      <c r="U13">
        <f t="shared" si="4"/>
        <v>2010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>
        <f t="shared" si="1"/>
        <v>102</v>
      </c>
      <c r="Q14" t="s">
        <v>2043</v>
      </c>
      <c r="R14" t="s">
        <v>2046</v>
      </c>
      <c r="S14" s="6">
        <f t="shared" si="2"/>
        <v>43760.208333333328</v>
      </c>
      <c r="T14" s="6">
        <f t="shared" si="3"/>
        <v>43768.208333333328</v>
      </c>
      <c r="U14">
        <f t="shared" si="4"/>
        <v>2019</v>
      </c>
    </row>
    <row r="15" spans="1:21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>
        <f t="shared" si="1"/>
        <v>105</v>
      </c>
      <c r="Q15" t="s">
        <v>2037</v>
      </c>
      <c r="R15" t="s">
        <v>2047</v>
      </c>
      <c r="S15" s="6">
        <f t="shared" si="2"/>
        <v>42532.208333333328</v>
      </c>
      <c r="T15" s="6">
        <f t="shared" si="3"/>
        <v>42544.208333333328</v>
      </c>
      <c r="U15">
        <f t="shared" si="4"/>
        <v>2016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>
        <f t="shared" si="1"/>
        <v>94</v>
      </c>
      <c r="Q16" t="s">
        <v>2037</v>
      </c>
      <c r="R16" t="s">
        <v>2047</v>
      </c>
      <c r="S16" s="6">
        <f t="shared" si="2"/>
        <v>40974.25</v>
      </c>
      <c r="T16" s="6">
        <f t="shared" si="3"/>
        <v>41001.208333333336</v>
      </c>
      <c r="U16">
        <f t="shared" si="4"/>
        <v>2012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>
        <f t="shared" si="1"/>
        <v>85</v>
      </c>
      <c r="Q17" t="s">
        <v>2039</v>
      </c>
      <c r="R17" t="s">
        <v>2048</v>
      </c>
      <c r="S17" s="6">
        <f t="shared" si="2"/>
        <v>43809.25</v>
      </c>
      <c r="T17" s="6">
        <f t="shared" si="3"/>
        <v>43813.25</v>
      </c>
      <c r="U17">
        <f t="shared" si="4"/>
        <v>2019</v>
      </c>
    </row>
    <row r="18" spans="1:21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>
        <f t="shared" si="1"/>
        <v>110</v>
      </c>
      <c r="Q18" t="s">
        <v>2049</v>
      </c>
      <c r="R18" t="s">
        <v>2050</v>
      </c>
      <c r="S18" s="6">
        <f t="shared" si="2"/>
        <v>41661.25</v>
      </c>
      <c r="T18" s="6">
        <f t="shared" si="3"/>
        <v>41683.25</v>
      </c>
      <c r="U18">
        <f t="shared" si="4"/>
        <v>2014</v>
      </c>
    </row>
    <row r="19" spans="1:21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>
        <f t="shared" si="1"/>
        <v>108</v>
      </c>
      <c r="Q19" t="s">
        <v>2043</v>
      </c>
      <c r="R19" t="s">
        <v>2051</v>
      </c>
      <c r="S19" s="6">
        <f t="shared" si="2"/>
        <v>40555.25</v>
      </c>
      <c r="T19" s="6">
        <f t="shared" si="3"/>
        <v>40556.25</v>
      </c>
      <c r="U19">
        <f t="shared" si="4"/>
        <v>2011</v>
      </c>
    </row>
    <row r="20" spans="1:21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>
        <f t="shared" si="1"/>
        <v>45</v>
      </c>
      <c r="Q20" t="s">
        <v>2041</v>
      </c>
      <c r="R20" t="s">
        <v>2042</v>
      </c>
      <c r="S20" s="6">
        <f t="shared" si="2"/>
        <v>43351.208333333328</v>
      </c>
      <c r="T20" s="6">
        <f t="shared" si="3"/>
        <v>43359.208333333328</v>
      </c>
      <c r="U20">
        <f t="shared" si="4"/>
        <v>2018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>
        <f t="shared" si="1"/>
        <v>45</v>
      </c>
      <c r="Q21" t="s">
        <v>2041</v>
      </c>
      <c r="R21" t="s">
        <v>2042</v>
      </c>
      <c r="S21" s="6">
        <f t="shared" si="2"/>
        <v>43528.25</v>
      </c>
      <c r="T21" s="6">
        <f t="shared" si="3"/>
        <v>43549.208333333328</v>
      </c>
      <c r="U21">
        <f t="shared" si="4"/>
        <v>2019</v>
      </c>
    </row>
    <row r="22" spans="1:21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>
        <f t="shared" si="1"/>
        <v>106</v>
      </c>
      <c r="Q22" t="s">
        <v>2043</v>
      </c>
      <c r="R22" t="s">
        <v>2046</v>
      </c>
      <c r="S22" s="6">
        <f t="shared" si="2"/>
        <v>41848.208333333336</v>
      </c>
      <c r="T22" s="6">
        <f t="shared" si="3"/>
        <v>41848.208333333336</v>
      </c>
      <c r="U22">
        <f t="shared" si="4"/>
        <v>2014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>
        <f t="shared" si="1"/>
        <v>69</v>
      </c>
      <c r="Q23" t="s">
        <v>2041</v>
      </c>
      <c r="R23" t="s">
        <v>2042</v>
      </c>
      <c r="S23" s="6">
        <f t="shared" si="2"/>
        <v>40770.208333333336</v>
      </c>
      <c r="T23" s="6">
        <f t="shared" si="3"/>
        <v>40804.208333333336</v>
      </c>
      <c r="U23">
        <f t="shared" si="4"/>
        <v>2011</v>
      </c>
    </row>
    <row r="24" spans="1:21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>
        <f t="shared" si="1"/>
        <v>85</v>
      </c>
      <c r="Q24" t="s">
        <v>2041</v>
      </c>
      <c r="R24" t="s">
        <v>2042</v>
      </c>
      <c r="S24" s="6">
        <f t="shared" si="2"/>
        <v>43193.208333333328</v>
      </c>
      <c r="T24" s="6">
        <f t="shared" si="3"/>
        <v>43208.208333333328</v>
      </c>
      <c r="U24">
        <f t="shared" si="4"/>
        <v>2018</v>
      </c>
    </row>
    <row r="25" spans="1:21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>
        <f t="shared" si="1"/>
        <v>105</v>
      </c>
      <c r="Q25" t="s">
        <v>2043</v>
      </c>
      <c r="R25" t="s">
        <v>2044</v>
      </c>
      <c r="S25" s="6">
        <f t="shared" si="2"/>
        <v>43510.25</v>
      </c>
      <c r="T25" s="6">
        <f t="shared" si="3"/>
        <v>43563.208333333328</v>
      </c>
      <c r="U25">
        <f t="shared" si="4"/>
        <v>2019</v>
      </c>
    </row>
    <row r="26" spans="1:21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>
        <f t="shared" si="1"/>
        <v>39</v>
      </c>
      <c r="Q26" t="s">
        <v>2039</v>
      </c>
      <c r="R26" t="s">
        <v>2048</v>
      </c>
      <c r="S26" s="6">
        <f t="shared" si="2"/>
        <v>41811.208333333336</v>
      </c>
      <c r="T26" s="6">
        <f t="shared" si="3"/>
        <v>41813.208333333336</v>
      </c>
      <c r="U26">
        <f t="shared" si="4"/>
        <v>2014</v>
      </c>
    </row>
    <row r="27" spans="1:21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>
        <f t="shared" si="1"/>
        <v>73</v>
      </c>
      <c r="Q27" t="s">
        <v>2052</v>
      </c>
      <c r="R27" t="s">
        <v>2053</v>
      </c>
      <c r="S27" s="6">
        <f t="shared" si="2"/>
        <v>40681.208333333336</v>
      </c>
      <c r="T27" s="6">
        <f t="shared" si="3"/>
        <v>40701.208333333336</v>
      </c>
      <c r="U27">
        <f t="shared" si="4"/>
        <v>2011</v>
      </c>
    </row>
    <row r="28" spans="1:21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>
        <f t="shared" si="1"/>
        <v>35</v>
      </c>
      <c r="Q28" t="s">
        <v>2041</v>
      </c>
      <c r="R28" t="s">
        <v>2042</v>
      </c>
      <c r="S28" s="6">
        <f t="shared" si="2"/>
        <v>43312.208333333328</v>
      </c>
      <c r="T28" s="6">
        <f t="shared" si="3"/>
        <v>43339.208333333328</v>
      </c>
      <c r="U28">
        <f t="shared" si="4"/>
        <v>2018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>
        <f t="shared" si="1"/>
        <v>107</v>
      </c>
      <c r="Q29" t="s">
        <v>2037</v>
      </c>
      <c r="R29" t="s">
        <v>2038</v>
      </c>
      <c r="S29" s="6">
        <f t="shared" si="2"/>
        <v>42280.208333333328</v>
      </c>
      <c r="T29" s="6">
        <f t="shared" si="3"/>
        <v>42288.208333333328</v>
      </c>
      <c r="U29">
        <f t="shared" si="4"/>
        <v>2015</v>
      </c>
    </row>
    <row r="30" spans="1:21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>
        <f t="shared" si="1"/>
        <v>62</v>
      </c>
      <c r="Q30" t="s">
        <v>2041</v>
      </c>
      <c r="R30" t="s">
        <v>2042</v>
      </c>
      <c r="S30" s="6">
        <f t="shared" si="2"/>
        <v>40218.25</v>
      </c>
      <c r="T30" s="6">
        <f t="shared" si="3"/>
        <v>40241.25</v>
      </c>
      <c r="U30">
        <f t="shared" si="4"/>
        <v>2010</v>
      </c>
    </row>
    <row r="31" spans="1:21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>
        <f t="shared" si="1"/>
        <v>94</v>
      </c>
      <c r="Q31" t="s">
        <v>2043</v>
      </c>
      <c r="R31" t="s">
        <v>2054</v>
      </c>
      <c r="S31" s="6">
        <f t="shared" si="2"/>
        <v>43301.208333333328</v>
      </c>
      <c r="T31" s="6">
        <f t="shared" si="3"/>
        <v>43341.208333333328</v>
      </c>
      <c r="U31">
        <f t="shared" si="4"/>
        <v>2018</v>
      </c>
    </row>
    <row r="32" spans="1:21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>
        <f t="shared" si="1"/>
        <v>112</v>
      </c>
      <c r="Q32" t="s">
        <v>2043</v>
      </c>
      <c r="R32" t="s">
        <v>2051</v>
      </c>
      <c r="S32" s="6">
        <f t="shared" si="2"/>
        <v>43609.208333333328</v>
      </c>
      <c r="T32" s="6">
        <f t="shared" si="3"/>
        <v>43614.208333333328</v>
      </c>
      <c r="U32">
        <f t="shared" si="4"/>
        <v>2019</v>
      </c>
    </row>
    <row r="33" spans="1:21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</v>
      </c>
      <c r="Q33" t="s">
        <v>2052</v>
      </c>
      <c r="R33" t="s">
        <v>2053</v>
      </c>
      <c r="S33" s="6">
        <f t="shared" si="2"/>
        <v>42374.25</v>
      </c>
      <c r="T33" s="6">
        <f t="shared" si="3"/>
        <v>42402.25</v>
      </c>
      <c r="U33">
        <f t="shared" si="4"/>
        <v>2016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>
        <f t="shared" si="1"/>
        <v>38</v>
      </c>
      <c r="Q34" t="s">
        <v>2043</v>
      </c>
      <c r="R34" t="s">
        <v>2044</v>
      </c>
      <c r="S34" s="6">
        <f t="shared" si="2"/>
        <v>43110.25</v>
      </c>
      <c r="T34" s="6">
        <f t="shared" si="3"/>
        <v>43137.25</v>
      </c>
      <c r="U34">
        <f t="shared" si="4"/>
        <v>2018</v>
      </c>
    </row>
    <row r="35" spans="1:21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>
        <f t="shared" si="1"/>
        <v>35</v>
      </c>
      <c r="Q35" t="s">
        <v>2041</v>
      </c>
      <c r="R35" t="s">
        <v>2042</v>
      </c>
      <c r="S35" s="6">
        <f t="shared" si="2"/>
        <v>41917.208333333336</v>
      </c>
      <c r="T35" s="6">
        <f t="shared" si="3"/>
        <v>41954.25</v>
      </c>
      <c r="U35">
        <f t="shared" si="4"/>
        <v>2014</v>
      </c>
    </row>
    <row r="36" spans="1:21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>
        <f t="shared" si="1"/>
        <v>85</v>
      </c>
      <c r="Q36" t="s">
        <v>2043</v>
      </c>
      <c r="R36" t="s">
        <v>2044</v>
      </c>
      <c r="S36" s="6">
        <f t="shared" si="2"/>
        <v>42817.208333333328</v>
      </c>
      <c r="T36" s="6">
        <f t="shared" si="3"/>
        <v>42822.208333333328</v>
      </c>
      <c r="U36">
        <f t="shared" si="4"/>
        <v>2017</v>
      </c>
    </row>
    <row r="37" spans="1:21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>
        <f t="shared" si="1"/>
        <v>96</v>
      </c>
      <c r="Q37" t="s">
        <v>2043</v>
      </c>
      <c r="R37" t="s">
        <v>2046</v>
      </c>
      <c r="S37" s="6">
        <f t="shared" si="2"/>
        <v>43484.25</v>
      </c>
      <c r="T37" s="6">
        <f t="shared" si="3"/>
        <v>43526.25</v>
      </c>
      <c r="U37">
        <f t="shared" si="4"/>
        <v>2019</v>
      </c>
    </row>
    <row r="38" spans="1:21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>
        <f t="shared" si="1"/>
        <v>69</v>
      </c>
      <c r="Q38" t="s">
        <v>2041</v>
      </c>
      <c r="R38" t="s">
        <v>2042</v>
      </c>
      <c r="S38" s="6">
        <f t="shared" si="2"/>
        <v>40600.25</v>
      </c>
      <c r="T38" s="6">
        <f t="shared" si="3"/>
        <v>40625.208333333336</v>
      </c>
      <c r="U38">
        <f t="shared" si="4"/>
        <v>2011</v>
      </c>
    </row>
    <row r="39" spans="1:21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>
        <f t="shared" si="1"/>
        <v>106</v>
      </c>
      <c r="Q39" t="s">
        <v>2049</v>
      </c>
      <c r="R39" t="s">
        <v>2055</v>
      </c>
      <c r="S39" s="6">
        <f t="shared" si="2"/>
        <v>43744.208333333328</v>
      </c>
      <c r="T39" s="6">
        <f t="shared" si="3"/>
        <v>43777.25</v>
      </c>
      <c r="U39">
        <f t="shared" si="4"/>
        <v>2019</v>
      </c>
    </row>
    <row r="40" spans="1:21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>
        <f t="shared" si="1"/>
        <v>75</v>
      </c>
      <c r="Q40" t="s">
        <v>2056</v>
      </c>
      <c r="R40" t="s">
        <v>2057</v>
      </c>
      <c r="S40" s="6">
        <f t="shared" si="2"/>
        <v>40469.208333333336</v>
      </c>
      <c r="T40" s="6">
        <f t="shared" si="3"/>
        <v>40474.208333333336</v>
      </c>
      <c r="U40">
        <f t="shared" si="4"/>
        <v>2010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>
        <f t="shared" si="1"/>
        <v>57</v>
      </c>
      <c r="Q41" t="s">
        <v>2041</v>
      </c>
      <c r="R41" t="s">
        <v>2042</v>
      </c>
      <c r="S41" s="6">
        <f t="shared" si="2"/>
        <v>41330.25</v>
      </c>
      <c r="T41" s="6">
        <f t="shared" si="3"/>
        <v>41344.208333333336</v>
      </c>
      <c r="U41">
        <f t="shared" si="4"/>
        <v>2013</v>
      </c>
    </row>
    <row r="42" spans="1:21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>
        <f t="shared" si="1"/>
        <v>75</v>
      </c>
      <c r="Q42" t="s">
        <v>2039</v>
      </c>
      <c r="R42" t="s">
        <v>2048</v>
      </c>
      <c r="S42" s="6">
        <f t="shared" si="2"/>
        <v>40334.208333333336</v>
      </c>
      <c r="T42" s="6">
        <f t="shared" si="3"/>
        <v>40353.208333333336</v>
      </c>
      <c r="U42">
        <f t="shared" si="4"/>
        <v>2010</v>
      </c>
    </row>
    <row r="43" spans="1:21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>
        <f t="shared" si="1"/>
        <v>107</v>
      </c>
      <c r="Q43" t="s">
        <v>2037</v>
      </c>
      <c r="R43" t="s">
        <v>2038</v>
      </c>
      <c r="S43" s="6">
        <f t="shared" si="2"/>
        <v>41156.208333333336</v>
      </c>
      <c r="T43" s="6">
        <f t="shared" si="3"/>
        <v>41182.208333333336</v>
      </c>
      <c r="U43">
        <f t="shared" si="4"/>
        <v>2012</v>
      </c>
    </row>
    <row r="44" spans="1:21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>
        <f t="shared" si="1"/>
        <v>36</v>
      </c>
      <c r="Q44" t="s">
        <v>2035</v>
      </c>
      <c r="R44" t="s">
        <v>2036</v>
      </c>
      <c r="S44" s="6">
        <f t="shared" si="2"/>
        <v>40728.208333333336</v>
      </c>
      <c r="T44" s="6">
        <f t="shared" si="3"/>
        <v>40737.208333333336</v>
      </c>
      <c r="U44">
        <f t="shared" si="4"/>
        <v>2011</v>
      </c>
    </row>
    <row r="45" spans="1:21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>
        <f t="shared" si="1"/>
        <v>27</v>
      </c>
      <c r="Q45" t="s">
        <v>2049</v>
      </c>
      <c r="R45" t="s">
        <v>2058</v>
      </c>
      <c r="S45" s="6">
        <f t="shared" si="2"/>
        <v>41844.208333333336</v>
      </c>
      <c r="T45" s="6">
        <f t="shared" si="3"/>
        <v>41860.208333333336</v>
      </c>
      <c r="U45">
        <f t="shared" si="4"/>
        <v>2014</v>
      </c>
    </row>
    <row r="46" spans="1:21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>
        <f t="shared" si="1"/>
        <v>108</v>
      </c>
      <c r="Q46" t="s">
        <v>2049</v>
      </c>
      <c r="R46" t="s">
        <v>2055</v>
      </c>
      <c r="S46" s="6">
        <f t="shared" si="2"/>
        <v>43541.208333333328</v>
      </c>
      <c r="T46" s="6">
        <f t="shared" si="3"/>
        <v>43542.208333333328</v>
      </c>
      <c r="U46">
        <f t="shared" si="4"/>
        <v>2019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>
        <f t="shared" si="1"/>
        <v>94</v>
      </c>
      <c r="Q47" t="s">
        <v>2041</v>
      </c>
      <c r="R47" t="s">
        <v>2042</v>
      </c>
      <c r="S47" s="6">
        <f t="shared" si="2"/>
        <v>42676.208333333328</v>
      </c>
      <c r="T47" s="6">
        <f t="shared" si="3"/>
        <v>42691.25</v>
      </c>
      <c r="U47">
        <f t="shared" si="4"/>
        <v>2016</v>
      </c>
    </row>
    <row r="48" spans="1:21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>
        <f t="shared" si="1"/>
        <v>46</v>
      </c>
      <c r="Q48" t="s">
        <v>2037</v>
      </c>
      <c r="R48" t="s">
        <v>2038</v>
      </c>
      <c r="S48" s="6">
        <f t="shared" si="2"/>
        <v>40367.208333333336</v>
      </c>
      <c r="T48" s="6">
        <f t="shared" si="3"/>
        <v>40390.208333333336</v>
      </c>
      <c r="U48">
        <f t="shared" si="4"/>
        <v>2010</v>
      </c>
    </row>
    <row r="49" spans="1:21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>
        <f t="shared" si="1"/>
        <v>48</v>
      </c>
      <c r="Q49" t="s">
        <v>2041</v>
      </c>
      <c r="R49" t="s">
        <v>2042</v>
      </c>
      <c r="S49" s="6">
        <f t="shared" si="2"/>
        <v>41727.208333333336</v>
      </c>
      <c r="T49" s="6">
        <f t="shared" si="3"/>
        <v>41757.208333333336</v>
      </c>
      <c r="U49">
        <f t="shared" si="4"/>
        <v>2014</v>
      </c>
    </row>
    <row r="50" spans="1:21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>
        <f t="shared" si="1"/>
        <v>53</v>
      </c>
      <c r="Q50" t="s">
        <v>2041</v>
      </c>
      <c r="R50" t="s">
        <v>2042</v>
      </c>
      <c r="S50" s="6">
        <f t="shared" si="2"/>
        <v>42180.208333333328</v>
      </c>
      <c r="T50" s="6">
        <f t="shared" si="3"/>
        <v>42192.208333333328</v>
      </c>
      <c r="U50">
        <f t="shared" si="4"/>
        <v>2015</v>
      </c>
    </row>
    <row r="51" spans="1:21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>
        <f t="shared" si="1"/>
        <v>45</v>
      </c>
      <c r="Q51" t="s">
        <v>2037</v>
      </c>
      <c r="R51" t="s">
        <v>2038</v>
      </c>
      <c r="S51" s="6">
        <f t="shared" si="2"/>
        <v>43758.208333333328</v>
      </c>
      <c r="T51" s="6">
        <f t="shared" si="3"/>
        <v>43803.25</v>
      </c>
      <c r="U51">
        <f t="shared" si="4"/>
        <v>2019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">
        <v>2037</v>
      </c>
      <c r="R52" t="s">
        <v>2059</v>
      </c>
      <c r="S52" s="6">
        <f t="shared" si="2"/>
        <v>41487.208333333336</v>
      </c>
      <c r="T52" s="6">
        <f t="shared" si="3"/>
        <v>41515.208333333336</v>
      </c>
      <c r="U52">
        <f t="shared" si="4"/>
        <v>2013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>
        <f t="shared" si="1"/>
        <v>99</v>
      </c>
      <c r="Q53" t="s">
        <v>2039</v>
      </c>
      <c r="R53" t="s">
        <v>2048</v>
      </c>
      <c r="S53" s="6">
        <f t="shared" si="2"/>
        <v>40995.208333333336</v>
      </c>
      <c r="T53" s="6">
        <f t="shared" si="3"/>
        <v>41011.208333333336</v>
      </c>
      <c r="U53">
        <f t="shared" si="4"/>
        <v>2012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>
        <f t="shared" si="1"/>
        <v>33</v>
      </c>
      <c r="Q54" t="s">
        <v>2041</v>
      </c>
      <c r="R54" t="s">
        <v>2042</v>
      </c>
      <c r="S54" s="6">
        <f t="shared" si="2"/>
        <v>40436.208333333336</v>
      </c>
      <c r="T54" s="6">
        <f t="shared" si="3"/>
        <v>40440.208333333336</v>
      </c>
      <c r="U54">
        <f t="shared" si="4"/>
        <v>2010</v>
      </c>
    </row>
    <row r="55" spans="1:21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>
        <f t="shared" si="1"/>
        <v>59</v>
      </c>
      <c r="Q55" t="s">
        <v>2043</v>
      </c>
      <c r="R55" t="s">
        <v>2046</v>
      </c>
      <c r="S55" s="6">
        <f t="shared" si="2"/>
        <v>41779.208333333336</v>
      </c>
      <c r="T55" s="6">
        <f t="shared" si="3"/>
        <v>41818.208333333336</v>
      </c>
      <c r="U55">
        <f t="shared" si="4"/>
        <v>2014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>
        <f t="shared" si="1"/>
        <v>45</v>
      </c>
      <c r="Q56" t="s">
        <v>2039</v>
      </c>
      <c r="R56" t="s">
        <v>2048</v>
      </c>
      <c r="S56" s="6">
        <f t="shared" si="2"/>
        <v>43170.25</v>
      </c>
      <c r="T56" s="6">
        <f t="shared" si="3"/>
        <v>43176.208333333328</v>
      </c>
      <c r="U56">
        <f t="shared" si="4"/>
        <v>2018</v>
      </c>
    </row>
    <row r="57" spans="1:21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>
        <f t="shared" si="1"/>
        <v>90</v>
      </c>
      <c r="Q57" t="s">
        <v>2037</v>
      </c>
      <c r="R57" t="s">
        <v>2060</v>
      </c>
      <c r="S57" s="6">
        <f t="shared" si="2"/>
        <v>43311.208333333328</v>
      </c>
      <c r="T57" s="6">
        <f t="shared" si="3"/>
        <v>43316.208333333328</v>
      </c>
      <c r="U57">
        <f t="shared" si="4"/>
        <v>2018</v>
      </c>
    </row>
    <row r="58" spans="1:21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>
        <f t="shared" si="1"/>
        <v>70</v>
      </c>
      <c r="Q58" t="s">
        <v>2039</v>
      </c>
      <c r="R58" t="s">
        <v>2048</v>
      </c>
      <c r="S58" s="6">
        <f t="shared" si="2"/>
        <v>42014.25</v>
      </c>
      <c r="T58" s="6">
        <f t="shared" si="3"/>
        <v>42021.25</v>
      </c>
      <c r="U58">
        <f t="shared" si="4"/>
        <v>2015</v>
      </c>
    </row>
    <row r="59" spans="1:21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>
        <f t="shared" si="1"/>
        <v>31</v>
      </c>
      <c r="Q59" t="s">
        <v>2052</v>
      </c>
      <c r="R59" t="s">
        <v>2053</v>
      </c>
      <c r="S59" s="6">
        <f t="shared" si="2"/>
        <v>42979.208333333328</v>
      </c>
      <c r="T59" s="6">
        <f t="shared" si="3"/>
        <v>42991.208333333328</v>
      </c>
      <c r="U59">
        <f t="shared" si="4"/>
        <v>2017</v>
      </c>
    </row>
    <row r="60" spans="1:21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>
        <f t="shared" si="1"/>
        <v>29</v>
      </c>
      <c r="Q60" t="s">
        <v>2041</v>
      </c>
      <c r="R60" t="s">
        <v>2042</v>
      </c>
      <c r="S60" s="6">
        <f t="shared" si="2"/>
        <v>42268.208333333328</v>
      </c>
      <c r="T60" s="6">
        <f t="shared" si="3"/>
        <v>42281.208333333328</v>
      </c>
      <c r="U60">
        <f t="shared" si="4"/>
        <v>2015</v>
      </c>
    </row>
    <row r="61" spans="1:21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>
        <f t="shared" si="1"/>
        <v>30</v>
      </c>
      <c r="Q61" t="s">
        <v>2041</v>
      </c>
      <c r="R61" t="s">
        <v>2042</v>
      </c>
      <c r="S61" s="6">
        <f t="shared" si="2"/>
        <v>42898.208333333328</v>
      </c>
      <c r="T61" s="6">
        <f t="shared" si="3"/>
        <v>42913.208333333328</v>
      </c>
      <c r="U61">
        <f t="shared" si="4"/>
        <v>2017</v>
      </c>
    </row>
    <row r="62" spans="1:21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>
        <f t="shared" si="1"/>
        <v>85</v>
      </c>
      <c r="Q62" t="s">
        <v>2041</v>
      </c>
      <c r="R62" t="s">
        <v>2042</v>
      </c>
      <c r="S62" s="6">
        <f t="shared" si="2"/>
        <v>41107.208333333336</v>
      </c>
      <c r="T62" s="6">
        <f t="shared" si="3"/>
        <v>41110.208333333336</v>
      </c>
      <c r="U62">
        <f t="shared" si="4"/>
        <v>2012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>
        <f t="shared" si="1"/>
        <v>82</v>
      </c>
      <c r="Q63" t="s">
        <v>2041</v>
      </c>
      <c r="R63" t="s">
        <v>2042</v>
      </c>
      <c r="S63" s="6">
        <f t="shared" si="2"/>
        <v>40595.25</v>
      </c>
      <c r="T63" s="6">
        <f t="shared" si="3"/>
        <v>40635.208333333336</v>
      </c>
      <c r="U63">
        <f t="shared" si="4"/>
        <v>2011</v>
      </c>
    </row>
    <row r="64" spans="1:21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>
        <f t="shared" si="1"/>
        <v>58</v>
      </c>
      <c r="Q64" t="s">
        <v>2039</v>
      </c>
      <c r="R64" t="s">
        <v>2040</v>
      </c>
      <c r="S64" s="6">
        <f t="shared" si="2"/>
        <v>42160.208333333328</v>
      </c>
      <c r="T64" s="6">
        <f t="shared" si="3"/>
        <v>42161.208333333328</v>
      </c>
      <c r="U64">
        <f t="shared" si="4"/>
        <v>2015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>
        <f t="shared" si="1"/>
        <v>111</v>
      </c>
      <c r="Q65" t="s">
        <v>2041</v>
      </c>
      <c r="R65" t="s">
        <v>2042</v>
      </c>
      <c r="S65" s="6">
        <f t="shared" si="2"/>
        <v>42853.208333333328</v>
      </c>
      <c r="T65" s="6">
        <f t="shared" si="3"/>
        <v>42859.208333333328</v>
      </c>
      <c r="U65">
        <f t="shared" si="4"/>
        <v>2017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>
        <f t="shared" si="1"/>
        <v>72</v>
      </c>
      <c r="Q66" t="s">
        <v>2039</v>
      </c>
      <c r="R66" t="s">
        <v>2040</v>
      </c>
      <c r="S66" s="6">
        <f t="shared" si="2"/>
        <v>43283.208333333328</v>
      </c>
      <c r="T66" s="6">
        <f t="shared" si="3"/>
        <v>43298.208333333328</v>
      </c>
      <c r="U66">
        <f t="shared" si="4"/>
        <v>2018</v>
      </c>
    </row>
    <row r="67" spans="1:21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5">ROUND((E67/D67) * 100, 0)</f>
        <v>236</v>
      </c>
      <c r="P67">
        <f t="shared" ref="P67:P130" si="6">ROUND(IF(ISERROR(E67/G67), 0, E67/G67), 0)</f>
        <v>61</v>
      </c>
      <c r="Q67" t="s">
        <v>2041</v>
      </c>
      <c r="R67" t="s">
        <v>2042</v>
      </c>
      <c r="S67" s="6">
        <f t="shared" ref="S67:S130" si="7">(((J67/60)/60)/24)+DATE(1970,1,1)</f>
        <v>40570.25</v>
      </c>
      <c r="T67" s="6">
        <f t="shared" ref="T67:T130" si="8">(((K67/60)/60)/24)+DATE(1970,1,1)</f>
        <v>40577.25</v>
      </c>
      <c r="U67">
        <f t="shared" ref="U67:U130" si="9">YEAR(S67)</f>
        <v>2011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5"/>
        <v>45</v>
      </c>
      <c r="P68">
        <f t="shared" si="6"/>
        <v>109</v>
      </c>
      <c r="Q68" t="s">
        <v>2041</v>
      </c>
      <c r="R68" t="s">
        <v>2042</v>
      </c>
      <c r="S68" s="6">
        <f t="shared" si="7"/>
        <v>42102.208333333328</v>
      </c>
      <c r="T68" s="6">
        <f t="shared" si="8"/>
        <v>42107.208333333328</v>
      </c>
      <c r="U68">
        <f t="shared" si="9"/>
        <v>2015</v>
      </c>
    </row>
    <row r="69" spans="1:21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5"/>
        <v>162</v>
      </c>
      <c r="P69">
        <f t="shared" si="6"/>
        <v>29</v>
      </c>
      <c r="Q69" t="s">
        <v>2039</v>
      </c>
      <c r="R69" t="s">
        <v>2048</v>
      </c>
      <c r="S69" s="6">
        <f t="shared" si="7"/>
        <v>40203.25</v>
      </c>
      <c r="T69" s="6">
        <f t="shared" si="8"/>
        <v>40208.25</v>
      </c>
      <c r="U69">
        <f t="shared" si="9"/>
        <v>2010</v>
      </c>
    </row>
    <row r="70" spans="1:21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5"/>
        <v>255</v>
      </c>
      <c r="P70">
        <f t="shared" si="6"/>
        <v>59</v>
      </c>
      <c r="Q70" t="s">
        <v>2041</v>
      </c>
      <c r="R70" t="s">
        <v>2042</v>
      </c>
      <c r="S70" s="6">
        <f t="shared" si="7"/>
        <v>42943.208333333328</v>
      </c>
      <c r="T70" s="6">
        <f t="shared" si="8"/>
        <v>42990.208333333328</v>
      </c>
      <c r="U70">
        <f t="shared" si="9"/>
        <v>2017</v>
      </c>
    </row>
    <row r="71" spans="1:21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5"/>
        <v>24</v>
      </c>
      <c r="P71">
        <f t="shared" si="6"/>
        <v>112</v>
      </c>
      <c r="Q71" t="s">
        <v>2041</v>
      </c>
      <c r="R71" t="s">
        <v>2042</v>
      </c>
      <c r="S71" s="6">
        <f t="shared" si="7"/>
        <v>40531.25</v>
      </c>
      <c r="T71" s="6">
        <f t="shared" si="8"/>
        <v>40565.25</v>
      </c>
      <c r="U71">
        <f t="shared" si="9"/>
        <v>2010</v>
      </c>
    </row>
    <row r="72" spans="1:21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5"/>
        <v>124</v>
      </c>
      <c r="P72">
        <f t="shared" si="6"/>
        <v>64</v>
      </c>
      <c r="Q72" t="s">
        <v>2041</v>
      </c>
      <c r="R72" t="s">
        <v>2042</v>
      </c>
      <c r="S72" s="6">
        <f t="shared" si="7"/>
        <v>40484.208333333336</v>
      </c>
      <c r="T72" s="6">
        <f t="shared" si="8"/>
        <v>40533.25</v>
      </c>
      <c r="U72">
        <f t="shared" si="9"/>
        <v>2010</v>
      </c>
    </row>
    <row r="73" spans="1:21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5"/>
        <v>108</v>
      </c>
      <c r="P73">
        <f t="shared" si="6"/>
        <v>85</v>
      </c>
      <c r="Q73" t="s">
        <v>2041</v>
      </c>
      <c r="R73" t="s">
        <v>2042</v>
      </c>
      <c r="S73" s="6">
        <f t="shared" si="7"/>
        <v>43799.25</v>
      </c>
      <c r="T73" s="6">
        <f t="shared" si="8"/>
        <v>43803.25</v>
      </c>
      <c r="U73">
        <f t="shared" si="9"/>
        <v>2019</v>
      </c>
    </row>
    <row r="74" spans="1:21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5"/>
        <v>670</v>
      </c>
      <c r="P74">
        <f t="shared" si="6"/>
        <v>74</v>
      </c>
      <c r="Q74" t="s">
        <v>2043</v>
      </c>
      <c r="R74" t="s">
        <v>2051</v>
      </c>
      <c r="S74" s="6">
        <f t="shared" si="7"/>
        <v>42186.208333333328</v>
      </c>
      <c r="T74" s="6">
        <f t="shared" si="8"/>
        <v>42222.208333333328</v>
      </c>
      <c r="U74">
        <f t="shared" si="9"/>
        <v>2015</v>
      </c>
    </row>
    <row r="75" spans="1:21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5"/>
        <v>661</v>
      </c>
      <c r="P75">
        <f t="shared" si="6"/>
        <v>105</v>
      </c>
      <c r="Q75" t="s">
        <v>2037</v>
      </c>
      <c r="R75" t="s">
        <v>2060</v>
      </c>
      <c r="S75" s="6">
        <f t="shared" si="7"/>
        <v>42701.25</v>
      </c>
      <c r="T75" s="6">
        <f t="shared" si="8"/>
        <v>42704.25</v>
      </c>
      <c r="U75">
        <f t="shared" si="9"/>
        <v>2016</v>
      </c>
    </row>
    <row r="76" spans="1:21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5"/>
        <v>122</v>
      </c>
      <c r="P76">
        <f t="shared" si="6"/>
        <v>56</v>
      </c>
      <c r="Q76" t="s">
        <v>2037</v>
      </c>
      <c r="R76" t="s">
        <v>2059</v>
      </c>
      <c r="S76" s="6">
        <f t="shared" si="7"/>
        <v>42456.208333333328</v>
      </c>
      <c r="T76" s="6">
        <f t="shared" si="8"/>
        <v>42457.208333333328</v>
      </c>
      <c r="U76">
        <f t="shared" si="9"/>
        <v>2016</v>
      </c>
    </row>
    <row r="77" spans="1:21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5"/>
        <v>151</v>
      </c>
      <c r="P77">
        <f t="shared" si="6"/>
        <v>86</v>
      </c>
      <c r="Q77" t="s">
        <v>2056</v>
      </c>
      <c r="R77" t="s">
        <v>2057</v>
      </c>
      <c r="S77" s="6">
        <f t="shared" si="7"/>
        <v>43296.208333333328</v>
      </c>
      <c r="T77" s="6">
        <f t="shared" si="8"/>
        <v>43304.208333333328</v>
      </c>
      <c r="U77">
        <f t="shared" si="9"/>
        <v>2018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5"/>
        <v>78</v>
      </c>
      <c r="P78">
        <f t="shared" si="6"/>
        <v>57</v>
      </c>
      <c r="Q78" t="s">
        <v>2041</v>
      </c>
      <c r="R78" t="s">
        <v>2042</v>
      </c>
      <c r="S78" s="6">
        <f t="shared" si="7"/>
        <v>42027.25</v>
      </c>
      <c r="T78" s="6">
        <f t="shared" si="8"/>
        <v>42076.208333333328</v>
      </c>
      <c r="U78">
        <f t="shared" si="9"/>
        <v>2015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5"/>
        <v>47</v>
      </c>
      <c r="P79">
        <f t="shared" si="6"/>
        <v>80</v>
      </c>
      <c r="Q79" t="s">
        <v>2043</v>
      </c>
      <c r="R79" t="s">
        <v>2051</v>
      </c>
      <c r="S79" s="6">
        <f t="shared" si="7"/>
        <v>40448.208333333336</v>
      </c>
      <c r="T79" s="6">
        <f t="shared" si="8"/>
        <v>40462.208333333336</v>
      </c>
      <c r="U79">
        <f t="shared" si="9"/>
        <v>2010</v>
      </c>
    </row>
    <row r="80" spans="1:21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5"/>
        <v>301</v>
      </c>
      <c r="P80">
        <f t="shared" si="6"/>
        <v>41</v>
      </c>
      <c r="Q80" t="s">
        <v>2049</v>
      </c>
      <c r="R80" t="s">
        <v>2061</v>
      </c>
      <c r="S80" s="6">
        <f t="shared" si="7"/>
        <v>43206.208333333328</v>
      </c>
      <c r="T80" s="6">
        <f t="shared" si="8"/>
        <v>43207.208333333328</v>
      </c>
      <c r="U80">
        <f t="shared" si="9"/>
        <v>2018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5"/>
        <v>70</v>
      </c>
      <c r="P81">
        <f t="shared" si="6"/>
        <v>48</v>
      </c>
      <c r="Q81" t="s">
        <v>2041</v>
      </c>
      <c r="R81" t="s">
        <v>2042</v>
      </c>
      <c r="S81" s="6">
        <f t="shared" si="7"/>
        <v>43267.208333333328</v>
      </c>
      <c r="T81" s="6">
        <f t="shared" si="8"/>
        <v>43272.208333333328</v>
      </c>
      <c r="U81">
        <f t="shared" si="9"/>
        <v>2018</v>
      </c>
    </row>
    <row r="82" spans="1:21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5"/>
        <v>637</v>
      </c>
      <c r="P82">
        <f t="shared" si="6"/>
        <v>55</v>
      </c>
      <c r="Q82" t="s">
        <v>2052</v>
      </c>
      <c r="R82" t="s">
        <v>2053</v>
      </c>
      <c r="S82" s="6">
        <f t="shared" si="7"/>
        <v>42976.208333333328</v>
      </c>
      <c r="T82" s="6">
        <f t="shared" si="8"/>
        <v>43006.208333333328</v>
      </c>
      <c r="U82">
        <f t="shared" si="9"/>
        <v>2017</v>
      </c>
    </row>
    <row r="83" spans="1:21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5"/>
        <v>225</v>
      </c>
      <c r="P83">
        <f t="shared" si="6"/>
        <v>92</v>
      </c>
      <c r="Q83" t="s">
        <v>2037</v>
      </c>
      <c r="R83" t="s">
        <v>2038</v>
      </c>
      <c r="S83" s="6">
        <f t="shared" si="7"/>
        <v>43062.25</v>
      </c>
      <c r="T83" s="6">
        <f t="shared" si="8"/>
        <v>43087.25</v>
      </c>
      <c r="U83">
        <f t="shared" si="9"/>
        <v>2017</v>
      </c>
    </row>
    <row r="84" spans="1:21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5"/>
        <v>1497</v>
      </c>
      <c r="P84">
        <f t="shared" si="6"/>
        <v>83</v>
      </c>
      <c r="Q84" t="s">
        <v>2052</v>
      </c>
      <c r="R84" t="s">
        <v>2053</v>
      </c>
      <c r="S84" s="6">
        <f t="shared" si="7"/>
        <v>43482.25</v>
      </c>
      <c r="T84" s="6">
        <f t="shared" si="8"/>
        <v>43489.25</v>
      </c>
      <c r="U84">
        <f t="shared" si="9"/>
        <v>2019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5"/>
        <v>38</v>
      </c>
      <c r="P85">
        <f t="shared" si="6"/>
        <v>40</v>
      </c>
      <c r="Q85" t="s">
        <v>2037</v>
      </c>
      <c r="R85" t="s">
        <v>2045</v>
      </c>
      <c r="S85" s="6">
        <f t="shared" si="7"/>
        <v>42579.208333333328</v>
      </c>
      <c r="T85" s="6">
        <f t="shared" si="8"/>
        <v>42601.208333333328</v>
      </c>
      <c r="U85">
        <f t="shared" si="9"/>
        <v>2016</v>
      </c>
    </row>
    <row r="86" spans="1:21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5"/>
        <v>132</v>
      </c>
      <c r="P86">
        <f t="shared" si="6"/>
        <v>111</v>
      </c>
      <c r="Q86" t="s">
        <v>2039</v>
      </c>
      <c r="R86" t="s">
        <v>2048</v>
      </c>
      <c r="S86" s="6">
        <f t="shared" si="7"/>
        <v>41118.208333333336</v>
      </c>
      <c r="T86" s="6">
        <f t="shared" si="8"/>
        <v>41128.208333333336</v>
      </c>
      <c r="U86">
        <f t="shared" si="9"/>
        <v>2012</v>
      </c>
    </row>
    <row r="87" spans="1:21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5"/>
        <v>131</v>
      </c>
      <c r="P87">
        <f t="shared" si="6"/>
        <v>91</v>
      </c>
      <c r="Q87" t="s">
        <v>2037</v>
      </c>
      <c r="R87" t="s">
        <v>2047</v>
      </c>
      <c r="S87" s="6">
        <f t="shared" si="7"/>
        <v>40797.208333333336</v>
      </c>
      <c r="T87" s="6">
        <f t="shared" si="8"/>
        <v>40805.208333333336</v>
      </c>
      <c r="U87">
        <f t="shared" si="9"/>
        <v>2011</v>
      </c>
    </row>
    <row r="88" spans="1:21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5"/>
        <v>168</v>
      </c>
      <c r="P88">
        <f t="shared" si="6"/>
        <v>61</v>
      </c>
      <c r="Q88" t="s">
        <v>2041</v>
      </c>
      <c r="R88" t="s">
        <v>2042</v>
      </c>
      <c r="S88" s="6">
        <f t="shared" si="7"/>
        <v>42128.208333333328</v>
      </c>
      <c r="T88" s="6">
        <f t="shared" si="8"/>
        <v>42141.208333333328</v>
      </c>
      <c r="U88">
        <f t="shared" si="9"/>
        <v>2015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5"/>
        <v>62</v>
      </c>
      <c r="P89">
        <f t="shared" si="6"/>
        <v>83</v>
      </c>
      <c r="Q89" t="s">
        <v>2037</v>
      </c>
      <c r="R89" t="s">
        <v>2038</v>
      </c>
      <c r="S89" s="6">
        <f t="shared" si="7"/>
        <v>40610.25</v>
      </c>
      <c r="T89" s="6">
        <f t="shared" si="8"/>
        <v>40621.208333333336</v>
      </c>
      <c r="U89">
        <f t="shared" si="9"/>
        <v>2011</v>
      </c>
    </row>
    <row r="90" spans="1:21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5"/>
        <v>261</v>
      </c>
      <c r="P90">
        <f t="shared" si="6"/>
        <v>111</v>
      </c>
      <c r="Q90" t="s">
        <v>2049</v>
      </c>
      <c r="R90" t="s">
        <v>2061</v>
      </c>
      <c r="S90" s="6">
        <f t="shared" si="7"/>
        <v>42110.208333333328</v>
      </c>
      <c r="T90" s="6">
        <f t="shared" si="8"/>
        <v>42132.208333333328</v>
      </c>
      <c r="U90">
        <f t="shared" si="9"/>
        <v>2015</v>
      </c>
    </row>
    <row r="91" spans="1:21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5"/>
        <v>253</v>
      </c>
      <c r="P91">
        <f t="shared" si="6"/>
        <v>89</v>
      </c>
      <c r="Q91" t="s">
        <v>2041</v>
      </c>
      <c r="R91" t="s">
        <v>2042</v>
      </c>
      <c r="S91" s="6">
        <f t="shared" si="7"/>
        <v>40283.208333333336</v>
      </c>
      <c r="T91" s="6">
        <f t="shared" si="8"/>
        <v>40285.208333333336</v>
      </c>
      <c r="U91">
        <f t="shared" si="9"/>
        <v>2010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5"/>
        <v>79</v>
      </c>
      <c r="P92">
        <f t="shared" si="6"/>
        <v>58</v>
      </c>
      <c r="Q92" t="s">
        <v>2041</v>
      </c>
      <c r="R92" t="s">
        <v>2042</v>
      </c>
      <c r="S92" s="6">
        <f t="shared" si="7"/>
        <v>42425.25</v>
      </c>
      <c r="T92" s="6">
        <f t="shared" si="8"/>
        <v>42425.25</v>
      </c>
      <c r="U92">
        <f t="shared" si="9"/>
        <v>2016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5"/>
        <v>48</v>
      </c>
      <c r="P93">
        <f t="shared" si="6"/>
        <v>110</v>
      </c>
      <c r="Q93" t="s">
        <v>2049</v>
      </c>
      <c r="R93" t="s">
        <v>2061</v>
      </c>
      <c r="S93" s="6">
        <f t="shared" si="7"/>
        <v>42588.208333333328</v>
      </c>
      <c r="T93" s="6">
        <f t="shared" si="8"/>
        <v>42616.208333333328</v>
      </c>
      <c r="U93">
        <f t="shared" si="9"/>
        <v>2016</v>
      </c>
    </row>
    <row r="94" spans="1:21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5"/>
        <v>259</v>
      </c>
      <c r="P94">
        <f t="shared" si="6"/>
        <v>104</v>
      </c>
      <c r="Q94" t="s">
        <v>2052</v>
      </c>
      <c r="R94" t="s">
        <v>2053</v>
      </c>
      <c r="S94" s="6">
        <f t="shared" si="7"/>
        <v>40352.208333333336</v>
      </c>
      <c r="T94" s="6">
        <f t="shared" si="8"/>
        <v>40353.208333333336</v>
      </c>
      <c r="U94">
        <f t="shared" si="9"/>
        <v>2010</v>
      </c>
    </row>
    <row r="95" spans="1:21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5"/>
        <v>61</v>
      </c>
      <c r="P95">
        <f t="shared" si="6"/>
        <v>108</v>
      </c>
      <c r="Q95" t="s">
        <v>2041</v>
      </c>
      <c r="R95" t="s">
        <v>2042</v>
      </c>
      <c r="S95" s="6">
        <f t="shared" si="7"/>
        <v>41202.208333333336</v>
      </c>
      <c r="T95" s="6">
        <f t="shared" si="8"/>
        <v>41206.208333333336</v>
      </c>
      <c r="U95">
        <f t="shared" si="9"/>
        <v>2012</v>
      </c>
    </row>
    <row r="96" spans="1:21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5"/>
        <v>304</v>
      </c>
      <c r="P96">
        <f t="shared" si="6"/>
        <v>49</v>
      </c>
      <c r="Q96" t="s">
        <v>2039</v>
      </c>
      <c r="R96" t="s">
        <v>2040</v>
      </c>
      <c r="S96" s="6">
        <f t="shared" si="7"/>
        <v>43562.208333333328</v>
      </c>
      <c r="T96" s="6">
        <f t="shared" si="8"/>
        <v>43573.208333333328</v>
      </c>
      <c r="U96">
        <f t="shared" si="9"/>
        <v>2019</v>
      </c>
    </row>
    <row r="97" spans="1:21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5"/>
        <v>113</v>
      </c>
      <c r="P97">
        <f t="shared" si="6"/>
        <v>38</v>
      </c>
      <c r="Q97" t="s">
        <v>2043</v>
      </c>
      <c r="R97" t="s">
        <v>2044</v>
      </c>
      <c r="S97" s="6">
        <f t="shared" si="7"/>
        <v>43752.208333333328</v>
      </c>
      <c r="T97" s="6">
        <f t="shared" si="8"/>
        <v>43759.208333333328</v>
      </c>
      <c r="U97">
        <f t="shared" si="9"/>
        <v>2019</v>
      </c>
    </row>
    <row r="98" spans="1:21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5"/>
        <v>217</v>
      </c>
      <c r="P98">
        <f t="shared" si="6"/>
        <v>65</v>
      </c>
      <c r="Q98" t="s">
        <v>2041</v>
      </c>
      <c r="R98" t="s">
        <v>2042</v>
      </c>
      <c r="S98" s="6">
        <f t="shared" si="7"/>
        <v>40612.25</v>
      </c>
      <c r="T98" s="6">
        <f t="shared" si="8"/>
        <v>40625.208333333336</v>
      </c>
      <c r="U98">
        <f t="shared" si="9"/>
        <v>2011</v>
      </c>
    </row>
    <row r="99" spans="1:21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5"/>
        <v>927</v>
      </c>
      <c r="P99">
        <f t="shared" si="6"/>
        <v>107</v>
      </c>
      <c r="Q99" t="s">
        <v>2035</v>
      </c>
      <c r="R99" t="s">
        <v>2036</v>
      </c>
      <c r="S99" s="6">
        <f t="shared" si="7"/>
        <v>42180.208333333328</v>
      </c>
      <c r="T99" s="6">
        <f t="shared" si="8"/>
        <v>42234.208333333328</v>
      </c>
      <c r="U99">
        <f t="shared" si="9"/>
        <v>2015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5"/>
        <v>34</v>
      </c>
      <c r="P100">
        <f t="shared" si="6"/>
        <v>27</v>
      </c>
      <c r="Q100" t="s">
        <v>2052</v>
      </c>
      <c r="R100" t="s">
        <v>2053</v>
      </c>
      <c r="S100" s="6">
        <f t="shared" si="7"/>
        <v>42212.208333333328</v>
      </c>
      <c r="T100" s="6">
        <f t="shared" si="8"/>
        <v>42216.208333333328</v>
      </c>
      <c r="U100">
        <f t="shared" si="9"/>
        <v>2015</v>
      </c>
    </row>
    <row r="101" spans="1:21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5"/>
        <v>197</v>
      </c>
      <c r="P101">
        <f t="shared" si="6"/>
        <v>91</v>
      </c>
      <c r="Q101" t="s">
        <v>2041</v>
      </c>
      <c r="R101" t="s">
        <v>2042</v>
      </c>
      <c r="S101" s="6">
        <f t="shared" si="7"/>
        <v>41968.25</v>
      </c>
      <c r="T101" s="6">
        <f t="shared" si="8"/>
        <v>41997.25</v>
      </c>
      <c r="U101">
        <f t="shared" si="9"/>
        <v>2014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5"/>
        <v>1</v>
      </c>
      <c r="P102">
        <f t="shared" si="6"/>
        <v>1</v>
      </c>
      <c r="Q102" t="s">
        <v>2041</v>
      </c>
      <c r="R102" t="s">
        <v>2042</v>
      </c>
      <c r="S102" s="6">
        <f t="shared" si="7"/>
        <v>40835.208333333336</v>
      </c>
      <c r="T102" s="6">
        <f t="shared" si="8"/>
        <v>40853.208333333336</v>
      </c>
      <c r="U102">
        <f t="shared" si="9"/>
        <v>2011</v>
      </c>
    </row>
    <row r="103" spans="1:21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5"/>
        <v>1021</v>
      </c>
      <c r="P103">
        <f t="shared" si="6"/>
        <v>56</v>
      </c>
      <c r="Q103" t="s">
        <v>2037</v>
      </c>
      <c r="R103" t="s">
        <v>2045</v>
      </c>
      <c r="S103" s="6">
        <f t="shared" si="7"/>
        <v>42056.25</v>
      </c>
      <c r="T103" s="6">
        <f t="shared" si="8"/>
        <v>42063.25</v>
      </c>
      <c r="U103">
        <f t="shared" si="9"/>
        <v>2015</v>
      </c>
    </row>
    <row r="104" spans="1:21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5"/>
        <v>282</v>
      </c>
      <c r="P104">
        <f t="shared" si="6"/>
        <v>31</v>
      </c>
      <c r="Q104" t="s">
        <v>2039</v>
      </c>
      <c r="R104" t="s">
        <v>2048</v>
      </c>
      <c r="S104" s="6">
        <f t="shared" si="7"/>
        <v>43234.208333333328</v>
      </c>
      <c r="T104" s="6">
        <f t="shared" si="8"/>
        <v>43241.208333333328</v>
      </c>
      <c r="U104">
        <f t="shared" si="9"/>
        <v>2018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5"/>
        <v>25</v>
      </c>
      <c r="P105">
        <f t="shared" si="6"/>
        <v>67</v>
      </c>
      <c r="Q105" t="s">
        <v>2037</v>
      </c>
      <c r="R105" t="s">
        <v>2045</v>
      </c>
      <c r="S105" s="6">
        <f t="shared" si="7"/>
        <v>40475.208333333336</v>
      </c>
      <c r="T105" s="6">
        <f t="shared" si="8"/>
        <v>40484.208333333336</v>
      </c>
      <c r="U105">
        <f t="shared" si="9"/>
        <v>2010</v>
      </c>
    </row>
    <row r="106" spans="1:21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5"/>
        <v>143</v>
      </c>
      <c r="P106">
        <f t="shared" si="6"/>
        <v>89</v>
      </c>
      <c r="Q106" t="s">
        <v>2037</v>
      </c>
      <c r="R106" t="s">
        <v>2047</v>
      </c>
      <c r="S106" s="6">
        <f t="shared" si="7"/>
        <v>42878.208333333328</v>
      </c>
      <c r="T106" s="6">
        <f t="shared" si="8"/>
        <v>42879.208333333328</v>
      </c>
      <c r="U106">
        <f t="shared" si="9"/>
        <v>2017</v>
      </c>
    </row>
    <row r="107" spans="1:21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5"/>
        <v>145</v>
      </c>
      <c r="P107">
        <f t="shared" si="6"/>
        <v>103</v>
      </c>
      <c r="Q107" t="s">
        <v>2039</v>
      </c>
      <c r="R107" t="s">
        <v>2040</v>
      </c>
      <c r="S107" s="6">
        <f t="shared" si="7"/>
        <v>41366.208333333336</v>
      </c>
      <c r="T107" s="6">
        <f t="shared" si="8"/>
        <v>41384.208333333336</v>
      </c>
      <c r="U107">
        <f t="shared" si="9"/>
        <v>2013</v>
      </c>
    </row>
    <row r="108" spans="1:21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5"/>
        <v>359</v>
      </c>
      <c r="P108">
        <f t="shared" si="6"/>
        <v>95</v>
      </c>
      <c r="Q108" t="s">
        <v>2041</v>
      </c>
      <c r="R108" t="s">
        <v>2042</v>
      </c>
      <c r="S108" s="6">
        <f t="shared" si="7"/>
        <v>43716.208333333328</v>
      </c>
      <c r="T108" s="6">
        <f t="shared" si="8"/>
        <v>43721.208333333328</v>
      </c>
      <c r="U108">
        <f t="shared" si="9"/>
        <v>2019</v>
      </c>
    </row>
    <row r="109" spans="1:21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5"/>
        <v>186</v>
      </c>
      <c r="P109">
        <f t="shared" si="6"/>
        <v>76</v>
      </c>
      <c r="Q109" t="s">
        <v>2041</v>
      </c>
      <c r="R109" t="s">
        <v>2042</v>
      </c>
      <c r="S109" s="6">
        <f t="shared" si="7"/>
        <v>43213.208333333328</v>
      </c>
      <c r="T109" s="6">
        <f t="shared" si="8"/>
        <v>43230.208333333328</v>
      </c>
      <c r="U109">
        <f t="shared" si="9"/>
        <v>2018</v>
      </c>
    </row>
    <row r="110" spans="1:21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5"/>
        <v>595</v>
      </c>
      <c r="P110">
        <f t="shared" si="6"/>
        <v>108</v>
      </c>
      <c r="Q110" t="s">
        <v>2043</v>
      </c>
      <c r="R110" t="s">
        <v>2044</v>
      </c>
      <c r="S110" s="6">
        <f t="shared" si="7"/>
        <v>41005.208333333336</v>
      </c>
      <c r="T110" s="6">
        <f t="shared" si="8"/>
        <v>41042.208333333336</v>
      </c>
      <c r="U110">
        <f t="shared" si="9"/>
        <v>2012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5"/>
        <v>59</v>
      </c>
      <c r="P111">
        <f t="shared" si="6"/>
        <v>51</v>
      </c>
      <c r="Q111" t="s">
        <v>2043</v>
      </c>
      <c r="R111" t="s">
        <v>2062</v>
      </c>
      <c r="S111" s="6">
        <f t="shared" si="7"/>
        <v>41651.25</v>
      </c>
      <c r="T111" s="6">
        <f t="shared" si="8"/>
        <v>41653.25</v>
      </c>
      <c r="U111">
        <f t="shared" si="9"/>
        <v>2014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5"/>
        <v>15</v>
      </c>
      <c r="P112">
        <f t="shared" si="6"/>
        <v>72</v>
      </c>
      <c r="Q112" t="s">
        <v>2035</v>
      </c>
      <c r="R112" t="s">
        <v>2036</v>
      </c>
      <c r="S112" s="6">
        <f t="shared" si="7"/>
        <v>43354.208333333328</v>
      </c>
      <c r="T112" s="6">
        <f t="shared" si="8"/>
        <v>43373.208333333328</v>
      </c>
      <c r="U112">
        <f t="shared" si="9"/>
        <v>2018</v>
      </c>
    </row>
    <row r="113" spans="1:21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5"/>
        <v>120</v>
      </c>
      <c r="P113">
        <f t="shared" si="6"/>
        <v>109</v>
      </c>
      <c r="Q113" t="s">
        <v>2049</v>
      </c>
      <c r="R113" t="s">
        <v>2058</v>
      </c>
      <c r="S113" s="6">
        <f t="shared" si="7"/>
        <v>41174.208333333336</v>
      </c>
      <c r="T113" s="6">
        <f t="shared" si="8"/>
        <v>41180.208333333336</v>
      </c>
      <c r="U113">
        <f t="shared" si="9"/>
        <v>2012</v>
      </c>
    </row>
    <row r="114" spans="1:21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5"/>
        <v>269</v>
      </c>
      <c r="P114">
        <f t="shared" si="6"/>
        <v>35</v>
      </c>
      <c r="Q114" t="s">
        <v>2039</v>
      </c>
      <c r="R114" t="s">
        <v>2040</v>
      </c>
      <c r="S114" s="6">
        <f t="shared" si="7"/>
        <v>41875.208333333336</v>
      </c>
      <c r="T114" s="6">
        <f t="shared" si="8"/>
        <v>41890.208333333336</v>
      </c>
      <c r="U114">
        <f t="shared" si="9"/>
        <v>2014</v>
      </c>
    </row>
    <row r="115" spans="1:21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5"/>
        <v>377</v>
      </c>
      <c r="P115">
        <f t="shared" si="6"/>
        <v>95</v>
      </c>
      <c r="Q115" t="s">
        <v>2035</v>
      </c>
      <c r="R115" t="s">
        <v>2036</v>
      </c>
      <c r="S115" s="6">
        <f t="shared" si="7"/>
        <v>42990.208333333328</v>
      </c>
      <c r="T115" s="6">
        <f t="shared" si="8"/>
        <v>42997.208333333328</v>
      </c>
      <c r="U115">
        <f t="shared" si="9"/>
        <v>2017</v>
      </c>
    </row>
    <row r="116" spans="1:21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5"/>
        <v>727</v>
      </c>
      <c r="P116">
        <f t="shared" si="6"/>
        <v>110</v>
      </c>
      <c r="Q116" t="s">
        <v>2039</v>
      </c>
      <c r="R116" t="s">
        <v>2048</v>
      </c>
      <c r="S116" s="6">
        <f t="shared" si="7"/>
        <v>43564.208333333328</v>
      </c>
      <c r="T116" s="6">
        <f t="shared" si="8"/>
        <v>43565.208333333328</v>
      </c>
      <c r="U116">
        <f t="shared" si="9"/>
        <v>2019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5"/>
        <v>87</v>
      </c>
      <c r="P117">
        <f t="shared" si="6"/>
        <v>44</v>
      </c>
      <c r="Q117" t="s">
        <v>2049</v>
      </c>
      <c r="R117" t="s">
        <v>2055</v>
      </c>
      <c r="S117" s="6">
        <f t="shared" si="7"/>
        <v>43056.25</v>
      </c>
      <c r="T117" s="6">
        <f t="shared" si="8"/>
        <v>43091.25</v>
      </c>
      <c r="U117">
        <f t="shared" si="9"/>
        <v>2017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5"/>
        <v>88</v>
      </c>
      <c r="P118">
        <f t="shared" si="6"/>
        <v>87</v>
      </c>
      <c r="Q118" t="s">
        <v>2041</v>
      </c>
      <c r="R118" t="s">
        <v>2042</v>
      </c>
      <c r="S118" s="6">
        <f t="shared" si="7"/>
        <v>42265.208333333328</v>
      </c>
      <c r="T118" s="6">
        <f t="shared" si="8"/>
        <v>42266.208333333328</v>
      </c>
      <c r="U118">
        <f t="shared" si="9"/>
        <v>2015</v>
      </c>
    </row>
    <row r="119" spans="1:21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5"/>
        <v>174</v>
      </c>
      <c r="P119">
        <f t="shared" si="6"/>
        <v>31</v>
      </c>
      <c r="Q119" t="s">
        <v>2043</v>
      </c>
      <c r="R119" t="s">
        <v>2062</v>
      </c>
      <c r="S119" s="6">
        <f t="shared" si="7"/>
        <v>40808.208333333336</v>
      </c>
      <c r="T119" s="6">
        <f t="shared" si="8"/>
        <v>40814.208333333336</v>
      </c>
      <c r="U119">
        <f t="shared" si="9"/>
        <v>2011</v>
      </c>
    </row>
    <row r="120" spans="1:21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5"/>
        <v>118</v>
      </c>
      <c r="P120">
        <f t="shared" si="6"/>
        <v>95</v>
      </c>
      <c r="Q120" t="s">
        <v>2056</v>
      </c>
      <c r="R120" t="s">
        <v>2057</v>
      </c>
      <c r="S120" s="6">
        <f t="shared" si="7"/>
        <v>41665.25</v>
      </c>
      <c r="T120" s="6">
        <f t="shared" si="8"/>
        <v>41671.25</v>
      </c>
      <c r="U120">
        <f t="shared" si="9"/>
        <v>2014</v>
      </c>
    </row>
    <row r="121" spans="1:21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5"/>
        <v>215</v>
      </c>
      <c r="P121">
        <f t="shared" si="6"/>
        <v>70</v>
      </c>
      <c r="Q121" t="s">
        <v>2043</v>
      </c>
      <c r="R121" t="s">
        <v>2044</v>
      </c>
      <c r="S121" s="6">
        <f t="shared" si="7"/>
        <v>41806.208333333336</v>
      </c>
      <c r="T121" s="6">
        <f t="shared" si="8"/>
        <v>41823.208333333336</v>
      </c>
      <c r="U121">
        <f t="shared" si="9"/>
        <v>2014</v>
      </c>
    </row>
    <row r="122" spans="1:21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5"/>
        <v>149</v>
      </c>
      <c r="P122">
        <f t="shared" si="6"/>
        <v>63</v>
      </c>
      <c r="Q122" t="s">
        <v>2052</v>
      </c>
      <c r="R122" t="s">
        <v>2063</v>
      </c>
      <c r="S122" s="6">
        <f t="shared" si="7"/>
        <v>42111.208333333328</v>
      </c>
      <c r="T122" s="6">
        <f t="shared" si="8"/>
        <v>42115.208333333328</v>
      </c>
      <c r="U122">
        <f t="shared" si="9"/>
        <v>2015</v>
      </c>
    </row>
    <row r="123" spans="1:21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5"/>
        <v>219</v>
      </c>
      <c r="P123">
        <f t="shared" si="6"/>
        <v>110</v>
      </c>
      <c r="Q123" t="s">
        <v>2052</v>
      </c>
      <c r="R123" t="s">
        <v>2053</v>
      </c>
      <c r="S123" s="6">
        <f t="shared" si="7"/>
        <v>41917.208333333336</v>
      </c>
      <c r="T123" s="6">
        <f t="shared" si="8"/>
        <v>41930.208333333336</v>
      </c>
      <c r="U123">
        <f t="shared" si="9"/>
        <v>2014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5"/>
        <v>64</v>
      </c>
      <c r="P124">
        <f t="shared" si="6"/>
        <v>26</v>
      </c>
      <c r="Q124" t="s">
        <v>2049</v>
      </c>
      <c r="R124" t="s">
        <v>2055</v>
      </c>
      <c r="S124" s="6">
        <f t="shared" si="7"/>
        <v>41970.25</v>
      </c>
      <c r="T124" s="6">
        <f t="shared" si="8"/>
        <v>41997.25</v>
      </c>
      <c r="U124">
        <f t="shared" si="9"/>
        <v>2014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5"/>
        <v>19</v>
      </c>
      <c r="P125">
        <f t="shared" si="6"/>
        <v>50</v>
      </c>
      <c r="Q125" t="s">
        <v>2041</v>
      </c>
      <c r="R125" t="s">
        <v>2042</v>
      </c>
      <c r="S125" s="6">
        <f t="shared" si="7"/>
        <v>42332.25</v>
      </c>
      <c r="T125" s="6">
        <f t="shared" si="8"/>
        <v>42335.25</v>
      </c>
      <c r="U125">
        <f t="shared" si="9"/>
        <v>2015</v>
      </c>
    </row>
    <row r="126" spans="1:21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5"/>
        <v>368</v>
      </c>
      <c r="P126">
        <f t="shared" si="6"/>
        <v>102</v>
      </c>
      <c r="Q126" t="s">
        <v>2056</v>
      </c>
      <c r="R126" t="s">
        <v>2057</v>
      </c>
      <c r="S126" s="6">
        <f t="shared" si="7"/>
        <v>43598.208333333328</v>
      </c>
      <c r="T126" s="6">
        <f t="shared" si="8"/>
        <v>43651.208333333328</v>
      </c>
      <c r="U126">
        <f t="shared" si="9"/>
        <v>2019</v>
      </c>
    </row>
    <row r="127" spans="1:21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5"/>
        <v>160</v>
      </c>
      <c r="P127">
        <f t="shared" si="6"/>
        <v>47</v>
      </c>
      <c r="Q127" t="s">
        <v>2041</v>
      </c>
      <c r="R127" t="s">
        <v>2042</v>
      </c>
      <c r="S127" s="6">
        <f t="shared" si="7"/>
        <v>43362.208333333328</v>
      </c>
      <c r="T127" s="6">
        <f t="shared" si="8"/>
        <v>43366.208333333328</v>
      </c>
      <c r="U127">
        <f t="shared" si="9"/>
        <v>2018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5"/>
        <v>39</v>
      </c>
      <c r="P128">
        <f t="shared" si="6"/>
        <v>90</v>
      </c>
      <c r="Q128" t="s">
        <v>2041</v>
      </c>
      <c r="R128" t="s">
        <v>2042</v>
      </c>
      <c r="S128" s="6">
        <f t="shared" si="7"/>
        <v>42596.208333333328</v>
      </c>
      <c r="T128" s="6">
        <f t="shared" si="8"/>
        <v>42624.208333333328</v>
      </c>
      <c r="U128">
        <f t="shared" si="9"/>
        <v>2016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5"/>
        <v>51</v>
      </c>
      <c r="P129">
        <f t="shared" si="6"/>
        <v>79</v>
      </c>
      <c r="Q129" t="s">
        <v>2041</v>
      </c>
      <c r="R129" t="s">
        <v>2042</v>
      </c>
      <c r="S129" s="6">
        <f t="shared" si="7"/>
        <v>40310.208333333336</v>
      </c>
      <c r="T129" s="6">
        <f t="shared" si="8"/>
        <v>40313.208333333336</v>
      </c>
      <c r="U129">
        <f t="shared" si="9"/>
        <v>2010</v>
      </c>
    </row>
    <row r="130" spans="1:21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5"/>
        <v>60</v>
      </c>
      <c r="P130">
        <f t="shared" si="6"/>
        <v>80</v>
      </c>
      <c r="Q130" t="s">
        <v>2037</v>
      </c>
      <c r="R130" t="s">
        <v>2038</v>
      </c>
      <c r="S130" s="6">
        <f t="shared" si="7"/>
        <v>40417.208333333336</v>
      </c>
      <c r="T130" s="6">
        <f t="shared" si="8"/>
        <v>40430.208333333336</v>
      </c>
      <c r="U130">
        <f t="shared" si="9"/>
        <v>2010</v>
      </c>
    </row>
    <row r="131" spans="1:21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0">ROUND((E131/D131) * 100, 0)</f>
        <v>3</v>
      </c>
      <c r="P131">
        <f t="shared" ref="P131:P194" si="11">ROUND(IF(ISERROR(E131/G131), 0, E131/G131), 0)</f>
        <v>86</v>
      </c>
      <c r="Q131" t="s">
        <v>2035</v>
      </c>
      <c r="R131" t="s">
        <v>2036</v>
      </c>
      <c r="S131" s="6">
        <f t="shared" ref="S131:S194" si="12">(((J131/60)/60)/24)+DATE(1970,1,1)</f>
        <v>42038.25</v>
      </c>
      <c r="T131" s="6">
        <f t="shared" ref="T131:T194" si="13">(((K131/60)/60)/24)+DATE(1970,1,1)</f>
        <v>42063.25</v>
      </c>
      <c r="U131">
        <f t="shared" ref="U131:U194" si="14">YEAR(S131)</f>
        <v>2015</v>
      </c>
    </row>
    <row r="132" spans="1:21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0"/>
        <v>155</v>
      </c>
      <c r="P132">
        <f t="shared" si="11"/>
        <v>28</v>
      </c>
      <c r="Q132" t="s">
        <v>2043</v>
      </c>
      <c r="R132" t="s">
        <v>2046</v>
      </c>
      <c r="S132" s="6">
        <f t="shared" si="12"/>
        <v>40842.208333333336</v>
      </c>
      <c r="T132" s="6">
        <f t="shared" si="13"/>
        <v>40858.25</v>
      </c>
      <c r="U132">
        <f t="shared" si="14"/>
        <v>2011</v>
      </c>
    </row>
    <row r="133" spans="1:21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0"/>
        <v>101</v>
      </c>
      <c r="P133">
        <f t="shared" si="11"/>
        <v>68</v>
      </c>
      <c r="Q133" t="s">
        <v>2039</v>
      </c>
      <c r="R133" t="s">
        <v>2040</v>
      </c>
      <c r="S133" s="6">
        <f t="shared" si="12"/>
        <v>41607.25</v>
      </c>
      <c r="T133" s="6">
        <f t="shared" si="13"/>
        <v>41620.25</v>
      </c>
      <c r="U133">
        <f t="shared" si="14"/>
        <v>2013</v>
      </c>
    </row>
    <row r="134" spans="1:21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0"/>
        <v>116</v>
      </c>
      <c r="P134">
        <f t="shared" si="11"/>
        <v>43</v>
      </c>
      <c r="Q134" t="s">
        <v>2041</v>
      </c>
      <c r="R134" t="s">
        <v>2042</v>
      </c>
      <c r="S134" s="6">
        <f t="shared" si="12"/>
        <v>43112.25</v>
      </c>
      <c r="T134" s="6">
        <f t="shared" si="13"/>
        <v>43128.25</v>
      </c>
      <c r="U134">
        <f t="shared" si="14"/>
        <v>2018</v>
      </c>
    </row>
    <row r="135" spans="1:21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0"/>
        <v>311</v>
      </c>
      <c r="P135">
        <f t="shared" si="11"/>
        <v>88</v>
      </c>
      <c r="Q135" t="s">
        <v>2037</v>
      </c>
      <c r="R135" t="s">
        <v>2064</v>
      </c>
      <c r="S135" s="6">
        <f t="shared" si="12"/>
        <v>40767.208333333336</v>
      </c>
      <c r="T135" s="6">
        <f t="shared" si="13"/>
        <v>40789.208333333336</v>
      </c>
      <c r="U135">
        <f t="shared" si="14"/>
        <v>2011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0"/>
        <v>90</v>
      </c>
      <c r="P136">
        <f t="shared" si="11"/>
        <v>95</v>
      </c>
      <c r="Q136" t="s">
        <v>2043</v>
      </c>
      <c r="R136" t="s">
        <v>2044</v>
      </c>
      <c r="S136" s="6">
        <f t="shared" si="12"/>
        <v>40713.208333333336</v>
      </c>
      <c r="T136" s="6">
        <f t="shared" si="13"/>
        <v>40762.208333333336</v>
      </c>
      <c r="U136">
        <f t="shared" si="14"/>
        <v>2011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0"/>
        <v>71</v>
      </c>
      <c r="P137">
        <f t="shared" si="11"/>
        <v>47</v>
      </c>
      <c r="Q137" t="s">
        <v>2041</v>
      </c>
      <c r="R137" t="s">
        <v>2042</v>
      </c>
      <c r="S137" s="6">
        <f t="shared" si="12"/>
        <v>41340.25</v>
      </c>
      <c r="T137" s="6">
        <f t="shared" si="13"/>
        <v>41345.208333333336</v>
      </c>
      <c r="U137">
        <f t="shared" si="14"/>
        <v>2013</v>
      </c>
    </row>
    <row r="138" spans="1:21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0"/>
        <v>3</v>
      </c>
      <c r="P138">
        <f t="shared" si="11"/>
        <v>47</v>
      </c>
      <c r="Q138" t="s">
        <v>2043</v>
      </c>
      <c r="R138" t="s">
        <v>2046</v>
      </c>
      <c r="S138" s="6">
        <f t="shared" si="12"/>
        <v>41797.208333333336</v>
      </c>
      <c r="T138" s="6">
        <f t="shared" si="13"/>
        <v>41809.208333333336</v>
      </c>
      <c r="U138">
        <f t="shared" si="14"/>
        <v>2014</v>
      </c>
    </row>
    <row r="139" spans="1:21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0"/>
        <v>262</v>
      </c>
      <c r="P139">
        <f t="shared" si="11"/>
        <v>94</v>
      </c>
      <c r="Q139" t="s">
        <v>2049</v>
      </c>
      <c r="R139" t="s">
        <v>2050</v>
      </c>
      <c r="S139" s="6">
        <f t="shared" si="12"/>
        <v>40457.208333333336</v>
      </c>
      <c r="T139" s="6">
        <f t="shared" si="13"/>
        <v>40463.208333333336</v>
      </c>
      <c r="U139">
        <f t="shared" si="14"/>
        <v>2010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0"/>
        <v>96</v>
      </c>
      <c r="P140">
        <f t="shared" si="11"/>
        <v>80</v>
      </c>
      <c r="Q140" t="s">
        <v>2052</v>
      </c>
      <c r="R140" t="s">
        <v>2063</v>
      </c>
      <c r="S140" s="6">
        <f t="shared" si="12"/>
        <v>41180.208333333336</v>
      </c>
      <c r="T140" s="6">
        <f t="shared" si="13"/>
        <v>41186.208333333336</v>
      </c>
      <c r="U140">
        <f t="shared" si="14"/>
        <v>2012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0"/>
        <v>21</v>
      </c>
      <c r="P141">
        <f t="shared" si="11"/>
        <v>59</v>
      </c>
      <c r="Q141" t="s">
        <v>2039</v>
      </c>
      <c r="R141" t="s">
        <v>2048</v>
      </c>
      <c r="S141" s="6">
        <f t="shared" si="12"/>
        <v>42115.208333333328</v>
      </c>
      <c r="T141" s="6">
        <f t="shared" si="13"/>
        <v>42131.208333333328</v>
      </c>
      <c r="U141">
        <f t="shared" si="14"/>
        <v>2015</v>
      </c>
    </row>
    <row r="142" spans="1:21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0"/>
        <v>223</v>
      </c>
      <c r="P142">
        <f t="shared" si="11"/>
        <v>66</v>
      </c>
      <c r="Q142" t="s">
        <v>2043</v>
      </c>
      <c r="R142" t="s">
        <v>2044</v>
      </c>
      <c r="S142" s="6">
        <f t="shared" si="12"/>
        <v>43156.25</v>
      </c>
      <c r="T142" s="6">
        <f t="shared" si="13"/>
        <v>43161.25</v>
      </c>
      <c r="U142">
        <f t="shared" si="14"/>
        <v>2018</v>
      </c>
    </row>
    <row r="143" spans="1:21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0"/>
        <v>102</v>
      </c>
      <c r="P143">
        <f t="shared" si="11"/>
        <v>61</v>
      </c>
      <c r="Q143" t="s">
        <v>2039</v>
      </c>
      <c r="R143" t="s">
        <v>2040</v>
      </c>
      <c r="S143" s="6">
        <f t="shared" si="12"/>
        <v>42167.208333333328</v>
      </c>
      <c r="T143" s="6">
        <f t="shared" si="13"/>
        <v>42173.208333333328</v>
      </c>
      <c r="U143">
        <f t="shared" si="14"/>
        <v>2015</v>
      </c>
    </row>
    <row r="144" spans="1:21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0"/>
        <v>230</v>
      </c>
      <c r="P144">
        <f t="shared" si="11"/>
        <v>98</v>
      </c>
      <c r="Q144" t="s">
        <v>2039</v>
      </c>
      <c r="R144" t="s">
        <v>2040</v>
      </c>
      <c r="S144" s="6">
        <f t="shared" si="12"/>
        <v>41005.208333333336</v>
      </c>
      <c r="T144" s="6">
        <f t="shared" si="13"/>
        <v>41046.208333333336</v>
      </c>
      <c r="U144">
        <f t="shared" si="14"/>
        <v>2012</v>
      </c>
    </row>
    <row r="145" spans="1:21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0"/>
        <v>136</v>
      </c>
      <c r="P145">
        <f t="shared" si="11"/>
        <v>105</v>
      </c>
      <c r="Q145" t="s">
        <v>2037</v>
      </c>
      <c r="R145" t="s">
        <v>2047</v>
      </c>
      <c r="S145" s="6">
        <f t="shared" si="12"/>
        <v>40357.208333333336</v>
      </c>
      <c r="T145" s="6">
        <f t="shared" si="13"/>
        <v>40377.208333333336</v>
      </c>
      <c r="U145">
        <f t="shared" si="14"/>
        <v>2010</v>
      </c>
    </row>
    <row r="146" spans="1:21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0"/>
        <v>129</v>
      </c>
      <c r="P146">
        <f t="shared" si="11"/>
        <v>86</v>
      </c>
      <c r="Q146" t="s">
        <v>2041</v>
      </c>
      <c r="R146" t="s">
        <v>2042</v>
      </c>
      <c r="S146" s="6">
        <f t="shared" si="12"/>
        <v>43633.208333333328</v>
      </c>
      <c r="T146" s="6">
        <f t="shared" si="13"/>
        <v>43641.208333333328</v>
      </c>
      <c r="U146">
        <f t="shared" si="14"/>
        <v>2019</v>
      </c>
    </row>
    <row r="147" spans="1:21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0"/>
        <v>237</v>
      </c>
      <c r="P147">
        <f t="shared" si="11"/>
        <v>77</v>
      </c>
      <c r="Q147" t="s">
        <v>2039</v>
      </c>
      <c r="R147" t="s">
        <v>2048</v>
      </c>
      <c r="S147" s="6">
        <f t="shared" si="12"/>
        <v>41889.208333333336</v>
      </c>
      <c r="T147" s="6">
        <f t="shared" si="13"/>
        <v>41894.208333333336</v>
      </c>
      <c r="U147">
        <f t="shared" si="14"/>
        <v>2014</v>
      </c>
    </row>
    <row r="148" spans="1:21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0"/>
        <v>17</v>
      </c>
      <c r="P148">
        <f t="shared" si="11"/>
        <v>30</v>
      </c>
      <c r="Q148" t="s">
        <v>2041</v>
      </c>
      <c r="R148" t="s">
        <v>2042</v>
      </c>
      <c r="S148" s="6">
        <f t="shared" si="12"/>
        <v>40855.25</v>
      </c>
      <c r="T148" s="6">
        <f t="shared" si="13"/>
        <v>40875.25</v>
      </c>
      <c r="U148">
        <f t="shared" si="14"/>
        <v>2011</v>
      </c>
    </row>
    <row r="149" spans="1:21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0"/>
        <v>112</v>
      </c>
      <c r="P149">
        <f t="shared" si="11"/>
        <v>47</v>
      </c>
      <c r="Q149" t="s">
        <v>2041</v>
      </c>
      <c r="R149" t="s">
        <v>2042</v>
      </c>
      <c r="S149" s="6">
        <f t="shared" si="12"/>
        <v>42534.208333333328</v>
      </c>
      <c r="T149" s="6">
        <f t="shared" si="13"/>
        <v>42540.208333333328</v>
      </c>
      <c r="U149">
        <f t="shared" si="14"/>
        <v>2016</v>
      </c>
    </row>
    <row r="150" spans="1:21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0"/>
        <v>121</v>
      </c>
      <c r="P150">
        <f t="shared" si="11"/>
        <v>105</v>
      </c>
      <c r="Q150" t="s">
        <v>2039</v>
      </c>
      <c r="R150" t="s">
        <v>2048</v>
      </c>
      <c r="S150" s="6">
        <f t="shared" si="12"/>
        <v>42941.208333333328</v>
      </c>
      <c r="T150" s="6">
        <f t="shared" si="13"/>
        <v>42950.208333333328</v>
      </c>
      <c r="U150">
        <f t="shared" si="14"/>
        <v>2017</v>
      </c>
    </row>
    <row r="151" spans="1:21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0"/>
        <v>220</v>
      </c>
      <c r="P151">
        <f t="shared" si="11"/>
        <v>70</v>
      </c>
      <c r="Q151" t="s">
        <v>2037</v>
      </c>
      <c r="R151" t="s">
        <v>2047</v>
      </c>
      <c r="S151" s="6">
        <f t="shared" si="12"/>
        <v>41275.25</v>
      </c>
      <c r="T151" s="6">
        <f t="shared" si="13"/>
        <v>41327.25</v>
      </c>
      <c r="U151">
        <f t="shared" si="14"/>
        <v>2013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0"/>
        <v>1</v>
      </c>
      <c r="P152">
        <f t="shared" si="11"/>
        <v>1</v>
      </c>
      <c r="Q152" t="s">
        <v>2037</v>
      </c>
      <c r="R152" t="s">
        <v>2038</v>
      </c>
      <c r="S152" s="6">
        <f t="shared" si="12"/>
        <v>43450.25</v>
      </c>
      <c r="T152" s="6">
        <f t="shared" si="13"/>
        <v>43451.25</v>
      </c>
      <c r="U152">
        <f t="shared" si="14"/>
        <v>2018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0"/>
        <v>64</v>
      </c>
      <c r="P153">
        <f t="shared" si="11"/>
        <v>60</v>
      </c>
      <c r="Q153" t="s">
        <v>2037</v>
      </c>
      <c r="R153" t="s">
        <v>2045</v>
      </c>
      <c r="S153" s="6">
        <f t="shared" si="12"/>
        <v>41799.208333333336</v>
      </c>
      <c r="T153" s="6">
        <f t="shared" si="13"/>
        <v>41850.208333333336</v>
      </c>
      <c r="U153">
        <f t="shared" si="14"/>
        <v>2014</v>
      </c>
    </row>
    <row r="154" spans="1:21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0"/>
        <v>423</v>
      </c>
      <c r="P154">
        <f t="shared" si="11"/>
        <v>52</v>
      </c>
      <c r="Q154" t="s">
        <v>2037</v>
      </c>
      <c r="R154" t="s">
        <v>2047</v>
      </c>
      <c r="S154" s="6">
        <f t="shared" si="12"/>
        <v>42783.25</v>
      </c>
      <c r="T154" s="6">
        <f t="shared" si="13"/>
        <v>42790.25</v>
      </c>
      <c r="U154">
        <f t="shared" si="14"/>
        <v>2017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0"/>
        <v>93</v>
      </c>
      <c r="P155">
        <f t="shared" si="11"/>
        <v>31</v>
      </c>
      <c r="Q155" t="s">
        <v>2041</v>
      </c>
      <c r="R155" t="s">
        <v>2042</v>
      </c>
      <c r="S155" s="6">
        <f t="shared" si="12"/>
        <v>41201.208333333336</v>
      </c>
      <c r="T155" s="6">
        <f t="shared" si="13"/>
        <v>41207.208333333336</v>
      </c>
      <c r="U155">
        <f t="shared" si="14"/>
        <v>2012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0"/>
        <v>59</v>
      </c>
      <c r="P156">
        <f t="shared" si="11"/>
        <v>95</v>
      </c>
      <c r="Q156" t="s">
        <v>2037</v>
      </c>
      <c r="R156" t="s">
        <v>2047</v>
      </c>
      <c r="S156" s="6">
        <f t="shared" si="12"/>
        <v>42502.208333333328</v>
      </c>
      <c r="T156" s="6">
        <f t="shared" si="13"/>
        <v>42525.208333333328</v>
      </c>
      <c r="U156">
        <f t="shared" si="14"/>
        <v>2016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0"/>
        <v>65</v>
      </c>
      <c r="P157">
        <f t="shared" si="11"/>
        <v>76</v>
      </c>
      <c r="Q157" t="s">
        <v>2041</v>
      </c>
      <c r="R157" t="s">
        <v>2042</v>
      </c>
      <c r="S157" s="6">
        <f t="shared" si="12"/>
        <v>40262.208333333336</v>
      </c>
      <c r="T157" s="6">
        <f t="shared" si="13"/>
        <v>40277.208333333336</v>
      </c>
      <c r="U157">
        <f t="shared" si="14"/>
        <v>2010</v>
      </c>
    </row>
    <row r="158" spans="1:21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0"/>
        <v>74</v>
      </c>
      <c r="P158">
        <f t="shared" si="11"/>
        <v>71</v>
      </c>
      <c r="Q158" t="s">
        <v>2037</v>
      </c>
      <c r="R158" t="s">
        <v>2038</v>
      </c>
      <c r="S158" s="6">
        <f t="shared" si="12"/>
        <v>43743.208333333328</v>
      </c>
      <c r="T158" s="6">
        <f t="shared" si="13"/>
        <v>43767.208333333328</v>
      </c>
      <c r="U158">
        <f t="shared" si="14"/>
        <v>2019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0"/>
        <v>53</v>
      </c>
      <c r="P159">
        <f t="shared" si="11"/>
        <v>74</v>
      </c>
      <c r="Q159" t="s">
        <v>2056</v>
      </c>
      <c r="R159" t="s">
        <v>2057</v>
      </c>
      <c r="S159" s="6">
        <f t="shared" si="12"/>
        <v>41638.25</v>
      </c>
      <c r="T159" s="6">
        <f t="shared" si="13"/>
        <v>41650.25</v>
      </c>
      <c r="U159">
        <f t="shared" si="14"/>
        <v>2013</v>
      </c>
    </row>
    <row r="160" spans="1:21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0"/>
        <v>221</v>
      </c>
      <c r="P160">
        <f t="shared" si="11"/>
        <v>113</v>
      </c>
      <c r="Q160" t="s">
        <v>2037</v>
      </c>
      <c r="R160" t="s">
        <v>2038</v>
      </c>
      <c r="S160" s="6">
        <f t="shared" si="12"/>
        <v>42346.25</v>
      </c>
      <c r="T160" s="6">
        <f t="shared" si="13"/>
        <v>42347.25</v>
      </c>
      <c r="U160">
        <f t="shared" si="14"/>
        <v>2015</v>
      </c>
    </row>
    <row r="161" spans="1:21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0"/>
        <v>100</v>
      </c>
      <c r="P161">
        <f t="shared" si="11"/>
        <v>105</v>
      </c>
      <c r="Q161" t="s">
        <v>2041</v>
      </c>
      <c r="R161" t="s">
        <v>2042</v>
      </c>
      <c r="S161" s="6">
        <f t="shared" si="12"/>
        <v>43551.208333333328</v>
      </c>
      <c r="T161" s="6">
        <f t="shared" si="13"/>
        <v>43569.208333333328</v>
      </c>
      <c r="U161">
        <f t="shared" si="14"/>
        <v>2019</v>
      </c>
    </row>
    <row r="162" spans="1:21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0"/>
        <v>162</v>
      </c>
      <c r="P162">
        <f t="shared" si="11"/>
        <v>79</v>
      </c>
      <c r="Q162" t="s">
        <v>2039</v>
      </c>
      <c r="R162" t="s">
        <v>2048</v>
      </c>
      <c r="S162" s="6">
        <f t="shared" si="12"/>
        <v>43582.208333333328</v>
      </c>
      <c r="T162" s="6">
        <f t="shared" si="13"/>
        <v>43598.208333333328</v>
      </c>
      <c r="U162">
        <f t="shared" si="14"/>
        <v>2019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0"/>
        <v>78</v>
      </c>
      <c r="P163">
        <f t="shared" si="11"/>
        <v>57</v>
      </c>
      <c r="Q163" t="s">
        <v>2039</v>
      </c>
      <c r="R163" t="s">
        <v>2040</v>
      </c>
      <c r="S163" s="6">
        <f t="shared" si="12"/>
        <v>42270.208333333328</v>
      </c>
      <c r="T163" s="6">
        <f t="shared" si="13"/>
        <v>42276.208333333328</v>
      </c>
      <c r="U163">
        <f t="shared" si="14"/>
        <v>2015</v>
      </c>
    </row>
    <row r="164" spans="1:21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0"/>
        <v>150</v>
      </c>
      <c r="P164">
        <f t="shared" si="11"/>
        <v>58</v>
      </c>
      <c r="Q164" t="s">
        <v>2037</v>
      </c>
      <c r="R164" t="s">
        <v>2038</v>
      </c>
      <c r="S164" s="6">
        <f t="shared" si="12"/>
        <v>43442.25</v>
      </c>
      <c r="T164" s="6">
        <f t="shared" si="13"/>
        <v>43472.25</v>
      </c>
      <c r="U164">
        <f t="shared" si="14"/>
        <v>2018</v>
      </c>
    </row>
    <row r="165" spans="1:21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0"/>
        <v>253</v>
      </c>
      <c r="P165">
        <f t="shared" si="11"/>
        <v>36</v>
      </c>
      <c r="Q165" t="s">
        <v>2056</v>
      </c>
      <c r="R165" t="s">
        <v>2057</v>
      </c>
      <c r="S165" s="6">
        <f t="shared" si="12"/>
        <v>43028.208333333328</v>
      </c>
      <c r="T165" s="6">
        <f t="shared" si="13"/>
        <v>43077.25</v>
      </c>
      <c r="U165">
        <f t="shared" si="14"/>
        <v>2017</v>
      </c>
    </row>
    <row r="166" spans="1:21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0"/>
        <v>100</v>
      </c>
      <c r="P166">
        <f t="shared" si="11"/>
        <v>108</v>
      </c>
      <c r="Q166" t="s">
        <v>2041</v>
      </c>
      <c r="R166" t="s">
        <v>2042</v>
      </c>
      <c r="S166" s="6">
        <f t="shared" si="12"/>
        <v>43016.208333333328</v>
      </c>
      <c r="T166" s="6">
        <f t="shared" si="13"/>
        <v>43017.208333333328</v>
      </c>
      <c r="U166">
        <f t="shared" si="14"/>
        <v>2017</v>
      </c>
    </row>
    <row r="167" spans="1:21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0"/>
        <v>122</v>
      </c>
      <c r="P167">
        <f t="shared" si="11"/>
        <v>44</v>
      </c>
      <c r="Q167" t="s">
        <v>2039</v>
      </c>
      <c r="R167" t="s">
        <v>2040</v>
      </c>
      <c r="S167" s="6">
        <f t="shared" si="12"/>
        <v>42948.208333333328</v>
      </c>
      <c r="T167" s="6">
        <f t="shared" si="13"/>
        <v>42980.208333333328</v>
      </c>
      <c r="U167">
        <f t="shared" si="14"/>
        <v>2017</v>
      </c>
    </row>
    <row r="168" spans="1:21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0"/>
        <v>137</v>
      </c>
      <c r="P168">
        <f t="shared" si="11"/>
        <v>55</v>
      </c>
      <c r="Q168" t="s">
        <v>2056</v>
      </c>
      <c r="R168" t="s">
        <v>2057</v>
      </c>
      <c r="S168" s="6">
        <f t="shared" si="12"/>
        <v>40534.25</v>
      </c>
      <c r="T168" s="6">
        <f t="shared" si="13"/>
        <v>40538.25</v>
      </c>
      <c r="U168">
        <f t="shared" si="14"/>
        <v>2010</v>
      </c>
    </row>
    <row r="169" spans="1:21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0"/>
        <v>416</v>
      </c>
      <c r="P169">
        <f t="shared" si="11"/>
        <v>74</v>
      </c>
      <c r="Q169" t="s">
        <v>2041</v>
      </c>
      <c r="R169" t="s">
        <v>2042</v>
      </c>
      <c r="S169" s="6">
        <f t="shared" si="12"/>
        <v>41435.208333333336</v>
      </c>
      <c r="T169" s="6">
        <f t="shared" si="13"/>
        <v>41445.208333333336</v>
      </c>
      <c r="U169">
        <f t="shared" si="14"/>
        <v>2013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0"/>
        <v>31</v>
      </c>
      <c r="P170">
        <f t="shared" si="11"/>
        <v>42</v>
      </c>
      <c r="Q170" t="s">
        <v>2037</v>
      </c>
      <c r="R170" t="s">
        <v>2047</v>
      </c>
      <c r="S170" s="6">
        <f t="shared" si="12"/>
        <v>43518.25</v>
      </c>
      <c r="T170" s="6">
        <f t="shared" si="13"/>
        <v>43541.208333333328</v>
      </c>
      <c r="U170">
        <f t="shared" si="14"/>
        <v>2019</v>
      </c>
    </row>
    <row r="171" spans="1:21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0"/>
        <v>424</v>
      </c>
      <c r="P171">
        <f t="shared" si="11"/>
        <v>78</v>
      </c>
      <c r="Q171" t="s">
        <v>2043</v>
      </c>
      <c r="R171" t="s">
        <v>2054</v>
      </c>
      <c r="S171" s="6">
        <f t="shared" si="12"/>
        <v>41077.208333333336</v>
      </c>
      <c r="T171" s="6">
        <f t="shared" si="13"/>
        <v>41105.208333333336</v>
      </c>
      <c r="U171">
        <f t="shared" si="14"/>
        <v>2012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0"/>
        <v>3</v>
      </c>
      <c r="P172">
        <f t="shared" si="11"/>
        <v>83</v>
      </c>
      <c r="Q172" t="s">
        <v>2037</v>
      </c>
      <c r="R172" t="s">
        <v>2047</v>
      </c>
      <c r="S172" s="6">
        <f t="shared" si="12"/>
        <v>42950.208333333328</v>
      </c>
      <c r="T172" s="6">
        <f t="shared" si="13"/>
        <v>42957.208333333328</v>
      </c>
      <c r="U172">
        <f t="shared" si="14"/>
        <v>2017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0"/>
        <v>11</v>
      </c>
      <c r="P173">
        <f t="shared" si="11"/>
        <v>104</v>
      </c>
      <c r="Q173" t="s">
        <v>2049</v>
      </c>
      <c r="R173" t="s">
        <v>2061</v>
      </c>
      <c r="S173" s="6">
        <f t="shared" si="12"/>
        <v>41718.208333333336</v>
      </c>
      <c r="T173" s="6">
        <f t="shared" si="13"/>
        <v>41740.208333333336</v>
      </c>
      <c r="U173">
        <f t="shared" si="14"/>
        <v>2014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0"/>
        <v>83</v>
      </c>
      <c r="P174">
        <f t="shared" si="11"/>
        <v>26</v>
      </c>
      <c r="Q174" t="s">
        <v>2043</v>
      </c>
      <c r="R174" t="s">
        <v>2044</v>
      </c>
      <c r="S174" s="6">
        <f t="shared" si="12"/>
        <v>41839.208333333336</v>
      </c>
      <c r="T174" s="6">
        <f t="shared" si="13"/>
        <v>41854.208333333336</v>
      </c>
      <c r="U174">
        <f t="shared" si="14"/>
        <v>2014</v>
      </c>
    </row>
    <row r="175" spans="1:21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0"/>
        <v>163</v>
      </c>
      <c r="P175">
        <f t="shared" si="11"/>
        <v>101</v>
      </c>
      <c r="Q175" t="s">
        <v>2041</v>
      </c>
      <c r="R175" t="s">
        <v>2042</v>
      </c>
      <c r="S175" s="6">
        <f t="shared" si="12"/>
        <v>41412.208333333336</v>
      </c>
      <c r="T175" s="6">
        <f t="shared" si="13"/>
        <v>41418.208333333336</v>
      </c>
      <c r="U175">
        <f t="shared" si="14"/>
        <v>2013</v>
      </c>
    </row>
    <row r="176" spans="1:21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0"/>
        <v>895</v>
      </c>
      <c r="P176">
        <f t="shared" si="11"/>
        <v>112</v>
      </c>
      <c r="Q176" t="s">
        <v>2039</v>
      </c>
      <c r="R176" t="s">
        <v>2048</v>
      </c>
      <c r="S176" s="6">
        <f t="shared" si="12"/>
        <v>42282.208333333328</v>
      </c>
      <c r="T176" s="6">
        <f t="shared" si="13"/>
        <v>42283.208333333328</v>
      </c>
      <c r="U176">
        <f t="shared" si="14"/>
        <v>2015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0"/>
        <v>26</v>
      </c>
      <c r="P177">
        <f t="shared" si="11"/>
        <v>42</v>
      </c>
      <c r="Q177" t="s">
        <v>2041</v>
      </c>
      <c r="R177" t="s">
        <v>2042</v>
      </c>
      <c r="S177" s="6">
        <f t="shared" si="12"/>
        <v>42613.208333333328</v>
      </c>
      <c r="T177" s="6">
        <f t="shared" si="13"/>
        <v>42632.208333333328</v>
      </c>
      <c r="U177">
        <f t="shared" si="14"/>
        <v>2016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0"/>
        <v>75</v>
      </c>
      <c r="P178">
        <f t="shared" si="11"/>
        <v>110</v>
      </c>
      <c r="Q178" t="s">
        <v>2041</v>
      </c>
      <c r="R178" t="s">
        <v>2042</v>
      </c>
      <c r="S178" s="6">
        <f t="shared" si="12"/>
        <v>42616.208333333328</v>
      </c>
      <c r="T178" s="6">
        <f t="shared" si="13"/>
        <v>42625.208333333328</v>
      </c>
      <c r="U178">
        <f t="shared" si="14"/>
        <v>2016</v>
      </c>
    </row>
    <row r="179" spans="1:21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0"/>
        <v>416</v>
      </c>
      <c r="P179">
        <f t="shared" si="11"/>
        <v>59</v>
      </c>
      <c r="Q179" t="s">
        <v>2041</v>
      </c>
      <c r="R179" t="s">
        <v>2042</v>
      </c>
      <c r="S179" s="6">
        <f t="shared" si="12"/>
        <v>40497.25</v>
      </c>
      <c r="T179" s="6">
        <f t="shared" si="13"/>
        <v>40522.25</v>
      </c>
      <c r="U179">
        <f t="shared" si="14"/>
        <v>2010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0"/>
        <v>96</v>
      </c>
      <c r="P180">
        <f t="shared" si="11"/>
        <v>33</v>
      </c>
      <c r="Q180" t="s">
        <v>2035</v>
      </c>
      <c r="R180" t="s">
        <v>2036</v>
      </c>
      <c r="S180" s="6">
        <f t="shared" si="12"/>
        <v>42999.208333333328</v>
      </c>
      <c r="T180" s="6">
        <f t="shared" si="13"/>
        <v>43008.208333333328</v>
      </c>
      <c r="U180">
        <f t="shared" si="14"/>
        <v>2017</v>
      </c>
    </row>
    <row r="181" spans="1:21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0"/>
        <v>358</v>
      </c>
      <c r="P181">
        <f t="shared" si="11"/>
        <v>45</v>
      </c>
      <c r="Q181" t="s">
        <v>2041</v>
      </c>
      <c r="R181" t="s">
        <v>2042</v>
      </c>
      <c r="S181" s="6">
        <f t="shared" si="12"/>
        <v>41350.208333333336</v>
      </c>
      <c r="T181" s="6">
        <f t="shared" si="13"/>
        <v>41351.208333333336</v>
      </c>
      <c r="U181">
        <f t="shared" si="14"/>
        <v>2013</v>
      </c>
    </row>
    <row r="182" spans="1:21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0"/>
        <v>308</v>
      </c>
      <c r="P182">
        <f t="shared" si="11"/>
        <v>82</v>
      </c>
      <c r="Q182" t="s">
        <v>2039</v>
      </c>
      <c r="R182" t="s">
        <v>2048</v>
      </c>
      <c r="S182" s="6">
        <f t="shared" si="12"/>
        <v>40259.208333333336</v>
      </c>
      <c r="T182" s="6">
        <f t="shared" si="13"/>
        <v>40264.208333333336</v>
      </c>
      <c r="U182">
        <f t="shared" si="14"/>
        <v>2010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0"/>
        <v>62</v>
      </c>
      <c r="P183">
        <f t="shared" si="11"/>
        <v>39</v>
      </c>
      <c r="Q183" t="s">
        <v>2039</v>
      </c>
      <c r="R183" t="s">
        <v>2040</v>
      </c>
      <c r="S183" s="6">
        <f t="shared" si="12"/>
        <v>43012.208333333328</v>
      </c>
      <c r="T183" s="6">
        <f t="shared" si="13"/>
        <v>43030.208333333328</v>
      </c>
      <c r="U183">
        <f t="shared" si="14"/>
        <v>2017</v>
      </c>
    </row>
    <row r="184" spans="1:21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0"/>
        <v>722</v>
      </c>
      <c r="P184">
        <f t="shared" si="11"/>
        <v>59</v>
      </c>
      <c r="Q184" t="s">
        <v>2041</v>
      </c>
      <c r="R184" t="s">
        <v>2042</v>
      </c>
      <c r="S184" s="6">
        <f t="shared" si="12"/>
        <v>43631.208333333328</v>
      </c>
      <c r="T184" s="6">
        <f t="shared" si="13"/>
        <v>43647.208333333328</v>
      </c>
      <c r="U184">
        <f t="shared" si="14"/>
        <v>2019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0"/>
        <v>69</v>
      </c>
      <c r="P185">
        <f t="shared" si="11"/>
        <v>41</v>
      </c>
      <c r="Q185" t="s">
        <v>2037</v>
      </c>
      <c r="R185" t="s">
        <v>2038</v>
      </c>
      <c r="S185" s="6">
        <f t="shared" si="12"/>
        <v>40430.208333333336</v>
      </c>
      <c r="T185" s="6">
        <f t="shared" si="13"/>
        <v>40443.208333333336</v>
      </c>
      <c r="U185">
        <f t="shared" si="14"/>
        <v>2010</v>
      </c>
    </row>
    <row r="186" spans="1:21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0"/>
        <v>293</v>
      </c>
      <c r="P186">
        <f t="shared" si="11"/>
        <v>31</v>
      </c>
      <c r="Q186" t="s">
        <v>2041</v>
      </c>
      <c r="R186" t="s">
        <v>2042</v>
      </c>
      <c r="S186" s="6">
        <f t="shared" si="12"/>
        <v>43588.208333333328</v>
      </c>
      <c r="T186" s="6">
        <f t="shared" si="13"/>
        <v>43589.208333333328</v>
      </c>
      <c r="U186">
        <f t="shared" si="14"/>
        <v>2019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0"/>
        <v>72</v>
      </c>
      <c r="P187">
        <f t="shared" si="11"/>
        <v>38</v>
      </c>
      <c r="Q187" t="s">
        <v>2043</v>
      </c>
      <c r="R187" t="s">
        <v>2062</v>
      </c>
      <c r="S187" s="6">
        <f t="shared" si="12"/>
        <v>43233.208333333328</v>
      </c>
      <c r="T187" s="6">
        <f t="shared" si="13"/>
        <v>43244.208333333328</v>
      </c>
      <c r="U187">
        <f t="shared" si="14"/>
        <v>2018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0"/>
        <v>32</v>
      </c>
      <c r="P188">
        <f t="shared" si="11"/>
        <v>32</v>
      </c>
      <c r="Q188" t="s">
        <v>2041</v>
      </c>
      <c r="R188" t="s">
        <v>2042</v>
      </c>
      <c r="S188" s="6">
        <f t="shared" si="12"/>
        <v>41782.208333333336</v>
      </c>
      <c r="T188" s="6">
        <f t="shared" si="13"/>
        <v>41797.208333333336</v>
      </c>
      <c r="U188">
        <f t="shared" si="14"/>
        <v>2014</v>
      </c>
    </row>
    <row r="189" spans="1:21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0"/>
        <v>230</v>
      </c>
      <c r="P189">
        <f t="shared" si="11"/>
        <v>96</v>
      </c>
      <c r="Q189" t="s">
        <v>2043</v>
      </c>
      <c r="R189" t="s">
        <v>2054</v>
      </c>
      <c r="S189" s="6">
        <f t="shared" si="12"/>
        <v>41328.25</v>
      </c>
      <c r="T189" s="6">
        <f t="shared" si="13"/>
        <v>41356.208333333336</v>
      </c>
      <c r="U189">
        <f t="shared" si="14"/>
        <v>2013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0"/>
        <v>32</v>
      </c>
      <c r="P190">
        <f t="shared" si="11"/>
        <v>75</v>
      </c>
      <c r="Q190" t="s">
        <v>2041</v>
      </c>
      <c r="R190" t="s">
        <v>2042</v>
      </c>
      <c r="S190" s="6">
        <f t="shared" si="12"/>
        <v>41975.25</v>
      </c>
      <c r="T190" s="6">
        <f t="shared" si="13"/>
        <v>41976.25</v>
      </c>
      <c r="U190">
        <f t="shared" si="14"/>
        <v>2014</v>
      </c>
    </row>
    <row r="191" spans="1:21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0"/>
        <v>24</v>
      </c>
      <c r="P191">
        <f t="shared" si="11"/>
        <v>102</v>
      </c>
      <c r="Q191" t="s">
        <v>2041</v>
      </c>
      <c r="R191" t="s">
        <v>2042</v>
      </c>
      <c r="S191" s="6">
        <f t="shared" si="12"/>
        <v>42433.25</v>
      </c>
      <c r="T191" s="6">
        <f t="shared" si="13"/>
        <v>42433.25</v>
      </c>
      <c r="U191">
        <f t="shared" si="14"/>
        <v>2016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0"/>
        <v>69</v>
      </c>
      <c r="P192">
        <f t="shared" si="11"/>
        <v>106</v>
      </c>
      <c r="Q192" t="s">
        <v>2041</v>
      </c>
      <c r="R192" t="s">
        <v>2042</v>
      </c>
      <c r="S192" s="6">
        <f t="shared" si="12"/>
        <v>41429.208333333336</v>
      </c>
      <c r="T192" s="6">
        <f t="shared" si="13"/>
        <v>41430.208333333336</v>
      </c>
      <c r="U192">
        <f t="shared" si="14"/>
        <v>2013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0"/>
        <v>38</v>
      </c>
      <c r="P193">
        <f t="shared" si="11"/>
        <v>37</v>
      </c>
      <c r="Q193" t="s">
        <v>2041</v>
      </c>
      <c r="R193" t="s">
        <v>2042</v>
      </c>
      <c r="S193" s="6">
        <f t="shared" si="12"/>
        <v>43536.208333333328</v>
      </c>
      <c r="T193" s="6">
        <f t="shared" si="13"/>
        <v>43539.208333333328</v>
      </c>
      <c r="U193">
        <f t="shared" si="14"/>
        <v>2019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0"/>
        <v>20</v>
      </c>
      <c r="P194">
        <f t="shared" si="11"/>
        <v>35</v>
      </c>
      <c r="Q194" t="s">
        <v>2037</v>
      </c>
      <c r="R194" t="s">
        <v>2038</v>
      </c>
      <c r="S194" s="6">
        <f t="shared" si="12"/>
        <v>41817.208333333336</v>
      </c>
      <c r="T194" s="6">
        <f t="shared" si="13"/>
        <v>41821.208333333336</v>
      </c>
      <c r="U194">
        <f t="shared" si="14"/>
        <v>2014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5">ROUND((E195/D195) * 100, 0)</f>
        <v>46</v>
      </c>
      <c r="P195">
        <f t="shared" ref="P195:P258" si="16">ROUND(IF(ISERROR(E195/G195), 0, E195/G195), 0)</f>
        <v>46</v>
      </c>
      <c r="Q195" t="s">
        <v>2037</v>
      </c>
      <c r="R195" t="s">
        <v>2047</v>
      </c>
      <c r="S195" s="6">
        <f t="shared" ref="S195:S258" si="17">(((J195/60)/60)/24)+DATE(1970,1,1)</f>
        <v>43198.208333333328</v>
      </c>
      <c r="T195" s="6">
        <f t="shared" ref="T195:T258" si="18">(((K195/60)/60)/24)+DATE(1970,1,1)</f>
        <v>43202.208333333328</v>
      </c>
      <c r="U195">
        <f t="shared" ref="U195:U258" si="19">YEAR(S195)</f>
        <v>2018</v>
      </c>
    </row>
    <row r="196" spans="1:21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5"/>
        <v>123</v>
      </c>
      <c r="P196">
        <f t="shared" si="16"/>
        <v>69</v>
      </c>
      <c r="Q196" t="s">
        <v>2037</v>
      </c>
      <c r="R196" t="s">
        <v>2059</v>
      </c>
      <c r="S196" s="6">
        <f t="shared" si="17"/>
        <v>42261.208333333328</v>
      </c>
      <c r="T196" s="6">
        <f t="shared" si="18"/>
        <v>42277.208333333328</v>
      </c>
      <c r="U196">
        <f t="shared" si="19"/>
        <v>2015</v>
      </c>
    </row>
    <row r="197" spans="1:21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5"/>
        <v>362</v>
      </c>
      <c r="P197">
        <f t="shared" si="16"/>
        <v>109</v>
      </c>
      <c r="Q197" t="s">
        <v>2037</v>
      </c>
      <c r="R197" t="s">
        <v>2045</v>
      </c>
      <c r="S197" s="6">
        <f t="shared" si="17"/>
        <v>43310.208333333328</v>
      </c>
      <c r="T197" s="6">
        <f t="shared" si="18"/>
        <v>43317.208333333328</v>
      </c>
      <c r="U197">
        <f t="shared" si="19"/>
        <v>2018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5"/>
        <v>63</v>
      </c>
      <c r="P198">
        <f t="shared" si="16"/>
        <v>52</v>
      </c>
      <c r="Q198" t="s">
        <v>2039</v>
      </c>
      <c r="R198" t="s">
        <v>2048</v>
      </c>
      <c r="S198" s="6">
        <f t="shared" si="17"/>
        <v>42616.208333333328</v>
      </c>
      <c r="T198" s="6">
        <f t="shared" si="18"/>
        <v>42635.208333333328</v>
      </c>
      <c r="U198">
        <f t="shared" si="19"/>
        <v>2016</v>
      </c>
    </row>
    <row r="199" spans="1:21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5"/>
        <v>298</v>
      </c>
      <c r="P199">
        <f t="shared" si="16"/>
        <v>82</v>
      </c>
      <c r="Q199" t="s">
        <v>2043</v>
      </c>
      <c r="R199" t="s">
        <v>2046</v>
      </c>
      <c r="S199" s="6">
        <f t="shared" si="17"/>
        <v>42909.208333333328</v>
      </c>
      <c r="T199" s="6">
        <f t="shared" si="18"/>
        <v>42923.208333333328</v>
      </c>
      <c r="U199">
        <f t="shared" si="19"/>
        <v>2017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5"/>
        <v>10</v>
      </c>
      <c r="P200">
        <f t="shared" si="16"/>
        <v>36</v>
      </c>
      <c r="Q200" t="s">
        <v>2037</v>
      </c>
      <c r="R200" t="s">
        <v>2045</v>
      </c>
      <c r="S200" s="6">
        <f t="shared" si="17"/>
        <v>40396.208333333336</v>
      </c>
      <c r="T200" s="6">
        <f t="shared" si="18"/>
        <v>40425.208333333336</v>
      </c>
      <c r="U200">
        <f t="shared" si="19"/>
        <v>2010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5"/>
        <v>54</v>
      </c>
      <c r="P201">
        <f t="shared" si="16"/>
        <v>74</v>
      </c>
      <c r="Q201" t="s">
        <v>2037</v>
      </c>
      <c r="R201" t="s">
        <v>2038</v>
      </c>
      <c r="S201" s="6">
        <f t="shared" si="17"/>
        <v>42192.208333333328</v>
      </c>
      <c r="T201" s="6">
        <f t="shared" si="18"/>
        <v>42196.208333333328</v>
      </c>
      <c r="U201">
        <f t="shared" si="19"/>
        <v>2015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5"/>
        <v>2</v>
      </c>
      <c r="P202">
        <f t="shared" si="16"/>
        <v>2</v>
      </c>
      <c r="Q202" t="s">
        <v>2041</v>
      </c>
      <c r="R202" t="s">
        <v>2042</v>
      </c>
      <c r="S202" s="6">
        <f t="shared" si="17"/>
        <v>40262.208333333336</v>
      </c>
      <c r="T202" s="6">
        <f t="shared" si="18"/>
        <v>40273.208333333336</v>
      </c>
      <c r="U202">
        <f t="shared" si="19"/>
        <v>2010</v>
      </c>
    </row>
    <row r="203" spans="1:21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5"/>
        <v>681</v>
      </c>
      <c r="P203">
        <f t="shared" si="16"/>
        <v>91</v>
      </c>
      <c r="Q203" t="s">
        <v>2039</v>
      </c>
      <c r="R203" t="s">
        <v>2040</v>
      </c>
      <c r="S203" s="6">
        <f t="shared" si="17"/>
        <v>41845.208333333336</v>
      </c>
      <c r="T203" s="6">
        <f t="shared" si="18"/>
        <v>41863.208333333336</v>
      </c>
      <c r="U203">
        <f t="shared" si="19"/>
        <v>2014</v>
      </c>
    </row>
    <row r="204" spans="1:21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5"/>
        <v>79</v>
      </c>
      <c r="P204">
        <f t="shared" si="16"/>
        <v>80</v>
      </c>
      <c r="Q204" t="s">
        <v>2035</v>
      </c>
      <c r="R204" t="s">
        <v>2036</v>
      </c>
      <c r="S204" s="6">
        <f t="shared" si="17"/>
        <v>40818.208333333336</v>
      </c>
      <c r="T204" s="6">
        <f t="shared" si="18"/>
        <v>40822.208333333336</v>
      </c>
      <c r="U204">
        <f t="shared" si="19"/>
        <v>2011</v>
      </c>
    </row>
    <row r="205" spans="1:21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5"/>
        <v>134</v>
      </c>
      <c r="P205">
        <f t="shared" si="16"/>
        <v>43</v>
      </c>
      <c r="Q205" t="s">
        <v>2041</v>
      </c>
      <c r="R205" t="s">
        <v>2042</v>
      </c>
      <c r="S205" s="6">
        <f t="shared" si="17"/>
        <v>42752.25</v>
      </c>
      <c r="T205" s="6">
        <f t="shared" si="18"/>
        <v>42754.25</v>
      </c>
      <c r="U205">
        <f t="shared" si="19"/>
        <v>2017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5"/>
        <v>3</v>
      </c>
      <c r="P206">
        <f t="shared" si="16"/>
        <v>63</v>
      </c>
      <c r="Q206" t="s">
        <v>2037</v>
      </c>
      <c r="R206" t="s">
        <v>2060</v>
      </c>
      <c r="S206" s="6">
        <f t="shared" si="17"/>
        <v>40636.208333333336</v>
      </c>
      <c r="T206" s="6">
        <f t="shared" si="18"/>
        <v>40646.208333333336</v>
      </c>
      <c r="U206">
        <f t="shared" si="19"/>
        <v>2011</v>
      </c>
    </row>
    <row r="207" spans="1:21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5"/>
        <v>432</v>
      </c>
      <c r="P207">
        <f t="shared" si="16"/>
        <v>70</v>
      </c>
      <c r="Q207" t="s">
        <v>2041</v>
      </c>
      <c r="R207" t="s">
        <v>2042</v>
      </c>
      <c r="S207" s="6">
        <f t="shared" si="17"/>
        <v>43390.208333333328</v>
      </c>
      <c r="T207" s="6">
        <f t="shared" si="18"/>
        <v>43402.208333333328</v>
      </c>
      <c r="U207">
        <f t="shared" si="19"/>
        <v>2018</v>
      </c>
    </row>
    <row r="208" spans="1:21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5"/>
        <v>39</v>
      </c>
      <c r="P208">
        <f t="shared" si="16"/>
        <v>61</v>
      </c>
      <c r="Q208" t="s">
        <v>2049</v>
      </c>
      <c r="R208" t="s">
        <v>2055</v>
      </c>
      <c r="S208" s="6">
        <f t="shared" si="17"/>
        <v>40236.25</v>
      </c>
      <c r="T208" s="6">
        <f t="shared" si="18"/>
        <v>40245.25</v>
      </c>
      <c r="U208">
        <f t="shared" si="19"/>
        <v>2010</v>
      </c>
    </row>
    <row r="209" spans="1:21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5"/>
        <v>426</v>
      </c>
      <c r="P209">
        <f t="shared" si="16"/>
        <v>99</v>
      </c>
      <c r="Q209" t="s">
        <v>2037</v>
      </c>
      <c r="R209" t="s">
        <v>2038</v>
      </c>
      <c r="S209" s="6">
        <f t="shared" si="17"/>
        <v>43340.208333333328</v>
      </c>
      <c r="T209" s="6">
        <f t="shared" si="18"/>
        <v>43360.208333333328</v>
      </c>
      <c r="U209">
        <f t="shared" si="19"/>
        <v>2018</v>
      </c>
    </row>
    <row r="210" spans="1:21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5"/>
        <v>101</v>
      </c>
      <c r="P210">
        <f t="shared" si="16"/>
        <v>97</v>
      </c>
      <c r="Q210" t="s">
        <v>2043</v>
      </c>
      <c r="R210" t="s">
        <v>2044</v>
      </c>
      <c r="S210" s="6">
        <f t="shared" si="17"/>
        <v>43048.25</v>
      </c>
      <c r="T210" s="6">
        <f t="shared" si="18"/>
        <v>43072.25</v>
      </c>
      <c r="U210">
        <f t="shared" si="19"/>
        <v>2017</v>
      </c>
    </row>
    <row r="211" spans="1:21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5"/>
        <v>21</v>
      </c>
      <c r="P211">
        <f t="shared" si="16"/>
        <v>51</v>
      </c>
      <c r="Q211" t="s">
        <v>2043</v>
      </c>
      <c r="R211" t="s">
        <v>2044</v>
      </c>
      <c r="S211" s="6">
        <f t="shared" si="17"/>
        <v>42496.208333333328</v>
      </c>
      <c r="T211" s="6">
        <f t="shared" si="18"/>
        <v>42503.208333333328</v>
      </c>
      <c r="U211">
        <f t="shared" si="19"/>
        <v>2016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5"/>
        <v>67</v>
      </c>
      <c r="P212">
        <f t="shared" si="16"/>
        <v>28</v>
      </c>
      <c r="Q212" t="s">
        <v>2043</v>
      </c>
      <c r="R212" t="s">
        <v>2065</v>
      </c>
      <c r="S212" s="6">
        <f t="shared" si="17"/>
        <v>42797.25</v>
      </c>
      <c r="T212" s="6">
        <f t="shared" si="18"/>
        <v>42824.208333333328</v>
      </c>
      <c r="U212">
        <f t="shared" si="19"/>
        <v>2017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5"/>
        <v>95</v>
      </c>
      <c r="P213">
        <f t="shared" si="16"/>
        <v>61</v>
      </c>
      <c r="Q213" t="s">
        <v>2041</v>
      </c>
      <c r="R213" t="s">
        <v>2042</v>
      </c>
      <c r="S213" s="6">
        <f t="shared" si="17"/>
        <v>41513.208333333336</v>
      </c>
      <c r="T213" s="6">
        <f t="shared" si="18"/>
        <v>41537.208333333336</v>
      </c>
      <c r="U213">
        <f t="shared" si="19"/>
        <v>2013</v>
      </c>
    </row>
    <row r="214" spans="1:21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5"/>
        <v>152</v>
      </c>
      <c r="P214">
        <f t="shared" si="16"/>
        <v>73</v>
      </c>
      <c r="Q214" t="s">
        <v>2041</v>
      </c>
      <c r="R214" t="s">
        <v>2042</v>
      </c>
      <c r="S214" s="6">
        <f t="shared" si="17"/>
        <v>43814.25</v>
      </c>
      <c r="T214" s="6">
        <f t="shared" si="18"/>
        <v>43860.25</v>
      </c>
      <c r="U214">
        <f t="shared" si="19"/>
        <v>2019</v>
      </c>
    </row>
    <row r="215" spans="1:21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5"/>
        <v>195</v>
      </c>
      <c r="P215">
        <f t="shared" si="16"/>
        <v>40</v>
      </c>
      <c r="Q215" t="s">
        <v>2037</v>
      </c>
      <c r="R215" t="s">
        <v>2047</v>
      </c>
      <c r="S215" s="6">
        <f t="shared" si="17"/>
        <v>40488.208333333336</v>
      </c>
      <c r="T215" s="6">
        <f t="shared" si="18"/>
        <v>40496.25</v>
      </c>
      <c r="U215">
        <f t="shared" si="19"/>
        <v>2010</v>
      </c>
    </row>
    <row r="216" spans="1:21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5"/>
        <v>1023</v>
      </c>
      <c r="P216">
        <f t="shared" si="16"/>
        <v>87</v>
      </c>
      <c r="Q216" t="s">
        <v>2037</v>
      </c>
      <c r="R216" t="s">
        <v>2038</v>
      </c>
      <c r="S216" s="6">
        <f t="shared" si="17"/>
        <v>40409.208333333336</v>
      </c>
      <c r="T216" s="6">
        <f t="shared" si="18"/>
        <v>40415.208333333336</v>
      </c>
      <c r="U216">
        <f t="shared" si="19"/>
        <v>2010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5"/>
        <v>4</v>
      </c>
      <c r="P217">
        <f t="shared" si="16"/>
        <v>42</v>
      </c>
      <c r="Q217" t="s">
        <v>2041</v>
      </c>
      <c r="R217" t="s">
        <v>2042</v>
      </c>
      <c r="S217" s="6">
        <f t="shared" si="17"/>
        <v>43509.25</v>
      </c>
      <c r="T217" s="6">
        <f t="shared" si="18"/>
        <v>43511.25</v>
      </c>
      <c r="U217">
        <f t="shared" si="19"/>
        <v>2019</v>
      </c>
    </row>
    <row r="218" spans="1:21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5"/>
        <v>155</v>
      </c>
      <c r="P218">
        <f t="shared" si="16"/>
        <v>104</v>
      </c>
      <c r="Q218" t="s">
        <v>2041</v>
      </c>
      <c r="R218" t="s">
        <v>2042</v>
      </c>
      <c r="S218" s="6">
        <f t="shared" si="17"/>
        <v>40869.25</v>
      </c>
      <c r="T218" s="6">
        <f t="shared" si="18"/>
        <v>40871.25</v>
      </c>
      <c r="U218">
        <f t="shared" si="19"/>
        <v>2011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5"/>
        <v>45</v>
      </c>
      <c r="P219">
        <f t="shared" si="16"/>
        <v>62</v>
      </c>
      <c r="Q219" t="s">
        <v>2043</v>
      </c>
      <c r="R219" t="s">
        <v>2065</v>
      </c>
      <c r="S219" s="6">
        <f t="shared" si="17"/>
        <v>43583.208333333328</v>
      </c>
      <c r="T219" s="6">
        <f t="shared" si="18"/>
        <v>43592.208333333328</v>
      </c>
      <c r="U219">
        <f t="shared" si="19"/>
        <v>2019</v>
      </c>
    </row>
    <row r="220" spans="1:21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5"/>
        <v>216</v>
      </c>
      <c r="P220">
        <f t="shared" si="16"/>
        <v>31</v>
      </c>
      <c r="Q220" t="s">
        <v>2043</v>
      </c>
      <c r="R220" t="s">
        <v>2054</v>
      </c>
      <c r="S220" s="6">
        <f t="shared" si="17"/>
        <v>40858.25</v>
      </c>
      <c r="T220" s="6">
        <f t="shared" si="18"/>
        <v>40892.25</v>
      </c>
      <c r="U220">
        <f t="shared" si="19"/>
        <v>2011</v>
      </c>
    </row>
    <row r="221" spans="1:21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5"/>
        <v>332</v>
      </c>
      <c r="P221">
        <f t="shared" si="16"/>
        <v>90</v>
      </c>
      <c r="Q221" t="s">
        <v>2043</v>
      </c>
      <c r="R221" t="s">
        <v>2051</v>
      </c>
      <c r="S221" s="6">
        <f t="shared" si="17"/>
        <v>41137.208333333336</v>
      </c>
      <c r="T221" s="6">
        <f t="shared" si="18"/>
        <v>41149.208333333336</v>
      </c>
      <c r="U221">
        <f t="shared" si="19"/>
        <v>2012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5"/>
        <v>8</v>
      </c>
      <c r="P222">
        <f t="shared" si="16"/>
        <v>39</v>
      </c>
      <c r="Q222" t="s">
        <v>2041</v>
      </c>
      <c r="R222" t="s">
        <v>2042</v>
      </c>
      <c r="S222" s="6">
        <f t="shared" si="17"/>
        <v>40725.208333333336</v>
      </c>
      <c r="T222" s="6">
        <f t="shared" si="18"/>
        <v>40743.208333333336</v>
      </c>
      <c r="U222">
        <f t="shared" si="19"/>
        <v>2011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5"/>
        <v>99</v>
      </c>
      <c r="P223">
        <f t="shared" si="16"/>
        <v>55</v>
      </c>
      <c r="Q223" t="s">
        <v>2035</v>
      </c>
      <c r="R223" t="s">
        <v>2036</v>
      </c>
      <c r="S223" s="6">
        <f t="shared" si="17"/>
        <v>41081.208333333336</v>
      </c>
      <c r="T223" s="6">
        <f t="shared" si="18"/>
        <v>41083.208333333336</v>
      </c>
      <c r="U223">
        <f t="shared" si="19"/>
        <v>2012</v>
      </c>
    </row>
    <row r="224" spans="1:21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5"/>
        <v>138</v>
      </c>
      <c r="P224">
        <f t="shared" si="16"/>
        <v>48</v>
      </c>
      <c r="Q224" t="s">
        <v>2056</v>
      </c>
      <c r="R224" t="s">
        <v>2057</v>
      </c>
      <c r="S224" s="6">
        <f t="shared" si="17"/>
        <v>41914.208333333336</v>
      </c>
      <c r="T224" s="6">
        <f t="shared" si="18"/>
        <v>41915.208333333336</v>
      </c>
      <c r="U224">
        <f t="shared" si="19"/>
        <v>2014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5"/>
        <v>94</v>
      </c>
      <c r="P225">
        <f t="shared" si="16"/>
        <v>88</v>
      </c>
      <c r="Q225" t="s">
        <v>2041</v>
      </c>
      <c r="R225" t="s">
        <v>2042</v>
      </c>
      <c r="S225" s="6">
        <f t="shared" si="17"/>
        <v>42445.208333333328</v>
      </c>
      <c r="T225" s="6">
        <f t="shared" si="18"/>
        <v>42459.208333333328</v>
      </c>
      <c r="U225">
        <f t="shared" si="19"/>
        <v>2016</v>
      </c>
    </row>
    <row r="226" spans="1:21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5"/>
        <v>404</v>
      </c>
      <c r="P226">
        <f t="shared" si="16"/>
        <v>52</v>
      </c>
      <c r="Q226" t="s">
        <v>2043</v>
      </c>
      <c r="R226" t="s">
        <v>2065</v>
      </c>
      <c r="S226" s="6">
        <f t="shared" si="17"/>
        <v>41906.208333333336</v>
      </c>
      <c r="T226" s="6">
        <f t="shared" si="18"/>
        <v>41951.25</v>
      </c>
      <c r="U226">
        <f t="shared" si="19"/>
        <v>2014</v>
      </c>
    </row>
    <row r="227" spans="1:21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5"/>
        <v>260</v>
      </c>
      <c r="P227">
        <f t="shared" si="16"/>
        <v>30</v>
      </c>
      <c r="Q227" t="s">
        <v>2037</v>
      </c>
      <c r="R227" t="s">
        <v>2038</v>
      </c>
      <c r="S227" s="6">
        <f t="shared" si="17"/>
        <v>41762.208333333336</v>
      </c>
      <c r="T227" s="6">
        <f t="shared" si="18"/>
        <v>41762.208333333336</v>
      </c>
      <c r="U227">
        <f t="shared" si="19"/>
        <v>2014</v>
      </c>
    </row>
    <row r="228" spans="1:21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5"/>
        <v>367</v>
      </c>
      <c r="P228">
        <f t="shared" si="16"/>
        <v>98</v>
      </c>
      <c r="Q228" t="s">
        <v>2056</v>
      </c>
      <c r="R228" t="s">
        <v>2057</v>
      </c>
      <c r="S228" s="6">
        <f t="shared" si="17"/>
        <v>40276.208333333336</v>
      </c>
      <c r="T228" s="6">
        <f t="shared" si="18"/>
        <v>40313.208333333336</v>
      </c>
      <c r="U228">
        <f t="shared" si="19"/>
        <v>2010</v>
      </c>
    </row>
    <row r="229" spans="1:21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5"/>
        <v>169</v>
      </c>
      <c r="P229">
        <f t="shared" si="16"/>
        <v>109</v>
      </c>
      <c r="Q229" t="s">
        <v>2052</v>
      </c>
      <c r="R229" t="s">
        <v>2063</v>
      </c>
      <c r="S229" s="6">
        <f t="shared" si="17"/>
        <v>42139.208333333328</v>
      </c>
      <c r="T229" s="6">
        <f t="shared" si="18"/>
        <v>42145.208333333328</v>
      </c>
      <c r="U229">
        <f t="shared" si="19"/>
        <v>2015</v>
      </c>
    </row>
    <row r="230" spans="1:21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5"/>
        <v>120</v>
      </c>
      <c r="P230">
        <f t="shared" si="16"/>
        <v>67</v>
      </c>
      <c r="Q230" t="s">
        <v>2043</v>
      </c>
      <c r="R230" t="s">
        <v>2051</v>
      </c>
      <c r="S230" s="6">
        <f t="shared" si="17"/>
        <v>42613.208333333328</v>
      </c>
      <c r="T230" s="6">
        <f t="shared" si="18"/>
        <v>42638.208333333328</v>
      </c>
      <c r="U230">
        <f t="shared" si="19"/>
        <v>2016</v>
      </c>
    </row>
    <row r="231" spans="1:21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5"/>
        <v>194</v>
      </c>
      <c r="P231">
        <f t="shared" si="16"/>
        <v>65</v>
      </c>
      <c r="Q231" t="s">
        <v>2052</v>
      </c>
      <c r="R231" t="s">
        <v>2063</v>
      </c>
      <c r="S231" s="6">
        <f t="shared" si="17"/>
        <v>42887.208333333328</v>
      </c>
      <c r="T231" s="6">
        <f t="shared" si="18"/>
        <v>42935.208333333328</v>
      </c>
      <c r="U231">
        <f t="shared" si="19"/>
        <v>2017</v>
      </c>
    </row>
    <row r="232" spans="1:21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5"/>
        <v>420</v>
      </c>
      <c r="P232">
        <f t="shared" si="16"/>
        <v>100</v>
      </c>
      <c r="Q232" t="s">
        <v>2052</v>
      </c>
      <c r="R232" t="s">
        <v>2053</v>
      </c>
      <c r="S232" s="6">
        <f t="shared" si="17"/>
        <v>43805.25</v>
      </c>
      <c r="T232" s="6">
        <f t="shared" si="18"/>
        <v>43805.25</v>
      </c>
      <c r="U232">
        <f t="shared" si="19"/>
        <v>2019</v>
      </c>
    </row>
    <row r="233" spans="1:21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5"/>
        <v>77</v>
      </c>
      <c r="P233">
        <f t="shared" si="16"/>
        <v>82</v>
      </c>
      <c r="Q233" t="s">
        <v>2041</v>
      </c>
      <c r="R233" t="s">
        <v>2042</v>
      </c>
      <c r="S233" s="6">
        <f t="shared" si="17"/>
        <v>41415.208333333336</v>
      </c>
      <c r="T233" s="6">
        <f t="shared" si="18"/>
        <v>41473.208333333336</v>
      </c>
      <c r="U233">
        <f t="shared" si="19"/>
        <v>2013</v>
      </c>
    </row>
    <row r="234" spans="1:21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5"/>
        <v>171</v>
      </c>
      <c r="P234">
        <f t="shared" si="16"/>
        <v>63</v>
      </c>
      <c r="Q234" t="s">
        <v>2041</v>
      </c>
      <c r="R234" t="s">
        <v>2042</v>
      </c>
      <c r="S234" s="6">
        <f t="shared" si="17"/>
        <v>42576.208333333328</v>
      </c>
      <c r="T234" s="6">
        <f t="shared" si="18"/>
        <v>42577.208333333328</v>
      </c>
      <c r="U234">
        <f t="shared" si="19"/>
        <v>2016</v>
      </c>
    </row>
    <row r="235" spans="1:21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5"/>
        <v>158</v>
      </c>
      <c r="P235">
        <f t="shared" si="16"/>
        <v>97</v>
      </c>
      <c r="Q235" t="s">
        <v>2043</v>
      </c>
      <c r="R235" t="s">
        <v>2051</v>
      </c>
      <c r="S235" s="6">
        <f t="shared" si="17"/>
        <v>40706.208333333336</v>
      </c>
      <c r="T235" s="6">
        <f t="shared" si="18"/>
        <v>40722.208333333336</v>
      </c>
      <c r="U235">
        <f t="shared" si="19"/>
        <v>2011</v>
      </c>
    </row>
    <row r="236" spans="1:21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5"/>
        <v>109</v>
      </c>
      <c r="P236">
        <f t="shared" si="16"/>
        <v>55</v>
      </c>
      <c r="Q236" t="s">
        <v>2052</v>
      </c>
      <c r="R236" t="s">
        <v>2053</v>
      </c>
      <c r="S236" s="6">
        <f t="shared" si="17"/>
        <v>42969.208333333328</v>
      </c>
      <c r="T236" s="6">
        <f t="shared" si="18"/>
        <v>42976.208333333328</v>
      </c>
      <c r="U236">
        <f t="shared" si="19"/>
        <v>2017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5"/>
        <v>42</v>
      </c>
      <c r="P237">
        <f t="shared" si="16"/>
        <v>39</v>
      </c>
      <c r="Q237" t="s">
        <v>2043</v>
      </c>
      <c r="R237" t="s">
        <v>2051</v>
      </c>
      <c r="S237" s="6">
        <f t="shared" si="17"/>
        <v>42779.25</v>
      </c>
      <c r="T237" s="6">
        <f t="shared" si="18"/>
        <v>42784.25</v>
      </c>
      <c r="U237">
        <f t="shared" si="19"/>
        <v>2017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5"/>
        <v>11</v>
      </c>
      <c r="P238">
        <f t="shared" si="16"/>
        <v>76</v>
      </c>
      <c r="Q238" t="s">
        <v>2037</v>
      </c>
      <c r="R238" t="s">
        <v>2038</v>
      </c>
      <c r="S238" s="6">
        <f t="shared" si="17"/>
        <v>43641.208333333328</v>
      </c>
      <c r="T238" s="6">
        <f t="shared" si="18"/>
        <v>43648.208333333328</v>
      </c>
      <c r="U238">
        <f t="shared" si="19"/>
        <v>2019</v>
      </c>
    </row>
    <row r="239" spans="1:21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5"/>
        <v>159</v>
      </c>
      <c r="P239">
        <f t="shared" si="16"/>
        <v>45</v>
      </c>
      <c r="Q239" t="s">
        <v>2043</v>
      </c>
      <c r="R239" t="s">
        <v>2051</v>
      </c>
      <c r="S239" s="6">
        <f t="shared" si="17"/>
        <v>41754.208333333336</v>
      </c>
      <c r="T239" s="6">
        <f t="shared" si="18"/>
        <v>41756.208333333336</v>
      </c>
      <c r="U239">
        <f t="shared" si="19"/>
        <v>2014</v>
      </c>
    </row>
    <row r="240" spans="1:21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5"/>
        <v>422</v>
      </c>
      <c r="P240">
        <f t="shared" si="16"/>
        <v>105</v>
      </c>
      <c r="Q240" t="s">
        <v>2041</v>
      </c>
      <c r="R240" t="s">
        <v>2042</v>
      </c>
      <c r="S240" s="6">
        <f t="shared" si="17"/>
        <v>43083.25</v>
      </c>
      <c r="T240" s="6">
        <f t="shared" si="18"/>
        <v>43108.25</v>
      </c>
      <c r="U240">
        <f t="shared" si="19"/>
        <v>2017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5"/>
        <v>98</v>
      </c>
      <c r="P241">
        <f t="shared" si="16"/>
        <v>76</v>
      </c>
      <c r="Q241" t="s">
        <v>2039</v>
      </c>
      <c r="R241" t="s">
        <v>2048</v>
      </c>
      <c r="S241" s="6">
        <f t="shared" si="17"/>
        <v>42245.208333333328</v>
      </c>
      <c r="T241" s="6">
        <f t="shared" si="18"/>
        <v>42249.208333333328</v>
      </c>
      <c r="U241">
        <f t="shared" si="19"/>
        <v>2015</v>
      </c>
    </row>
    <row r="242" spans="1:21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5"/>
        <v>419</v>
      </c>
      <c r="P242">
        <f t="shared" si="16"/>
        <v>69</v>
      </c>
      <c r="Q242" t="s">
        <v>2041</v>
      </c>
      <c r="R242" t="s">
        <v>2042</v>
      </c>
      <c r="S242" s="6">
        <f t="shared" si="17"/>
        <v>40396.208333333336</v>
      </c>
      <c r="T242" s="6">
        <f t="shared" si="18"/>
        <v>40397.208333333336</v>
      </c>
      <c r="U242">
        <f t="shared" si="19"/>
        <v>2010</v>
      </c>
    </row>
    <row r="243" spans="1:21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5"/>
        <v>102</v>
      </c>
      <c r="P243">
        <f t="shared" si="16"/>
        <v>102</v>
      </c>
      <c r="Q243" t="s">
        <v>2049</v>
      </c>
      <c r="R243" t="s">
        <v>2050</v>
      </c>
      <c r="S243" s="6">
        <f t="shared" si="17"/>
        <v>41742.208333333336</v>
      </c>
      <c r="T243" s="6">
        <f t="shared" si="18"/>
        <v>41752.208333333336</v>
      </c>
      <c r="U243">
        <f t="shared" si="19"/>
        <v>2014</v>
      </c>
    </row>
    <row r="244" spans="1:21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5"/>
        <v>128</v>
      </c>
      <c r="P244">
        <f t="shared" si="16"/>
        <v>43</v>
      </c>
      <c r="Q244" t="s">
        <v>2037</v>
      </c>
      <c r="R244" t="s">
        <v>2038</v>
      </c>
      <c r="S244" s="6">
        <f t="shared" si="17"/>
        <v>42865.208333333328</v>
      </c>
      <c r="T244" s="6">
        <f t="shared" si="18"/>
        <v>42875.208333333328</v>
      </c>
      <c r="U244">
        <f t="shared" si="19"/>
        <v>2017</v>
      </c>
    </row>
    <row r="245" spans="1:21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5"/>
        <v>445</v>
      </c>
      <c r="P245">
        <f t="shared" si="16"/>
        <v>43</v>
      </c>
      <c r="Q245" t="s">
        <v>2041</v>
      </c>
      <c r="R245" t="s">
        <v>2042</v>
      </c>
      <c r="S245" s="6">
        <f t="shared" si="17"/>
        <v>43163.25</v>
      </c>
      <c r="T245" s="6">
        <f t="shared" si="18"/>
        <v>43166.25</v>
      </c>
      <c r="U245">
        <f t="shared" si="19"/>
        <v>2018</v>
      </c>
    </row>
    <row r="246" spans="1:21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5"/>
        <v>570</v>
      </c>
      <c r="P246">
        <f t="shared" si="16"/>
        <v>75</v>
      </c>
      <c r="Q246" t="s">
        <v>2041</v>
      </c>
      <c r="R246" t="s">
        <v>2042</v>
      </c>
      <c r="S246" s="6">
        <f t="shared" si="17"/>
        <v>41834.208333333336</v>
      </c>
      <c r="T246" s="6">
        <f t="shared" si="18"/>
        <v>41886.208333333336</v>
      </c>
      <c r="U246">
        <f t="shared" si="19"/>
        <v>2014</v>
      </c>
    </row>
    <row r="247" spans="1:21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5"/>
        <v>509</v>
      </c>
      <c r="P247">
        <f t="shared" si="16"/>
        <v>69</v>
      </c>
      <c r="Q247" t="s">
        <v>2041</v>
      </c>
      <c r="R247" t="s">
        <v>2042</v>
      </c>
      <c r="S247" s="6">
        <f t="shared" si="17"/>
        <v>41736.208333333336</v>
      </c>
      <c r="T247" s="6">
        <f t="shared" si="18"/>
        <v>41737.208333333336</v>
      </c>
      <c r="U247">
        <f t="shared" si="19"/>
        <v>2014</v>
      </c>
    </row>
    <row r="248" spans="1:21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5"/>
        <v>326</v>
      </c>
      <c r="P248">
        <f t="shared" si="16"/>
        <v>66</v>
      </c>
      <c r="Q248" t="s">
        <v>2039</v>
      </c>
      <c r="R248" t="s">
        <v>2040</v>
      </c>
      <c r="S248" s="6">
        <f t="shared" si="17"/>
        <v>41491.208333333336</v>
      </c>
      <c r="T248" s="6">
        <f t="shared" si="18"/>
        <v>41495.208333333336</v>
      </c>
      <c r="U248">
        <f t="shared" si="19"/>
        <v>2013</v>
      </c>
    </row>
    <row r="249" spans="1:21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5"/>
        <v>933</v>
      </c>
      <c r="P249">
        <f t="shared" si="16"/>
        <v>98</v>
      </c>
      <c r="Q249" t="s">
        <v>2049</v>
      </c>
      <c r="R249" t="s">
        <v>2055</v>
      </c>
      <c r="S249" s="6">
        <f t="shared" si="17"/>
        <v>42726.25</v>
      </c>
      <c r="T249" s="6">
        <f t="shared" si="18"/>
        <v>42741.25</v>
      </c>
      <c r="U249">
        <f t="shared" si="19"/>
        <v>2016</v>
      </c>
    </row>
    <row r="250" spans="1:21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5"/>
        <v>211</v>
      </c>
      <c r="P250">
        <f t="shared" si="16"/>
        <v>60</v>
      </c>
      <c r="Q250" t="s">
        <v>2052</v>
      </c>
      <c r="R250" t="s">
        <v>2063</v>
      </c>
      <c r="S250" s="6">
        <f t="shared" si="17"/>
        <v>42004.25</v>
      </c>
      <c r="T250" s="6">
        <f t="shared" si="18"/>
        <v>42009.25</v>
      </c>
      <c r="U250">
        <f t="shared" si="19"/>
        <v>2014</v>
      </c>
    </row>
    <row r="251" spans="1:21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5"/>
        <v>273</v>
      </c>
      <c r="P251">
        <f t="shared" si="16"/>
        <v>26</v>
      </c>
      <c r="Q251" t="s">
        <v>2049</v>
      </c>
      <c r="R251" t="s">
        <v>2061</v>
      </c>
      <c r="S251" s="6">
        <f t="shared" si="17"/>
        <v>42006.25</v>
      </c>
      <c r="T251" s="6">
        <f t="shared" si="18"/>
        <v>42013.25</v>
      </c>
      <c r="U251">
        <f t="shared" si="19"/>
        <v>2015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5"/>
        <v>3</v>
      </c>
      <c r="P252">
        <f t="shared" si="16"/>
        <v>3</v>
      </c>
      <c r="Q252" t="s">
        <v>2037</v>
      </c>
      <c r="R252" t="s">
        <v>2038</v>
      </c>
      <c r="S252" s="6">
        <f t="shared" si="17"/>
        <v>40203.25</v>
      </c>
      <c r="T252" s="6">
        <f t="shared" si="18"/>
        <v>40238.25</v>
      </c>
      <c r="U252">
        <f t="shared" si="19"/>
        <v>2010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5"/>
        <v>54</v>
      </c>
      <c r="P253">
        <f t="shared" si="16"/>
        <v>38</v>
      </c>
      <c r="Q253" t="s">
        <v>2041</v>
      </c>
      <c r="R253" t="s">
        <v>2042</v>
      </c>
      <c r="S253" s="6">
        <f t="shared" si="17"/>
        <v>41252.25</v>
      </c>
      <c r="T253" s="6">
        <f t="shared" si="18"/>
        <v>41254.25</v>
      </c>
      <c r="U253">
        <f t="shared" si="19"/>
        <v>2012</v>
      </c>
    </row>
    <row r="254" spans="1:21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5"/>
        <v>626</v>
      </c>
      <c r="P254">
        <f t="shared" si="16"/>
        <v>106</v>
      </c>
      <c r="Q254" t="s">
        <v>2041</v>
      </c>
      <c r="R254" t="s">
        <v>2042</v>
      </c>
      <c r="S254" s="6">
        <f t="shared" si="17"/>
        <v>41572.208333333336</v>
      </c>
      <c r="T254" s="6">
        <f t="shared" si="18"/>
        <v>41577.208333333336</v>
      </c>
      <c r="U254">
        <f t="shared" si="19"/>
        <v>2013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5"/>
        <v>89</v>
      </c>
      <c r="P255">
        <f t="shared" si="16"/>
        <v>81</v>
      </c>
      <c r="Q255" t="s">
        <v>2043</v>
      </c>
      <c r="R255" t="s">
        <v>2046</v>
      </c>
      <c r="S255" s="6">
        <f t="shared" si="17"/>
        <v>40641.208333333336</v>
      </c>
      <c r="T255" s="6">
        <f t="shared" si="18"/>
        <v>40653.208333333336</v>
      </c>
      <c r="U255">
        <f t="shared" si="19"/>
        <v>2011</v>
      </c>
    </row>
    <row r="256" spans="1:21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5"/>
        <v>185</v>
      </c>
      <c r="P256">
        <f t="shared" si="16"/>
        <v>97</v>
      </c>
      <c r="Q256" t="s">
        <v>2049</v>
      </c>
      <c r="R256" t="s">
        <v>2050</v>
      </c>
      <c r="S256" s="6">
        <f t="shared" si="17"/>
        <v>42787.25</v>
      </c>
      <c r="T256" s="6">
        <f t="shared" si="18"/>
        <v>42789.25</v>
      </c>
      <c r="U256">
        <f t="shared" si="19"/>
        <v>2017</v>
      </c>
    </row>
    <row r="257" spans="1:21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5"/>
        <v>120</v>
      </c>
      <c r="P257">
        <f t="shared" si="16"/>
        <v>57</v>
      </c>
      <c r="Q257" t="s">
        <v>2037</v>
      </c>
      <c r="R257" t="s">
        <v>2038</v>
      </c>
      <c r="S257" s="6">
        <f t="shared" si="17"/>
        <v>40590.25</v>
      </c>
      <c r="T257" s="6">
        <f t="shared" si="18"/>
        <v>40595.25</v>
      </c>
      <c r="U257">
        <f t="shared" si="19"/>
        <v>2011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5"/>
        <v>23</v>
      </c>
      <c r="P258">
        <f t="shared" si="16"/>
        <v>64</v>
      </c>
      <c r="Q258" t="s">
        <v>2037</v>
      </c>
      <c r="R258" t="s">
        <v>2038</v>
      </c>
      <c r="S258" s="6">
        <f t="shared" si="17"/>
        <v>42393.25</v>
      </c>
      <c r="T258" s="6">
        <f t="shared" si="18"/>
        <v>42430.25</v>
      </c>
      <c r="U258">
        <f t="shared" si="19"/>
        <v>2016</v>
      </c>
    </row>
    <row r="259" spans="1:21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0">ROUND((E259/D259) * 100, 0)</f>
        <v>146</v>
      </c>
      <c r="P259">
        <f t="shared" ref="P259:P322" si="21">ROUND(IF(ISERROR(E259/G259), 0, E259/G259), 0)</f>
        <v>90</v>
      </c>
      <c r="Q259" t="s">
        <v>2041</v>
      </c>
      <c r="R259" t="s">
        <v>2042</v>
      </c>
      <c r="S259" s="6">
        <f t="shared" ref="S259:S322" si="22">(((J259/60)/60)/24)+DATE(1970,1,1)</f>
        <v>41338.25</v>
      </c>
      <c r="T259" s="6">
        <f t="shared" ref="T259:T322" si="23">(((K259/60)/60)/24)+DATE(1970,1,1)</f>
        <v>41352.208333333336</v>
      </c>
      <c r="U259">
        <f t="shared" ref="U259:U322" si="24">YEAR(S259)</f>
        <v>2013</v>
      </c>
    </row>
    <row r="260" spans="1:21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0"/>
        <v>268</v>
      </c>
      <c r="P260">
        <f t="shared" si="21"/>
        <v>72</v>
      </c>
      <c r="Q260" t="s">
        <v>2041</v>
      </c>
      <c r="R260" t="s">
        <v>2042</v>
      </c>
      <c r="S260" s="6">
        <f t="shared" si="22"/>
        <v>42712.25</v>
      </c>
      <c r="T260" s="6">
        <f t="shared" si="23"/>
        <v>42732.25</v>
      </c>
      <c r="U260">
        <f t="shared" si="24"/>
        <v>2016</v>
      </c>
    </row>
    <row r="261" spans="1:21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0"/>
        <v>598</v>
      </c>
      <c r="P261">
        <f t="shared" si="21"/>
        <v>78</v>
      </c>
      <c r="Q261" t="s">
        <v>2056</v>
      </c>
      <c r="R261" t="s">
        <v>2057</v>
      </c>
      <c r="S261" s="6">
        <f t="shared" si="22"/>
        <v>41251.25</v>
      </c>
      <c r="T261" s="6">
        <f t="shared" si="23"/>
        <v>41270.25</v>
      </c>
      <c r="U261">
        <f t="shared" si="24"/>
        <v>2012</v>
      </c>
    </row>
    <row r="262" spans="1:21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0"/>
        <v>158</v>
      </c>
      <c r="P262">
        <f t="shared" si="21"/>
        <v>38</v>
      </c>
      <c r="Q262" t="s">
        <v>2037</v>
      </c>
      <c r="R262" t="s">
        <v>2038</v>
      </c>
      <c r="S262" s="6">
        <f t="shared" si="22"/>
        <v>41180.208333333336</v>
      </c>
      <c r="T262" s="6">
        <f t="shared" si="23"/>
        <v>41192.208333333336</v>
      </c>
      <c r="U262">
        <f t="shared" si="24"/>
        <v>2012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0"/>
        <v>31</v>
      </c>
      <c r="P263">
        <f t="shared" si="21"/>
        <v>58</v>
      </c>
      <c r="Q263" t="s">
        <v>2037</v>
      </c>
      <c r="R263" t="s">
        <v>2038</v>
      </c>
      <c r="S263" s="6">
        <f t="shared" si="22"/>
        <v>40415.208333333336</v>
      </c>
      <c r="T263" s="6">
        <f t="shared" si="23"/>
        <v>40419.208333333336</v>
      </c>
      <c r="U263">
        <f t="shared" si="24"/>
        <v>2010</v>
      </c>
    </row>
    <row r="264" spans="1:21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0"/>
        <v>313</v>
      </c>
      <c r="P264">
        <f t="shared" si="21"/>
        <v>50</v>
      </c>
      <c r="Q264" t="s">
        <v>2037</v>
      </c>
      <c r="R264" t="s">
        <v>2047</v>
      </c>
      <c r="S264" s="6">
        <f t="shared" si="22"/>
        <v>40638.208333333336</v>
      </c>
      <c r="T264" s="6">
        <f t="shared" si="23"/>
        <v>40664.208333333336</v>
      </c>
      <c r="U264">
        <f t="shared" si="24"/>
        <v>2011</v>
      </c>
    </row>
    <row r="265" spans="1:21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0"/>
        <v>371</v>
      </c>
      <c r="P265">
        <f t="shared" si="21"/>
        <v>54</v>
      </c>
      <c r="Q265" t="s">
        <v>2056</v>
      </c>
      <c r="R265" t="s">
        <v>2057</v>
      </c>
      <c r="S265" s="6">
        <f t="shared" si="22"/>
        <v>40187.25</v>
      </c>
      <c r="T265" s="6">
        <f t="shared" si="23"/>
        <v>40187.25</v>
      </c>
      <c r="U265">
        <f t="shared" si="24"/>
        <v>2010</v>
      </c>
    </row>
    <row r="266" spans="1:21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0"/>
        <v>363</v>
      </c>
      <c r="P266">
        <f t="shared" si="21"/>
        <v>30</v>
      </c>
      <c r="Q266" t="s">
        <v>2041</v>
      </c>
      <c r="R266" t="s">
        <v>2042</v>
      </c>
      <c r="S266" s="6">
        <f t="shared" si="22"/>
        <v>41317.25</v>
      </c>
      <c r="T266" s="6">
        <f t="shared" si="23"/>
        <v>41333.25</v>
      </c>
      <c r="U266">
        <f t="shared" si="24"/>
        <v>2013</v>
      </c>
    </row>
    <row r="267" spans="1:21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0"/>
        <v>123</v>
      </c>
      <c r="P267">
        <f t="shared" si="21"/>
        <v>70</v>
      </c>
      <c r="Q267" t="s">
        <v>2041</v>
      </c>
      <c r="R267" t="s">
        <v>2042</v>
      </c>
      <c r="S267" s="6">
        <f t="shared" si="22"/>
        <v>42372.25</v>
      </c>
      <c r="T267" s="6">
        <f t="shared" si="23"/>
        <v>42416.25</v>
      </c>
      <c r="U267">
        <f t="shared" si="24"/>
        <v>2016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0"/>
        <v>77</v>
      </c>
      <c r="P268">
        <f t="shared" si="21"/>
        <v>27</v>
      </c>
      <c r="Q268" t="s">
        <v>2037</v>
      </c>
      <c r="R268" t="s">
        <v>2060</v>
      </c>
      <c r="S268" s="6">
        <f t="shared" si="22"/>
        <v>41950.25</v>
      </c>
      <c r="T268" s="6">
        <f t="shared" si="23"/>
        <v>41983.25</v>
      </c>
      <c r="U268">
        <f t="shared" si="24"/>
        <v>2014</v>
      </c>
    </row>
    <row r="269" spans="1:21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0"/>
        <v>234</v>
      </c>
      <c r="P269">
        <f t="shared" si="21"/>
        <v>52</v>
      </c>
      <c r="Q269" t="s">
        <v>2041</v>
      </c>
      <c r="R269" t="s">
        <v>2042</v>
      </c>
      <c r="S269" s="6">
        <f t="shared" si="22"/>
        <v>41206.208333333336</v>
      </c>
      <c r="T269" s="6">
        <f t="shared" si="23"/>
        <v>41222.25</v>
      </c>
      <c r="U269">
        <f t="shared" si="24"/>
        <v>2012</v>
      </c>
    </row>
    <row r="270" spans="1:21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0"/>
        <v>181</v>
      </c>
      <c r="P270">
        <f t="shared" si="21"/>
        <v>56</v>
      </c>
      <c r="Q270" t="s">
        <v>2043</v>
      </c>
      <c r="R270" t="s">
        <v>2044</v>
      </c>
      <c r="S270" s="6">
        <f t="shared" si="22"/>
        <v>41186.208333333336</v>
      </c>
      <c r="T270" s="6">
        <f t="shared" si="23"/>
        <v>41232.25</v>
      </c>
      <c r="U270">
        <f t="shared" si="24"/>
        <v>2012</v>
      </c>
    </row>
    <row r="271" spans="1:21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0"/>
        <v>253</v>
      </c>
      <c r="P271">
        <f t="shared" si="21"/>
        <v>102</v>
      </c>
      <c r="Q271" t="s">
        <v>2043</v>
      </c>
      <c r="R271" t="s">
        <v>2062</v>
      </c>
      <c r="S271" s="6">
        <f t="shared" si="22"/>
        <v>43496.25</v>
      </c>
      <c r="T271" s="6">
        <f t="shared" si="23"/>
        <v>43517.25</v>
      </c>
      <c r="U271">
        <f t="shared" si="24"/>
        <v>2019</v>
      </c>
    </row>
    <row r="272" spans="1:21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0"/>
        <v>27</v>
      </c>
      <c r="P272">
        <f t="shared" si="21"/>
        <v>25</v>
      </c>
      <c r="Q272" t="s">
        <v>2052</v>
      </c>
      <c r="R272" t="s">
        <v>2053</v>
      </c>
      <c r="S272" s="6">
        <f t="shared" si="22"/>
        <v>40514.25</v>
      </c>
      <c r="T272" s="6">
        <f t="shared" si="23"/>
        <v>40516.25</v>
      </c>
      <c r="U272">
        <f t="shared" si="24"/>
        <v>2010</v>
      </c>
    </row>
    <row r="273" spans="1:21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0"/>
        <v>1</v>
      </c>
      <c r="P273">
        <f t="shared" si="21"/>
        <v>32</v>
      </c>
      <c r="Q273" t="s">
        <v>2056</v>
      </c>
      <c r="R273" t="s">
        <v>2057</v>
      </c>
      <c r="S273" s="6">
        <f t="shared" si="22"/>
        <v>42345.25</v>
      </c>
      <c r="T273" s="6">
        <f t="shared" si="23"/>
        <v>42376.25</v>
      </c>
      <c r="U273">
        <f t="shared" si="24"/>
        <v>2015</v>
      </c>
    </row>
    <row r="274" spans="1:21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0"/>
        <v>304</v>
      </c>
      <c r="P274">
        <f t="shared" si="21"/>
        <v>82</v>
      </c>
      <c r="Q274" t="s">
        <v>2041</v>
      </c>
      <c r="R274" t="s">
        <v>2042</v>
      </c>
      <c r="S274" s="6">
        <f t="shared" si="22"/>
        <v>43656.208333333328</v>
      </c>
      <c r="T274" s="6">
        <f t="shared" si="23"/>
        <v>43681.208333333328</v>
      </c>
      <c r="U274">
        <f t="shared" si="24"/>
        <v>2019</v>
      </c>
    </row>
    <row r="275" spans="1:21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0"/>
        <v>137</v>
      </c>
      <c r="P275">
        <f t="shared" si="21"/>
        <v>38</v>
      </c>
      <c r="Q275" t="s">
        <v>2041</v>
      </c>
      <c r="R275" t="s">
        <v>2042</v>
      </c>
      <c r="S275" s="6">
        <f t="shared" si="22"/>
        <v>42995.208333333328</v>
      </c>
      <c r="T275" s="6">
        <f t="shared" si="23"/>
        <v>42998.208333333328</v>
      </c>
      <c r="U275">
        <f t="shared" si="24"/>
        <v>2017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0"/>
        <v>32</v>
      </c>
      <c r="P276">
        <f t="shared" si="21"/>
        <v>52</v>
      </c>
      <c r="Q276" t="s">
        <v>2041</v>
      </c>
      <c r="R276" t="s">
        <v>2042</v>
      </c>
      <c r="S276" s="6">
        <f t="shared" si="22"/>
        <v>43045.25</v>
      </c>
      <c r="T276" s="6">
        <f t="shared" si="23"/>
        <v>43050.25</v>
      </c>
      <c r="U276">
        <f t="shared" si="24"/>
        <v>2017</v>
      </c>
    </row>
    <row r="277" spans="1:21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0"/>
        <v>242</v>
      </c>
      <c r="P277">
        <f t="shared" si="21"/>
        <v>81</v>
      </c>
      <c r="Q277" t="s">
        <v>2049</v>
      </c>
      <c r="R277" t="s">
        <v>2061</v>
      </c>
      <c r="S277" s="6">
        <f t="shared" si="22"/>
        <v>43561.208333333328</v>
      </c>
      <c r="T277" s="6">
        <f t="shared" si="23"/>
        <v>43569.208333333328</v>
      </c>
      <c r="U277">
        <f t="shared" si="24"/>
        <v>2019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0"/>
        <v>97</v>
      </c>
      <c r="P278">
        <f t="shared" si="21"/>
        <v>40</v>
      </c>
      <c r="Q278" t="s">
        <v>2052</v>
      </c>
      <c r="R278" t="s">
        <v>2053</v>
      </c>
      <c r="S278" s="6">
        <f t="shared" si="22"/>
        <v>41018.208333333336</v>
      </c>
      <c r="T278" s="6">
        <f t="shared" si="23"/>
        <v>41023.208333333336</v>
      </c>
      <c r="U278">
        <f t="shared" si="24"/>
        <v>2012</v>
      </c>
    </row>
    <row r="279" spans="1:21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0"/>
        <v>1066</v>
      </c>
      <c r="P279">
        <f t="shared" si="21"/>
        <v>90</v>
      </c>
      <c r="Q279" t="s">
        <v>2041</v>
      </c>
      <c r="R279" t="s">
        <v>2042</v>
      </c>
      <c r="S279" s="6">
        <f t="shared" si="22"/>
        <v>40378.208333333336</v>
      </c>
      <c r="T279" s="6">
        <f t="shared" si="23"/>
        <v>40380.208333333336</v>
      </c>
      <c r="U279">
        <f t="shared" si="24"/>
        <v>2010</v>
      </c>
    </row>
    <row r="280" spans="1:21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0"/>
        <v>326</v>
      </c>
      <c r="P280">
        <f t="shared" si="21"/>
        <v>97</v>
      </c>
      <c r="Q280" t="s">
        <v>2039</v>
      </c>
      <c r="R280" t="s">
        <v>2040</v>
      </c>
      <c r="S280" s="6">
        <f t="shared" si="22"/>
        <v>41239.25</v>
      </c>
      <c r="T280" s="6">
        <f t="shared" si="23"/>
        <v>41264.25</v>
      </c>
      <c r="U280">
        <f t="shared" si="24"/>
        <v>2012</v>
      </c>
    </row>
    <row r="281" spans="1:21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0"/>
        <v>171</v>
      </c>
      <c r="P281">
        <f t="shared" si="21"/>
        <v>25</v>
      </c>
      <c r="Q281" t="s">
        <v>2041</v>
      </c>
      <c r="R281" t="s">
        <v>2042</v>
      </c>
      <c r="S281" s="6">
        <f t="shared" si="22"/>
        <v>43346.208333333328</v>
      </c>
      <c r="T281" s="6">
        <f t="shared" si="23"/>
        <v>43349.208333333328</v>
      </c>
      <c r="U281">
        <f t="shared" si="24"/>
        <v>2018</v>
      </c>
    </row>
    <row r="282" spans="1:21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0"/>
        <v>581</v>
      </c>
      <c r="P282">
        <f t="shared" si="21"/>
        <v>37</v>
      </c>
      <c r="Q282" t="s">
        <v>2043</v>
      </c>
      <c r="R282" t="s">
        <v>2051</v>
      </c>
      <c r="S282" s="6">
        <f t="shared" si="22"/>
        <v>43060.25</v>
      </c>
      <c r="T282" s="6">
        <f t="shared" si="23"/>
        <v>43066.25</v>
      </c>
      <c r="U282">
        <f t="shared" si="24"/>
        <v>2017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0"/>
        <v>92</v>
      </c>
      <c r="P283">
        <f t="shared" si="21"/>
        <v>73</v>
      </c>
      <c r="Q283" t="s">
        <v>2041</v>
      </c>
      <c r="R283" t="s">
        <v>2042</v>
      </c>
      <c r="S283" s="6">
        <f t="shared" si="22"/>
        <v>40979.25</v>
      </c>
      <c r="T283" s="6">
        <f t="shared" si="23"/>
        <v>41000.208333333336</v>
      </c>
      <c r="U283">
        <f t="shared" si="24"/>
        <v>2012</v>
      </c>
    </row>
    <row r="284" spans="1:21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0"/>
        <v>108</v>
      </c>
      <c r="P284">
        <f t="shared" si="21"/>
        <v>68</v>
      </c>
      <c r="Q284" t="s">
        <v>2043</v>
      </c>
      <c r="R284" t="s">
        <v>2062</v>
      </c>
      <c r="S284" s="6">
        <f t="shared" si="22"/>
        <v>42701.25</v>
      </c>
      <c r="T284" s="6">
        <f t="shared" si="23"/>
        <v>42707.25</v>
      </c>
      <c r="U284">
        <f t="shared" si="24"/>
        <v>2016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0"/>
        <v>19</v>
      </c>
      <c r="P285">
        <f t="shared" si="21"/>
        <v>52</v>
      </c>
      <c r="Q285" t="s">
        <v>2037</v>
      </c>
      <c r="R285" t="s">
        <v>2038</v>
      </c>
      <c r="S285" s="6">
        <f t="shared" si="22"/>
        <v>42520.208333333328</v>
      </c>
      <c r="T285" s="6">
        <f t="shared" si="23"/>
        <v>42525.208333333328</v>
      </c>
      <c r="U285">
        <f t="shared" si="24"/>
        <v>2016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0"/>
        <v>83</v>
      </c>
      <c r="P286">
        <f t="shared" si="21"/>
        <v>62</v>
      </c>
      <c r="Q286" t="s">
        <v>2039</v>
      </c>
      <c r="R286" t="s">
        <v>2040</v>
      </c>
      <c r="S286" s="6">
        <f t="shared" si="22"/>
        <v>41030.208333333336</v>
      </c>
      <c r="T286" s="6">
        <f t="shared" si="23"/>
        <v>41035.208333333336</v>
      </c>
      <c r="U286">
        <f t="shared" si="24"/>
        <v>2012</v>
      </c>
    </row>
    <row r="287" spans="1:21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0"/>
        <v>706</v>
      </c>
      <c r="P287">
        <f t="shared" si="21"/>
        <v>25</v>
      </c>
      <c r="Q287" t="s">
        <v>2041</v>
      </c>
      <c r="R287" t="s">
        <v>2042</v>
      </c>
      <c r="S287" s="6">
        <f t="shared" si="22"/>
        <v>42623.208333333328</v>
      </c>
      <c r="T287" s="6">
        <f t="shared" si="23"/>
        <v>42661.208333333328</v>
      </c>
      <c r="U287">
        <f t="shared" si="24"/>
        <v>2016</v>
      </c>
    </row>
    <row r="288" spans="1:21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0"/>
        <v>17</v>
      </c>
      <c r="P288">
        <f t="shared" si="21"/>
        <v>106</v>
      </c>
      <c r="Q288" t="s">
        <v>2041</v>
      </c>
      <c r="R288" t="s">
        <v>2042</v>
      </c>
      <c r="S288" s="6">
        <f t="shared" si="22"/>
        <v>42697.25</v>
      </c>
      <c r="T288" s="6">
        <f t="shared" si="23"/>
        <v>42704.25</v>
      </c>
      <c r="U288">
        <f t="shared" si="24"/>
        <v>2016</v>
      </c>
    </row>
    <row r="289" spans="1:21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0"/>
        <v>210</v>
      </c>
      <c r="P289">
        <f t="shared" si="21"/>
        <v>75</v>
      </c>
      <c r="Q289" t="s">
        <v>2037</v>
      </c>
      <c r="R289" t="s">
        <v>2045</v>
      </c>
      <c r="S289" s="6">
        <f t="shared" si="22"/>
        <v>42122.208333333328</v>
      </c>
      <c r="T289" s="6">
        <f t="shared" si="23"/>
        <v>42122.208333333328</v>
      </c>
      <c r="U289">
        <f t="shared" si="24"/>
        <v>2015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0"/>
        <v>98</v>
      </c>
      <c r="P290">
        <f t="shared" si="21"/>
        <v>40</v>
      </c>
      <c r="Q290" t="s">
        <v>2037</v>
      </c>
      <c r="R290" t="s">
        <v>2059</v>
      </c>
      <c r="S290" s="6">
        <f t="shared" si="22"/>
        <v>40982.208333333336</v>
      </c>
      <c r="T290" s="6">
        <f t="shared" si="23"/>
        <v>40983.208333333336</v>
      </c>
      <c r="U290">
        <f t="shared" si="24"/>
        <v>2012</v>
      </c>
    </row>
    <row r="291" spans="1:21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0"/>
        <v>1684</v>
      </c>
      <c r="P291">
        <f t="shared" si="21"/>
        <v>40</v>
      </c>
      <c r="Q291" t="s">
        <v>2041</v>
      </c>
      <c r="R291" t="s">
        <v>2042</v>
      </c>
      <c r="S291" s="6">
        <f t="shared" si="22"/>
        <v>42219.208333333328</v>
      </c>
      <c r="T291" s="6">
        <f t="shared" si="23"/>
        <v>42222.208333333328</v>
      </c>
      <c r="U291">
        <f t="shared" si="24"/>
        <v>2015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0"/>
        <v>54</v>
      </c>
      <c r="P292">
        <f t="shared" si="21"/>
        <v>101</v>
      </c>
      <c r="Q292" t="s">
        <v>2043</v>
      </c>
      <c r="R292" t="s">
        <v>2044</v>
      </c>
      <c r="S292" s="6">
        <f t="shared" si="22"/>
        <v>41404.208333333336</v>
      </c>
      <c r="T292" s="6">
        <f t="shared" si="23"/>
        <v>41436.208333333336</v>
      </c>
      <c r="U292">
        <f t="shared" si="24"/>
        <v>2013</v>
      </c>
    </row>
    <row r="293" spans="1:21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0"/>
        <v>457</v>
      </c>
      <c r="P293">
        <f t="shared" si="21"/>
        <v>77</v>
      </c>
      <c r="Q293" t="s">
        <v>2039</v>
      </c>
      <c r="R293" t="s">
        <v>2040</v>
      </c>
      <c r="S293" s="6">
        <f t="shared" si="22"/>
        <v>40831.208333333336</v>
      </c>
      <c r="T293" s="6">
        <f t="shared" si="23"/>
        <v>40835.208333333336</v>
      </c>
      <c r="U293">
        <f t="shared" si="24"/>
        <v>2011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0"/>
        <v>10</v>
      </c>
      <c r="P294">
        <f t="shared" si="21"/>
        <v>72</v>
      </c>
      <c r="Q294" t="s">
        <v>2035</v>
      </c>
      <c r="R294" t="s">
        <v>2036</v>
      </c>
      <c r="S294" s="6">
        <f t="shared" si="22"/>
        <v>40984.208333333336</v>
      </c>
      <c r="T294" s="6">
        <f t="shared" si="23"/>
        <v>41002.208333333336</v>
      </c>
      <c r="U294">
        <f t="shared" si="24"/>
        <v>2012</v>
      </c>
    </row>
    <row r="295" spans="1:21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0"/>
        <v>16</v>
      </c>
      <c r="P295">
        <f t="shared" si="21"/>
        <v>33</v>
      </c>
      <c r="Q295" t="s">
        <v>2041</v>
      </c>
      <c r="R295" t="s">
        <v>2042</v>
      </c>
      <c r="S295" s="6">
        <f t="shared" si="22"/>
        <v>40456.208333333336</v>
      </c>
      <c r="T295" s="6">
        <f t="shared" si="23"/>
        <v>40465.208333333336</v>
      </c>
      <c r="U295">
        <f t="shared" si="24"/>
        <v>2010</v>
      </c>
    </row>
    <row r="296" spans="1:21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0"/>
        <v>1340</v>
      </c>
      <c r="P296">
        <f t="shared" si="21"/>
        <v>44</v>
      </c>
      <c r="Q296" t="s">
        <v>2041</v>
      </c>
      <c r="R296" t="s">
        <v>2042</v>
      </c>
      <c r="S296" s="6">
        <f t="shared" si="22"/>
        <v>43399.208333333328</v>
      </c>
      <c r="T296" s="6">
        <f t="shared" si="23"/>
        <v>43411.25</v>
      </c>
      <c r="U296">
        <f t="shared" si="24"/>
        <v>2018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0"/>
        <v>36</v>
      </c>
      <c r="P297">
        <f t="shared" si="21"/>
        <v>36</v>
      </c>
      <c r="Q297" t="s">
        <v>2041</v>
      </c>
      <c r="R297" t="s">
        <v>2042</v>
      </c>
      <c r="S297" s="6">
        <f t="shared" si="22"/>
        <v>41562.208333333336</v>
      </c>
      <c r="T297" s="6">
        <f t="shared" si="23"/>
        <v>41587.25</v>
      </c>
      <c r="U297">
        <f t="shared" si="24"/>
        <v>2013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0"/>
        <v>55</v>
      </c>
      <c r="P298">
        <f t="shared" si="21"/>
        <v>88</v>
      </c>
      <c r="Q298" t="s">
        <v>2041</v>
      </c>
      <c r="R298" t="s">
        <v>2042</v>
      </c>
      <c r="S298" s="6">
        <f t="shared" si="22"/>
        <v>43493.25</v>
      </c>
      <c r="T298" s="6">
        <f t="shared" si="23"/>
        <v>43515.25</v>
      </c>
      <c r="U298">
        <f t="shared" si="24"/>
        <v>2019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0"/>
        <v>94</v>
      </c>
      <c r="P299">
        <f t="shared" si="21"/>
        <v>65</v>
      </c>
      <c r="Q299" t="s">
        <v>2041</v>
      </c>
      <c r="R299" t="s">
        <v>2042</v>
      </c>
      <c r="S299" s="6">
        <f t="shared" si="22"/>
        <v>41653.25</v>
      </c>
      <c r="T299" s="6">
        <f t="shared" si="23"/>
        <v>41662.25</v>
      </c>
      <c r="U299">
        <f t="shared" si="24"/>
        <v>2014</v>
      </c>
    </row>
    <row r="300" spans="1:21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0"/>
        <v>144</v>
      </c>
      <c r="P300">
        <f t="shared" si="21"/>
        <v>70</v>
      </c>
      <c r="Q300" t="s">
        <v>2037</v>
      </c>
      <c r="R300" t="s">
        <v>2038</v>
      </c>
      <c r="S300" s="6">
        <f t="shared" si="22"/>
        <v>42426.25</v>
      </c>
      <c r="T300" s="6">
        <f t="shared" si="23"/>
        <v>42444.208333333328</v>
      </c>
      <c r="U300">
        <f t="shared" si="24"/>
        <v>2016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0"/>
        <v>51</v>
      </c>
      <c r="P301">
        <f t="shared" si="21"/>
        <v>40</v>
      </c>
      <c r="Q301" t="s">
        <v>2035</v>
      </c>
      <c r="R301" t="s">
        <v>2036</v>
      </c>
      <c r="S301" s="6">
        <f t="shared" si="22"/>
        <v>42432.25</v>
      </c>
      <c r="T301" s="6">
        <f t="shared" si="23"/>
        <v>42488.208333333328</v>
      </c>
      <c r="U301">
        <f t="shared" si="24"/>
        <v>2016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0"/>
        <v>5</v>
      </c>
      <c r="P302">
        <f t="shared" si="21"/>
        <v>5</v>
      </c>
      <c r="Q302" t="s">
        <v>2049</v>
      </c>
      <c r="R302" t="s">
        <v>2050</v>
      </c>
      <c r="S302" s="6">
        <f t="shared" si="22"/>
        <v>42977.208333333328</v>
      </c>
      <c r="T302" s="6">
        <f t="shared" si="23"/>
        <v>42978.208333333328</v>
      </c>
      <c r="U302">
        <f t="shared" si="24"/>
        <v>2017</v>
      </c>
    </row>
    <row r="303" spans="1:21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0"/>
        <v>1345</v>
      </c>
      <c r="P303">
        <f t="shared" si="21"/>
        <v>41</v>
      </c>
      <c r="Q303" t="s">
        <v>2043</v>
      </c>
      <c r="R303" t="s">
        <v>2044</v>
      </c>
      <c r="S303" s="6">
        <f t="shared" si="22"/>
        <v>42061.25</v>
      </c>
      <c r="T303" s="6">
        <f t="shared" si="23"/>
        <v>42078.208333333328</v>
      </c>
      <c r="U303">
        <f t="shared" si="24"/>
        <v>2015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0"/>
        <v>32</v>
      </c>
      <c r="P304">
        <f t="shared" si="21"/>
        <v>99</v>
      </c>
      <c r="Q304" t="s">
        <v>2041</v>
      </c>
      <c r="R304" t="s">
        <v>2042</v>
      </c>
      <c r="S304" s="6">
        <f t="shared" si="22"/>
        <v>43345.208333333328</v>
      </c>
      <c r="T304" s="6">
        <f t="shared" si="23"/>
        <v>43359.208333333328</v>
      </c>
      <c r="U304">
        <f t="shared" si="24"/>
        <v>2018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0"/>
        <v>83</v>
      </c>
      <c r="P305">
        <f t="shared" si="21"/>
        <v>88</v>
      </c>
      <c r="Q305" t="s">
        <v>2037</v>
      </c>
      <c r="R305" t="s">
        <v>2047</v>
      </c>
      <c r="S305" s="6">
        <f t="shared" si="22"/>
        <v>42376.25</v>
      </c>
      <c r="T305" s="6">
        <f t="shared" si="23"/>
        <v>42381.25</v>
      </c>
      <c r="U305">
        <f t="shared" si="24"/>
        <v>2016</v>
      </c>
    </row>
    <row r="306" spans="1:21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0"/>
        <v>546</v>
      </c>
      <c r="P306">
        <f t="shared" si="21"/>
        <v>81</v>
      </c>
      <c r="Q306" t="s">
        <v>2043</v>
      </c>
      <c r="R306" t="s">
        <v>2044</v>
      </c>
      <c r="S306" s="6">
        <f t="shared" si="22"/>
        <v>42589.208333333328</v>
      </c>
      <c r="T306" s="6">
        <f t="shared" si="23"/>
        <v>42630.208333333328</v>
      </c>
      <c r="U306">
        <f t="shared" si="24"/>
        <v>2016</v>
      </c>
    </row>
    <row r="307" spans="1:21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0"/>
        <v>286</v>
      </c>
      <c r="P307">
        <f t="shared" si="21"/>
        <v>94</v>
      </c>
      <c r="Q307" t="s">
        <v>2041</v>
      </c>
      <c r="R307" t="s">
        <v>2042</v>
      </c>
      <c r="S307" s="6">
        <f t="shared" si="22"/>
        <v>42448.208333333328</v>
      </c>
      <c r="T307" s="6">
        <f t="shared" si="23"/>
        <v>42489.208333333328</v>
      </c>
      <c r="U307">
        <f t="shared" si="24"/>
        <v>2016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0"/>
        <v>8</v>
      </c>
      <c r="P308">
        <f t="shared" si="21"/>
        <v>73</v>
      </c>
      <c r="Q308" t="s">
        <v>2041</v>
      </c>
      <c r="R308" t="s">
        <v>2042</v>
      </c>
      <c r="S308" s="6">
        <f t="shared" si="22"/>
        <v>42930.208333333328</v>
      </c>
      <c r="T308" s="6">
        <f t="shared" si="23"/>
        <v>42933.208333333328</v>
      </c>
      <c r="U308">
        <f t="shared" si="24"/>
        <v>2017</v>
      </c>
    </row>
    <row r="309" spans="1:21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0"/>
        <v>132</v>
      </c>
      <c r="P309">
        <f t="shared" si="21"/>
        <v>66</v>
      </c>
      <c r="Q309" t="s">
        <v>2049</v>
      </c>
      <c r="R309" t="s">
        <v>2055</v>
      </c>
      <c r="S309" s="6">
        <f t="shared" si="22"/>
        <v>41066.208333333336</v>
      </c>
      <c r="T309" s="6">
        <f t="shared" si="23"/>
        <v>41086.208333333336</v>
      </c>
      <c r="U309">
        <f t="shared" si="24"/>
        <v>2012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0"/>
        <v>74</v>
      </c>
      <c r="P310">
        <f t="shared" si="21"/>
        <v>109</v>
      </c>
      <c r="Q310" t="s">
        <v>2041</v>
      </c>
      <c r="R310" t="s">
        <v>2042</v>
      </c>
      <c r="S310" s="6">
        <f t="shared" si="22"/>
        <v>40651.208333333336</v>
      </c>
      <c r="T310" s="6">
        <f t="shared" si="23"/>
        <v>40652.208333333336</v>
      </c>
      <c r="U310">
        <f t="shared" si="24"/>
        <v>2011</v>
      </c>
    </row>
    <row r="311" spans="1:21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0"/>
        <v>75</v>
      </c>
      <c r="P311">
        <f t="shared" si="21"/>
        <v>41</v>
      </c>
      <c r="Q311" t="s">
        <v>2037</v>
      </c>
      <c r="R311" t="s">
        <v>2047</v>
      </c>
      <c r="S311" s="6">
        <f t="shared" si="22"/>
        <v>40807.208333333336</v>
      </c>
      <c r="T311" s="6">
        <f t="shared" si="23"/>
        <v>40827.208333333336</v>
      </c>
      <c r="U311">
        <f t="shared" si="24"/>
        <v>2011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0"/>
        <v>20</v>
      </c>
      <c r="P312">
        <f t="shared" si="21"/>
        <v>99</v>
      </c>
      <c r="Q312" t="s">
        <v>2052</v>
      </c>
      <c r="R312" t="s">
        <v>2053</v>
      </c>
      <c r="S312" s="6">
        <f t="shared" si="22"/>
        <v>40277.208333333336</v>
      </c>
      <c r="T312" s="6">
        <f t="shared" si="23"/>
        <v>40293.208333333336</v>
      </c>
      <c r="U312">
        <f t="shared" si="24"/>
        <v>2010</v>
      </c>
    </row>
    <row r="313" spans="1:21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0"/>
        <v>203</v>
      </c>
      <c r="P313">
        <f t="shared" si="21"/>
        <v>106</v>
      </c>
      <c r="Q313" t="s">
        <v>2041</v>
      </c>
      <c r="R313" t="s">
        <v>2042</v>
      </c>
      <c r="S313" s="6">
        <f t="shared" si="22"/>
        <v>40590.25</v>
      </c>
      <c r="T313" s="6">
        <f t="shared" si="23"/>
        <v>40602.25</v>
      </c>
      <c r="U313">
        <f t="shared" si="24"/>
        <v>2011</v>
      </c>
    </row>
    <row r="314" spans="1:21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0"/>
        <v>310</v>
      </c>
      <c r="P314">
        <f t="shared" si="21"/>
        <v>49</v>
      </c>
      <c r="Q314" t="s">
        <v>2041</v>
      </c>
      <c r="R314" t="s">
        <v>2042</v>
      </c>
      <c r="S314" s="6">
        <f t="shared" si="22"/>
        <v>41572.208333333336</v>
      </c>
      <c r="T314" s="6">
        <f t="shared" si="23"/>
        <v>41579.208333333336</v>
      </c>
      <c r="U314">
        <f t="shared" si="24"/>
        <v>2013</v>
      </c>
    </row>
    <row r="315" spans="1:21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0"/>
        <v>395</v>
      </c>
      <c r="P315">
        <f t="shared" si="21"/>
        <v>39</v>
      </c>
      <c r="Q315" t="s">
        <v>2037</v>
      </c>
      <c r="R315" t="s">
        <v>2038</v>
      </c>
      <c r="S315" s="6">
        <f t="shared" si="22"/>
        <v>40966.25</v>
      </c>
      <c r="T315" s="6">
        <f t="shared" si="23"/>
        <v>40968.25</v>
      </c>
      <c r="U315">
        <f t="shared" si="24"/>
        <v>2012</v>
      </c>
    </row>
    <row r="316" spans="1:21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0"/>
        <v>295</v>
      </c>
      <c r="P316">
        <f t="shared" si="21"/>
        <v>31</v>
      </c>
      <c r="Q316" t="s">
        <v>2043</v>
      </c>
      <c r="R316" t="s">
        <v>2044</v>
      </c>
      <c r="S316" s="6">
        <f t="shared" si="22"/>
        <v>43536.208333333328</v>
      </c>
      <c r="T316" s="6">
        <f t="shared" si="23"/>
        <v>43541.208333333328</v>
      </c>
      <c r="U316">
        <f t="shared" si="24"/>
        <v>2019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0"/>
        <v>34</v>
      </c>
      <c r="P317">
        <f t="shared" si="21"/>
        <v>104</v>
      </c>
      <c r="Q317" t="s">
        <v>2041</v>
      </c>
      <c r="R317" t="s">
        <v>2042</v>
      </c>
      <c r="S317" s="6">
        <f t="shared" si="22"/>
        <v>41783.208333333336</v>
      </c>
      <c r="T317" s="6">
        <f t="shared" si="23"/>
        <v>41812.208333333336</v>
      </c>
      <c r="U317">
        <f t="shared" si="24"/>
        <v>2014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0"/>
        <v>67</v>
      </c>
      <c r="P318">
        <f t="shared" si="21"/>
        <v>59</v>
      </c>
      <c r="Q318" t="s">
        <v>2035</v>
      </c>
      <c r="R318" t="s">
        <v>2036</v>
      </c>
      <c r="S318" s="6">
        <f t="shared" si="22"/>
        <v>43788.25</v>
      </c>
      <c r="T318" s="6">
        <f t="shared" si="23"/>
        <v>43789.25</v>
      </c>
      <c r="U318">
        <f t="shared" si="24"/>
        <v>2019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0"/>
        <v>19</v>
      </c>
      <c r="P319">
        <f t="shared" si="21"/>
        <v>42</v>
      </c>
      <c r="Q319" t="s">
        <v>2041</v>
      </c>
      <c r="R319" t="s">
        <v>2042</v>
      </c>
      <c r="S319" s="6">
        <f t="shared" si="22"/>
        <v>42869.208333333328</v>
      </c>
      <c r="T319" s="6">
        <f t="shared" si="23"/>
        <v>42882.208333333328</v>
      </c>
      <c r="U319">
        <f t="shared" si="24"/>
        <v>2017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0"/>
        <v>16</v>
      </c>
      <c r="P320">
        <f t="shared" si="21"/>
        <v>53</v>
      </c>
      <c r="Q320" t="s">
        <v>2037</v>
      </c>
      <c r="R320" t="s">
        <v>2038</v>
      </c>
      <c r="S320" s="6">
        <f t="shared" si="22"/>
        <v>41684.25</v>
      </c>
      <c r="T320" s="6">
        <f t="shared" si="23"/>
        <v>41686.25</v>
      </c>
      <c r="U320">
        <f t="shared" si="24"/>
        <v>2014</v>
      </c>
    </row>
    <row r="321" spans="1:21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0"/>
        <v>39</v>
      </c>
      <c r="P321">
        <f t="shared" si="21"/>
        <v>51</v>
      </c>
      <c r="Q321" t="s">
        <v>2039</v>
      </c>
      <c r="R321" t="s">
        <v>2040</v>
      </c>
      <c r="S321" s="6">
        <f t="shared" si="22"/>
        <v>40402.208333333336</v>
      </c>
      <c r="T321" s="6">
        <f t="shared" si="23"/>
        <v>40426.208333333336</v>
      </c>
      <c r="U321">
        <f t="shared" si="24"/>
        <v>2010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0"/>
        <v>10</v>
      </c>
      <c r="P322">
        <f t="shared" si="21"/>
        <v>101</v>
      </c>
      <c r="Q322" t="s">
        <v>2049</v>
      </c>
      <c r="R322" t="s">
        <v>2055</v>
      </c>
      <c r="S322" s="6">
        <f t="shared" si="22"/>
        <v>40673.208333333336</v>
      </c>
      <c r="T322" s="6">
        <f t="shared" si="23"/>
        <v>40682.208333333336</v>
      </c>
      <c r="U322">
        <f t="shared" si="24"/>
        <v>2011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5">ROUND((E323/D323) * 100, 0)</f>
        <v>94</v>
      </c>
      <c r="P323">
        <f t="shared" ref="P323:P386" si="26">ROUND(IF(ISERROR(E323/G323), 0, E323/G323), 0)</f>
        <v>65</v>
      </c>
      <c r="Q323" t="s">
        <v>2043</v>
      </c>
      <c r="R323" t="s">
        <v>2054</v>
      </c>
      <c r="S323" s="6">
        <f t="shared" ref="S323:S386" si="27">(((J323/60)/60)/24)+DATE(1970,1,1)</f>
        <v>40634.208333333336</v>
      </c>
      <c r="T323" s="6">
        <f t="shared" ref="T323:T386" si="28">(((K323/60)/60)/24)+DATE(1970,1,1)</f>
        <v>40642.208333333336</v>
      </c>
      <c r="U323">
        <f t="shared" ref="U323:U386" si="29">YEAR(S323)</f>
        <v>2011</v>
      </c>
    </row>
    <row r="324" spans="1:21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5"/>
        <v>167</v>
      </c>
      <c r="P324">
        <f t="shared" si="26"/>
        <v>38</v>
      </c>
      <c r="Q324" t="s">
        <v>2041</v>
      </c>
      <c r="R324" t="s">
        <v>2042</v>
      </c>
      <c r="S324" s="6">
        <f t="shared" si="27"/>
        <v>40507.25</v>
      </c>
      <c r="T324" s="6">
        <f t="shared" si="28"/>
        <v>40520.25</v>
      </c>
      <c r="U324">
        <f t="shared" si="29"/>
        <v>2010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5"/>
        <v>24</v>
      </c>
      <c r="P325">
        <f t="shared" si="26"/>
        <v>83</v>
      </c>
      <c r="Q325" t="s">
        <v>2043</v>
      </c>
      <c r="R325" t="s">
        <v>2044</v>
      </c>
      <c r="S325" s="6">
        <f t="shared" si="27"/>
        <v>41725.208333333336</v>
      </c>
      <c r="T325" s="6">
        <f t="shared" si="28"/>
        <v>41727.208333333336</v>
      </c>
      <c r="U325">
        <f t="shared" si="29"/>
        <v>2014</v>
      </c>
    </row>
    <row r="326" spans="1:21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5"/>
        <v>164</v>
      </c>
      <c r="P326">
        <f t="shared" si="26"/>
        <v>38</v>
      </c>
      <c r="Q326" t="s">
        <v>2041</v>
      </c>
      <c r="R326" t="s">
        <v>2042</v>
      </c>
      <c r="S326" s="6">
        <f t="shared" si="27"/>
        <v>42176.208333333328</v>
      </c>
      <c r="T326" s="6">
        <f t="shared" si="28"/>
        <v>42188.208333333328</v>
      </c>
      <c r="U326">
        <f t="shared" si="29"/>
        <v>2015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5"/>
        <v>91</v>
      </c>
      <c r="P327">
        <f t="shared" si="26"/>
        <v>81</v>
      </c>
      <c r="Q327" t="s">
        <v>2041</v>
      </c>
      <c r="R327" t="s">
        <v>2042</v>
      </c>
      <c r="S327" s="6">
        <f t="shared" si="27"/>
        <v>43267.208333333328</v>
      </c>
      <c r="T327" s="6">
        <f t="shared" si="28"/>
        <v>43290.208333333328</v>
      </c>
      <c r="U327">
        <f t="shared" si="29"/>
        <v>2018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5"/>
        <v>46</v>
      </c>
      <c r="P328">
        <f t="shared" si="26"/>
        <v>26</v>
      </c>
      <c r="Q328" t="s">
        <v>2043</v>
      </c>
      <c r="R328" t="s">
        <v>2051</v>
      </c>
      <c r="S328" s="6">
        <f t="shared" si="27"/>
        <v>42364.25</v>
      </c>
      <c r="T328" s="6">
        <f t="shared" si="28"/>
        <v>42370.25</v>
      </c>
      <c r="U328">
        <f t="shared" si="29"/>
        <v>2015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5"/>
        <v>39</v>
      </c>
      <c r="P329">
        <f t="shared" si="26"/>
        <v>30</v>
      </c>
      <c r="Q329" t="s">
        <v>2041</v>
      </c>
      <c r="R329" t="s">
        <v>2042</v>
      </c>
      <c r="S329" s="6">
        <f t="shared" si="27"/>
        <v>43705.208333333328</v>
      </c>
      <c r="T329" s="6">
        <f t="shared" si="28"/>
        <v>43709.208333333328</v>
      </c>
      <c r="U329">
        <f t="shared" si="29"/>
        <v>2019</v>
      </c>
    </row>
    <row r="330" spans="1:21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5"/>
        <v>134</v>
      </c>
      <c r="P330">
        <f t="shared" si="26"/>
        <v>54</v>
      </c>
      <c r="Q330" t="s">
        <v>2037</v>
      </c>
      <c r="R330" t="s">
        <v>2038</v>
      </c>
      <c r="S330" s="6">
        <f t="shared" si="27"/>
        <v>43434.25</v>
      </c>
      <c r="T330" s="6">
        <f t="shared" si="28"/>
        <v>43445.25</v>
      </c>
      <c r="U330">
        <f t="shared" si="29"/>
        <v>2018</v>
      </c>
    </row>
    <row r="331" spans="1:21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5"/>
        <v>23</v>
      </c>
      <c r="P331">
        <f t="shared" si="26"/>
        <v>102</v>
      </c>
      <c r="Q331" t="s">
        <v>2052</v>
      </c>
      <c r="R331" t="s">
        <v>2053</v>
      </c>
      <c r="S331" s="6">
        <f t="shared" si="27"/>
        <v>42716.25</v>
      </c>
      <c r="T331" s="6">
        <f t="shared" si="28"/>
        <v>42727.25</v>
      </c>
      <c r="U331">
        <f t="shared" si="29"/>
        <v>2016</v>
      </c>
    </row>
    <row r="332" spans="1:21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5"/>
        <v>185</v>
      </c>
      <c r="P332">
        <f t="shared" si="26"/>
        <v>45</v>
      </c>
      <c r="Q332" t="s">
        <v>2043</v>
      </c>
      <c r="R332" t="s">
        <v>2044</v>
      </c>
      <c r="S332" s="6">
        <f t="shared" si="27"/>
        <v>43077.25</v>
      </c>
      <c r="T332" s="6">
        <f t="shared" si="28"/>
        <v>43078.25</v>
      </c>
      <c r="U332">
        <f t="shared" si="29"/>
        <v>2017</v>
      </c>
    </row>
    <row r="333" spans="1:21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5"/>
        <v>444</v>
      </c>
      <c r="P333">
        <f t="shared" si="26"/>
        <v>77</v>
      </c>
      <c r="Q333" t="s">
        <v>2035</v>
      </c>
      <c r="R333" t="s">
        <v>2036</v>
      </c>
      <c r="S333" s="6">
        <f t="shared" si="27"/>
        <v>40896.25</v>
      </c>
      <c r="T333" s="6">
        <f t="shared" si="28"/>
        <v>40897.25</v>
      </c>
      <c r="U333">
        <f t="shared" si="29"/>
        <v>2011</v>
      </c>
    </row>
    <row r="334" spans="1:21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5"/>
        <v>200</v>
      </c>
      <c r="P334">
        <f t="shared" si="26"/>
        <v>88</v>
      </c>
      <c r="Q334" t="s">
        <v>2039</v>
      </c>
      <c r="R334" t="s">
        <v>2048</v>
      </c>
      <c r="S334" s="6">
        <f t="shared" si="27"/>
        <v>41361.208333333336</v>
      </c>
      <c r="T334" s="6">
        <f t="shared" si="28"/>
        <v>41362.208333333336</v>
      </c>
      <c r="U334">
        <f t="shared" si="29"/>
        <v>2013</v>
      </c>
    </row>
    <row r="335" spans="1:21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5"/>
        <v>124</v>
      </c>
      <c r="P335">
        <f t="shared" si="26"/>
        <v>47</v>
      </c>
      <c r="Q335" t="s">
        <v>2041</v>
      </c>
      <c r="R335" t="s">
        <v>2042</v>
      </c>
      <c r="S335" s="6">
        <f t="shared" si="27"/>
        <v>43424.25</v>
      </c>
      <c r="T335" s="6">
        <f t="shared" si="28"/>
        <v>43452.25</v>
      </c>
      <c r="U335">
        <f t="shared" si="29"/>
        <v>2018</v>
      </c>
    </row>
    <row r="336" spans="1:21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5"/>
        <v>187</v>
      </c>
      <c r="P336">
        <f t="shared" si="26"/>
        <v>111</v>
      </c>
      <c r="Q336" t="s">
        <v>2037</v>
      </c>
      <c r="R336" t="s">
        <v>2038</v>
      </c>
      <c r="S336" s="6">
        <f t="shared" si="27"/>
        <v>43110.25</v>
      </c>
      <c r="T336" s="6">
        <f t="shared" si="28"/>
        <v>43117.25</v>
      </c>
      <c r="U336">
        <f t="shared" si="29"/>
        <v>2018</v>
      </c>
    </row>
    <row r="337" spans="1:21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5"/>
        <v>114</v>
      </c>
      <c r="P337">
        <f t="shared" si="26"/>
        <v>87</v>
      </c>
      <c r="Q337" t="s">
        <v>2037</v>
      </c>
      <c r="R337" t="s">
        <v>2038</v>
      </c>
      <c r="S337" s="6">
        <f t="shared" si="27"/>
        <v>43784.25</v>
      </c>
      <c r="T337" s="6">
        <f t="shared" si="28"/>
        <v>43797.25</v>
      </c>
      <c r="U337">
        <f t="shared" si="29"/>
        <v>2019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5"/>
        <v>97</v>
      </c>
      <c r="P338">
        <f t="shared" si="26"/>
        <v>64</v>
      </c>
      <c r="Q338" t="s">
        <v>2037</v>
      </c>
      <c r="R338" t="s">
        <v>2038</v>
      </c>
      <c r="S338" s="6">
        <f t="shared" si="27"/>
        <v>40527.25</v>
      </c>
      <c r="T338" s="6">
        <f t="shared" si="28"/>
        <v>40528.25</v>
      </c>
      <c r="U338">
        <f t="shared" si="29"/>
        <v>2010</v>
      </c>
    </row>
    <row r="339" spans="1:21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5"/>
        <v>123</v>
      </c>
      <c r="P339">
        <f t="shared" si="26"/>
        <v>106</v>
      </c>
      <c r="Q339" t="s">
        <v>2041</v>
      </c>
      <c r="R339" t="s">
        <v>2042</v>
      </c>
      <c r="S339" s="6">
        <f t="shared" si="27"/>
        <v>43780.25</v>
      </c>
      <c r="T339" s="6">
        <f t="shared" si="28"/>
        <v>43781.25</v>
      </c>
      <c r="U339">
        <f t="shared" si="29"/>
        <v>2019</v>
      </c>
    </row>
    <row r="340" spans="1:21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5"/>
        <v>179</v>
      </c>
      <c r="P340">
        <f t="shared" si="26"/>
        <v>74</v>
      </c>
      <c r="Q340" t="s">
        <v>2041</v>
      </c>
      <c r="R340" t="s">
        <v>2042</v>
      </c>
      <c r="S340" s="6">
        <f t="shared" si="27"/>
        <v>40821.208333333336</v>
      </c>
      <c r="T340" s="6">
        <f t="shared" si="28"/>
        <v>40851.208333333336</v>
      </c>
      <c r="U340">
        <f t="shared" si="29"/>
        <v>2011</v>
      </c>
    </row>
    <row r="341" spans="1:21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5"/>
        <v>80</v>
      </c>
      <c r="P341">
        <f t="shared" si="26"/>
        <v>84</v>
      </c>
      <c r="Q341" t="s">
        <v>2041</v>
      </c>
      <c r="R341" t="s">
        <v>2042</v>
      </c>
      <c r="S341" s="6">
        <f t="shared" si="27"/>
        <v>42949.208333333328</v>
      </c>
      <c r="T341" s="6">
        <f t="shared" si="28"/>
        <v>42963.208333333328</v>
      </c>
      <c r="U341">
        <f t="shared" si="29"/>
        <v>2017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5"/>
        <v>94</v>
      </c>
      <c r="P342">
        <f t="shared" si="26"/>
        <v>89</v>
      </c>
      <c r="Q342" t="s">
        <v>2056</v>
      </c>
      <c r="R342" t="s">
        <v>2057</v>
      </c>
      <c r="S342" s="6">
        <f t="shared" si="27"/>
        <v>40889.25</v>
      </c>
      <c r="T342" s="6">
        <f t="shared" si="28"/>
        <v>40890.25</v>
      </c>
      <c r="U342">
        <f t="shared" si="29"/>
        <v>2011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5"/>
        <v>85</v>
      </c>
      <c r="P343">
        <f t="shared" si="26"/>
        <v>77</v>
      </c>
      <c r="Q343" t="s">
        <v>2037</v>
      </c>
      <c r="R343" t="s">
        <v>2047</v>
      </c>
      <c r="S343" s="6">
        <f t="shared" si="27"/>
        <v>42244.208333333328</v>
      </c>
      <c r="T343" s="6">
        <f t="shared" si="28"/>
        <v>42251.208333333328</v>
      </c>
      <c r="U343">
        <f t="shared" si="29"/>
        <v>2015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5"/>
        <v>67</v>
      </c>
      <c r="P344">
        <f t="shared" si="26"/>
        <v>97</v>
      </c>
      <c r="Q344" t="s">
        <v>2041</v>
      </c>
      <c r="R344" t="s">
        <v>2042</v>
      </c>
      <c r="S344" s="6">
        <f t="shared" si="27"/>
        <v>41475.208333333336</v>
      </c>
      <c r="T344" s="6">
        <f t="shared" si="28"/>
        <v>41487.208333333336</v>
      </c>
      <c r="U344">
        <f t="shared" si="29"/>
        <v>2013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5"/>
        <v>54</v>
      </c>
      <c r="P345">
        <f t="shared" si="26"/>
        <v>33</v>
      </c>
      <c r="Q345" t="s">
        <v>2041</v>
      </c>
      <c r="R345" t="s">
        <v>2042</v>
      </c>
      <c r="S345" s="6">
        <f t="shared" si="27"/>
        <v>41597.25</v>
      </c>
      <c r="T345" s="6">
        <f t="shared" si="28"/>
        <v>41650.25</v>
      </c>
      <c r="U345">
        <f t="shared" si="29"/>
        <v>2013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5"/>
        <v>42</v>
      </c>
      <c r="P346">
        <f t="shared" si="26"/>
        <v>100</v>
      </c>
      <c r="Q346" t="s">
        <v>2052</v>
      </c>
      <c r="R346" t="s">
        <v>2053</v>
      </c>
      <c r="S346" s="6">
        <f t="shared" si="27"/>
        <v>43122.25</v>
      </c>
      <c r="T346" s="6">
        <f t="shared" si="28"/>
        <v>43162.25</v>
      </c>
      <c r="U346">
        <f t="shared" si="29"/>
        <v>2018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5"/>
        <v>15</v>
      </c>
      <c r="P347">
        <f t="shared" si="26"/>
        <v>70</v>
      </c>
      <c r="Q347" t="s">
        <v>2043</v>
      </c>
      <c r="R347" t="s">
        <v>2046</v>
      </c>
      <c r="S347" s="6">
        <f t="shared" si="27"/>
        <v>42194.208333333328</v>
      </c>
      <c r="T347" s="6">
        <f t="shared" si="28"/>
        <v>42195.208333333328</v>
      </c>
      <c r="U347">
        <f t="shared" si="29"/>
        <v>2015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5"/>
        <v>34</v>
      </c>
      <c r="P348">
        <f t="shared" si="26"/>
        <v>110</v>
      </c>
      <c r="Q348" t="s">
        <v>2037</v>
      </c>
      <c r="R348" t="s">
        <v>2047</v>
      </c>
      <c r="S348" s="6">
        <f t="shared" si="27"/>
        <v>42971.208333333328</v>
      </c>
      <c r="T348" s="6">
        <f t="shared" si="28"/>
        <v>43026.208333333328</v>
      </c>
      <c r="U348">
        <f t="shared" si="29"/>
        <v>2017</v>
      </c>
    </row>
    <row r="349" spans="1:21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5"/>
        <v>1401</v>
      </c>
      <c r="P349">
        <f t="shared" si="26"/>
        <v>66</v>
      </c>
      <c r="Q349" t="s">
        <v>2039</v>
      </c>
      <c r="R349" t="s">
        <v>2040</v>
      </c>
      <c r="S349" s="6">
        <f t="shared" si="27"/>
        <v>42046.25</v>
      </c>
      <c r="T349" s="6">
        <f t="shared" si="28"/>
        <v>42070.25</v>
      </c>
      <c r="U349">
        <f t="shared" si="29"/>
        <v>2015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5"/>
        <v>72</v>
      </c>
      <c r="P350">
        <f t="shared" si="26"/>
        <v>41</v>
      </c>
      <c r="Q350" t="s">
        <v>2035</v>
      </c>
      <c r="R350" t="s">
        <v>2036</v>
      </c>
      <c r="S350" s="6">
        <f t="shared" si="27"/>
        <v>42782.25</v>
      </c>
      <c r="T350" s="6">
        <f t="shared" si="28"/>
        <v>42795.25</v>
      </c>
      <c r="U350">
        <f t="shared" si="29"/>
        <v>2017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5"/>
        <v>53</v>
      </c>
      <c r="P351">
        <f t="shared" si="26"/>
        <v>104</v>
      </c>
      <c r="Q351" t="s">
        <v>2041</v>
      </c>
      <c r="R351" t="s">
        <v>2042</v>
      </c>
      <c r="S351" s="6">
        <f t="shared" si="27"/>
        <v>42930.208333333328</v>
      </c>
      <c r="T351" s="6">
        <f t="shared" si="28"/>
        <v>42960.208333333328</v>
      </c>
      <c r="U351">
        <f t="shared" si="29"/>
        <v>2017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5"/>
        <v>5</v>
      </c>
      <c r="P352">
        <f t="shared" si="26"/>
        <v>5</v>
      </c>
      <c r="Q352" t="s">
        <v>2037</v>
      </c>
      <c r="R352" t="s">
        <v>2060</v>
      </c>
      <c r="S352" s="6">
        <f t="shared" si="27"/>
        <v>42144.208333333328</v>
      </c>
      <c r="T352" s="6">
        <f t="shared" si="28"/>
        <v>42162.208333333328</v>
      </c>
      <c r="U352">
        <f t="shared" si="29"/>
        <v>2015</v>
      </c>
    </row>
    <row r="353" spans="1:21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5"/>
        <v>128</v>
      </c>
      <c r="P353">
        <f t="shared" si="26"/>
        <v>47</v>
      </c>
      <c r="Q353" t="s">
        <v>2037</v>
      </c>
      <c r="R353" t="s">
        <v>2038</v>
      </c>
      <c r="S353" s="6">
        <f t="shared" si="27"/>
        <v>42240.208333333328</v>
      </c>
      <c r="T353" s="6">
        <f t="shared" si="28"/>
        <v>42254.208333333328</v>
      </c>
      <c r="U353">
        <f t="shared" si="29"/>
        <v>2015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5"/>
        <v>35</v>
      </c>
      <c r="P354">
        <f t="shared" si="26"/>
        <v>30</v>
      </c>
      <c r="Q354" t="s">
        <v>2041</v>
      </c>
      <c r="R354" t="s">
        <v>2042</v>
      </c>
      <c r="S354" s="6">
        <f t="shared" si="27"/>
        <v>42315.25</v>
      </c>
      <c r="T354" s="6">
        <f t="shared" si="28"/>
        <v>42323.25</v>
      </c>
      <c r="U354">
        <f t="shared" si="29"/>
        <v>2015</v>
      </c>
    </row>
    <row r="355" spans="1:21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5"/>
        <v>411</v>
      </c>
      <c r="P355">
        <f t="shared" si="26"/>
        <v>81</v>
      </c>
      <c r="Q355" t="s">
        <v>2041</v>
      </c>
      <c r="R355" t="s">
        <v>2042</v>
      </c>
      <c r="S355" s="6">
        <f t="shared" si="27"/>
        <v>43651.208333333328</v>
      </c>
      <c r="T355" s="6">
        <f t="shared" si="28"/>
        <v>43652.208333333328</v>
      </c>
      <c r="U355">
        <f t="shared" si="29"/>
        <v>2019</v>
      </c>
    </row>
    <row r="356" spans="1:21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5"/>
        <v>124</v>
      </c>
      <c r="P356">
        <f t="shared" si="26"/>
        <v>94</v>
      </c>
      <c r="Q356" t="s">
        <v>2043</v>
      </c>
      <c r="R356" t="s">
        <v>2044</v>
      </c>
      <c r="S356" s="6">
        <f t="shared" si="27"/>
        <v>41520.208333333336</v>
      </c>
      <c r="T356" s="6">
        <f t="shared" si="28"/>
        <v>41527.208333333336</v>
      </c>
      <c r="U356">
        <f t="shared" si="29"/>
        <v>2013</v>
      </c>
    </row>
    <row r="357" spans="1:21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5"/>
        <v>59</v>
      </c>
      <c r="P357">
        <f t="shared" si="26"/>
        <v>26</v>
      </c>
      <c r="Q357" t="s">
        <v>2039</v>
      </c>
      <c r="R357" t="s">
        <v>2048</v>
      </c>
      <c r="S357" s="6">
        <f t="shared" si="27"/>
        <v>42757.25</v>
      </c>
      <c r="T357" s="6">
        <f t="shared" si="28"/>
        <v>42797.25</v>
      </c>
      <c r="U357">
        <f t="shared" si="29"/>
        <v>2017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5"/>
        <v>37</v>
      </c>
      <c r="P358">
        <f t="shared" si="26"/>
        <v>86</v>
      </c>
      <c r="Q358" t="s">
        <v>2041</v>
      </c>
      <c r="R358" t="s">
        <v>2042</v>
      </c>
      <c r="S358" s="6">
        <f t="shared" si="27"/>
        <v>40922.25</v>
      </c>
      <c r="T358" s="6">
        <f t="shared" si="28"/>
        <v>40931.25</v>
      </c>
      <c r="U358">
        <f t="shared" si="29"/>
        <v>2012</v>
      </c>
    </row>
    <row r="359" spans="1:21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5"/>
        <v>185</v>
      </c>
      <c r="P359">
        <f t="shared" si="26"/>
        <v>104</v>
      </c>
      <c r="Q359" t="s">
        <v>2052</v>
      </c>
      <c r="R359" t="s">
        <v>2053</v>
      </c>
      <c r="S359" s="6">
        <f t="shared" si="27"/>
        <v>42250.208333333328</v>
      </c>
      <c r="T359" s="6">
        <f t="shared" si="28"/>
        <v>42275.208333333328</v>
      </c>
      <c r="U359">
        <f t="shared" si="29"/>
        <v>2015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5"/>
        <v>12</v>
      </c>
      <c r="P360">
        <f t="shared" si="26"/>
        <v>50</v>
      </c>
      <c r="Q360" t="s">
        <v>2056</v>
      </c>
      <c r="R360" t="s">
        <v>2057</v>
      </c>
      <c r="S360" s="6">
        <f t="shared" si="27"/>
        <v>43322.208333333328</v>
      </c>
      <c r="T360" s="6">
        <f t="shared" si="28"/>
        <v>43325.208333333328</v>
      </c>
      <c r="U360">
        <f t="shared" si="29"/>
        <v>2018</v>
      </c>
    </row>
    <row r="361" spans="1:21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5"/>
        <v>299</v>
      </c>
      <c r="P361">
        <f t="shared" si="26"/>
        <v>64</v>
      </c>
      <c r="Q361" t="s">
        <v>2043</v>
      </c>
      <c r="R361" t="s">
        <v>2051</v>
      </c>
      <c r="S361" s="6">
        <f t="shared" si="27"/>
        <v>40782.208333333336</v>
      </c>
      <c r="T361" s="6">
        <f t="shared" si="28"/>
        <v>40789.208333333336</v>
      </c>
      <c r="U361">
        <f t="shared" si="29"/>
        <v>2011</v>
      </c>
    </row>
    <row r="362" spans="1:21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5"/>
        <v>226</v>
      </c>
      <c r="P362">
        <f t="shared" si="26"/>
        <v>47</v>
      </c>
      <c r="Q362" t="s">
        <v>2041</v>
      </c>
      <c r="R362" t="s">
        <v>2042</v>
      </c>
      <c r="S362" s="6">
        <f t="shared" si="27"/>
        <v>40544.25</v>
      </c>
      <c r="T362" s="6">
        <f t="shared" si="28"/>
        <v>40558.25</v>
      </c>
      <c r="U362">
        <f t="shared" si="29"/>
        <v>2011</v>
      </c>
    </row>
    <row r="363" spans="1:21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5"/>
        <v>174</v>
      </c>
      <c r="P363">
        <f t="shared" si="26"/>
        <v>108</v>
      </c>
      <c r="Q363" t="s">
        <v>2041</v>
      </c>
      <c r="R363" t="s">
        <v>2042</v>
      </c>
      <c r="S363" s="6">
        <f t="shared" si="27"/>
        <v>43015.208333333328</v>
      </c>
      <c r="T363" s="6">
        <f t="shared" si="28"/>
        <v>43039.208333333328</v>
      </c>
      <c r="U363">
        <f t="shared" si="29"/>
        <v>2017</v>
      </c>
    </row>
    <row r="364" spans="1:21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5"/>
        <v>372</v>
      </c>
      <c r="P364">
        <f t="shared" si="26"/>
        <v>72</v>
      </c>
      <c r="Q364" t="s">
        <v>2037</v>
      </c>
      <c r="R364" t="s">
        <v>2038</v>
      </c>
      <c r="S364" s="6">
        <f t="shared" si="27"/>
        <v>40570.25</v>
      </c>
      <c r="T364" s="6">
        <f t="shared" si="28"/>
        <v>40608.25</v>
      </c>
      <c r="U364">
        <f t="shared" si="29"/>
        <v>2011</v>
      </c>
    </row>
    <row r="365" spans="1:21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5"/>
        <v>160</v>
      </c>
      <c r="P365">
        <f t="shared" si="26"/>
        <v>60</v>
      </c>
      <c r="Q365" t="s">
        <v>2037</v>
      </c>
      <c r="R365" t="s">
        <v>2038</v>
      </c>
      <c r="S365" s="6">
        <f t="shared" si="27"/>
        <v>40904.25</v>
      </c>
      <c r="T365" s="6">
        <f t="shared" si="28"/>
        <v>40905.25</v>
      </c>
      <c r="U365">
        <f t="shared" si="29"/>
        <v>2011</v>
      </c>
    </row>
    <row r="366" spans="1:21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5"/>
        <v>1616</v>
      </c>
      <c r="P366">
        <f t="shared" si="26"/>
        <v>78</v>
      </c>
      <c r="Q366" t="s">
        <v>2037</v>
      </c>
      <c r="R366" t="s">
        <v>2047</v>
      </c>
      <c r="S366" s="6">
        <f t="shared" si="27"/>
        <v>43164.25</v>
      </c>
      <c r="T366" s="6">
        <f t="shared" si="28"/>
        <v>43194.208333333328</v>
      </c>
      <c r="U366">
        <f t="shared" si="29"/>
        <v>2018</v>
      </c>
    </row>
    <row r="367" spans="1:21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5"/>
        <v>733</v>
      </c>
      <c r="P367">
        <f t="shared" si="26"/>
        <v>105</v>
      </c>
      <c r="Q367" t="s">
        <v>2041</v>
      </c>
      <c r="R367" t="s">
        <v>2042</v>
      </c>
      <c r="S367" s="6">
        <f t="shared" si="27"/>
        <v>42733.25</v>
      </c>
      <c r="T367" s="6">
        <f t="shared" si="28"/>
        <v>42760.25</v>
      </c>
      <c r="U367">
        <f t="shared" si="29"/>
        <v>2016</v>
      </c>
    </row>
    <row r="368" spans="1:21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5"/>
        <v>592</v>
      </c>
      <c r="P368">
        <f t="shared" si="26"/>
        <v>106</v>
      </c>
      <c r="Q368" t="s">
        <v>2041</v>
      </c>
      <c r="R368" t="s">
        <v>2042</v>
      </c>
      <c r="S368" s="6">
        <f t="shared" si="27"/>
        <v>40546.25</v>
      </c>
      <c r="T368" s="6">
        <f t="shared" si="28"/>
        <v>40547.25</v>
      </c>
      <c r="U368">
        <f t="shared" si="29"/>
        <v>2011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5"/>
        <v>19</v>
      </c>
      <c r="P369">
        <f t="shared" si="26"/>
        <v>25</v>
      </c>
      <c r="Q369" t="s">
        <v>2041</v>
      </c>
      <c r="R369" t="s">
        <v>2042</v>
      </c>
      <c r="S369" s="6">
        <f t="shared" si="27"/>
        <v>41930.208333333336</v>
      </c>
      <c r="T369" s="6">
        <f t="shared" si="28"/>
        <v>41954.25</v>
      </c>
      <c r="U369">
        <f t="shared" si="29"/>
        <v>2014</v>
      </c>
    </row>
    <row r="370" spans="1:21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5"/>
        <v>277</v>
      </c>
      <c r="P370">
        <f t="shared" si="26"/>
        <v>70</v>
      </c>
      <c r="Q370" t="s">
        <v>2043</v>
      </c>
      <c r="R370" t="s">
        <v>2044</v>
      </c>
      <c r="S370" s="6">
        <f t="shared" si="27"/>
        <v>40464.208333333336</v>
      </c>
      <c r="T370" s="6">
        <f t="shared" si="28"/>
        <v>40487.208333333336</v>
      </c>
      <c r="U370">
        <f t="shared" si="29"/>
        <v>2010</v>
      </c>
    </row>
    <row r="371" spans="1:21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5"/>
        <v>273</v>
      </c>
      <c r="P371">
        <f t="shared" si="26"/>
        <v>96</v>
      </c>
      <c r="Q371" t="s">
        <v>2043</v>
      </c>
      <c r="R371" t="s">
        <v>2062</v>
      </c>
      <c r="S371" s="6">
        <f t="shared" si="27"/>
        <v>41308.25</v>
      </c>
      <c r="T371" s="6">
        <f t="shared" si="28"/>
        <v>41347.208333333336</v>
      </c>
      <c r="U371">
        <f t="shared" si="29"/>
        <v>2013</v>
      </c>
    </row>
    <row r="372" spans="1:21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5"/>
        <v>159</v>
      </c>
      <c r="P372">
        <f t="shared" si="26"/>
        <v>30</v>
      </c>
      <c r="Q372" t="s">
        <v>2041</v>
      </c>
      <c r="R372" t="s">
        <v>2042</v>
      </c>
      <c r="S372" s="6">
        <f t="shared" si="27"/>
        <v>43570.208333333328</v>
      </c>
      <c r="T372" s="6">
        <f t="shared" si="28"/>
        <v>43576.208333333328</v>
      </c>
      <c r="U372">
        <f t="shared" si="29"/>
        <v>2019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5"/>
        <v>68</v>
      </c>
      <c r="P373">
        <f t="shared" si="26"/>
        <v>59</v>
      </c>
      <c r="Q373" t="s">
        <v>2041</v>
      </c>
      <c r="R373" t="s">
        <v>2042</v>
      </c>
      <c r="S373" s="6">
        <f t="shared" si="27"/>
        <v>42043.25</v>
      </c>
      <c r="T373" s="6">
        <f t="shared" si="28"/>
        <v>42094.208333333328</v>
      </c>
      <c r="U373">
        <f t="shared" si="29"/>
        <v>2015</v>
      </c>
    </row>
    <row r="374" spans="1:21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5"/>
        <v>1592</v>
      </c>
      <c r="P374">
        <f t="shared" si="26"/>
        <v>85</v>
      </c>
      <c r="Q374" t="s">
        <v>2043</v>
      </c>
      <c r="R374" t="s">
        <v>2044</v>
      </c>
      <c r="S374" s="6">
        <f t="shared" si="27"/>
        <v>42012.25</v>
      </c>
      <c r="T374" s="6">
        <f t="shared" si="28"/>
        <v>42032.25</v>
      </c>
      <c r="U374">
        <f t="shared" si="29"/>
        <v>2015</v>
      </c>
    </row>
    <row r="375" spans="1:21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5"/>
        <v>730</v>
      </c>
      <c r="P375">
        <f t="shared" si="26"/>
        <v>78</v>
      </c>
      <c r="Q375" t="s">
        <v>2041</v>
      </c>
      <c r="R375" t="s">
        <v>2042</v>
      </c>
      <c r="S375" s="6">
        <f t="shared" si="27"/>
        <v>42964.208333333328</v>
      </c>
      <c r="T375" s="6">
        <f t="shared" si="28"/>
        <v>42972.208333333328</v>
      </c>
      <c r="U375">
        <f t="shared" si="29"/>
        <v>2017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5"/>
        <v>13</v>
      </c>
      <c r="P376">
        <f t="shared" si="26"/>
        <v>50</v>
      </c>
      <c r="Q376" t="s">
        <v>2043</v>
      </c>
      <c r="R376" t="s">
        <v>2044</v>
      </c>
      <c r="S376" s="6">
        <f t="shared" si="27"/>
        <v>43476.25</v>
      </c>
      <c r="T376" s="6">
        <f t="shared" si="28"/>
        <v>43481.25</v>
      </c>
      <c r="U376">
        <f t="shared" si="29"/>
        <v>2019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5"/>
        <v>55</v>
      </c>
      <c r="P377">
        <f t="shared" si="26"/>
        <v>59</v>
      </c>
      <c r="Q377" t="s">
        <v>2037</v>
      </c>
      <c r="R377" t="s">
        <v>2047</v>
      </c>
      <c r="S377" s="6">
        <f t="shared" si="27"/>
        <v>42293.208333333328</v>
      </c>
      <c r="T377" s="6">
        <f t="shared" si="28"/>
        <v>42350.25</v>
      </c>
      <c r="U377">
        <f t="shared" si="29"/>
        <v>2015</v>
      </c>
    </row>
    <row r="378" spans="1:21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5"/>
        <v>361</v>
      </c>
      <c r="P378">
        <f t="shared" si="26"/>
        <v>94</v>
      </c>
      <c r="Q378" t="s">
        <v>2037</v>
      </c>
      <c r="R378" t="s">
        <v>2038</v>
      </c>
      <c r="S378" s="6">
        <f t="shared" si="27"/>
        <v>41826.208333333336</v>
      </c>
      <c r="T378" s="6">
        <f t="shared" si="28"/>
        <v>41832.208333333336</v>
      </c>
      <c r="U378">
        <f t="shared" si="29"/>
        <v>2014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5"/>
        <v>10</v>
      </c>
      <c r="P379">
        <f t="shared" si="26"/>
        <v>40</v>
      </c>
      <c r="Q379" t="s">
        <v>2041</v>
      </c>
      <c r="R379" t="s">
        <v>2042</v>
      </c>
      <c r="S379" s="6">
        <f t="shared" si="27"/>
        <v>43760.208333333328</v>
      </c>
      <c r="T379" s="6">
        <f t="shared" si="28"/>
        <v>43774.25</v>
      </c>
      <c r="U379">
        <f t="shared" si="29"/>
        <v>2019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5"/>
        <v>14</v>
      </c>
      <c r="P380">
        <f t="shared" si="26"/>
        <v>70</v>
      </c>
      <c r="Q380" t="s">
        <v>2043</v>
      </c>
      <c r="R380" t="s">
        <v>2044</v>
      </c>
      <c r="S380" s="6">
        <f t="shared" si="27"/>
        <v>43241.208333333328</v>
      </c>
      <c r="T380" s="6">
        <f t="shared" si="28"/>
        <v>43279.208333333328</v>
      </c>
      <c r="U380">
        <f t="shared" si="29"/>
        <v>2018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5"/>
        <v>40</v>
      </c>
      <c r="P381">
        <f t="shared" si="26"/>
        <v>66</v>
      </c>
      <c r="Q381" t="s">
        <v>2041</v>
      </c>
      <c r="R381" t="s">
        <v>2042</v>
      </c>
      <c r="S381" s="6">
        <f t="shared" si="27"/>
        <v>40843.208333333336</v>
      </c>
      <c r="T381" s="6">
        <f t="shared" si="28"/>
        <v>40857.25</v>
      </c>
      <c r="U381">
        <f t="shared" si="29"/>
        <v>2011</v>
      </c>
    </row>
    <row r="382" spans="1:21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5"/>
        <v>160</v>
      </c>
      <c r="P382">
        <f t="shared" si="26"/>
        <v>48</v>
      </c>
      <c r="Q382" t="s">
        <v>2041</v>
      </c>
      <c r="R382" t="s">
        <v>2042</v>
      </c>
      <c r="S382" s="6">
        <f t="shared" si="27"/>
        <v>41448.208333333336</v>
      </c>
      <c r="T382" s="6">
        <f t="shared" si="28"/>
        <v>41453.208333333336</v>
      </c>
      <c r="U382">
        <f t="shared" si="29"/>
        <v>2013</v>
      </c>
    </row>
    <row r="383" spans="1:21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5"/>
        <v>184</v>
      </c>
      <c r="P383">
        <f t="shared" si="26"/>
        <v>63</v>
      </c>
      <c r="Q383" t="s">
        <v>2041</v>
      </c>
      <c r="R383" t="s">
        <v>2042</v>
      </c>
      <c r="S383" s="6">
        <f t="shared" si="27"/>
        <v>42163.208333333328</v>
      </c>
      <c r="T383" s="6">
        <f t="shared" si="28"/>
        <v>42209.208333333328</v>
      </c>
      <c r="U383">
        <f t="shared" si="29"/>
        <v>2015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5"/>
        <v>64</v>
      </c>
      <c r="P384">
        <f t="shared" si="26"/>
        <v>87</v>
      </c>
      <c r="Q384" t="s">
        <v>2056</v>
      </c>
      <c r="R384" t="s">
        <v>2057</v>
      </c>
      <c r="S384" s="6">
        <f t="shared" si="27"/>
        <v>43024.208333333328</v>
      </c>
      <c r="T384" s="6">
        <f t="shared" si="28"/>
        <v>43043.208333333328</v>
      </c>
      <c r="U384">
        <f t="shared" si="29"/>
        <v>2017</v>
      </c>
    </row>
    <row r="385" spans="1:21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5"/>
        <v>225</v>
      </c>
      <c r="P385">
        <f t="shared" si="26"/>
        <v>75</v>
      </c>
      <c r="Q385" t="s">
        <v>2035</v>
      </c>
      <c r="R385" t="s">
        <v>2036</v>
      </c>
      <c r="S385" s="6">
        <f t="shared" si="27"/>
        <v>43509.25</v>
      </c>
      <c r="T385" s="6">
        <f t="shared" si="28"/>
        <v>43515.25</v>
      </c>
      <c r="U385">
        <f t="shared" si="29"/>
        <v>2019</v>
      </c>
    </row>
    <row r="386" spans="1:21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5"/>
        <v>172</v>
      </c>
      <c r="P386">
        <f t="shared" si="26"/>
        <v>41</v>
      </c>
      <c r="Q386" t="s">
        <v>2043</v>
      </c>
      <c r="R386" t="s">
        <v>2044</v>
      </c>
      <c r="S386" s="6">
        <f t="shared" si="27"/>
        <v>42776.25</v>
      </c>
      <c r="T386" s="6">
        <f t="shared" si="28"/>
        <v>42803.25</v>
      </c>
      <c r="U386">
        <f t="shared" si="29"/>
        <v>2017</v>
      </c>
    </row>
    <row r="387" spans="1:21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0">ROUND((E387/D387) * 100, 0)</f>
        <v>146</v>
      </c>
      <c r="P387">
        <f t="shared" ref="P387:P450" si="31">ROUND(IF(ISERROR(E387/G387), 0, E387/G387), 0)</f>
        <v>50</v>
      </c>
      <c r="Q387" t="s">
        <v>2049</v>
      </c>
      <c r="R387" t="s">
        <v>2050</v>
      </c>
      <c r="S387" s="6">
        <f t="shared" ref="S387:S450" si="32">(((J387/60)/60)/24)+DATE(1970,1,1)</f>
        <v>43553.208333333328</v>
      </c>
      <c r="T387" s="6">
        <f t="shared" ref="T387:T450" si="33">(((K387/60)/60)/24)+DATE(1970,1,1)</f>
        <v>43585.208333333328</v>
      </c>
      <c r="U387">
        <f t="shared" ref="U387:U450" si="34">YEAR(S387)</f>
        <v>2019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0"/>
        <v>76</v>
      </c>
      <c r="P388">
        <f t="shared" si="31"/>
        <v>97</v>
      </c>
      <c r="Q388" t="s">
        <v>2041</v>
      </c>
      <c r="R388" t="s">
        <v>2042</v>
      </c>
      <c r="S388" s="6">
        <f t="shared" si="32"/>
        <v>40355.208333333336</v>
      </c>
      <c r="T388" s="6">
        <f t="shared" si="33"/>
        <v>40367.208333333336</v>
      </c>
      <c r="U388">
        <f t="shared" si="34"/>
        <v>2010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0"/>
        <v>39</v>
      </c>
      <c r="P389">
        <f t="shared" si="31"/>
        <v>101</v>
      </c>
      <c r="Q389" t="s">
        <v>2039</v>
      </c>
      <c r="R389" t="s">
        <v>2048</v>
      </c>
      <c r="S389" s="6">
        <f t="shared" si="32"/>
        <v>41072.208333333336</v>
      </c>
      <c r="T389" s="6">
        <f t="shared" si="33"/>
        <v>41077.208333333336</v>
      </c>
      <c r="U389">
        <f t="shared" si="34"/>
        <v>2012</v>
      </c>
    </row>
    <row r="390" spans="1:21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0"/>
        <v>11</v>
      </c>
      <c r="P390">
        <f t="shared" si="31"/>
        <v>89</v>
      </c>
      <c r="Q390" t="s">
        <v>2037</v>
      </c>
      <c r="R390" t="s">
        <v>2047</v>
      </c>
      <c r="S390" s="6">
        <f t="shared" si="32"/>
        <v>40912.25</v>
      </c>
      <c r="T390" s="6">
        <f t="shared" si="33"/>
        <v>40914.25</v>
      </c>
      <c r="U390">
        <f t="shared" si="34"/>
        <v>2012</v>
      </c>
    </row>
    <row r="391" spans="1:21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0"/>
        <v>122</v>
      </c>
      <c r="P391">
        <f t="shared" si="31"/>
        <v>88</v>
      </c>
      <c r="Q391" t="s">
        <v>2041</v>
      </c>
      <c r="R391" t="s">
        <v>2042</v>
      </c>
      <c r="S391" s="6">
        <f t="shared" si="32"/>
        <v>40479.208333333336</v>
      </c>
      <c r="T391" s="6">
        <f t="shared" si="33"/>
        <v>40506.25</v>
      </c>
      <c r="U391">
        <f t="shared" si="34"/>
        <v>2010</v>
      </c>
    </row>
    <row r="392" spans="1:21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0"/>
        <v>187</v>
      </c>
      <c r="P392">
        <f t="shared" si="31"/>
        <v>90</v>
      </c>
      <c r="Q392" t="s">
        <v>2056</v>
      </c>
      <c r="R392" t="s">
        <v>2057</v>
      </c>
      <c r="S392" s="6">
        <f t="shared" si="32"/>
        <v>41530.208333333336</v>
      </c>
      <c r="T392" s="6">
        <f t="shared" si="33"/>
        <v>41545.208333333336</v>
      </c>
      <c r="U392">
        <f t="shared" si="34"/>
        <v>2013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0"/>
        <v>7</v>
      </c>
      <c r="P393">
        <f t="shared" si="31"/>
        <v>29</v>
      </c>
      <c r="Q393" t="s">
        <v>2049</v>
      </c>
      <c r="R393" t="s">
        <v>2050</v>
      </c>
      <c r="S393" s="6">
        <f t="shared" si="32"/>
        <v>41653.25</v>
      </c>
      <c r="T393" s="6">
        <f t="shared" si="33"/>
        <v>41655.25</v>
      </c>
      <c r="U393">
        <f t="shared" si="34"/>
        <v>2014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0"/>
        <v>66</v>
      </c>
      <c r="P394">
        <f t="shared" si="31"/>
        <v>42</v>
      </c>
      <c r="Q394" t="s">
        <v>2039</v>
      </c>
      <c r="R394" t="s">
        <v>2048</v>
      </c>
      <c r="S394" s="6">
        <f t="shared" si="32"/>
        <v>40549.25</v>
      </c>
      <c r="T394" s="6">
        <f t="shared" si="33"/>
        <v>40551.25</v>
      </c>
      <c r="U394">
        <f t="shared" si="34"/>
        <v>2011</v>
      </c>
    </row>
    <row r="395" spans="1:21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0"/>
        <v>229</v>
      </c>
      <c r="P395">
        <f t="shared" si="31"/>
        <v>47</v>
      </c>
      <c r="Q395" t="s">
        <v>2037</v>
      </c>
      <c r="R395" t="s">
        <v>2060</v>
      </c>
      <c r="S395" s="6">
        <f t="shared" si="32"/>
        <v>42933.208333333328</v>
      </c>
      <c r="T395" s="6">
        <f t="shared" si="33"/>
        <v>42934.208333333328</v>
      </c>
      <c r="U395">
        <f t="shared" si="34"/>
        <v>2017</v>
      </c>
    </row>
    <row r="396" spans="1:21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0"/>
        <v>469</v>
      </c>
      <c r="P396">
        <f t="shared" si="31"/>
        <v>110</v>
      </c>
      <c r="Q396" t="s">
        <v>2043</v>
      </c>
      <c r="R396" t="s">
        <v>2044</v>
      </c>
      <c r="S396" s="6">
        <f t="shared" si="32"/>
        <v>41484.208333333336</v>
      </c>
      <c r="T396" s="6">
        <f t="shared" si="33"/>
        <v>41494.208333333336</v>
      </c>
      <c r="U396">
        <f t="shared" si="34"/>
        <v>2013</v>
      </c>
    </row>
    <row r="397" spans="1:21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0"/>
        <v>130</v>
      </c>
      <c r="P397">
        <f t="shared" si="31"/>
        <v>42</v>
      </c>
      <c r="Q397" t="s">
        <v>2041</v>
      </c>
      <c r="R397" t="s">
        <v>2042</v>
      </c>
      <c r="S397" s="6">
        <f t="shared" si="32"/>
        <v>40885.25</v>
      </c>
      <c r="T397" s="6">
        <f t="shared" si="33"/>
        <v>40886.25</v>
      </c>
      <c r="U397">
        <f t="shared" si="34"/>
        <v>2011</v>
      </c>
    </row>
    <row r="398" spans="1:21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0"/>
        <v>167</v>
      </c>
      <c r="P398">
        <f t="shared" si="31"/>
        <v>48</v>
      </c>
      <c r="Q398" t="s">
        <v>2043</v>
      </c>
      <c r="R398" t="s">
        <v>2046</v>
      </c>
      <c r="S398" s="6">
        <f t="shared" si="32"/>
        <v>43378.208333333328</v>
      </c>
      <c r="T398" s="6">
        <f t="shared" si="33"/>
        <v>43386.208333333328</v>
      </c>
      <c r="U398">
        <f t="shared" si="34"/>
        <v>2018</v>
      </c>
    </row>
    <row r="399" spans="1:21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0"/>
        <v>174</v>
      </c>
      <c r="P399">
        <f t="shared" si="31"/>
        <v>31</v>
      </c>
      <c r="Q399" t="s">
        <v>2037</v>
      </c>
      <c r="R399" t="s">
        <v>2038</v>
      </c>
      <c r="S399" s="6">
        <f t="shared" si="32"/>
        <v>41417.208333333336</v>
      </c>
      <c r="T399" s="6">
        <f t="shared" si="33"/>
        <v>41423.208333333336</v>
      </c>
      <c r="U399">
        <f t="shared" si="34"/>
        <v>2013</v>
      </c>
    </row>
    <row r="400" spans="1:21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0"/>
        <v>718</v>
      </c>
      <c r="P400">
        <f t="shared" si="31"/>
        <v>99</v>
      </c>
      <c r="Q400" t="s">
        <v>2043</v>
      </c>
      <c r="R400" t="s">
        <v>2051</v>
      </c>
      <c r="S400" s="6">
        <f t="shared" si="32"/>
        <v>43228.208333333328</v>
      </c>
      <c r="T400" s="6">
        <f t="shared" si="33"/>
        <v>43230.208333333328</v>
      </c>
      <c r="U400">
        <f t="shared" si="34"/>
        <v>2018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0"/>
        <v>64</v>
      </c>
      <c r="P401">
        <f t="shared" si="31"/>
        <v>66</v>
      </c>
      <c r="Q401" t="s">
        <v>2037</v>
      </c>
      <c r="R401" t="s">
        <v>2047</v>
      </c>
      <c r="S401" s="6">
        <f t="shared" si="32"/>
        <v>40576.25</v>
      </c>
      <c r="T401" s="6">
        <f t="shared" si="33"/>
        <v>40583.25</v>
      </c>
      <c r="U401">
        <f t="shared" si="34"/>
        <v>2011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0"/>
        <v>2</v>
      </c>
      <c r="P402">
        <f t="shared" si="31"/>
        <v>2</v>
      </c>
      <c r="Q402" t="s">
        <v>2056</v>
      </c>
      <c r="R402" t="s">
        <v>2057</v>
      </c>
      <c r="S402" s="6">
        <f t="shared" si="32"/>
        <v>41502.208333333336</v>
      </c>
      <c r="T402" s="6">
        <f t="shared" si="33"/>
        <v>41524.208333333336</v>
      </c>
      <c r="U402">
        <f t="shared" si="34"/>
        <v>2013</v>
      </c>
    </row>
    <row r="403" spans="1:21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0"/>
        <v>1530</v>
      </c>
      <c r="P403">
        <f t="shared" si="31"/>
        <v>46</v>
      </c>
      <c r="Q403" t="s">
        <v>2041</v>
      </c>
      <c r="R403" t="s">
        <v>2042</v>
      </c>
      <c r="S403" s="6">
        <f t="shared" si="32"/>
        <v>43765.208333333328</v>
      </c>
      <c r="T403" s="6">
        <f t="shared" si="33"/>
        <v>43765.208333333328</v>
      </c>
      <c r="U403">
        <f t="shared" si="34"/>
        <v>2019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0"/>
        <v>40</v>
      </c>
      <c r="P404">
        <f t="shared" si="31"/>
        <v>74</v>
      </c>
      <c r="Q404" t="s">
        <v>2043</v>
      </c>
      <c r="R404" t="s">
        <v>2054</v>
      </c>
      <c r="S404" s="6">
        <f t="shared" si="32"/>
        <v>40914.25</v>
      </c>
      <c r="T404" s="6">
        <f t="shared" si="33"/>
        <v>40961.25</v>
      </c>
      <c r="U404">
        <f t="shared" si="34"/>
        <v>2012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0"/>
        <v>86</v>
      </c>
      <c r="P405">
        <f t="shared" si="31"/>
        <v>56</v>
      </c>
      <c r="Q405" t="s">
        <v>2041</v>
      </c>
      <c r="R405" t="s">
        <v>2042</v>
      </c>
      <c r="S405" s="6">
        <f t="shared" si="32"/>
        <v>40310.208333333336</v>
      </c>
      <c r="T405" s="6">
        <f t="shared" si="33"/>
        <v>40346.208333333336</v>
      </c>
      <c r="U405">
        <f t="shared" si="34"/>
        <v>2010</v>
      </c>
    </row>
    <row r="406" spans="1:21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0"/>
        <v>316</v>
      </c>
      <c r="P406">
        <f t="shared" si="31"/>
        <v>69</v>
      </c>
      <c r="Q406" t="s">
        <v>2041</v>
      </c>
      <c r="R406" t="s">
        <v>2042</v>
      </c>
      <c r="S406" s="6">
        <f t="shared" si="32"/>
        <v>43053.25</v>
      </c>
      <c r="T406" s="6">
        <f t="shared" si="33"/>
        <v>43056.25</v>
      </c>
      <c r="U406">
        <f t="shared" si="34"/>
        <v>2017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0"/>
        <v>90</v>
      </c>
      <c r="P407">
        <f t="shared" si="31"/>
        <v>61</v>
      </c>
      <c r="Q407" t="s">
        <v>2041</v>
      </c>
      <c r="R407" t="s">
        <v>2042</v>
      </c>
      <c r="S407" s="6">
        <f t="shared" si="32"/>
        <v>43255.208333333328</v>
      </c>
      <c r="T407" s="6">
        <f t="shared" si="33"/>
        <v>43305.208333333328</v>
      </c>
      <c r="U407">
        <f t="shared" si="34"/>
        <v>2018</v>
      </c>
    </row>
    <row r="408" spans="1:21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0"/>
        <v>182</v>
      </c>
      <c r="P408">
        <f t="shared" si="31"/>
        <v>111</v>
      </c>
      <c r="Q408" t="s">
        <v>2043</v>
      </c>
      <c r="R408" t="s">
        <v>2044</v>
      </c>
      <c r="S408" s="6">
        <f t="shared" si="32"/>
        <v>41304.25</v>
      </c>
      <c r="T408" s="6">
        <f t="shared" si="33"/>
        <v>41316.25</v>
      </c>
      <c r="U408">
        <f t="shared" si="34"/>
        <v>2013</v>
      </c>
    </row>
    <row r="409" spans="1:21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0"/>
        <v>356</v>
      </c>
      <c r="P409">
        <f t="shared" si="31"/>
        <v>25</v>
      </c>
      <c r="Q409" t="s">
        <v>2041</v>
      </c>
      <c r="R409" t="s">
        <v>2042</v>
      </c>
      <c r="S409" s="6">
        <f t="shared" si="32"/>
        <v>43751.208333333328</v>
      </c>
      <c r="T409" s="6">
        <f t="shared" si="33"/>
        <v>43758.208333333328</v>
      </c>
      <c r="U409">
        <f t="shared" si="34"/>
        <v>2019</v>
      </c>
    </row>
    <row r="410" spans="1:21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0"/>
        <v>132</v>
      </c>
      <c r="P410">
        <f t="shared" si="31"/>
        <v>79</v>
      </c>
      <c r="Q410" t="s">
        <v>2043</v>
      </c>
      <c r="R410" t="s">
        <v>2044</v>
      </c>
      <c r="S410" s="6">
        <f t="shared" si="32"/>
        <v>42541.208333333328</v>
      </c>
      <c r="T410" s="6">
        <f t="shared" si="33"/>
        <v>42561.208333333328</v>
      </c>
      <c r="U410">
        <f t="shared" si="34"/>
        <v>2016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0"/>
        <v>46</v>
      </c>
      <c r="P411">
        <f t="shared" si="31"/>
        <v>88</v>
      </c>
      <c r="Q411" t="s">
        <v>2037</v>
      </c>
      <c r="R411" t="s">
        <v>2038</v>
      </c>
      <c r="S411" s="6">
        <f t="shared" si="32"/>
        <v>42843.208333333328</v>
      </c>
      <c r="T411" s="6">
        <f t="shared" si="33"/>
        <v>42847.208333333328</v>
      </c>
      <c r="U411">
        <f t="shared" si="34"/>
        <v>2017</v>
      </c>
    </row>
    <row r="412" spans="1:21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0"/>
        <v>36</v>
      </c>
      <c r="P412">
        <f t="shared" si="31"/>
        <v>50</v>
      </c>
      <c r="Q412" t="s">
        <v>2052</v>
      </c>
      <c r="R412" t="s">
        <v>2063</v>
      </c>
      <c r="S412" s="6">
        <f t="shared" si="32"/>
        <v>42122.208333333328</v>
      </c>
      <c r="T412" s="6">
        <f t="shared" si="33"/>
        <v>42122.208333333328</v>
      </c>
      <c r="U412">
        <f t="shared" si="34"/>
        <v>2015</v>
      </c>
    </row>
    <row r="413" spans="1:21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0"/>
        <v>105</v>
      </c>
      <c r="P413">
        <f t="shared" si="31"/>
        <v>100</v>
      </c>
      <c r="Q413" t="s">
        <v>2041</v>
      </c>
      <c r="R413" t="s">
        <v>2042</v>
      </c>
      <c r="S413" s="6">
        <f t="shared" si="32"/>
        <v>42884.208333333328</v>
      </c>
      <c r="T413" s="6">
        <f t="shared" si="33"/>
        <v>42886.208333333328</v>
      </c>
      <c r="U413">
        <f t="shared" si="34"/>
        <v>2017</v>
      </c>
    </row>
    <row r="414" spans="1:21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0"/>
        <v>669</v>
      </c>
      <c r="P414">
        <f t="shared" si="31"/>
        <v>105</v>
      </c>
      <c r="Q414" t="s">
        <v>2049</v>
      </c>
      <c r="R414" t="s">
        <v>2055</v>
      </c>
      <c r="S414" s="6">
        <f t="shared" si="32"/>
        <v>41642.25</v>
      </c>
      <c r="T414" s="6">
        <f t="shared" si="33"/>
        <v>41652.25</v>
      </c>
      <c r="U414">
        <f t="shared" si="34"/>
        <v>2014</v>
      </c>
    </row>
    <row r="415" spans="1:21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0"/>
        <v>62</v>
      </c>
      <c r="P415">
        <f t="shared" si="31"/>
        <v>108</v>
      </c>
      <c r="Q415" t="s">
        <v>2043</v>
      </c>
      <c r="R415" t="s">
        <v>2051</v>
      </c>
      <c r="S415" s="6">
        <f t="shared" si="32"/>
        <v>43431.25</v>
      </c>
      <c r="T415" s="6">
        <f t="shared" si="33"/>
        <v>43458.25</v>
      </c>
      <c r="U415">
        <f t="shared" si="34"/>
        <v>2018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0"/>
        <v>85</v>
      </c>
      <c r="P416">
        <f t="shared" si="31"/>
        <v>29</v>
      </c>
      <c r="Q416" t="s">
        <v>2035</v>
      </c>
      <c r="R416" t="s">
        <v>2036</v>
      </c>
      <c r="S416" s="6">
        <f t="shared" si="32"/>
        <v>40288.208333333336</v>
      </c>
      <c r="T416" s="6">
        <f t="shared" si="33"/>
        <v>40296.208333333336</v>
      </c>
      <c r="U416">
        <f t="shared" si="34"/>
        <v>2010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0"/>
        <v>11</v>
      </c>
      <c r="P417">
        <f t="shared" si="31"/>
        <v>30</v>
      </c>
      <c r="Q417" t="s">
        <v>2041</v>
      </c>
      <c r="R417" t="s">
        <v>2042</v>
      </c>
      <c r="S417" s="6">
        <f t="shared" si="32"/>
        <v>40921.25</v>
      </c>
      <c r="T417" s="6">
        <f t="shared" si="33"/>
        <v>40938.25</v>
      </c>
      <c r="U417">
        <f t="shared" si="34"/>
        <v>2012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0"/>
        <v>44</v>
      </c>
      <c r="P418">
        <f t="shared" si="31"/>
        <v>41</v>
      </c>
      <c r="Q418" t="s">
        <v>2043</v>
      </c>
      <c r="R418" t="s">
        <v>2044</v>
      </c>
      <c r="S418" s="6">
        <f t="shared" si="32"/>
        <v>40560.25</v>
      </c>
      <c r="T418" s="6">
        <f t="shared" si="33"/>
        <v>40569.25</v>
      </c>
      <c r="U418">
        <f t="shared" si="34"/>
        <v>2011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0"/>
        <v>55</v>
      </c>
      <c r="P419">
        <f t="shared" si="31"/>
        <v>63</v>
      </c>
      <c r="Q419" t="s">
        <v>2041</v>
      </c>
      <c r="R419" t="s">
        <v>2042</v>
      </c>
      <c r="S419" s="6">
        <f t="shared" si="32"/>
        <v>43407.208333333328</v>
      </c>
      <c r="T419" s="6">
        <f t="shared" si="33"/>
        <v>43431.25</v>
      </c>
      <c r="U419">
        <f t="shared" si="34"/>
        <v>2018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0"/>
        <v>57</v>
      </c>
      <c r="P420">
        <f t="shared" si="31"/>
        <v>47</v>
      </c>
      <c r="Q420" t="s">
        <v>2043</v>
      </c>
      <c r="R420" t="s">
        <v>2044</v>
      </c>
      <c r="S420" s="6">
        <f t="shared" si="32"/>
        <v>41035.208333333336</v>
      </c>
      <c r="T420" s="6">
        <f t="shared" si="33"/>
        <v>41036.208333333336</v>
      </c>
      <c r="U420">
        <f t="shared" si="34"/>
        <v>2012</v>
      </c>
    </row>
    <row r="421" spans="1:21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0"/>
        <v>123</v>
      </c>
      <c r="P421">
        <f t="shared" si="31"/>
        <v>27</v>
      </c>
      <c r="Q421" t="s">
        <v>2039</v>
      </c>
      <c r="R421" t="s">
        <v>2040</v>
      </c>
      <c r="S421" s="6">
        <f t="shared" si="32"/>
        <v>40899.25</v>
      </c>
      <c r="T421" s="6">
        <f t="shared" si="33"/>
        <v>40905.25</v>
      </c>
      <c r="U421">
        <f t="shared" si="34"/>
        <v>2011</v>
      </c>
    </row>
    <row r="422" spans="1:21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0"/>
        <v>128</v>
      </c>
      <c r="P422">
        <f t="shared" si="31"/>
        <v>68</v>
      </c>
      <c r="Q422" t="s">
        <v>2041</v>
      </c>
      <c r="R422" t="s">
        <v>2042</v>
      </c>
      <c r="S422" s="6">
        <f t="shared" si="32"/>
        <v>42911.208333333328</v>
      </c>
      <c r="T422" s="6">
        <f t="shared" si="33"/>
        <v>42925.208333333328</v>
      </c>
      <c r="U422">
        <f t="shared" si="34"/>
        <v>2017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0"/>
        <v>64</v>
      </c>
      <c r="P423">
        <f t="shared" si="31"/>
        <v>51</v>
      </c>
      <c r="Q423" t="s">
        <v>2039</v>
      </c>
      <c r="R423" t="s">
        <v>2048</v>
      </c>
      <c r="S423" s="6">
        <f t="shared" si="32"/>
        <v>42915.208333333328</v>
      </c>
      <c r="T423" s="6">
        <f t="shared" si="33"/>
        <v>42945.208333333328</v>
      </c>
      <c r="U423">
        <f t="shared" si="34"/>
        <v>2017</v>
      </c>
    </row>
    <row r="424" spans="1:21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0"/>
        <v>127</v>
      </c>
      <c r="P424">
        <f t="shared" si="31"/>
        <v>54</v>
      </c>
      <c r="Q424" t="s">
        <v>2041</v>
      </c>
      <c r="R424" t="s">
        <v>2042</v>
      </c>
      <c r="S424" s="6">
        <f t="shared" si="32"/>
        <v>40285.208333333336</v>
      </c>
      <c r="T424" s="6">
        <f t="shared" si="33"/>
        <v>40305.208333333336</v>
      </c>
      <c r="U424">
        <f t="shared" si="34"/>
        <v>2010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0"/>
        <v>11</v>
      </c>
      <c r="P425">
        <f t="shared" si="31"/>
        <v>97</v>
      </c>
      <c r="Q425" t="s">
        <v>2035</v>
      </c>
      <c r="R425" t="s">
        <v>2036</v>
      </c>
      <c r="S425" s="6">
        <f t="shared" si="32"/>
        <v>40808.208333333336</v>
      </c>
      <c r="T425" s="6">
        <f t="shared" si="33"/>
        <v>40810.208333333336</v>
      </c>
      <c r="U425">
        <f t="shared" si="34"/>
        <v>2011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0"/>
        <v>40</v>
      </c>
      <c r="P426">
        <f t="shared" si="31"/>
        <v>25</v>
      </c>
      <c r="Q426" t="s">
        <v>2037</v>
      </c>
      <c r="R426" t="s">
        <v>2047</v>
      </c>
      <c r="S426" s="6">
        <f t="shared" si="32"/>
        <v>43208.208333333328</v>
      </c>
      <c r="T426" s="6">
        <f t="shared" si="33"/>
        <v>43214.208333333328</v>
      </c>
      <c r="U426">
        <f t="shared" si="34"/>
        <v>2018</v>
      </c>
    </row>
    <row r="427" spans="1:21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0"/>
        <v>288</v>
      </c>
      <c r="P427">
        <f t="shared" si="31"/>
        <v>84</v>
      </c>
      <c r="Q427" t="s">
        <v>2056</v>
      </c>
      <c r="R427" t="s">
        <v>2057</v>
      </c>
      <c r="S427" s="6">
        <f t="shared" si="32"/>
        <v>42213.208333333328</v>
      </c>
      <c r="T427" s="6">
        <f t="shared" si="33"/>
        <v>42219.208333333328</v>
      </c>
      <c r="U427">
        <f t="shared" si="34"/>
        <v>2015</v>
      </c>
    </row>
    <row r="428" spans="1:21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0"/>
        <v>573</v>
      </c>
      <c r="P428">
        <f t="shared" si="31"/>
        <v>47</v>
      </c>
      <c r="Q428" t="s">
        <v>2041</v>
      </c>
      <c r="R428" t="s">
        <v>2042</v>
      </c>
      <c r="S428" s="6">
        <f t="shared" si="32"/>
        <v>41332.25</v>
      </c>
      <c r="T428" s="6">
        <f t="shared" si="33"/>
        <v>41339.25</v>
      </c>
      <c r="U428">
        <f t="shared" si="34"/>
        <v>2013</v>
      </c>
    </row>
    <row r="429" spans="1:21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0"/>
        <v>113</v>
      </c>
      <c r="P429">
        <f t="shared" si="31"/>
        <v>78</v>
      </c>
      <c r="Q429" t="s">
        <v>2041</v>
      </c>
      <c r="R429" t="s">
        <v>2042</v>
      </c>
      <c r="S429" s="6">
        <f t="shared" si="32"/>
        <v>41895.208333333336</v>
      </c>
      <c r="T429" s="6">
        <f t="shared" si="33"/>
        <v>41927.208333333336</v>
      </c>
      <c r="U429">
        <f t="shared" si="34"/>
        <v>2014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0"/>
        <v>46</v>
      </c>
      <c r="P430">
        <f t="shared" si="31"/>
        <v>63</v>
      </c>
      <c r="Q430" t="s">
        <v>2043</v>
      </c>
      <c r="R430" t="s">
        <v>2051</v>
      </c>
      <c r="S430" s="6">
        <f t="shared" si="32"/>
        <v>40585.25</v>
      </c>
      <c r="T430" s="6">
        <f t="shared" si="33"/>
        <v>40592.25</v>
      </c>
      <c r="U430">
        <f t="shared" si="34"/>
        <v>2011</v>
      </c>
    </row>
    <row r="431" spans="1:21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0"/>
        <v>91</v>
      </c>
      <c r="P431">
        <f t="shared" si="31"/>
        <v>81</v>
      </c>
      <c r="Q431" t="s">
        <v>2056</v>
      </c>
      <c r="R431" t="s">
        <v>2057</v>
      </c>
      <c r="S431" s="6">
        <f t="shared" si="32"/>
        <v>41680.25</v>
      </c>
      <c r="T431" s="6">
        <f t="shared" si="33"/>
        <v>41708.208333333336</v>
      </c>
      <c r="U431">
        <f t="shared" si="34"/>
        <v>2014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0"/>
        <v>68</v>
      </c>
      <c r="P432">
        <f t="shared" si="31"/>
        <v>65</v>
      </c>
      <c r="Q432" t="s">
        <v>2041</v>
      </c>
      <c r="R432" t="s">
        <v>2042</v>
      </c>
      <c r="S432" s="6">
        <f t="shared" si="32"/>
        <v>43737.208333333328</v>
      </c>
      <c r="T432" s="6">
        <f t="shared" si="33"/>
        <v>43771.208333333328</v>
      </c>
      <c r="U432">
        <f t="shared" si="34"/>
        <v>2019</v>
      </c>
    </row>
    <row r="433" spans="1:21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0"/>
        <v>192</v>
      </c>
      <c r="P433">
        <f t="shared" si="31"/>
        <v>104</v>
      </c>
      <c r="Q433" t="s">
        <v>2041</v>
      </c>
      <c r="R433" t="s">
        <v>2042</v>
      </c>
      <c r="S433" s="6">
        <f t="shared" si="32"/>
        <v>43273.208333333328</v>
      </c>
      <c r="T433" s="6">
        <f t="shared" si="33"/>
        <v>43290.208333333328</v>
      </c>
      <c r="U433">
        <f t="shared" si="34"/>
        <v>2018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0"/>
        <v>83</v>
      </c>
      <c r="P434">
        <f t="shared" si="31"/>
        <v>70</v>
      </c>
      <c r="Q434" t="s">
        <v>2041</v>
      </c>
      <c r="R434" t="s">
        <v>2042</v>
      </c>
      <c r="S434" s="6">
        <f t="shared" si="32"/>
        <v>41761.208333333336</v>
      </c>
      <c r="T434" s="6">
        <f t="shared" si="33"/>
        <v>41781.208333333336</v>
      </c>
      <c r="U434">
        <f t="shared" si="34"/>
        <v>2014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0"/>
        <v>54</v>
      </c>
      <c r="P435">
        <f t="shared" si="31"/>
        <v>83</v>
      </c>
      <c r="Q435" t="s">
        <v>2043</v>
      </c>
      <c r="R435" t="s">
        <v>2044</v>
      </c>
      <c r="S435" s="6">
        <f t="shared" si="32"/>
        <v>41603.25</v>
      </c>
      <c r="T435" s="6">
        <f t="shared" si="33"/>
        <v>41619.25</v>
      </c>
      <c r="U435">
        <f t="shared" si="34"/>
        <v>2013</v>
      </c>
    </row>
    <row r="436" spans="1:21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0"/>
        <v>17</v>
      </c>
      <c r="P436">
        <f t="shared" si="31"/>
        <v>90</v>
      </c>
      <c r="Q436" t="s">
        <v>2041</v>
      </c>
      <c r="R436" t="s">
        <v>2042</v>
      </c>
      <c r="S436" s="6">
        <f t="shared" si="32"/>
        <v>42705.25</v>
      </c>
      <c r="T436" s="6">
        <f t="shared" si="33"/>
        <v>42719.25</v>
      </c>
      <c r="U436">
        <f t="shared" si="34"/>
        <v>2016</v>
      </c>
    </row>
    <row r="437" spans="1:21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0"/>
        <v>117</v>
      </c>
      <c r="P437">
        <f t="shared" si="31"/>
        <v>104</v>
      </c>
      <c r="Q437" t="s">
        <v>2041</v>
      </c>
      <c r="R437" t="s">
        <v>2042</v>
      </c>
      <c r="S437" s="6">
        <f t="shared" si="32"/>
        <v>41988.25</v>
      </c>
      <c r="T437" s="6">
        <f t="shared" si="33"/>
        <v>42000.25</v>
      </c>
      <c r="U437">
        <f t="shared" si="34"/>
        <v>2014</v>
      </c>
    </row>
    <row r="438" spans="1:21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0"/>
        <v>1052</v>
      </c>
      <c r="P438">
        <f t="shared" si="31"/>
        <v>55</v>
      </c>
      <c r="Q438" t="s">
        <v>2037</v>
      </c>
      <c r="R438" t="s">
        <v>2060</v>
      </c>
      <c r="S438" s="6">
        <f t="shared" si="32"/>
        <v>43575.208333333328</v>
      </c>
      <c r="T438" s="6">
        <f t="shared" si="33"/>
        <v>43576.208333333328</v>
      </c>
      <c r="U438">
        <f t="shared" si="34"/>
        <v>2019</v>
      </c>
    </row>
    <row r="439" spans="1:21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0"/>
        <v>123</v>
      </c>
      <c r="P439">
        <f t="shared" si="31"/>
        <v>52</v>
      </c>
      <c r="Q439" t="s">
        <v>2043</v>
      </c>
      <c r="R439" t="s">
        <v>2051</v>
      </c>
      <c r="S439" s="6">
        <f t="shared" si="32"/>
        <v>42260.208333333328</v>
      </c>
      <c r="T439" s="6">
        <f t="shared" si="33"/>
        <v>42263.208333333328</v>
      </c>
      <c r="U439">
        <f t="shared" si="34"/>
        <v>2015</v>
      </c>
    </row>
    <row r="440" spans="1:21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0"/>
        <v>179</v>
      </c>
      <c r="P440">
        <f t="shared" si="31"/>
        <v>60</v>
      </c>
      <c r="Q440" t="s">
        <v>2041</v>
      </c>
      <c r="R440" t="s">
        <v>2042</v>
      </c>
      <c r="S440" s="6">
        <f t="shared" si="32"/>
        <v>41337.25</v>
      </c>
      <c r="T440" s="6">
        <f t="shared" si="33"/>
        <v>41367.208333333336</v>
      </c>
      <c r="U440">
        <f t="shared" si="34"/>
        <v>2013</v>
      </c>
    </row>
    <row r="441" spans="1:21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0"/>
        <v>355</v>
      </c>
      <c r="P441">
        <f t="shared" si="31"/>
        <v>44</v>
      </c>
      <c r="Q441" t="s">
        <v>2043</v>
      </c>
      <c r="R441" t="s">
        <v>2065</v>
      </c>
      <c r="S441" s="6">
        <f t="shared" si="32"/>
        <v>42680.208333333328</v>
      </c>
      <c r="T441" s="6">
        <f t="shared" si="33"/>
        <v>42687.25</v>
      </c>
      <c r="U441">
        <f t="shared" si="34"/>
        <v>2016</v>
      </c>
    </row>
    <row r="442" spans="1:21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0"/>
        <v>162</v>
      </c>
      <c r="P442">
        <f t="shared" si="31"/>
        <v>53</v>
      </c>
      <c r="Q442" t="s">
        <v>2043</v>
      </c>
      <c r="R442" t="s">
        <v>2062</v>
      </c>
      <c r="S442" s="6">
        <f t="shared" si="32"/>
        <v>42916.208333333328</v>
      </c>
      <c r="T442" s="6">
        <f t="shared" si="33"/>
        <v>42926.208333333328</v>
      </c>
      <c r="U442">
        <f t="shared" si="34"/>
        <v>2017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0"/>
        <v>25</v>
      </c>
      <c r="P443">
        <f t="shared" si="31"/>
        <v>55</v>
      </c>
      <c r="Q443" t="s">
        <v>2039</v>
      </c>
      <c r="R443" t="s">
        <v>2048</v>
      </c>
      <c r="S443" s="6">
        <f t="shared" si="32"/>
        <v>41025.208333333336</v>
      </c>
      <c r="T443" s="6">
        <f t="shared" si="33"/>
        <v>41053.208333333336</v>
      </c>
      <c r="U443">
        <f t="shared" si="34"/>
        <v>2012</v>
      </c>
    </row>
    <row r="444" spans="1:21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0"/>
        <v>199</v>
      </c>
      <c r="P444">
        <f t="shared" si="31"/>
        <v>75</v>
      </c>
      <c r="Q444" t="s">
        <v>2041</v>
      </c>
      <c r="R444" t="s">
        <v>2042</v>
      </c>
      <c r="S444" s="6">
        <f t="shared" si="32"/>
        <v>42980.208333333328</v>
      </c>
      <c r="T444" s="6">
        <f t="shared" si="33"/>
        <v>42996.208333333328</v>
      </c>
      <c r="U444">
        <f t="shared" si="34"/>
        <v>2017</v>
      </c>
    </row>
    <row r="445" spans="1:21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0"/>
        <v>35</v>
      </c>
      <c r="P445">
        <f t="shared" si="31"/>
        <v>36</v>
      </c>
      <c r="Q445" t="s">
        <v>2041</v>
      </c>
      <c r="R445" t="s">
        <v>2042</v>
      </c>
      <c r="S445" s="6">
        <f t="shared" si="32"/>
        <v>40451.208333333336</v>
      </c>
      <c r="T445" s="6">
        <f t="shared" si="33"/>
        <v>40470.208333333336</v>
      </c>
      <c r="U445">
        <f t="shared" si="34"/>
        <v>2010</v>
      </c>
    </row>
    <row r="446" spans="1:21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0"/>
        <v>176</v>
      </c>
      <c r="P446">
        <f t="shared" si="31"/>
        <v>37</v>
      </c>
      <c r="Q446" t="s">
        <v>2037</v>
      </c>
      <c r="R446" t="s">
        <v>2047</v>
      </c>
      <c r="S446" s="6">
        <f t="shared" si="32"/>
        <v>40748.208333333336</v>
      </c>
      <c r="T446" s="6">
        <f t="shared" si="33"/>
        <v>40750.208333333336</v>
      </c>
      <c r="U446">
        <f t="shared" si="34"/>
        <v>2011</v>
      </c>
    </row>
    <row r="447" spans="1:21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0"/>
        <v>511</v>
      </c>
      <c r="P447">
        <f t="shared" si="31"/>
        <v>63</v>
      </c>
      <c r="Q447" t="s">
        <v>2041</v>
      </c>
      <c r="R447" t="s">
        <v>2042</v>
      </c>
      <c r="S447" s="6">
        <f t="shared" si="32"/>
        <v>40515.25</v>
      </c>
      <c r="T447" s="6">
        <f t="shared" si="33"/>
        <v>40536.25</v>
      </c>
      <c r="U447">
        <f t="shared" si="34"/>
        <v>2010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0"/>
        <v>82</v>
      </c>
      <c r="P448">
        <f t="shared" si="31"/>
        <v>30</v>
      </c>
      <c r="Q448" t="s">
        <v>2039</v>
      </c>
      <c r="R448" t="s">
        <v>2048</v>
      </c>
      <c r="S448" s="6">
        <f t="shared" si="32"/>
        <v>41261.25</v>
      </c>
      <c r="T448" s="6">
        <f t="shared" si="33"/>
        <v>41263.25</v>
      </c>
      <c r="U448">
        <f t="shared" si="34"/>
        <v>2012</v>
      </c>
    </row>
    <row r="449" spans="1:21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0"/>
        <v>24</v>
      </c>
      <c r="P449">
        <f t="shared" si="31"/>
        <v>86</v>
      </c>
      <c r="Q449" t="s">
        <v>2043</v>
      </c>
      <c r="R449" t="s">
        <v>2062</v>
      </c>
      <c r="S449" s="6">
        <f t="shared" si="32"/>
        <v>43088.25</v>
      </c>
      <c r="T449" s="6">
        <f t="shared" si="33"/>
        <v>43104.25</v>
      </c>
      <c r="U449">
        <f t="shared" si="34"/>
        <v>2017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0"/>
        <v>50</v>
      </c>
      <c r="P450">
        <f t="shared" si="31"/>
        <v>75</v>
      </c>
      <c r="Q450" t="s">
        <v>2052</v>
      </c>
      <c r="R450" t="s">
        <v>2053</v>
      </c>
      <c r="S450" s="6">
        <f t="shared" si="32"/>
        <v>41378.208333333336</v>
      </c>
      <c r="T450" s="6">
        <f t="shared" si="33"/>
        <v>41380.208333333336</v>
      </c>
      <c r="U450">
        <f t="shared" si="34"/>
        <v>2013</v>
      </c>
    </row>
    <row r="451" spans="1:21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35">ROUND((E451/D451) * 100, 0)</f>
        <v>967</v>
      </c>
      <c r="P451">
        <f t="shared" ref="P451:P514" si="36">ROUND(IF(ISERROR(E451/G451), 0, E451/G451), 0)</f>
        <v>101</v>
      </c>
      <c r="Q451" t="s">
        <v>2052</v>
      </c>
      <c r="R451" t="s">
        <v>2053</v>
      </c>
      <c r="S451" s="6">
        <f t="shared" ref="S451:S514" si="37">(((J451/60)/60)/24)+DATE(1970,1,1)</f>
        <v>43530.25</v>
      </c>
      <c r="T451" s="6">
        <f t="shared" ref="T451:T514" si="38">(((K451/60)/60)/24)+DATE(1970,1,1)</f>
        <v>43547.208333333328</v>
      </c>
      <c r="U451">
        <f t="shared" ref="U451:U514" si="39">YEAR(S451)</f>
        <v>2019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35"/>
        <v>4</v>
      </c>
      <c r="P452">
        <f t="shared" si="36"/>
        <v>4</v>
      </c>
      <c r="Q452" t="s">
        <v>2043</v>
      </c>
      <c r="R452" t="s">
        <v>2051</v>
      </c>
      <c r="S452" s="6">
        <f t="shared" si="37"/>
        <v>43394.208333333328</v>
      </c>
      <c r="T452" s="6">
        <f t="shared" si="38"/>
        <v>43417.25</v>
      </c>
      <c r="U452">
        <f t="shared" si="39"/>
        <v>2018</v>
      </c>
    </row>
    <row r="453" spans="1:21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35"/>
        <v>123</v>
      </c>
      <c r="P453">
        <f t="shared" si="36"/>
        <v>29</v>
      </c>
      <c r="Q453" t="s">
        <v>2037</v>
      </c>
      <c r="R453" t="s">
        <v>2038</v>
      </c>
      <c r="S453" s="6">
        <f t="shared" si="37"/>
        <v>42935.208333333328</v>
      </c>
      <c r="T453" s="6">
        <f t="shared" si="38"/>
        <v>42966.208333333328</v>
      </c>
      <c r="U453">
        <f t="shared" si="39"/>
        <v>2017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35"/>
        <v>63</v>
      </c>
      <c r="P454">
        <f t="shared" si="36"/>
        <v>98</v>
      </c>
      <c r="Q454" t="s">
        <v>2043</v>
      </c>
      <c r="R454" t="s">
        <v>2046</v>
      </c>
      <c r="S454" s="6">
        <f t="shared" si="37"/>
        <v>40365.208333333336</v>
      </c>
      <c r="T454" s="6">
        <f t="shared" si="38"/>
        <v>40366.208333333336</v>
      </c>
      <c r="U454">
        <f t="shared" si="39"/>
        <v>2010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35"/>
        <v>56</v>
      </c>
      <c r="P455">
        <f t="shared" si="36"/>
        <v>87</v>
      </c>
      <c r="Q455" t="s">
        <v>2043</v>
      </c>
      <c r="R455" t="s">
        <v>2065</v>
      </c>
      <c r="S455" s="6">
        <f t="shared" si="37"/>
        <v>42705.25</v>
      </c>
      <c r="T455" s="6">
        <f t="shared" si="38"/>
        <v>42746.25</v>
      </c>
      <c r="U455">
        <f t="shared" si="39"/>
        <v>2016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35"/>
        <v>44</v>
      </c>
      <c r="P456">
        <f t="shared" si="36"/>
        <v>45</v>
      </c>
      <c r="Q456" t="s">
        <v>2043</v>
      </c>
      <c r="R456" t="s">
        <v>2046</v>
      </c>
      <c r="S456" s="6">
        <f t="shared" si="37"/>
        <v>41568.208333333336</v>
      </c>
      <c r="T456" s="6">
        <f t="shared" si="38"/>
        <v>41604.25</v>
      </c>
      <c r="U456">
        <f t="shared" si="39"/>
        <v>2013</v>
      </c>
    </row>
    <row r="457" spans="1:21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35"/>
        <v>118</v>
      </c>
      <c r="P457">
        <f t="shared" si="36"/>
        <v>37</v>
      </c>
      <c r="Q457" t="s">
        <v>2041</v>
      </c>
      <c r="R457" t="s">
        <v>2042</v>
      </c>
      <c r="S457" s="6">
        <f t="shared" si="37"/>
        <v>40809.208333333336</v>
      </c>
      <c r="T457" s="6">
        <f t="shared" si="38"/>
        <v>40832.208333333336</v>
      </c>
      <c r="U457">
        <f t="shared" si="39"/>
        <v>2011</v>
      </c>
    </row>
    <row r="458" spans="1:21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35"/>
        <v>104</v>
      </c>
      <c r="P458">
        <f t="shared" si="36"/>
        <v>95</v>
      </c>
      <c r="Q458" t="s">
        <v>2037</v>
      </c>
      <c r="R458" t="s">
        <v>2047</v>
      </c>
      <c r="S458" s="6">
        <f t="shared" si="37"/>
        <v>43141.25</v>
      </c>
      <c r="T458" s="6">
        <f t="shared" si="38"/>
        <v>43141.25</v>
      </c>
      <c r="U458">
        <f t="shared" si="39"/>
        <v>2018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35"/>
        <v>27</v>
      </c>
      <c r="P459">
        <f t="shared" si="36"/>
        <v>29</v>
      </c>
      <c r="Q459" t="s">
        <v>2041</v>
      </c>
      <c r="R459" t="s">
        <v>2042</v>
      </c>
      <c r="S459" s="6">
        <f t="shared" si="37"/>
        <v>42657.208333333328</v>
      </c>
      <c r="T459" s="6">
        <f t="shared" si="38"/>
        <v>42659.208333333328</v>
      </c>
      <c r="U459">
        <f t="shared" si="39"/>
        <v>2016</v>
      </c>
    </row>
    <row r="460" spans="1:21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35"/>
        <v>351</v>
      </c>
      <c r="P460">
        <f t="shared" si="36"/>
        <v>56</v>
      </c>
      <c r="Q460" t="s">
        <v>2041</v>
      </c>
      <c r="R460" t="s">
        <v>2042</v>
      </c>
      <c r="S460" s="6">
        <f t="shared" si="37"/>
        <v>40265.208333333336</v>
      </c>
      <c r="T460" s="6">
        <f t="shared" si="38"/>
        <v>40309.208333333336</v>
      </c>
      <c r="U460">
        <f t="shared" si="39"/>
        <v>2010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35"/>
        <v>90</v>
      </c>
      <c r="P461">
        <f t="shared" si="36"/>
        <v>54</v>
      </c>
      <c r="Q461" t="s">
        <v>2043</v>
      </c>
      <c r="R461" t="s">
        <v>2044</v>
      </c>
      <c r="S461" s="6">
        <f t="shared" si="37"/>
        <v>42001.25</v>
      </c>
      <c r="T461" s="6">
        <f t="shared" si="38"/>
        <v>42026.25</v>
      </c>
      <c r="U461">
        <f t="shared" si="39"/>
        <v>2014</v>
      </c>
    </row>
    <row r="462" spans="1:21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35"/>
        <v>172</v>
      </c>
      <c r="P462">
        <f t="shared" si="36"/>
        <v>82</v>
      </c>
      <c r="Q462" t="s">
        <v>2041</v>
      </c>
      <c r="R462" t="s">
        <v>2042</v>
      </c>
      <c r="S462" s="6">
        <f t="shared" si="37"/>
        <v>40399.208333333336</v>
      </c>
      <c r="T462" s="6">
        <f t="shared" si="38"/>
        <v>40402.208333333336</v>
      </c>
      <c r="U462">
        <f t="shared" si="39"/>
        <v>2010</v>
      </c>
    </row>
    <row r="463" spans="1:21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35"/>
        <v>141</v>
      </c>
      <c r="P463">
        <f t="shared" si="36"/>
        <v>67</v>
      </c>
      <c r="Q463" t="s">
        <v>2043</v>
      </c>
      <c r="R463" t="s">
        <v>2046</v>
      </c>
      <c r="S463" s="6">
        <f t="shared" si="37"/>
        <v>41757.208333333336</v>
      </c>
      <c r="T463" s="6">
        <f t="shared" si="38"/>
        <v>41777.208333333336</v>
      </c>
      <c r="U463">
        <f t="shared" si="39"/>
        <v>2014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35"/>
        <v>31</v>
      </c>
      <c r="P464">
        <f t="shared" si="36"/>
        <v>108</v>
      </c>
      <c r="Q464" t="s">
        <v>2052</v>
      </c>
      <c r="R464" t="s">
        <v>2063</v>
      </c>
      <c r="S464" s="6">
        <f t="shared" si="37"/>
        <v>41304.25</v>
      </c>
      <c r="T464" s="6">
        <f t="shared" si="38"/>
        <v>41342.25</v>
      </c>
      <c r="U464">
        <f t="shared" si="39"/>
        <v>2013</v>
      </c>
    </row>
    <row r="465" spans="1:21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35"/>
        <v>108</v>
      </c>
      <c r="P465">
        <f t="shared" si="36"/>
        <v>69</v>
      </c>
      <c r="Q465" t="s">
        <v>2043</v>
      </c>
      <c r="R465" t="s">
        <v>2051</v>
      </c>
      <c r="S465" s="6">
        <f t="shared" si="37"/>
        <v>41639.25</v>
      </c>
      <c r="T465" s="6">
        <f t="shared" si="38"/>
        <v>41643.25</v>
      </c>
      <c r="U465">
        <f t="shared" si="39"/>
        <v>2013</v>
      </c>
    </row>
    <row r="466" spans="1:21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35"/>
        <v>133</v>
      </c>
      <c r="P466">
        <f t="shared" si="36"/>
        <v>39</v>
      </c>
      <c r="Q466" t="s">
        <v>2041</v>
      </c>
      <c r="R466" t="s">
        <v>2042</v>
      </c>
      <c r="S466" s="6">
        <f t="shared" si="37"/>
        <v>43142.25</v>
      </c>
      <c r="T466" s="6">
        <f t="shared" si="38"/>
        <v>43156.25</v>
      </c>
      <c r="U466">
        <f t="shared" si="39"/>
        <v>2018</v>
      </c>
    </row>
    <row r="467" spans="1:21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35"/>
        <v>188</v>
      </c>
      <c r="P467">
        <f t="shared" si="36"/>
        <v>110</v>
      </c>
      <c r="Q467" t="s">
        <v>2049</v>
      </c>
      <c r="R467" t="s">
        <v>2061</v>
      </c>
      <c r="S467" s="6">
        <f t="shared" si="37"/>
        <v>43127.25</v>
      </c>
      <c r="T467" s="6">
        <f t="shared" si="38"/>
        <v>43136.25</v>
      </c>
      <c r="U467">
        <f t="shared" si="39"/>
        <v>2018</v>
      </c>
    </row>
    <row r="468" spans="1:21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35"/>
        <v>332</v>
      </c>
      <c r="P468">
        <f t="shared" si="36"/>
        <v>95</v>
      </c>
      <c r="Q468" t="s">
        <v>2039</v>
      </c>
      <c r="R468" t="s">
        <v>2048</v>
      </c>
      <c r="S468" s="6">
        <f t="shared" si="37"/>
        <v>41409.208333333336</v>
      </c>
      <c r="T468" s="6">
        <f t="shared" si="38"/>
        <v>41432.208333333336</v>
      </c>
      <c r="U468">
        <f t="shared" si="39"/>
        <v>2013</v>
      </c>
    </row>
    <row r="469" spans="1:21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35"/>
        <v>575</v>
      </c>
      <c r="P469">
        <f t="shared" si="36"/>
        <v>58</v>
      </c>
      <c r="Q469" t="s">
        <v>2039</v>
      </c>
      <c r="R469" t="s">
        <v>2040</v>
      </c>
      <c r="S469" s="6">
        <f t="shared" si="37"/>
        <v>42331.25</v>
      </c>
      <c r="T469" s="6">
        <f t="shared" si="38"/>
        <v>42338.25</v>
      </c>
      <c r="U469">
        <f t="shared" si="39"/>
        <v>2015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35"/>
        <v>41</v>
      </c>
      <c r="P470">
        <f t="shared" si="36"/>
        <v>101</v>
      </c>
      <c r="Q470" t="s">
        <v>2041</v>
      </c>
      <c r="R470" t="s">
        <v>2042</v>
      </c>
      <c r="S470" s="6">
        <f t="shared" si="37"/>
        <v>43569.208333333328</v>
      </c>
      <c r="T470" s="6">
        <f t="shared" si="38"/>
        <v>43585.208333333328</v>
      </c>
      <c r="U470">
        <f t="shared" si="39"/>
        <v>2019</v>
      </c>
    </row>
    <row r="471" spans="1:21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35"/>
        <v>184</v>
      </c>
      <c r="P471">
        <f t="shared" si="36"/>
        <v>65</v>
      </c>
      <c r="Q471" t="s">
        <v>2043</v>
      </c>
      <c r="R471" t="s">
        <v>2046</v>
      </c>
      <c r="S471" s="6">
        <f t="shared" si="37"/>
        <v>42142.208333333328</v>
      </c>
      <c r="T471" s="6">
        <f t="shared" si="38"/>
        <v>42144.208333333328</v>
      </c>
      <c r="U471">
        <f t="shared" si="39"/>
        <v>2015</v>
      </c>
    </row>
    <row r="472" spans="1:21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35"/>
        <v>286</v>
      </c>
      <c r="P472">
        <f t="shared" si="36"/>
        <v>27</v>
      </c>
      <c r="Q472" t="s">
        <v>2039</v>
      </c>
      <c r="R472" t="s">
        <v>2048</v>
      </c>
      <c r="S472" s="6">
        <f t="shared" si="37"/>
        <v>42716.25</v>
      </c>
      <c r="T472" s="6">
        <f t="shared" si="38"/>
        <v>42723.25</v>
      </c>
      <c r="U472">
        <f t="shared" si="39"/>
        <v>2016</v>
      </c>
    </row>
    <row r="473" spans="1:21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35"/>
        <v>319</v>
      </c>
      <c r="P473">
        <f t="shared" si="36"/>
        <v>51</v>
      </c>
      <c r="Q473" t="s">
        <v>2035</v>
      </c>
      <c r="R473" t="s">
        <v>2036</v>
      </c>
      <c r="S473" s="6">
        <f t="shared" si="37"/>
        <v>41031.208333333336</v>
      </c>
      <c r="T473" s="6">
        <f t="shared" si="38"/>
        <v>41031.208333333336</v>
      </c>
      <c r="U473">
        <f t="shared" si="39"/>
        <v>2012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35"/>
        <v>39</v>
      </c>
      <c r="P474">
        <f t="shared" si="36"/>
        <v>105</v>
      </c>
      <c r="Q474" t="s">
        <v>2037</v>
      </c>
      <c r="R474" t="s">
        <v>2038</v>
      </c>
      <c r="S474" s="6">
        <f t="shared" si="37"/>
        <v>43535.208333333328</v>
      </c>
      <c r="T474" s="6">
        <f t="shared" si="38"/>
        <v>43589.208333333328</v>
      </c>
      <c r="U474">
        <f t="shared" si="39"/>
        <v>2019</v>
      </c>
    </row>
    <row r="475" spans="1:21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35"/>
        <v>178</v>
      </c>
      <c r="P475">
        <f t="shared" si="36"/>
        <v>84</v>
      </c>
      <c r="Q475" t="s">
        <v>2037</v>
      </c>
      <c r="R475" t="s">
        <v>2045</v>
      </c>
      <c r="S475" s="6">
        <f t="shared" si="37"/>
        <v>43277.208333333328</v>
      </c>
      <c r="T475" s="6">
        <f t="shared" si="38"/>
        <v>43278.208333333328</v>
      </c>
      <c r="U475">
        <f t="shared" si="39"/>
        <v>2018</v>
      </c>
    </row>
    <row r="476" spans="1:21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35"/>
        <v>365</v>
      </c>
      <c r="P476">
        <f t="shared" si="36"/>
        <v>103</v>
      </c>
      <c r="Q476" t="s">
        <v>2043</v>
      </c>
      <c r="R476" t="s">
        <v>2062</v>
      </c>
      <c r="S476" s="6">
        <f t="shared" si="37"/>
        <v>41989.25</v>
      </c>
      <c r="T476" s="6">
        <f t="shared" si="38"/>
        <v>41990.25</v>
      </c>
      <c r="U476">
        <f t="shared" si="39"/>
        <v>2014</v>
      </c>
    </row>
    <row r="477" spans="1:21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35"/>
        <v>114</v>
      </c>
      <c r="P477">
        <f t="shared" si="36"/>
        <v>40</v>
      </c>
      <c r="Q477" t="s">
        <v>2049</v>
      </c>
      <c r="R477" t="s">
        <v>2061</v>
      </c>
      <c r="S477" s="6">
        <f t="shared" si="37"/>
        <v>41450.208333333336</v>
      </c>
      <c r="T477" s="6">
        <f t="shared" si="38"/>
        <v>41454.208333333336</v>
      </c>
      <c r="U477">
        <f t="shared" si="39"/>
        <v>2013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35"/>
        <v>30</v>
      </c>
      <c r="P478">
        <f t="shared" si="36"/>
        <v>51</v>
      </c>
      <c r="Q478" t="s">
        <v>2049</v>
      </c>
      <c r="R478" t="s">
        <v>2055</v>
      </c>
      <c r="S478" s="6">
        <f t="shared" si="37"/>
        <v>43322.208333333328</v>
      </c>
      <c r="T478" s="6">
        <f t="shared" si="38"/>
        <v>43328.208333333328</v>
      </c>
      <c r="U478">
        <f t="shared" si="39"/>
        <v>2018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35"/>
        <v>54</v>
      </c>
      <c r="P479">
        <f t="shared" si="36"/>
        <v>41</v>
      </c>
      <c r="Q479" t="s">
        <v>2043</v>
      </c>
      <c r="R479" t="s">
        <v>2065</v>
      </c>
      <c r="S479" s="6">
        <f t="shared" si="37"/>
        <v>40720.208333333336</v>
      </c>
      <c r="T479" s="6">
        <f t="shared" si="38"/>
        <v>40747.208333333336</v>
      </c>
      <c r="U479">
        <f t="shared" si="39"/>
        <v>2011</v>
      </c>
    </row>
    <row r="480" spans="1:21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35"/>
        <v>236</v>
      </c>
      <c r="P480">
        <f t="shared" si="36"/>
        <v>59</v>
      </c>
      <c r="Q480" t="s">
        <v>2039</v>
      </c>
      <c r="R480" t="s">
        <v>2048</v>
      </c>
      <c r="S480" s="6">
        <f t="shared" si="37"/>
        <v>42072.208333333328</v>
      </c>
      <c r="T480" s="6">
        <f t="shared" si="38"/>
        <v>42084.208333333328</v>
      </c>
      <c r="U480">
        <f t="shared" si="39"/>
        <v>2015</v>
      </c>
    </row>
    <row r="481" spans="1:21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35"/>
        <v>513</v>
      </c>
      <c r="P481">
        <f t="shared" si="36"/>
        <v>71</v>
      </c>
      <c r="Q481" t="s">
        <v>2035</v>
      </c>
      <c r="R481" t="s">
        <v>2036</v>
      </c>
      <c r="S481" s="6">
        <f t="shared" si="37"/>
        <v>42945.208333333328</v>
      </c>
      <c r="T481" s="6">
        <f t="shared" si="38"/>
        <v>42947.208333333328</v>
      </c>
      <c r="U481">
        <f t="shared" si="39"/>
        <v>2017</v>
      </c>
    </row>
    <row r="482" spans="1:21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35"/>
        <v>101</v>
      </c>
      <c r="P482">
        <f t="shared" si="36"/>
        <v>99</v>
      </c>
      <c r="Q482" t="s">
        <v>2056</v>
      </c>
      <c r="R482" t="s">
        <v>2057</v>
      </c>
      <c r="S482" s="6">
        <f t="shared" si="37"/>
        <v>40248.25</v>
      </c>
      <c r="T482" s="6">
        <f t="shared" si="38"/>
        <v>40257.208333333336</v>
      </c>
      <c r="U482">
        <f t="shared" si="39"/>
        <v>2010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35"/>
        <v>81</v>
      </c>
      <c r="P483">
        <f t="shared" si="36"/>
        <v>104</v>
      </c>
      <c r="Q483" t="s">
        <v>2041</v>
      </c>
      <c r="R483" t="s">
        <v>2042</v>
      </c>
      <c r="S483" s="6">
        <f t="shared" si="37"/>
        <v>41913.208333333336</v>
      </c>
      <c r="T483" s="6">
        <f t="shared" si="38"/>
        <v>41955.25</v>
      </c>
      <c r="U483">
        <f t="shared" si="39"/>
        <v>2014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35"/>
        <v>16</v>
      </c>
      <c r="P484">
        <f t="shared" si="36"/>
        <v>77</v>
      </c>
      <c r="Q484" t="s">
        <v>2049</v>
      </c>
      <c r="R484" t="s">
        <v>2055</v>
      </c>
      <c r="S484" s="6">
        <f t="shared" si="37"/>
        <v>40963.25</v>
      </c>
      <c r="T484" s="6">
        <f t="shared" si="38"/>
        <v>40974.25</v>
      </c>
      <c r="U484">
        <f t="shared" si="39"/>
        <v>2012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35"/>
        <v>53</v>
      </c>
      <c r="P485">
        <f t="shared" si="36"/>
        <v>87</v>
      </c>
      <c r="Q485" t="s">
        <v>2041</v>
      </c>
      <c r="R485" t="s">
        <v>2042</v>
      </c>
      <c r="S485" s="6">
        <f t="shared" si="37"/>
        <v>43811.25</v>
      </c>
      <c r="T485" s="6">
        <f t="shared" si="38"/>
        <v>43818.25</v>
      </c>
      <c r="U485">
        <f t="shared" si="39"/>
        <v>2019</v>
      </c>
    </row>
    <row r="486" spans="1:21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35"/>
        <v>260</v>
      </c>
      <c r="P486">
        <f t="shared" si="36"/>
        <v>49</v>
      </c>
      <c r="Q486" t="s">
        <v>2035</v>
      </c>
      <c r="R486" t="s">
        <v>2036</v>
      </c>
      <c r="S486" s="6">
        <f t="shared" si="37"/>
        <v>41855.208333333336</v>
      </c>
      <c r="T486" s="6">
        <f t="shared" si="38"/>
        <v>41904.208333333336</v>
      </c>
      <c r="U486">
        <f t="shared" si="39"/>
        <v>2014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35"/>
        <v>31</v>
      </c>
      <c r="P487">
        <f t="shared" si="36"/>
        <v>43</v>
      </c>
      <c r="Q487" t="s">
        <v>2041</v>
      </c>
      <c r="R487" t="s">
        <v>2042</v>
      </c>
      <c r="S487" s="6">
        <f t="shared" si="37"/>
        <v>43626.208333333328</v>
      </c>
      <c r="T487" s="6">
        <f t="shared" si="38"/>
        <v>43667.208333333328</v>
      </c>
      <c r="U487">
        <f t="shared" si="39"/>
        <v>2019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35"/>
        <v>14</v>
      </c>
      <c r="P488">
        <f t="shared" si="36"/>
        <v>33</v>
      </c>
      <c r="Q488" t="s">
        <v>2049</v>
      </c>
      <c r="R488" t="s">
        <v>2061</v>
      </c>
      <c r="S488" s="6">
        <f t="shared" si="37"/>
        <v>43168.25</v>
      </c>
      <c r="T488" s="6">
        <f t="shared" si="38"/>
        <v>43183.208333333328</v>
      </c>
      <c r="U488">
        <f t="shared" si="39"/>
        <v>2018</v>
      </c>
    </row>
    <row r="489" spans="1:21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35"/>
        <v>179</v>
      </c>
      <c r="P489">
        <f t="shared" si="36"/>
        <v>84</v>
      </c>
      <c r="Q489" t="s">
        <v>2041</v>
      </c>
      <c r="R489" t="s">
        <v>2042</v>
      </c>
      <c r="S489" s="6">
        <f t="shared" si="37"/>
        <v>42845.208333333328</v>
      </c>
      <c r="T489" s="6">
        <f t="shared" si="38"/>
        <v>42878.208333333328</v>
      </c>
      <c r="U489">
        <f t="shared" si="39"/>
        <v>2017</v>
      </c>
    </row>
    <row r="490" spans="1:21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35"/>
        <v>220</v>
      </c>
      <c r="P490">
        <f t="shared" si="36"/>
        <v>101</v>
      </c>
      <c r="Q490" t="s">
        <v>2041</v>
      </c>
      <c r="R490" t="s">
        <v>2042</v>
      </c>
      <c r="S490" s="6">
        <f t="shared" si="37"/>
        <v>42403.25</v>
      </c>
      <c r="T490" s="6">
        <f t="shared" si="38"/>
        <v>42420.25</v>
      </c>
      <c r="U490">
        <f t="shared" si="39"/>
        <v>2016</v>
      </c>
    </row>
    <row r="491" spans="1:21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35"/>
        <v>102</v>
      </c>
      <c r="P491">
        <f t="shared" si="36"/>
        <v>110</v>
      </c>
      <c r="Q491" t="s">
        <v>2039</v>
      </c>
      <c r="R491" t="s">
        <v>2048</v>
      </c>
      <c r="S491" s="6">
        <f t="shared" si="37"/>
        <v>40406.208333333336</v>
      </c>
      <c r="T491" s="6">
        <f t="shared" si="38"/>
        <v>40411.208333333336</v>
      </c>
      <c r="U491">
        <f t="shared" si="39"/>
        <v>2010</v>
      </c>
    </row>
    <row r="492" spans="1:21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35"/>
        <v>192</v>
      </c>
      <c r="P492">
        <f t="shared" si="36"/>
        <v>32</v>
      </c>
      <c r="Q492" t="s">
        <v>2066</v>
      </c>
      <c r="R492" t="s">
        <v>2067</v>
      </c>
      <c r="S492" s="6">
        <f t="shared" si="37"/>
        <v>43786.25</v>
      </c>
      <c r="T492" s="6">
        <f t="shared" si="38"/>
        <v>43793.25</v>
      </c>
      <c r="U492">
        <f t="shared" si="39"/>
        <v>2019</v>
      </c>
    </row>
    <row r="493" spans="1:21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35"/>
        <v>305</v>
      </c>
      <c r="P493">
        <f t="shared" si="36"/>
        <v>71</v>
      </c>
      <c r="Q493" t="s">
        <v>2035</v>
      </c>
      <c r="R493" t="s">
        <v>2036</v>
      </c>
      <c r="S493" s="6">
        <f t="shared" si="37"/>
        <v>41456.208333333336</v>
      </c>
      <c r="T493" s="6">
        <f t="shared" si="38"/>
        <v>41482.208333333336</v>
      </c>
      <c r="U493">
        <f t="shared" si="39"/>
        <v>2013</v>
      </c>
    </row>
    <row r="494" spans="1:21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35"/>
        <v>24</v>
      </c>
      <c r="P494">
        <f t="shared" si="36"/>
        <v>77</v>
      </c>
      <c r="Q494" t="s">
        <v>2043</v>
      </c>
      <c r="R494" t="s">
        <v>2054</v>
      </c>
      <c r="S494" s="6">
        <f t="shared" si="37"/>
        <v>40336.208333333336</v>
      </c>
      <c r="T494" s="6">
        <f t="shared" si="38"/>
        <v>40371.208333333336</v>
      </c>
      <c r="U494">
        <f t="shared" si="39"/>
        <v>2010</v>
      </c>
    </row>
    <row r="495" spans="1:21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35"/>
        <v>724</v>
      </c>
      <c r="P495">
        <f t="shared" si="36"/>
        <v>102</v>
      </c>
      <c r="Q495" t="s">
        <v>2056</v>
      </c>
      <c r="R495" t="s">
        <v>2057</v>
      </c>
      <c r="S495" s="6">
        <f t="shared" si="37"/>
        <v>43645.208333333328</v>
      </c>
      <c r="T495" s="6">
        <f t="shared" si="38"/>
        <v>43658.208333333328</v>
      </c>
      <c r="U495">
        <f t="shared" si="39"/>
        <v>2019</v>
      </c>
    </row>
    <row r="496" spans="1:21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35"/>
        <v>547</v>
      </c>
      <c r="P496">
        <f t="shared" si="36"/>
        <v>51</v>
      </c>
      <c r="Q496" t="s">
        <v>2039</v>
      </c>
      <c r="R496" t="s">
        <v>2048</v>
      </c>
      <c r="S496" s="6">
        <f t="shared" si="37"/>
        <v>40990.208333333336</v>
      </c>
      <c r="T496" s="6">
        <f t="shared" si="38"/>
        <v>40991.208333333336</v>
      </c>
      <c r="U496">
        <f t="shared" si="39"/>
        <v>2012</v>
      </c>
    </row>
    <row r="497" spans="1:21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35"/>
        <v>415</v>
      </c>
      <c r="P497">
        <f t="shared" si="36"/>
        <v>68</v>
      </c>
      <c r="Q497" t="s">
        <v>2041</v>
      </c>
      <c r="R497" t="s">
        <v>2042</v>
      </c>
      <c r="S497" s="6">
        <f t="shared" si="37"/>
        <v>41800.208333333336</v>
      </c>
      <c r="T497" s="6">
        <f t="shared" si="38"/>
        <v>41804.208333333336</v>
      </c>
      <c r="U497">
        <f t="shared" si="39"/>
        <v>2014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35"/>
        <v>1</v>
      </c>
      <c r="P498">
        <f t="shared" si="36"/>
        <v>31</v>
      </c>
      <c r="Q498" t="s">
        <v>2043</v>
      </c>
      <c r="R498" t="s">
        <v>2051</v>
      </c>
      <c r="S498" s="6">
        <f t="shared" si="37"/>
        <v>42876.208333333328</v>
      </c>
      <c r="T498" s="6">
        <f t="shared" si="38"/>
        <v>42893.208333333328</v>
      </c>
      <c r="U498">
        <f t="shared" si="39"/>
        <v>2017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35"/>
        <v>34</v>
      </c>
      <c r="P499">
        <f t="shared" si="36"/>
        <v>28</v>
      </c>
      <c r="Q499" t="s">
        <v>2039</v>
      </c>
      <c r="R499" t="s">
        <v>2048</v>
      </c>
      <c r="S499" s="6">
        <f t="shared" si="37"/>
        <v>42724.25</v>
      </c>
      <c r="T499" s="6">
        <f t="shared" si="38"/>
        <v>42724.25</v>
      </c>
      <c r="U499">
        <f t="shared" si="39"/>
        <v>2016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35"/>
        <v>24</v>
      </c>
      <c r="P500">
        <f t="shared" si="36"/>
        <v>80</v>
      </c>
      <c r="Q500" t="s">
        <v>2039</v>
      </c>
      <c r="R500" t="s">
        <v>2040</v>
      </c>
      <c r="S500" s="6">
        <f t="shared" si="37"/>
        <v>42005.25</v>
      </c>
      <c r="T500" s="6">
        <f t="shared" si="38"/>
        <v>42007.25</v>
      </c>
      <c r="U500">
        <f t="shared" si="39"/>
        <v>2015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35"/>
        <v>48</v>
      </c>
      <c r="P501">
        <f t="shared" si="36"/>
        <v>38</v>
      </c>
      <c r="Q501" t="s">
        <v>2043</v>
      </c>
      <c r="R501" t="s">
        <v>2044</v>
      </c>
      <c r="S501" s="6">
        <f t="shared" si="37"/>
        <v>42444.208333333328</v>
      </c>
      <c r="T501" s="6">
        <f t="shared" si="38"/>
        <v>42449.208333333328</v>
      </c>
      <c r="U501">
        <f t="shared" si="39"/>
        <v>2016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35"/>
        <v>0</v>
      </c>
      <c r="P502">
        <f t="shared" si="36"/>
        <v>0</v>
      </c>
      <c r="Q502" t="s">
        <v>2041</v>
      </c>
      <c r="R502" t="s">
        <v>2042</v>
      </c>
      <c r="S502" s="6">
        <f t="shared" si="37"/>
        <v>41395.208333333336</v>
      </c>
      <c r="T502" s="6">
        <f t="shared" si="38"/>
        <v>41423.208333333336</v>
      </c>
      <c r="U502">
        <f t="shared" si="39"/>
        <v>2013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35"/>
        <v>70</v>
      </c>
      <c r="P503">
        <f t="shared" si="36"/>
        <v>60</v>
      </c>
      <c r="Q503" t="s">
        <v>2043</v>
      </c>
      <c r="R503" t="s">
        <v>2044</v>
      </c>
      <c r="S503" s="6">
        <f t="shared" si="37"/>
        <v>41345.208333333336</v>
      </c>
      <c r="T503" s="6">
        <f t="shared" si="38"/>
        <v>41347.208333333336</v>
      </c>
      <c r="U503">
        <f t="shared" si="39"/>
        <v>2013</v>
      </c>
    </row>
    <row r="504" spans="1:21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35"/>
        <v>530</v>
      </c>
      <c r="P504">
        <f t="shared" si="36"/>
        <v>37</v>
      </c>
      <c r="Q504" t="s">
        <v>2052</v>
      </c>
      <c r="R504" t="s">
        <v>2053</v>
      </c>
      <c r="S504" s="6">
        <f t="shared" si="37"/>
        <v>41117.208333333336</v>
      </c>
      <c r="T504" s="6">
        <f t="shared" si="38"/>
        <v>41146.208333333336</v>
      </c>
      <c r="U504">
        <f t="shared" si="39"/>
        <v>2012</v>
      </c>
    </row>
    <row r="505" spans="1:21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35"/>
        <v>180</v>
      </c>
      <c r="P505">
        <f t="shared" si="36"/>
        <v>100</v>
      </c>
      <c r="Q505" t="s">
        <v>2043</v>
      </c>
      <c r="R505" t="s">
        <v>2046</v>
      </c>
      <c r="S505" s="6">
        <f t="shared" si="37"/>
        <v>42186.208333333328</v>
      </c>
      <c r="T505" s="6">
        <f t="shared" si="38"/>
        <v>42206.208333333328</v>
      </c>
      <c r="U505">
        <f t="shared" si="39"/>
        <v>2015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35"/>
        <v>92</v>
      </c>
      <c r="P506">
        <f t="shared" si="36"/>
        <v>112</v>
      </c>
      <c r="Q506" t="s">
        <v>2037</v>
      </c>
      <c r="R506" t="s">
        <v>2038</v>
      </c>
      <c r="S506" s="6">
        <f t="shared" si="37"/>
        <v>42142.208333333328</v>
      </c>
      <c r="T506" s="6">
        <f t="shared" si="38"/>
        <v>42143.208333333328</v>
      </c>
      <c r="U506">
        <f t="shared" si="39"/>
        <v>2015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35"/>
        <v>14</v>
      </c>
      <c r="P507">
        <f t="shared" si="36"/>
        <v>36</v>
      </c>
      <c r="Q507" t="s">
        <v>2049</v>
      </c>
      <c r="R507" t="s">
        <v>2058</v>
      </c>
      <c r="S507" s="6">
        <f t="shared" si="37"/>
        <v>41341.25</v>
      </c>
      <c r="T507" s="6">
        <f t="shared" si="38"/>
        <v>41383.208333333336</v>
      </c>
      <c r="U507">
        <f t="shared" si="39"/>
        <v>2013</v>
      </c>
    </row>
    <row r="508" spans="1:21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35"/>
        <v>927</v>
      </c>
      <c r="P508">
        <f t="shared" si="36"/>
        <v>66</v>
      </c>
      <c r="Q508" t="s">
        <v>2041</v>
      </c>
      <c r="R508" t="s">
        <v>2042</v>
      </c>
      <c r="S508" s="6">
        <f t="shared" si="37"/>
        <v>43062.25</v>
      </c>
      <c r="T508" s="6">
        <f t="shared" si="38"/>
        <v>43079.25</v>
      </c>
      <c r="U508">
        <f t="shared" si="39"/>
        <v>2017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35"/>
        <v>40</v>
      </c>
      <c r="P509">
        <f t="shared" si="36"/>
        <v>44</v>
      </c>
      <c r="Q509" t="s">
        <v>2039</v>
      </c>
      <c r="R509" t="s">
        <v>2040</v>
      </c>
      <c r="S509" s="6">
        <f t="shared" si="37"/>
        <v>41373.208333333336</v>
      </c>
      <c r="T509" s="6">
        <f t="shared" si="38"/>
        <v>41422.208333333336</v>
      </c>
      <c r="U509">
        <f t="shared" si="39"/>
        <v>2013</v>
      </c>
    </row>
    <row r="510" spans="1:21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35"/>
        <v>112</v>
      </c>
      <c r="P510">
        <f t="shared" si="36"/>
        <v>53</v>
      </c>
      <c r="Q510" t="s">
        <v>2041</v>
      </c>
      <c r="R510" t="s">
        <v>2042</v>
      </c>
      <c r="S510" s="6">
        <f t="shared" si="37"/>
        <v>43310.208333333328</v>
      </c>
      <c r="T510" s="6">
        <f t="shared" si="38"/>
        <v>43331.208333333328</v>
      </c>
      <c r="U510">
        <f t="shared" si="39"/>
        <v>2018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35"/>
        <v>71</v>
      </c>
      <c r="P511">
        <f t="shared" si="36"/>
        <v>95</v>
      </c>
      <c r="Q511" t="s">
        <v>2041</v>
      </c>
      <c r="R511" t="s">
        <v>2042</v>
      </c>
      <c r="S511" s="6">
        <f t="shared" si="37"/>
        <v>41034.208333333336</v>
      </c>
      <c r="T511" s="6">
        <f t="shared" si="38"/>
        <v>41044.208333333336</v>
      </c>
      <c r="U511">
        <f t="shared" si="39"/>
        <v>2012</v>
      </c>
    </row>
    <row r="512" spans="1:21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35"/>
        <v>119</v>
      </c>
      <c r="P512">
        <f t="shared" si="36"/>
        <v>71</v>
      </c>
      <c r="Q512" t="s">
        <v>2043</v>
      </c>
      <c r="R512" t="s">
        <v>2046</v>
      </c>
      <c r="S512" s="6">
        <f t="shared" si="37"/>
        <v>43251.208333333328</v>
      </c>
      <c r="T512" s="6">
        <f t="shared" si="38"/>
        <v>43275.208333333328</v>
      </c>
      <c r="U512">
        <f t="shared" si="39"/>
        <v>2018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35"/>
        <v>24</v>
      </c>
      <c r="P513">
        <f t="shared" si="36"/>
        <v>98</v>
      </c>
      <c r="Q513" t="s">
        <v>2041</v>
      </c>
      <c r="R513" t="s">
        <v>2042</v>
      </c>
      <c r="S513" s="6">
        <f t="shared" si="37"/>
        <v>43671.208333333328</v>
      </c>
      <c r="T513" s="6">
        <f t="shared" si="38"/>
        <v>43681.208333333328</v>
      </c>
      <c r="U513">
        <f t="shared" si="39"/>
        <v>2019</v>
      </c>
    </row>
    <row r="514" spans="1:21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35"/>
        <v>139</v>
      </c>
      <c r="P514">
        <f t="shared" si="36"/>
        <v>53</v>
      </c>
      <c r="Q514" t="s">
        <v>2052</v>
      </c>
      <c r="R514" t="s">
        <v>2053</v>
      </c>
      <c r="S514" s="6">
        <f t="shared" si="37"/>
        <v>41825.208333333336</v>
      </c>
      <c r="T514" s="6">
        <f t="shared" si="38"/>
        <v>41826.208333333336</v>
      </c>
      <c r="U514">
        <f t="shared" si="39"/>
        <v>2014</v>
      </c>
    </row>
    <row r="515" spans="1:21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0">ROUND((E515/D515) * 100, 0)</f>
        <v>39</v>
      </c>
      <c r="P515">
        <f t="shared" ref="P515:P578" si="41">ROUND(IF(ISERROR(E515/G515), 0, E515/G515), 0)</f>
        <v>93</v>
      </c>
      <c r="Q515" t="s">
        <v>2043</v>
      </c>
      <c r="R515" t="s">
        <v>2062</v>
      </c>
      <c r="S515" s="6">
        <f t="shared" ref="S515:S578" si="42">(((J515/60)/60)/24)+DATE(1970,1,1)</f>
        <v>40430.208333333336</v>
      </c>
      <c r="T515" s="6">
        <f t="shared" ref="T515:T578" si="43">(((K515/60)/60)/24)+DATE(1970,1,1)</f>
        <v>40432.208333333336</v>
      </c>
      <c r="U515">
        <f t="shared" ref="U515:U578" si="44">YEAR(S515)</f>
        <v>2010</v>
      </c>
    </row>
    <row r="516" spans="1:21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0"/>
        <v>22</v>
      </c>
      <c r="P516">
        <f t="shared" si="41"/>
        <v>59</v>
      </c>
      <c r="Q516" t="s">
        <v>2037</v>
      </c>
      <c r="R516" t="s">
        <v>2038</v>
      </c>
      <c r="S516" s="6">
        <f t="shared" si="42"/>
        <v>41614.25</v>
      </c>
      <c r="T516" s="6">
        <f t="shared" si="43"/>
        <v>41619.25</v>
      </c>
      <c r="U516">
        <f t="shared" si="44"/>
        <v>2013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0"/>
        <v>56</v>
      </c>
      <c r="P517">
        <f t="shared" si="41"/>
        <v>36</v>
      </c>
      <c r="Q517" t="s">
        <v>2041</v>
      </c>
      <c r="R517" t="s">
        <v>2042</v>
      </c>
      <c r="S517" s="6">
        <f t="shared" si="42"/>
        <v>40900.25</v>
      </c>
      <c r="T517" s="6">
        <f t="shared" si="43"/>
        <v>40902.25</v>
      </c>
      <c r="U517">
        <f t="shared" si="44"/>
        <v>2011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0"/>
        <v>43</v>
      </c>
      <c r="P518">
        <f t="shared" si="41"/>
        <v>63</v>
      </c>
      <c r="Q518" t="s">
        <v>2049</v>
      </c>
      <c r="R518" t="s">
        <v>2050</v>
      </c>
      <c r="S518" s="6">
        <f t="shared" si="42"/>
        <v>40396.208333333336</v>
      </c>
      <c r="T518" s="6">
        <f t="shared" si="43"/>
        <v>40434.208333333336</v>
      </c>
      <c r="U518">
        <f t="shared" si="44"/>
        <v>2010</v>
      </c>
    </row>
    <row r="519" spans="1:21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0"/>
        <v>112</v>
      </c>
      <c r="P519">
        <f t="shared" si="41"/>
        <v>85</v>
      </c>
      <c r="Q519" t="s">
        <v>2035</v>
      </c>
      <c r="R519" t="s">
        <v>2036</v>
      </c>
      <c r="S519" s="6">
        <f t="shared" si="42"/>
        <v>42860.208333333328</v>
      </c>
      <c r="T519" s="6">
        <f t="shared" si="43"/>
        <v>42865.208333333328</v>
      </c>
      <c r="U519">
        <f t="shared" si="44"/>
        <v>2017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0"/>
        <v>7</v>
      </c>
      <c r="P520">
        <f t="shared" si="41"/>
        <v>62</v>
      </c>
      <c r="Q520" t="s">
        <v>2043</v>
      </c>
      <c r="R520" t="s">
        <v>2051</v>
      </c>
      <c r="S520" s="6">
        <f t="shared" si="42"/>
        <v>43154.25</v>
      </c>
      <c r="T520" s="6">
        <f t="shared" si="43"/>
        <v>43156.25</v>
      </c>
      <c r="U520">
        <f t="shared" si="44"/>
        <v>2018</v>
      </c>
    </row>
    <row r="521" spans="1:21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0"/>
        <v>102</v>
      </c>
      <c r="P521">
        <f t="shared" si="41"/>
        <v>102</v>
      </c>
      <c r="Q521" t="s">
        <v>2037</v>
      </c>
      <c r="R521" t="s">
        <v>2038</v>
      </c>
      <c r="S521" s="6">
        <f t="shared" si="42"/>
        <v>42012.25</v>
      </c>
      <c r="T521" s="6">
        <f t="shared" si="43"/>
        <v>42026.25</v>
      </c>
      <c r="U521">
        <f t="shared" si="44"/>
        <v>2015</v>
      </c>
    </row>
    <row r="522" spans="1:21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0"/>
        <v>426</v>
      </c>
      <c r="P522">
        <f t="shared" si="41"/>
        <v>106</v>
      </c>
      <c r="Q522" t="s">
        <v>2041</v>
      </c>
      <c r="R522" t="s">
        <v>2042</v>
      </c>
      <c r="S522" s="6">
        <f t="shared" si="42"/>
        <v>43574.208333333328</v>
      </c>
      <c r="T522" s="6">
        <f t="shared" si="43"/>
        <v>43577.208333333328</v>
      </c>
      <c r="U522">
        <f t="shared" si="44"/>
        <v>2019</v>
      </c>
    </row>
    <row r="523" spans="1:21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0"/>
        <v>146</v>
      </c>
      <c r="P523">
        <f t="shared" si="41"/>
        <v>30</v>
      </c>
      <c r="Q523" t="s">
        <v>2043</v>
      </c>
      <c r="R523" t="s">
        <v>2046</v>
      </c>
      <c r="S523" s="6">
        <f t="shared" si="42"/>
        <v>42605.208333333328</v>
      </c>
      <c r="T523" s="6">
        <f t="shared" si="43"/>
        <v>42611.208333333328</v>
      </c>
      <c r="U523">
        <f t="shared" si="44"/>
        <v>2016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0"/>
        <v>32</v>
      </c>
      <c r="P524">
        <f t="shared" si="41"/>
        <v>86</v>
      </c>
      <c r="Q524" t="s">
        <v>2043</v>
      </c>
      <c r="R524" t="s">
        <v>2054</v>
      </c>
      <c r="S524" s="6">
        <f t="shared" si="42"/>
        <v>41093.208333333336</v>
      </c>
      <c r="T524" s="6">
        <f t="shared" si="43"/>
        <v>41105.208333333336</v>
      </c>
      <c r="U524">
        <f t="shared" si="44"/>
        <v>2012</v>
      </c>
    </row>
    <row r="525" spans="1:21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0"/>
        <v>700</v>
      </c>
      <c r="P525">
        <f t="shared" si="41"/>
        <v>71</v>
      </c>
      <c r="Q525" t="s">
        <v>2043</v>
      </c>
      <c r="R525" t="s">
        <v>2054</v>
      </c>
      <c r="S525" s="6">
        <f t="shared" si="42"/>
        <v>40241.25</v>
      </c>
      <c r="T525" s="6">
        <f t="shared" si="43"/>
        <v>40246.25</v>
      </c>
      <c r="U525">
        <f t="shared" si="44"/>
        <v>2010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0"/>
        <v>84</v>
      </c>
      <c r="P526">
        <f t="shared" si="41"/>
        <v>41</v>
      </c>
      <c r="Q526" t="s">
        <v>2041</v>
      </c>
      <c r="R526" t="s">
        <v>2042</v>
      </c>
      <c r="S526" s="6">
        <f t="shared" si="42"/>
        <v>40294.208333333336</v>
      </c>
      <c r="T526" s="6">
        <f t="shared" si="43"/>
        <v>40307.208333333336</v>
      </c>
      <c r="U526">
        <f t="shared" si="44"/>
        <v>2010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0"/>
        <v>84</v>
      </c>
      <c r="P527">
        <f t="shared" si="41"/>
        <v>28</v>
      </c>
      <c r="Q527" t="s">
        <v>2039</v>
      </c>
      <c r="R527" t="s">
        <v>2048</v>
      </c>
      <c r="S527" s="6">
        <f t="shared" si="42"/>
        <v>40505.25</v>
      </c>
      <c r="T527" s="6">
        <f t="shared" si="43"/>
        <v>40509.25</v>
      </c>
      <c r="U527">
        <f t="shared" si="44"/>
        <v>2010</v>
      </c>
    </row>
    <row r="528" spans="1:21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0"/>
        <v>156</v>
      </c>
      <c r="P528">
        <f t="shared" si="41"/>
        <v>88</v>
      </c>
      <c r="Q528" t="s">
        <v>2041</v>
      </c>
      <c r="R528" t="s">
        <v>2042</v>
      </c>
      <c r="S528" s="6">
        <f t="shared" si="42"/>
        <v>42364.25</v>
      </c>
      <c r="T528" s="6">
        <f t="shared" si="43"/>
        <v>42401.25</v>
      </c>
      <c r="U528">
        <f t="shared" si="44"/>
        <v>2015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0"/>
        <v>100</v>
      </c>
      <c r="P529">
        <f t="shared" si="41"/>
        <v>31</v>
      </c>
      <c r="Q529" t="s">
        <v>2043</v>
      </c>
      <c r="R529" t="s">
        <v>2051</v>
      </c>
      <c r="S529" s="6">
        <f t="shared" si="42"/>
        <v>42405.25</v>
      </c>
      <c r="T529" s="6">
        <f t="shared" si="43"/>
        <v>42441.25</v>
      </c>
      <c r="U529">
        <f t="shared" si="44"/>
        <v>2016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0"/>
        <v>80</v>
      </c>
      <c r="P530">
        <f t="shared" si="41"/>
        <v>90</v>
      </c>
      <c r="Q530" t="s">
        <v>2037</v>
      </c>
      <c r="R530" t="s">
        <v>2047</v>
      </c>
      <c r="S530" s="6">
        <f t="shared" si="42"/>
        <v>41601.25</v>
      </c>
      <c r="T530" s="6">
        <f t="shared" si="43"/>
        <v>41646.25</v>
      </c>
      <c r="U530">
        <f t="shared" si="44"/>
        <v>2013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0"/>
        <v>11</v>
      </c>
      <c r="P531">
        <f t="shared" si="41"/>
        <v>64</v>
      </c>
      <c r="Q531" t="s">
        <v>2052</v>
      </c>
      <c r="R531" t="s">
        <v>2053</v>
      </c>
      <c r="S531" s="6">
        <f t="shared" si="42"/>
        <v>41769.208333333336</v>
      </c>
      <c r="T531" s="6">
        <f t="shared" si="43"/>
        <v>41797.208333333336</v>
      </c>
      <c r="U531">
        <f t="shared" si="44"/>
        <v>2014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0"/>
        <v>92</v>
      </c>
      <c r="P532">
        <f t="shared" si="41"/>
        <v>54</v>
      </c>
      <c r="Q532" t="s">
        <v>2049</v>
      </c>
      <c r="R532" t="s">
        <v>2055</v>
      </c>
      <c r="S532" s="6">
        <f t="shared" si="42"/>
        <v>40421.208333333336</v>
      </c>
      <c r="T532" s="6">
        <f t="shared" si="43"/>
        <v>40435.208333333336</v>
      </c>
      <c r="U532">
        <f t="shared" si="44"/>
        <v>2010</v>
      </c>
    </row>
    <row r="533" spans="1:21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0"/>
        <v>96</v>
      </c>
      <c r="P533">
        <f t="shared" si="41"/>
        <v>49</v>
      </c>
      <c r="Q533" t="s">
        <v>2052</v>
      </c>
      <c r="R533" t="s">
        <v>2053</v>
      </c>
      <c r="S533" s="6">
        <f t="shared" si="42"/>
        <v>41589.25</v>
      </c>
      <c r="T533" s="6">
        <f t="shared" si="43"/>
        <v>41645.25</v>
      </c>
      <c r="U533">
        <f t="shared" si="44"/>
        <v>2013</v>
      </c>
    </row>
    <row r="534" spans="1:21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0"/>
        <v>503</v>
      </c>
      <c r="P534">
        <f t="shared" si="41"/>
        <v>64</v>
      </c>
      <c r="Q534" t="s">
        <v>2041</v>
      </c>
      <c r="R534" t="s">
        <v>2042</v>
      </c>
      <c r="S534" s="6">
        <f t="shared" si="42"/>
        <v>43125.25</v>
      </c>
      <c r="T534" s="6">
        <f t="shared" si="43"/>
        <v>43126.25</v>
      </c>
      <c r="U534">
        <f t="shared" si="44"/>
        <v>2018</v>
      </c>
    </row>
    <row r="535" spans="1:21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0"/>
        <v>159</v>
      </c>
      <c r="P535">
        <f t="shared" si="41"/>
        <v>83</v>
      </c>
      <c r="Q535" t="s">
        <v>2037</v>
      </c>
      <c r="R535" t="s">
        <v>2047</v>
      </c>
      <c r="S535" s="6">
        <f t="shared" si="42"/>
        <v>41479.208333333336</v>
      </c>
      <c r="T535" s="6">
        <f t="shared" si="43"/>
        <v>41515.208333333336</v>
      </c>
      <c r="U535">
        <f t="shared" si="44"/>
        <v>2013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0"/>
        <v>15</v>
      </c>
      <c r="P536">
        <f t="shared" si="41"/>
        <v>55</v>
      </c>
      <c r="Q536" t="s">
        <v>2043</v>
      </c>
      <c r="R536" t="s">
        <v>2046</v>
      </c>
      <c r="S536" s="6">
        <f t="shared" si="42"/>
        <v>43329.208333333328</v>
      </c>
      <c r="T536" s="6">
        <f t="shared" si="43"/>
        <v>43330.208333333328</v>
      </c>
      <c r="U536">
        <f t="shared" si="44"/>
        <v>2018</v>
      </c>
    </row>
    <row r="537" spans="1:21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0"/>
        <v>482</v>
      </c>
      <c r="P537">
        <f t="shared" si="41"/>
        <v>62</v>
      </c>
      <c r="Q537" t="s">
        <v>2041</v>
      </c>
      <c r="R537" t="s">
        <v>2042</v>
      </c>
      <c r="S537" s="6">
        <f t="shared" si="42"/>
        <v>43259.208333333328</v>
      </c>
      <c r="T537" s="6">
        <f t="shared" si="43"/>
        <v>43261.208333333328</v>
      </c>
      <c r="U537">
        <f t="shared" si="44"/>
        <v>2018</v>
      </c>
    </row>
    <row r="538" spans="1:21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0"/>
        <v>150</v>
      </c>
      <c r="P538">
        <f t="shared" si="41"/>
        <v>105</v>
      </c>
      <c r="Q538" t="s">
        <v>2049</v>
      </c>
      <c r="R538" t="s">
        <v>2055</v>
      </c>
      <c r="S538" s="6">
        <f t="shared" si="42"/>
        <v>40414.208333333336</v>
      </c>
      <c r="T538" s="6">
        <f t="shared" si="43"/>
        <v>40440.208333333336</v>
      </c>
      <c r="U538">
        <f t="shared" si="44"/>
        <v>2010</v>
      </c>
    </row>
    <row r="539" spans="1:21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0"/>
        <v>117</v>
      </c>
      <c r="P539">
        <f t="shared" si="41"/>
        <v>94</v>
      </c>
      <c r="Q539" t="s">
        <v>2043</v>
      </c>
      <c r="R539" t="s">
        <v>2044</v>
      </c>
      <c r="S539" s="6">
        <f t="shared" si="42"/>
        <v>43342.208333333328</v>
      </c>
      <c r="T539" s="6">
        <f t="shared" si="43"/>
        <v>43365.208333333328</v>
      </c>
      <c r="U539">
        <f t="shared" si="44"/>
        <v>2018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0"/>
        <v>38</v>
      </c>
      <c r="P540">
        <f t="shared" si="41"/>
        <v>44</v>
      </c>
      <c r="Q540" t="s">
        <v>2052</v>
      </c>
      <c r="R540" t="s">
        <v>2063</v>
      </c>
      <c r="S540" s="6">
        <f t="shared" si="42"/>
        <v>41539.208333333336</v>
      </c>
      <c r="T540" s="6">
        <f t="shared" si="43"/>
        <v>41555.208333333336</v>
      </c>
      <c r="U540">
        <f t="shared" si="44"/>
        <v>2013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0"/>
        <v>73</v>
      </c>
      <c r="P541">
        <f t="shared" si="41"/>
        <v>92</v>
      </c>
      <c r="Q541" t="s">
        <v>2035</v>
      </c>
      <c r="R541" t="s">
        <v>2036</v>
      </c>
      <c r="S541" s="6">
        <f t="shared" si="42"/>
        <v>43647.208333333328</v>
      </c>
      <c r="T541" s="6">
        <f t="shared" si="43"/>
        <v>43653.208333333328</v>
      </c>
      <c r="U541">
        <f t="shared" si="44"/>
        <v>2019</v>
      </c>
    </row>
    <row r="542" spans="1:21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0"/>
        <v>266</v>
      </c>
      <c r="P542">
        <f t="shared" si="41"/>
        <v>57</v>
      </c>
      <c r="Q542" t="s">
        <v>2056</v>
      </c>
      <c r="R542" t="s">
        <v>2057</v>
      </c>
      <c r="S542" s="6">
        <f t="shared" si="42"/>
        <v>43225.208333333328</v>
      </c>
      <c r="T542" s="6">
        <f t="shared" si="43"/>
        <v>43247.208333333328</v>
      </c>
      <c r="U542">
        <f t="shared" si="44"/>
        <v>2018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0"/>
        <v>24</v>
      </c>
      <c r="P543">
        <f t="shared" si="41"/>
        <v>109</v>
      </c>
      <c r="Q543" t="s">
        <v>2052</v>
      </c>
      <c r="R543" t="s">
        <v>2063</v>
      </c>
      <c r="S543" s="6">
        <f t="shared" si="42"/>
        <v>42165.208333333328</v>
      </c>
      <c r="T543" s="6">
        <f t="shared" si="43"/>
        <v>42191.208333333328</v>
      </c>
      <c r="U543">
        <f t="shared" si="44"/>
        <v>2015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0"/>
        <v>3</v>
      </c>
      <c r="P544">
        <f t="shared" si="41"/>
        <v>39</v>
      </c>
      <c r="Q544" t="s">
        <v>2037</v>
      </c>
      <c r="R544" t="s">
        <v>2047</v>
      </c>
      <c r="S544" s="6">
        <f t="shared" si="42"/>
        <v>42391.25</v>
      </c>
      <c r="T544" s="6">
        <f t="shared" si="43"/>
        <v>42421.25</v>
      </c>
      <c r="U544">
        <f t="shared" si="44"/>
        <v>2016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0"/>
        <v>16</v>
      </c>
      <c r="P545">
        <f t="shared" si="41"/>
        <v>77</v>
      </c>
      <c r="Q545" t="s">
        <v>2052</v>
      </c>
      <c r="R545" t="s">
        <v>2053</v>
      </c>
      <c r="S545" s="6">
        <f t="shared" si="42"/>
        <v>41528.208333333336</v>
      </c>
      <c r="T545" s="6">
        <f t="shared" si="43"/>
        <v>41543.208333333336</v>
      </c>
      <c r="U545">
        <f t="shared" si="44"/>
        <v>2013</v>
      </c>
    </row>
    <row r="546" spans="1:21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0"/>
        <v>277</v>
      </c>
      <c r="P546">
        <f t="shared" si="41"/>
        <v>92</v>
      </c>
      <c r="Q546" t="s">
        <v>2037</v>
      </c>
      <c r="R546" t="s">
        <v>2038</v>
      </c>
      <c r="S546" s="6">
        <f t="shared" si="42"/>
        <v>42377.25</v>
      </c>
      <c r="T546" s="6">
        <f t="shared" si="43"/>
        <v>42390.25</v>
      </c>
      <c r="U546">
        <f t="shared" si="44"/>
        <v>2016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0"/>
        <v>89</v>
      </c>
      <c r="P547">
        <f t="shared" si="41"/>
        <v>61</v>
      </c>
      <c r="Q547" t="s">
        <v>2041</v>
      </c>
      <c r="R547" t="s">
        <v>2042</v>
      </c>
      <c r="S547" s="6">
        <f t="shared" si="42"/>
        <v>43824.25</v>
      </c>
      <c r="T547" s="6">
        <f t="shared" si="43"/>
        <v>43844.25</v>
      </c>
      <c r="U547">
        <f t="shared" si="44"/>
        <v>2019</v>
      </c>
    </row>
    <row r="548" spans="1:21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0"/>
        <v>164</v>
      </c>
      <c r="P548">
        <f t="shared" si="41"/>
        <v>78</v>
      </c>
      <c r="Q548" t="s">
        <v>2041</v>
      </c>
      <c r="R548" t="s">
        <v>2042</v>
      </c>
      <c r="S548" s="6">
        <f t="shared" si="42"/>
        <v>43360.208333333328</v>
      </c>
      <c r="T548" s="6">
        <f t="shared" si="43"/>
        <v>43363.208333333328</v>
      </c>
      <c r="U548">
        <f t="shared" si="44"/>
        <v>2018</v>
      </c>
    </row>
    <row r="549" spans="1:21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0"/>
        <v>969</v>
      </c>
      <c r="P549">
        <f t="shared" si="41"/>
        <v>81</v>
      </c>
      <c r="Q549" t="s">
        <v>2043</v>
      </c>
      <c r="R549" t="s">
        <v>2046</v>
      </c>
      <c r="S549" s="6">
        <f t="shared" si="42"/>
        <v>42029.25</v>
      </c>
      <c r="T549" s="6">
        <f t="shared" si="43"/>
        <v>42041.25</v>
      </c>
      <c r="U549">
        <f t="shared" si="44"/>
        <v>2015</v>
      </c>
    </row>
    <row r="550" spans="1:21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0"/>
        <v>271</v>
      </c>
      <c r="P550">
        <f t="shared" si="41"/>
        <v>60</v>
      </c>
      <c r="Q550" t="s">
        <v>2041</v>
      </c>
      <c r="R550" t="s">
        <v>2042</v>
      </c>
      <c r="S550" s="6">
        <f t="shared" si="42"/>
        <v>42461.208333333328</v>
      </c>
      <c r="T550" s="6">
        <f t="shared" si="43"/>
        <v>42474.208333333328</v>
      </c>
      <c r="U550">
        <f t="shared" si="44"/>
        <v>2016</v>
      </c>
    </row>
    <row r="551" spans="1:21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0"/>
        <v>284</v>
      </c>
      <c r="P551">
        <f t="shared" si="41"/>
        <v>110</v>
      </c>
      <c r="Q551" t="s">
        <v>2039</v>
      </c>
      <c r="R551" t="s">
        <v>2048</v>
      </c>
      <c r="S551" s="6">
        <f t="shared" si="42"/>
        <v>41422.208333333336</v>
      </c>
      <c r="T551" s="6">
        <f t="shared" si="43"/>
        <v>41431.208333333336</v>
      </c>
      <c r="U551">
        <f t="shared" si="44"/>
        <v>2013</v>
      </c>
    </row>
    <row r="552" spans="1:21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0"/>
        <v>4</v>
      </c>
      <c r="P552">
        <f t="shared" si="41"/>
        <v>4</v>
      </c>
      <c r="Q552" t="s">
        <v>2037</v>
      </c>
      <c r="R552" t="s">
        <v>2047</v>
      </c>
      <c r="S552" s="6">
        <f t="shared" si="42"/>
        <v>40968.25</v>
      </c>
      <c r="T552" s="6">
        <f t="shared" si="43"/>
        <v>40989.208333333336</v>
      </c>
      <c r="U552">
        <f t="shared" si="44"/>
        <v>2012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0"/>
        <v>59</v>
      </c>
      <c r="P553">
        <f t="shared" si="41"/>
        <v>38</v>
      </c>
      <c r="Q553" t="s">
        <v>2039</v>
      </c>
      <c r="R553" t="s">
        <v>2040</v>
      </c>
      <c r="S553" s="6">
        <f t="shared" si="42"/>
        <v>41993.25</v>
      </c>
      <c r="T553" s="6">
        <f t="shared" si="43"/>
        <v>42033.25</v>
      </c>
      <c r="U553">
        <f t="shared" si="44"/>
        <v>2014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0"/>
        <v>99</v>
      </c>
      <c r="P554">
        <f t="shared" si="41"/>
        <v>96</v>
      </c>
      <c r="Q554" t="s">
        <v>2041</v>
      </c>
      <c r="R554" t="s">
        <v>2042</v>
      </c>
      <c r="S554" s="6">
        <f t="shared" si="42"/>
        <v>42700.25</v>
      </c>
      <c r="T554" s="6">
        <f t="shared" si="43"/>
        <v>42702.25</v>
      </c>
      <c r="U554">
        <f t="shared" si="44"/>
        <v>2016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0"/>
        <v>44</v>
      </c>
      <c r="P555">
        <f t="shared" si="41"/>
        <v>73</v>
      </c>
      <c r="Q555" t="s">
        <v>2037</v>
      </c>
      <c r="R555" t="s">
        <v>2038</v>
      </c>
      <c r="S555" s="6">
        <f t="shared" si="42"/>
        <v>40545.25</v>
      </c>
      <c r="T555" s="6">
        <f t="shared" si="43"/>
        <v>40546.25</v>
      </c>
      <c r="U555">
        <f t="shared" si="44"/>
        <v>2011</v>
      </c>
    </row>
    <row r="556" spans="1:21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0"/>
        <v>152</v>
      </c>
      <c r="P556">
        <f t="shared" si="41"/>
        <v>26</v>
      </c>
      <c r="Q556" t="s">
        <v>2037</v>
      </c>
      <c r="R556" t="s">
        <v>2047</v>
      </c>
      <c r="S556" s="6">
        <f t="shared" si="42"/>
        <v>42723.25</v>
      </c>
      <c r="T556" s="6">
        <f t="shared" si="43"/>
        <v>42729.25</v>
      </c>
      <c r="U556">
        <f t="shared" si="44"/>
        <v>2016</v>
      </c>
    </row>
    <row r="557" spans="1:21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0"/>
        <v>224</v>
      </c>
      <c r="P557">
        <f t="shared" si="41"/>
        <v>104</v>
      </c>
      <c r="Q557" t="s">
        <v>2037</v>
      </c>
      <c r="R557" t="s">
        <v>2038</v>
      </c>
      <c r="S557" s="6">
        <f t="shared" si="42"/>
        <v>41731.208333333336</v>
      </c>
      <c r="T557" s="6">
        <f t="shared" si="43"/>
        <v>41762.208333333336</v>
      </c>
      <c r="U557">
        <f t="shared" si="44"/>
        <v>2014</v>
      </c>
    </row>
    <row r="558" spans="1:21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0"/>
        <v>240</v>
      </c>
      <c r="P558">
        <f t="shared" si="41"/>
        <v>102</v>
      </c>
      <c r="Q558" t="s">
        <v>2049</v>
      </c>
      <c r="R558" t="s">
        <v>2061</v>
      </c>
      <c r="S558" s="6">
        <f t="shared" si="42"/>
        <v>40792.208333333336</v>
      </c>
      <c r="T558" s="6">
        <f t="shared" si="43"/>
        <v>40799.208333333336</v>
      </c>
      <c r="U558">
        <f t="shared" si="44"/>
        <v>2011</v>
      </c>
    </row>
    <row r="559" spans="1:21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0"/>
        <v>199</v>
      </c>
      <c r="P559">
        <f t="shared" si="41"/>
        <v>54</v>
      </c>
      <c r="Q559" t="s">
        <v>2043</v>
      </c>
      <c r="R559" t="s">
        <v>2065</v>
      </c>
      <c r="S559" s="6">
        <f t="shared" si="42"/>
        <v>42279.208333333328</v>
      </c>
      <c r="T559" s="6">
        <f t="shared" si="43"/>
        <v>42282.208333333328</v>
      </c>
      <c r="U559">
        <f t="shared" si="44"/>
        <v>2015</v>
      </c>
    </row>
    <row r="560" spans="1:21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0"/>
        <v>137</v>
      </c>
      <c r="P560">
        <f t="shared" si="41"/>
        <v>63</v>
      </c>
      <c r="Q560" t="s">
        <v>2041</v>
      </c>
      <c r="R560" t="s">
        <v>2042</v>
      </c>
      <c r="S560" s="6">
        <f t="shared" si="42"/>
        <v>42424.25</v>
      </c>
      <c r="T560" s="6">
        <f t="shared" si="43"/>
        <v>42467.208333333328</v>
      </c>
      <c r="U560">
        <f t="shared" si="44"/>
        <v>2016</v>
      </c>
    </row>
    <row r="561" spans="1:21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0"/>
        <v>101</v>
      </c>
      <c r="P561">
        <f t="shared" si="41"/>
        <v>104</v>
      </c>
      <c r="Q561" t="s">
        <v>2041</v>
      </c>
      <c r="R561" t="s">
        <v>2042</v>
      </c>
      <c r="S561" s="6">
        <f t="shared" si="42"/>
        <v>42584.208333333328</v>
      </c>
      <c r="T561" s="6">
        <f t="shared" si="43"/>
        <v>42591.208333333328</v>
      </c>
      <c r="U561">
        <f t="shared" si="44"/>
        <v>2016</v>
      </c>
    </row>
    <row r="562" spans="1:21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0"/>
        <v>794</v>
      </c>
      <c r="P562">
        <f t="shared" si="41"/>
        <v>50</v>
      </c>
      <c r="Q562" t="s">
        <v>2043</v>
      </c>
      <c r="R562" t="s">
        <v>2051</v>
      </c>
      <c r="S562" s="6">
        <f t="shared" si="42"/>
        <v>40865.25</v>
      </c>
      <c r="T562" s="6">
        <f t="shared" si="43"/>
        <v>40905.25</v>
      </c>
      <c r="U562">
        <f t="shared" si="44"/>
        <v>2011</v>
      </c>
    </row>
    <row r="563" spans="1:21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0"/>
        <v>370</v>
      </c>
      <c r="P563">
        <f t="shared" si="41"/>
        <v>56</v>
      </c>
      <c r="Q563" t="s">
        <v>2041</v>
      </c>
      <c r="R563" t="s">
        <v>2042</v>
      </c>
      <c r="S563" s="6">
        <f t="shared" si="42"/>
        <v>40833.208333333336</v>
      </c>
      <c r="T563" s="6">
        <f t="shared" si="43"/>
        <v>40835.208333333336</v>
      </c>
      <c r="U563">
        <f t="shared" si="44"/>
        <v>2011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0"/>
        <v>13</v>
      </c>
      <c r="P564">
        <f t="shared" si="41"/>
        <v>49</v>
      </c>
      <c r="Q564" t="s">
        <v>2037</v>
      </c>
      <c r="R564" t="s">
        <v>2038</v>
      </c>
      <c r="S564" s="6">
        <f t="shared" si="42"/>
        <v>43536.208333333328</v>
      </c>
      <c r="T564" s="6">
        <f t="shared" si="43"/>
        <v>43538.208333333328</v>
      </c>
      <c r="U564">
        <f t="shared" si="44"/>
        <v>2019</v>
      </c>
    </row>
    <row r="565" spans="1:21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0"/>
        <v>138</v>
      </c>
      <c r="P565">
        <f t="shared" si="41"/>
        <v>60</v>
      </c>
      <c r="Q565" t="s">
        <v>2043</v>
      </c>
      <c r="R565" t="s">
        <v>2044</v>
      </c>
      <c r="S565" s="6">
        <f t="shared" si="42"/>
        <v>43417.25</v>
      </c>
      <c r="T565" s="6">
        <f t="shared" si="43"/>
        <v>43437.25</v>
      </c>
      <c r="U565">
        <f t="shared" si="44"/>
        <v>2018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0"/>
        <v>84</v>
      </c>
      <c r="P566">
        <f t="shared" si="41"/>
        <v>79</v>
      </c>
      <c r="Q566" t="s">
        <v>2041</v>
      </c>
      <c r="R566" t="s">
        <v>2042</v>
      </c>
      <c r="S566" s="6">
        <f t="shared" si="42"/>
        <v>42078.208333333328</v>
      </c>
      <c r="T566" s="6">
        <f t="shared" si="43"/>
        <v>42086.208333333328</v>
      </c>
      <c r="U566">
        <f t="shared" si="44"/>
        <v>2015</v>
      </c>
    </row>
    <row r="567" spans="1:21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0"/>
        <v>205</v>
      </c>
      <c r="P567">
        <f t="shared" si="41"/>
        <v>54</v>
      </c>
      <c r="Q567" t="s">
        <v>2041</v>
      </c>
      <c r="R567" t="s">
        <v>2042</v>
      </c>
      <c r="S567" s="6">
        <f t="shared" si="42"/>
        <v>40862.25</v>
      </c>
      <c r="T567" s="6">
        <f t="shared" si="43"/>
        <v>40882.25</v>
      </c>
      <c r="U567">
        <f t="shared" si="44"/>
        <v>2011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0"/>
        <v>44</v>
      </c>
      <c r="P568">
        <f t="shared" si="41"/>
        <v>111</v>
      </c>
      <c r="Q568" t="s">
        <v>2037</v>
      </c>
      <c r="R568" t="s">
        <v>2045</v>
      </c>
      <c r="S568" s="6">
        <f t="shared" si="42"/>
        <v>42424.25</v>
      </c>
      <c r="T568" s="6">
        <f t="shared" si="43"/>
        <v>42447.208333333328</v>
      </c>
      <c r="U568">
        <f t="shared" si="44"/>
        <v>2016</v>
      </c>
    </row>
    <row r="569" spans="1:21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0"/>
        <v>219</v>
      </c>
      <c r="P569">
        <f t="shared" si="41"/>
        <v>61</v>
      </c>
      <c r="Q569" t="s">
        <v>2037</v>
      </c>
      <c r="R569" t="s">
        <v>2038</v>
      </c>
      <c r="S569" s="6">
        <f t="shared" si="42"/>
        <v>41830.208333333336</v>
      </c>
      <c r="T569" s="6">
        <f t="shared" si="43"/>
        <v>41832.208333333336</v>
      </c>
      <c r="U569">
        <f t="shared" si="44"/>
        <v>2014</v>
      </c>
    </row>
    <row r="570" spans="1:21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0"/>
        <v>186</v>
      </c>
      <c r="P570">
        <f t="shared" si="41"/>
        <v>26</v>
      </c>
      <c r="Q570" t="s">
        <v>2041</v>
      </c>
      <c r="R570" t="s">
        <v>2042</v>
      </c>
      <c r="S570" s="6">
        <f t="shared" si="42"/>
        <v>40374.208333333336</v>
      </c>
      <c r="T570" s="6">
        <f t="shared" si="43"/>
        <v>40419.208333333336</v>
      </c>
      <c r="U570">
        <f t="shared" si="44"/>
        <v>2010</v>
      </c>
    </row>
    <row r="571" spans="1:21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0"/>
        <v>237</v>
      </c>
      <c r="P571">
        <f t="shared" si="41"/>
        <v>81</v>
      </c>
      <c r="Q571" t="s">
        <v>2043</v>
      </c>
      <c r="R571" t="s">
        <v>2051</v>
      </c>
      <c r="S571" s="6">
        <f t="shared" si="42"/>
        <v>40554.25</v>
      </c>
      <c r="T571" s="6">
        <f t="shared" si="43"/>
        <v>40566.25</v>
      </c>
      <c r="U571">
        <f t="shared" si="44"/>
        <v>2011</v>
      </c>
    </row>
    <row r="572" spans="1:21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0"/>
        <v>306</v>
      </c>
      <c r="P572">
        <f t="shared" si="41"/>
        <v>35</v>
      </c>
      <c r="Q572" t="s">
        <v>2037</v>
      </c>
      <c r="R572" t="s">
        <v>2038</v>
      </c>
      <c r="S572" s="6">
        <f t="shared" si="42"/>
        <v>41993.25</v>
      </c>
      <c r="T572" s="6">
        <f t="shared" si="43"/>
        <v>41999.25</v>
      </c>
      <c r="U572">
        <f t="shared" si="44"/>
        <v>2014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0"/>
        <v>94</v>
      </c>
      <c r="P573">
        <f t="shared" si="41"/>
        <v>94</v>
      </c>
      <c r="Q573" t="s">
        <v>2043</v>
      </c>
      <c r="R573" t="s">
        <v>2054</v>
      </c>
      <c r="S573" s="6">
        <f t="shared" si="42"/>
        <v>42174.208333333328</v>
      </c>
      <c r="T573" s="6">
        <f t="shared" si="43"/>
        <v>42221.208333333328</v>
      </c>
      <c r="U573">
        <f t="shared" si="44"/>
        <v>2015</v>
      </c>
    </row>
    <row r="574" spans="1:21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0"/>
        <v>54</v>
      </c>
      <c r="P574">
        <f t="shared" si="41"/>
        <v>52</v>
      </c>
      <c r="Q574" t="s">
        <v>2037</v>
      </c>
      <c r="R574" t="s">
        <v>2038</v>
      </c>
      <c r="S574" s="6">
        <f t="shared" si="42"/>
        <v>42275.208333333328</v>
      </c>
      <c r="T574" s="6">
        <f t="shared" si="43"/>
        <v>42291.208333333328</v>
      </c>
      <c r="U574">
        <f t="shared" si="44"/>
        <v>2015</v>
      </c>
    </row>
    <row r="575" spans="1:21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0"/>
        <v>112</v>
      </c>
      <c r="P575">
        <f t="shared" si="41"/>
        <v>25</v>
      </c>
      <c r="Q575" t="s">
        <v>2066</v>
      </c>
      <c r="R575" t="s">
        <v>2067</v>
      </c>
      <c r="S575" s="6">
        <f t="shared" si="42"/>
        <v>41761.208333333336</v>
      </c>
      <c r="T575" s="6">
        <f t="shared" si="43"/>
        <v>41763.208333333336</v>
      </c>
      <c r="U575">
        <f t="shared" si="44"/>
        <v>2014</v>
      </c>
    </row>
    <row r="576" spans="1:21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0"/>
        <v>369</v>
      </c>
      <c r="P576">
        <f t="shared" si="41"/>
        <v>69</v>
      </c>
      <c r="Q576" t="s">
        <v>2035</v>
      </c>
      <c r="R576" t="s">
        <v>2036</v>
      </c>
      <c r="S576" s="6">
        <f t="shared" si="42"/>
        <v>43806.25</v>
      </c>
      <c r="T576" s="6">
        <f t="shared" si="43"/>
        <v>43816.25</v>
      </c>
      <c r="U576">
        <f t="shared" si="44"/>
        <v>2019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0"/>
        <v>63</v>
      </c>
      <c r="P577">
        <f t="shared" si="41"/>
        <v>94</v>
      </c>
      <c r="Q577" t="s">
        <v>2041</v>
      </c>
      <c r="R577" t="s">
        <v>2042</v>
      </c>
      <c r="S577" s="6">
        <f t="shared" si="42"/>
        <v>41779.208333333336</v>
      </c>
      <c r="T577" s="6">
        <f t="shared" si="43"/>
        <v>41782.208333333336</v>
      </c>
      <c r="U577">
        <f t="shared" si="44"/>
        <v>2014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0"/>
        <v>65</v>
      </c>
      <c r="P578">
        <f t="shared" si="41"/>
        <v>98</v>
      </c>
      <c r="Q578" t="s">
        <v>2041</v>
      </c>
      <c r="R578" t="s">
        <v>2042</v>
      </c>
      <c r="S578" s="6">
        <f t="shared" si="42"/>
        <v>43040.208333333328</v>
      </c>
      <c r="T578" s="6">
        <f t="shared" si="43"/>
        <v>43057.25</v>
      </c>
      <c r="U578">
        <f t="shared" si="44"/>
        <v>2017</v>
      </c>
    </row>
    <row r="579" spans="1:21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45">ROUND((E579/D579) * 100, 0)</f>
        <v>19</v>
      </c>
      <c r="P579">
        <f t="shared" ref="P579:P642" si="46">ROUND(IF(ISERROR(E579/G579), 0, E579/G579), 0)</f>
        <v>42</v>
      </c>
      <c r="Q579" t="s">
        <v>2037</v>
      </c>
      <c r="R579" t="s">
        <v>2060</v>
      </c>
      <c r="S579" s="6">
        <f t="shared" ref="S579:S642" si="47">(((J579/60)/60)/24)+DATE(1970,1,1)</f>
        <v>40613.25</v>
      </c>
      <c r="T579" s="6">
        <f t="shared" ref="T579:T642" si="48">(((K579/60)/60)/24)+DATE(1970,1,1)</f>
        <v>40639.208333333336</v>
      </c>
      <c r="U579">
        <f t="shared" ref="U579:U642" si="49">YEAR(S579)</f>
        <v>2011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45"/>
        <v>17</v>
      </c>
      <c r="P580">
        <f t="shared" si="46"/>
        <v>66</v>
      </c>
      <c r="Q580" t="s">
        <v>2043</v>
      </c>
      <c r="R580" t="s">
        <v>2065</v>
      </c>
      <c r="S580" s="6">
        <f t="shared" si="47"/>
        <v>40878.25</v>
      </c>
      <c r="T580" s="6">
        <f t="shared" si="48"/>
        <v>40881.25</v>
      </c>
      <c r="U580">
        <f t="shared" si="49"/>
        <v>2011</v>
      </c>
    </row>
    <row r="581" spans="1:21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45"/>
        <v>101</v>
      </c>
      <c r="P581">
        <f t="shared" si="46"/>
        <v>72</v>
      </c>
      <c r="Q581" t="s">
        <v>2037</v>
      </c>
      <c r="R581" t="s">
        <v>2060</v>
      </c>
      <c r="S581" s="6">
        <f t="shared" si="47"/>
        <v>40762.208333333336</v>
      </c>
      <c r="T581" s="6">
        <f t="shared" si="48"/>
        <v>40774.208333333336</v>
      </c>
      <c r="U581">
        <f t="shared" si="49"/>
        <v>2011</v>
      </c>
    </row>
    <row r="582" spans="1:21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45"/>
        <v>342</v>
      </c>
      <c r="P582">
        <f t="shared" si="46"/>
        <v>48</v>
      </c>
      <c r="Q582" t="s">
        <v>2041</v>
      </c>
      <c r="R582" t="s">
        <v>2042</v>
      </c>
      <c r="S582" s="6">
        <f t="shared" si="47"/>
        <v>41696.25</v>
      </c>
      <c r="T582" s="6">
        <f t="shared" si="48"/>
        <v>41704.25</v>
      </c>
      <c r="U582">
        <f t="shared" si="49"/>
        <v>2014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45"/>
        <v>64</v>
      </c>
      <c r="P583">
        <f t="shared" si="46"/>
        <v>54</v>
      </c>
      <c r="Q583" t="s">
        <v>2039</v>
      </c>
      <c r="R583" t="s">
        <v>2040</v>
      </c>
      <c r="S583" s="6">
        <f t="shared" si="47"/>
        <v>40662.208333333336</v>
      </c>
      <c r="T583" s="6">
        <f t="shared" si="48"/>
        <v>40677.208333333336</v>
      </c>
      <c r="U583">
        <f t="shared" si="49"/>
        <v>2011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45"/>
        <v>52</v>
      </c>
      <c r="P584">
        <f t="shared" si="46"/>
        <v>108</v>
      </c>
      <c r="Q584" t="s">
        <v>2052</v>
      </c>
      <c r="R584" t="s">
        <v>2053</v>
      </c>
      <c r="S584" s="6">
        <f t="shared" si="47"/>
        <v>42165.208333333328</v>
      </c>
      <c r="T584" s="6">
        <f t="shared" si="48"/>
        <v>42170.208333333328</v>
      </c>
      <c r="U584">
        <f t="shared" si="49"/>
        <v>2015</v>
      </c>
    </row>
    <row r="585" spans="1:21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45"/>
        <v>322</v>
      </c>
      <c r="P585">
        <f t="shared" si="46"/>
        <v>67</v>
      </c>
      <c r="Q585" t="s">
        <v>2043</v>
      </c>
      <c r="R585" t="s">
        <v>2044</v>
      </c>
      <c r="S585" s="6">
        <f t="shared" si="47"/>
        <v>40959.25</v>
      </c>
      <c r="T585" s="6">
        <f t="shared" si="48"/>
        <v>40976.25</v>
      </c>
      <c r="U585">
        <f t="shared" si="49"/>
        <v>2012</v>
      </c>
    </row>
    <row r="586" spans="1:21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45"/>
        <v>120</v>
      </c>
      <c r="P586">
        <f t="shared" si="46"/>
        <v>64</v>
      </c>
      <c r="Q586" t="s">
        <v>2039</v>
      </c>
      <c r="R586" t="s">
        <v>2040</v>
      </c>
      <c r="S586" s="6">
        <f t="shared" si="47"/>
        <v>41024.208333333336</v>
      </c>
      <c r="T586" s="6">
        <f t="shared" si="48"/>
        <v>41038.208333333336</v>
      </c>
      <c r="U586">
        <f t="shared" si="49"/>
        <v>2012</v>
      </c>
    </row>
    <row r="587" spans="1:21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45"/>
        <v>147</v>
      </c>
      <c r="P587">
        <f t="shared" si="46"/>
        <v>96</v>
      </c>
      <c r="Q587" t="s">
        <v>2049</v>
      </c>
      <c r="R587" t="s">
        <v>2061</v>
      </c>
      <c r="S587" s="6">
        <f t="shared" si="47"/>
        <v>40255.208333333336</v>
      </c>
      <c r="T587" s="6">
        <f t="shared" si="48"/>
        <v>40265.208333333336</v>
      </c>
      <c r="U587">
        <f t="shared" si="49"/>
        <v>2010</v>
      </c>
    </row>
    <row r="588" spans="1:21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45"/>
        <v>951</v>
      </c>
      <c r="P588">
        <f t="shared" si="46"/>
        <v>51</v>
      </c>
      <c r="Q588" t="s">
        <v>2037</v>
      </c>
      <c r="R588" t="s">
        <v>2038</v>
      </c>
      <c r="S588" s="6">
        <f t="shared" si="47"/>
        <v>40499.25</v>
      </c>
      <c r="T588" s="6">
        <f t="shared" si="48"/>
        <v>40518.25</v>
      </c>
      <c r="U588">
        <f t="shared" si="49"/>
        <v>2010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45"/>
        <v>73</v>
      </c>
      <c r="P589">
        <f t="shared" si="46"/>
        <v>44</v>
      </c>
      <c r="Q589" t="s">
        <v>2035</v>
      </c>
      <c r="R589" t="s">
        <v>2036</v>
      </c>
      <c r="S589" s="6">
        <f t="shared" si="47"/>
        <v>43484.25</v>
      </c>
      <c r="T589" s="6">
        <f t="shared" si="48"/>
        <v>43536.208333333328</v>
      </c>
      <c r="U589">
        <f t="shared" si="49"/>
        <v>2019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45"/>
        <v>79</v>
      </c>
      <c r="P590">
        <f t="shared" si="46"/>
        <v>91</v>
      </c>
      <c r="Q590" t="s">
        <v>2041</v>
      </c>
      <c r="R590" t="s">
        <v>2042</v>
      </c>
      <c r="S590" s="6">
        <f t="shared" si="47"/>
        <v>40262.208333333336</v>
      </c>
      <c r="T590" s="6">
        <f t="shared" si="48"/>
        <v>40293.208333333336</v>
      </c>
      <c r="U590">
        <f t="shared" si="49"/>
        <v>2010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45"/>
        <v>65</v>
      </c>
      <c r="P591">
        <f t="shared" si="46"/>
        <v>50</v>
      </c>
      <c r="Q591" t="s">
        <v>2043</v>
      </c>
      <c r="R591" t="s">
        <v>2044</v>
      </c>
      <c r="S591" s="6">
        <f t="shared" si="47"/>
        <v>42190.208333333328</v>
      </c>
      <c r="T591" s="6">
        <f t="shared" si="48"/>
        <v>42197.208333333328</v>
      </c>
      <c r="U591">
        <f t="shared" si="49"/>
        <v>2015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45"/>
        <v>82</v>
      </c>
      <c r="P592">
        <f t="shared" si="46"/>
        <v>68</v>
      </c>
      <c r="Q592" t="s">
        <v>2049</v>
      </c>
      <c r="R592" t="s">
        <v>2058</v>
      </c>
      <c r="S592" s="6">
        <f t="shared" si="47"/>
        <v>41994.25</v>
      </c>
      <c r="T592" s="6">
        <f t="shared" si="48"/>
        <v>42005.25</v>
      </c>
      <c r="U592">
        <f t="shared" si="49"/>
        <v>2014</v>
      </c>
    </row>
    <row r="593" spans="1:21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45"/>
        <v>1038</v>
      </c>
      <c r="P593">
        <f t="shared" si="46"/>
        <v>61</v>
      </c>
      <c r="Q593" t="s">
        <v>2052</v>
      </c>
      <c r="R593" t="s">
        <v>2053</v>
      </c>
      <c r="S593" s="6">
        <f t="shared" si="47"/>
        <v>40373.208333333336</v>
      </c>
      <c r="T593" s="6">
        <f t="shared" si="48"/>
        <v>40383.208333333336</v>
      </c>
      <c r="U593">
        <f t="shared" si="49"/>
        <v>2010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45"/>
        <v>13</v>
      </c>
      <c r="P594">
        <f t="shared" si="46"/>
        <v>80</v>
      </c>
      <c r="Q594" t="s">
        <v>2041</v>
      </c>
      <c r="R594" t="s">
        <v>2042</v>
      </c>
      <c r="S594" s="6">
        <f t="shared" si="47"/>
        <v>41789.208333333336</v>
      </c>
      <c r="T594" s="6">
        <f t="shared" si="48"/>
        <v>41798.208333333336</v>
      </c>
      <c r="U594">
        <f t="shared" si="49"/>
        <v>2014</v>
      </c>
    </row>
    <row r="595" spans="1:21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45"/>
        <v>155</v>
      </c>
      <c r="P595">
        <f t="shared" si="46"/>
        <v>47</v>
      </c>
      <c r="Q595" t="s">
        <v>2043</v>
      </c>
      <c r="R595" t="s">
        <v>2051</v>
      </c>
      <c r="S595" s="6">
        <f t="shared" si="47"/>
        <v>41724.208333333336</v>
      </c>
      <c r="T595" s="6">
        <f t="shared" si="48"/>
        <v>41737.208333333336</v>
      </c>
      <c r="U595">
        <f t="shared" si="49"/>
        <v>2014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45"/>
        <v>7</v>
      </c>
      <c r="P596">
        <f t="shared" si="46"/>
        <v>71</v>
      </c>
      <c r="Q596" t="s">
        <v>2041</v>
      </c>
      <c r="R596" t="s">
        <v>2042</v>
      </c>
      <c r="S596" s="6">
        <f t="shared" si="47"/>
        <v>42548.208333333328</v>
      </c>
      <c r="T596" s="6">
        <f t="shared" si="48"/>
        <v>42551.208333333328</v>
      </c>
      <c r="U596">
        <f t="shared" si="49"/>
        <v>2016</v>
      </c>
    </row>
    <row r="597" spans="1:21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45"/>
        <v>209</v>
      </c>
      <c r="P597">
        <f t="shared" si="46"/>
        <v>90</v>
      </c>
      <c r="Q597" t="s">
        <v>2041</v>
      </c>
      <c r="R597" t="s">
        <v>2042</v>
      </c>
      <c r="S597" s="6">
        <f t="shared" si="47"/>
        <v>40253.208333333336</v>
      </c>
      <c r="T597" s="6">
        <f t="shared" si="48"/>
        <v>40274.208333333336</v>
      </c>
      <c r="U597">
        <f t="shared" si="49"/>
        <v>2010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45"/>
        <v>100</v>
      </c>
      <c r="P598">
        <f t="shared" si="46"/>
        <v>43</v>
      </c>
      <c r="Q598" t="s">
        <v>2043</v>
      </c>
      <c r="R598" t="s">
        <v>2046</v>
      </c>
      <c r="S598" s="6">
        <f t="shared" si="47"/>
        <v>42434.25</v>
      </c>
      <c r="T598" s="6">
        <f t="shared" si="48"/>
        <v>42441.25</v>
      </c>
      <c r="U598">
        <f t="shared" si="49"/>
        <v>2016</v>
      </c>
    </row>
    <row r="599" spans="1:21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45"/>
        <v>202</v>
      </c>
      <c r="P599">
        <f t="shared" si="46"/>
        <v>68</v>
      </c>
      <c r="Q599" t="s">
        <v>2041</v>
      </c>
      <c r="R599" t="s">
        <v>2042</v>
      </c>
      <c r="S599" s="6">
        <f t="shared" si="47"/>
        <v>43786.25</v>
      </c>
      <c r="T599" s="6">
        <f t="shared" si="48"/>
        <v>43804.25</v>
      </c>
      <c r="U599">
        <f t="shared" si="49"/>
        <v>2019</v>
      </c>
    </row>
    <row r="600" spans="1:21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45"/>
        <v>162</v>
      </c>
      <c r="P600">
        <f t="shared" si="46"/>
        <v>73</v>
      </c>
      <c r="Q600" t="s">
        <v>2037</v>
      </c>
      <c r="R600" t="s">
        <v>2038</v>
      </c>
      <c r="S600" s="6">
        <f t="shared" si="47"/>
        <v>40344.208333333336</v>
      </c>
      <c r="T600" s="6">
        <f t="shared" si="48"/>
        <v>40373.208333333336</v>
      </c>
      <c r="U600">
        <f t="shared" si="49"/>
        <v>2010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45"/>
        <v>4</v>
      </c>
      <c r="P601">
        <f t="shared" si="46"/>
        <v>62</v>
      </c>
      <c r="Q601" t="s">
        <v>2043</v>
      </c>
      <c r="R601" t="s">
        <v>2044</v>
      </c>
      <c r="S601" s="6">
        <f t="shared" si="47"/>
        <v>42047.25</v>
      </c>
      <c r="T601" s="6">
        <f t="shared" si="48"/>
        <v>42055.25</v>
      </c>
      <c r="U601">
        <f t="shared" si="49"/>
        <v>2015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45"/>
        <v>5</v>
      </c>
      <c r="P602">
        <f t="shared" si="46"/>
        <v>5</v>
      </c>
      <c r="Q602" t="s">
        <v>2035</v>
      </c>
      <c r="R602" t="s">
        <v>2036</v>
      </c>
      <c r="S602" s="6">
        <f t="shared" si="47"/>
        <v>41485.208333333336</v>
      </c>
      <c r="T602" s="6">
        <f t="shared" si="48"/>
        <v>41497.208333333336</v>
      </c>
      <c r="U602">
        <f t="shared" si="49"/>
        <v>2013</v>
      </c>
    </row>
    <row r="603" spans="1:21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45"/>
        <v>207</v>
      </c>
      <c r="P603">
        <f t="shared" si="46"/>
        <v>67</v>
      </c>
      <c r="Q603" t="s">
        <v>2039</v>
      </c>
      <c r="R603" t="s">
        <v>2048</v>
      </c>
      <c r="S603" s="6">
        <f t="shared" si="47"/>
        <v>41789.208333333336</v>
      </c>
      <c r="T603" s="6">
        <f t="shared" si="48"/>
        <v>41806.208333333336</v>
      </c>
      <c r="U603">
        <f t="shared" si="49"/>
        <v>2014</v>
      </c>
    </row>
    <row r="604" spans="1:21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45"/>
        <v>128</v>
      </c>
      <c r="P604">
        <f t="shared" si="46"/>
        <v>80</v>
      </c>
      <c r="Q604" t="s">
        <v>2041</v>
      </c>
      <c r="R604" t="s">
        <v>2042</v>
      </c>
      <c r="S604" s="6">
        <f t="shared" si="47"/>
        <v>42160.208333333328</v>
      </c>
      <c r="T604" s="6">
        <f t="shared" si="48"/>
        <v>42171.208333333328</v>
      </c>
      <c r="U604">
        <f t="shared" si="49"/>
        <v>2015</v>
      </c>
    </row>
    <row r="605" spans="1:21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45"/>
        <v>120</v>
      </c>
      <c r="P605">
        <f t="shared" si="46"/>
        <v>62</v>
      </c>
      <c r="Q605" t="s">
        <v>2041</v>
      </c>
      <c r="R605" t="s">
        <v>2042</v>
      </c>
      <c r="S605" s="6">
        <f t="shared" si="47"/>
        <v>43573.208333333328</v>
      </c>
      <c r="T605" s="6">
        <f t="shared" si="48"/>
        <v>43600.208333333328</v>
      </c>
      <c r="U605">
        <f t="shared" si="49"/>
        <v>2019</v>
      </c>
    </row>
    <row r="606" spans="1:21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45"/>
        <v>171</v>
      </c>
      <c r="P606">
        <f t="shared" si="46"/>
        <v>53</v>
      </c>
      <c r="Q606" t="s">
        <v>2041</v>
      </c>
      <c r="R606" t="s">
        <v>2042</v>
      </c>
      <c r="S606" s="6">
        <f t="shared" si="47"/>
        <v>40565.25</v>
      </c>
      <c r="T606" s="6">
        <f t="shared" si="48"/>
        <v>40586.25</v>
      </c>
      <c r="U606">
        <f t="shared" si="49"/>
        <v>2011</v>
      </c>
    </row>
    <row r="607" spans="1:21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45"/>
        <v>187</v>
      </c>
      <c r="P607">
        <f t="shared" si="46"/>
        <v>58</v>
      </c>
      <c r="Q607" t="s">
        <v>2049</v>
      </c>
      <c r="R607" t="s">
        <v>2050</v>
      </c>
      <c r="S607" s="6">
        <f t="shared" si="47"/>
        <v>42280.208333333328</v>
      </c>
      <c r="T607" s="6">
        <f t="shared" si="48"/>
        <v>42321.25</v>
      </c>
      <c r="U607">
        <f t="shared" si="49"/>
        <v>2015</v>
      </c>
    </row>
    <row r="608" spans="1:21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45"/>
        <v>188</v>
      </c>
      <c r="P608">
        <f t="shared" si="46"/>
        <v>40</v>
      </c>
      <c r="Q608" t="s">
        <v>2037</v>
      </c>
      <c r="R608" t="s">
        <v>2038</v>
      </c>
      <c r="S608" s="6">
        <f t="shared" si="47"/>
        <v>42436.25</v>
      </c>
      <c r="T608" s="6">
        <f t="shared" si="48"/>
        <v>42447.208333333328</v>
      </c>
      <c r="U608">
        <f t="shared" si="49"/>
        <v>2016</v>
      </c>
    </row>
    <row r="609" spans="1:21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45"/>
        <v>131</v>
      </c>
      <c r="P609">
        <f t="shared" si="46"/>
        <v>81</v>
      </c>
      <c r="Q609" t="s">
        <v>2035</v>
      </c>
      <c r="R609" t="s">
        <v>2036</v>
      </c>
      <c r="S609" s="6">
        <f t="shared" si="47"/>
        <v>41721.208333333336</v>
      </c>
      <c r="T609" s="6">
        <f t="shared" si="48"/>
        <v>41723.208333333336</v>
      </c>
      <c r="U609">
        <f t="shared" si="49"/>
        <v>2014</v>
      </c>
    </row>
    <row r="610" spans="1:21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45"/>
        <v>284</v>
      </c>
      <c r="P610">
        <f t="shared" si="46"/>
        <v>35</v>
      </c>
      <c r="Q610" t="s">
        <v>2037</v>
      </c>
      <c r="R610" t="s">
        <v>2060</v>
      </c>
      <c r="S610" s="6">
        <f t="shared" si="47"/>
        <v>43530.25</v>
      </c>
      <c r="T610" s="6">
        <f t="shared" si="48"/>
        <v>43534.25</v>
      </c>
      <c r="U610">
        <f t="shared" si="49"/>
        <v>2019</v>
      </c>
    </row>
    <row r="611" spans="1:21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45"/>
        <v>120</v>
      </c>
      <c r="P611">
        <f t="shared" si="46"/>
        <v>103</v>
      </c>
      <c r="Q611" t="s">
        <v>2043</v>
      </c>
      <c r="R611" t="s">
        <v>2065</v>
      </c>
      <c r="S611" s="6">
        <f t="shared" si="47"/>
        <v>43481.25</v>
      </c>
      <c r="T611" s="6">
        <f t="shared" si="48"/>
        <v>43498.25</v>
      </c>
      <c r="U611">
        <f t="shared" si="49"/>
        <v>2019</v>
      </c>
    </row>
    <row r="612" spans="1:21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45"/>
        <v>419</v>
      </c>
      <c r="P612">
        <f t="shared" si="46"/>
        <v>28</v>
      </c>
      <c r="Q612" t="s">
        <v>2041</v>
      </c>
      <c r="R612" t="s">
        <v>2042</v>
      </c>
      <c r="S612" s="6">
        <f t="shared" si="47"/>
        <v>41259.25</v>
      </c>
      <c r="T612" s="6">
        <f t="shared" si="48"/>
        <v>41273.25</v>
      </c>
      <c r="U612">
        <f t="shared" si="49"/>
        <v>2012</v>
      </c>
    </row>
    <row r="613" spans="1:21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45"/>
        <v>14</v>
      </c>
      <c r="P613">
        <f t="shared" si="46"/>
        <v>76</v>
      </c>
      <c r="Q613" t="s">
        <v>2041</v>
      </c>
      <c r="R613" t="s">
        <v>2042</v>
      </c>
      <c r="S613" s="6">
        <f t="shared" si="47"/>
        <v>41480.208333333336</v>
      </c>
      <c r="T613" s="6">
        <f t="shared" si="48"/>
        <v>41492.208333333336</v>
      </c>
      <c r="U613">
        <f t="shared" si="49"/>
        <v>2013</v>
      </c>
    </row>
    <row r="614" spans="1:21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45"/>
        <v>139</v>
      </c>
      <c r="P614">
        <f t="shared" si="46"/>
        <v>45</v>
      </c>
      <c r="Q614" t="s">
        <v>2037</v>
      </c>
      <c r="R614" t="s">
        <v>2045</v>
      </c>
      <c r="S614" s="6">
        <f t="shared" si="47"/>
        <v>40474.208333333336</v>
      </c>
      <c r="T614" s="6">
        <f t="shared" si="48"/>
        <v>40497.25</v>
      </c>
      <c r="U614">
        <f t="shared" si="49"/>
        <v>2010</v>
      </c>
    </row>
    <row r="615" spans="1:21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45"/>
        <v>174</v>
      </c>
      <c r="P615">
        <f t="shared" si="46"/>
        <v>74</v>
      </c>
      <c r="Q615" t="s">
        <v>2041</v>
      </c>
      <c r="R615" t="s">
        <v>2042</v>
      </c>
      <c r="S615" s="6">
        <f t="shared" si="47"/>
        <v>42973.208333333328</v>
      </c>
      <c r="T615" s="6">
        <f t="shared" si="48"/>
        <v>42982.208333333328</v>
      </c>
      <c r="U615">
        <f t="shared" si="49"/>
        <v>2017</v>
      </c>
    </row>
    <row r="616" spans="1:21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45"/>
        <v>155</v>
      </c>
      <c r="P616">
        <f t="shared" si="46"/>
        <v>57</v>
      </c>
      <c r="Q616" t="s">
        <v>2041</v>
      </c>
      <c r="R616" t="s">
        <v>2042</v>
      </c>
      <c r="S616" s="6">
        <f t="shared" si="47"/>
        <v>42746.25</v>
      </c>
      <c r="T616" s="6">
        <f t="shared" si="48"/>
        <v>42764.25</v>
      </c>
      <c r="U616">
        <f t="shared" si="49"/>
        <v>2017</v>
      </c>
    </row>
    <row r="617" spans="1:21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45"/>
        <v>170</v>
      </c>
      <c r="P617">
        <f t="shared" si="46"/>
        <v>85</v>
      </c>
      <c r="Q617" t="s">
        <v>2041</v>
      </c>
      <c r="R617" t="s">
        <v>2042</v>
      </c>
      <c r="S617" s="6">
        <f t="shared" si="47"/>
        <v>42489.208333333328</v>
      </c>
      <c r="T617" s="6">
        <f t="shared" si="48"/>
        <v>42499.208333333328</v>
      </c>
      <c r="U617">
        <f t="shared" si="49"/>
        <v>2016</v>
      </c>
    </row>
    <row r="618" spans="1:21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45"/>
        <v>190</v>
      </c>
      <c r="P618">
        <f t="shared" si="46"/>
        <v>51</v>
      </c>
      <c r="Q618" t="s">
        <v>2037</v>
      </c>
      <c r="R618" t="s">
        <v>2047</v>
      </c>
      <c r="S618" s="6">
        <f t="shared" si="47"/>
        <v>41537.208333333336</v>
      </c>
      <c r="T618" s="6">
        <f t="shared" si="48"/>
        <v>41538.208333333336</v>
      </c>
      <c r="U618">
        <f t="shared" si="49"/>
        <v>2013</v>
      </c>
    </row>
    <row r="619" spans="1:21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45"/>
        <v>250</v>
      </c>
      <c r="P619">
        <f t="shared" si="46"/>
        <v>64</v>
      </c>
      <c r="Q619" t="s">
        <v>2041</v>
      </c>
      <c r="R619" t="s">
        <v>2042</v>
      </c>
      <c r="S619" s="6">
        <f t="shared" si="47"/>
        <v>41794.208333333336</v>
      </c>
      <c r="T619" s="6">
        <f t="shared" si="48"/>
        <v>41804.208333333336</v>
      </c>
      <c r="U619">
        <f t="shared" si="49"/>
        <v>2014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45"/>
        <v>49</v>
      </c>
      <c r="P620">
        <f t="shared" si="46"/>
        <v>81</v>
      </c>
      <c r="Q620" t="s">
        <v>2049</v>
      </c>
      <c r="R620" t="s">
        <v>2050</v>
      </c>
      <c r="S620" s="6">
        <f t="shared" si="47"/>
        <v>41396.208333333336</v>
      </c>
      <c r="T620" s="6">
        <f t="shared" si="48"/>
        <v>41417.208333333336</v>
      </c>
      <c r="U620">
        <f t="shared" si="49"/>
        <v>2013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45"/>
        <v>28</v>
      </c>
      <c r="P621">
        <f t="shared" si="46"/>
        <v>86</v>
      </c>
      <c r="Q621" t="s">
        <v>2041</v>
      </c>
      <c r="R621" t="s">
        <v>2042</v>
      </c>
      <c r="S621" s="6">
        <f t="shared" si="47"/>
        <v>40669.208333333336</v>
      </c>
      <c r="T621" s="6">
        <f t="shared" si="48"/>
        <v>40670.208333333336</v>
      </c>
      <c r="U621">
        <f t="shared" si="49"/>
        <v>2011</v>
      </c>
    </row>
    <row r="622" spans="1:21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45"/>
        <v>268</v>
      </c>
      <c r="P622">
        <f t="shared" si="46"/>
        <v>90</v>
      </c>
      <c r="Q622" t="s">
        <v>2056</v>
      </c>
      <c r="R622" t="s">
        <v>2057</v>
      </c>
      <c r="S622" s="6">
        <f t="shared" si="47"/>
        <v>42559.208333333328</v>
      </c>
      <c r="T622" s="6">
        <f t="shared" si="48"/>
        <v>42563.208333333328</v>
      </c>
      <c r="U622">
        <f t="shared" si="49"/>
        <v>2016</v>
      </c>
    </row>
    <row r="623" spans="1:21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45"/>
        <v>620</v>
      </c>
      <c r="P623">
        <f t="shared" si="46"/>
        <v>74</v>
      </c>
      <c r="Q623" t="s">
        <v>2041</v>
      </c>
      <c r="R623" t="s">
        <v>2042</v>
      </c>
      <c r="S623" s="6">
        <f t="shared" si="47"/>
        <v>42626.208333333328</v>
      </c>
      <c r="T623" s="6">
        <f t="shared" si="48"/>
        <v>42631.208333333328</v>
      </c>
      <c r="U623">
        <f t="shared" si="49"/>
        <v>2016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45"/>
        <v>3</v>
      </c>
      <c r="P624">
        <f t="shared" si="46"/>
        <v>92</v>
      </c>
      <c r="Q624" t="s">
        <v>2037</v>
      </c>
      <c r="R624" t="s">
        <v>2047</v>
      </c>
      <c r="S624" s="6">
        <f t="shared" si="47"/>
        <v>43205.208333333328</v>
      </c>
      <c r="T624" s="6">
        <f t="shared" si="48"/>
        <v>43231.208333333328</v>
      </c>
      <c r="U624">
        <f t="shared" si="49"/>
        <v>2018</v>
      </c>
    </row>
    <row r="625" spans="1:21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45"/>
        <v>160</v>
      </c>
      <c r="P625">
        <f t="shared" si="46"/>
        <v>56</v>
      </c>
      <c r="Q625" t="s">
        <v>2041</v>
      </c>
      <c r="R625" t="s">
        <v>2042</v>
      </c>
      <c r="S625" s="6">
        <f t="shared" si="47"/>
        <v>42201.208333333328</v>
      </c>
      <c r="T625" s="6">
        <f t="shared" si="48"/>
        <v>42206.208333333328</v>
      </c>
      <c r="U625">
        <f t="shared" si="49"/>
        <v>2015</v>
      </c>
    </row>
    <row r="626" spans="1:21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45"/>
        <v>279</v>
      </c>
      <c r="P626">
        <f t="shared" si="46"/>
        <v>33</v>
      </c>
      <c r="Q626" t="s">
        <v>2056</v>
      </c>
      <c r="R626" t="s">
        <v>2057</v>
      </c>
      <c r="S626" s="6">
        <f t="shared" si="47"/>
        <v>42029.25</v>
      </c>
      <c r="T626" s="6">
        <f t="shared" si="48"/>
        <v>42035.25</v>
      </c>
      <c r="U626">
        <f t="shared" si="49"/>
        <v>2015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45"/>
        <v>77</v>
      </c>
      <c r="P627">
        <f t="shared" si="46"/>
        <v>94</v>
      </c>
      <c r="Q627" t="s">
        <v>2041</v>
      </c>
      <c r="R627" t="s">
        <v>2042</v>
      </c>
      <c r="S627" s="6">
        <f t="shared" si="47"/>
        <v>43857.25</v>
      </c>
      <c r="T627" s="6">
        <f t="shared" si="48"/>
        <v>43871.25</v>
      </c>
      <c r="U627">
        <f t="shared" si="49"/>
        <v>2020</v>
      </c>
    </row>
    <row r="628" spans="1:21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45"/>
        <v>206</v>
      </c>
      <c r="P628">
        <f t="shared" si="46"/>
        <v>70</v>
      </c>
      <c r="Q628" t="s">
        <v>2041</v>
      </c>
      <c r="R628" t="s">
        <v>2042</v>
      </c>
      <c r="S628" s="6">
        <f t="shared" si="47"/>
        <v>40449.208333333336</v>
      </c>
      <c r="T628" s="6">
        <f t="shared" si="48"/>
        <v>40458.208333333336</v>
      </c>
      <c r="U628">
        <f t="shared" si="49"/>
        <v>2010</v>
      </c>
    </row>
    <row r="629" spans="1:21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45"/>
        <v>694</v>
      </c>
      <c r="P629">
        <f t="shared" si="46"/>
        <v>72</v>
      </c>
      <c r="Q629" t="s">
        <v>2035</v>
      </c>
      <c r="R629" t="s">
        <v>2036</v>
      </c>
      <c r="S629" s="6">
        <f t="shared" si="47"/>
        <v>40345.208333333336</v>
      </c>
      <c r="T629" s="6">
        <f t="shared" si="48"/>
        <v>40369.208333333336</v>
      </c>
      <c r="U629">
        <f t="shared" si="49"/>
        <v>2010</v>
      </c>
    </row>
    <row r="630" spans="1:21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45"/>
        <v>152</v>
      </c>
      <c r="P630">
        <f t="shared" si="46"/>
        <v>30</v>
      </c>
      <c r="Q630" t="s">
        <v>2037</v>
      </c>
      <c r="R630" t="s">
        <v>2047</v>
      </c>
      <c r="S630" s="6">
        <f t="shared" si="47"/>
        <v>40455.208333333336</v>
      </c>
      <c r="T630" s="6">
        <f t="shared" si="48"/>
        <v>40458.208333333336</v>
      </c>
      <c r="U630">
        <f t="shared" si="49"/>
        <v>2010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45"/>
        <v>65</v>
      </c>
      <c r="P631">
        <f t="shared" si="46"/>
        <v>74</v>
      </c>
      <c r="Q631" t="s">
        <v>2041</v>
      </c>
      <c r="R631" t="s">
        <v>2042</v>
      </c>
      <c r="S631" s="6">
        <f t="shared" si="47"/>
        <v>42557.208333333328</v>
      </c>
      <c r="T631" s="6">
        <f t="shared" si="48"/>
        <v>42559.208333333328</v>
      </c>
      <c r="U631">
        <f t="shared" si="49"/>
        <v>2016</v>
      </c>
    </row>
    <row r="632" spans="1:21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45"/>
        <v>63</v>
      </c>
      <c r="P632">
        <f t="shared" si="46"/>
        <v>69</v>
      </c>
      <c r="Q632" t="s">
        <v>2041</v>
      </c>
      <c r="R632" t="s">
        <v>2042</v>
      </c>
      <c r="S632" s="6">
        <f t="shared" si="47"/>
        <v>43586.208333333328</v>
      </c>
      <c r="T632" s="6">
        <f t="shared" si="48"/>
        <v>43597.208333333328</v>
      </c>
      <c r="U632">
        <f t="shared" si="49"/>
        <v>2019</v>
      </c>
    </row>
    <row r="633" spans="1:21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45"/>
        <v>310</v>
      </c>
      <c r="P633">
        <f t="shared" si="46"/>
        <v>60</v>
      </c>
      <c r="Q633" t="s">
        <v>2041</v>
      </c>
      <c r="R633" t="s">
        <v>2042</v>
      </c>
      <c r="S633" s="6">
        <f t="shared" si="47"/>
        <v>43550.208333333328</v>
      </c>
      <c r="T633" s="6">
        <f t="shared" si="48"/>
        <v>43554.208333333328</v>
      </c>
      <c r="U633">
        <f t="shared" si="49"/>
        <v>2019</v>
      </c>
    </row>
    <row r="634" spans="1:21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45"/>
        <v>43</v>
      </c>
      <c r="P634">
        <f t="shared" si="46"/>
        <v>111</v>
      </c>
      <c r="Q634" t="s">
        <v>2041</v>
      </c>
      <c r="R634" t="s">
        <v>2042</v>
      </c>
      <c r="S634" s="6">
        <f t="shared" si="47"/>
        <v>41945.208333333336</v>
      </c>
      <c r="T634" s="6">
        <f t="shared" si="48"/>
        <v>41963.25</v>
      </c>
      <c r="U634">
        <f t="shared" si="49"/>
        <v>2014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45"/>
        <v>83</v>
      </c>
      <c r="P635">
        <f t="shared" si="46"/>
        <v>53</v>
      </c>
      <c r="Q635" t="s">
        <v>2043</v>
      </c>
      <c r="R635" t="s">
        <v>2051</v>
      </c>
      <c r="S635" s="6">
        <f t="shared" si="47"/>
        <v>42315.25</v>
      </c>
      <c r="T635" s="6">
        <f t="shared" si="48"/>
        <v>42319.25</v>
      </c>
      <c r="U635">
        <f t="shared" si="49"/>
        <v>2015</v>
      </c>
    </row>
    <row r="636" spans="1:21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45"/>
        <v>79</v>
      </c>
      <c r="P636">
        <f t="shared" si="46"/>
        <v>56</v>
      </c>
      <c r="Q636" t="s">
        <v>2043</v>
      </c>
      <c r="R636" t="s">
        <v>2062</v>
      </c>
      <c r="S636" s="6">
        <f t="shared" si="47"/>
        <v>42819.208333333328</v>
      </c>
      <c r="T636" s="6">
        <f t="shared" si="48"/>
        <v>42833.208333333328</v>
      </c>
      <c r="U636">
        <f t="shared" si="49"/>
        <v>2017</v>
      </c>
    </row>
    <row r="637" spans="1:21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45"/>
        <v>114</v>
      </c>
      <c r="P637">
        <f t="shared" si="46"/>
        <v>70</v>
      </c>
      <c r="Q637" t="s">
        <v>2043</v>
      </c>
      <c r="R637" t="s">
        <v>2062</v>
      </c>
      <c r="S637" s="6">
        <f t="shared" si="47"/>
        <v>41314.25</v>
      </c>
      <c r="T637" s="6">
        <f t="shared" si="48"/>
        <v>41346.208333333336</v>
      </c>
      <c r="U637">
        <f t="shared" si="49"/>
        <v>2013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45"/>
        <v>65</v>
      </c>
      <c r="P638">
        <f t="shared" si="46"/>
        <v>49</v>
      </c>
      <c r="Q638" t="s">
        <v>2043</v>
      </c>
      <c r="R638" t="s">
        <v>2051</v>
      </c>
      <c r="S638" s="6">
        <f t="shared" si="47"/>
        <v>40926.25</v>
      </c>
      <c r="T638" s="6">
        <f t="shared" si="48"/>
        <v>40971.25</v>
      </c>
      <c r="U638">
        <f t="shared" si="49"/>
        <v>2012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45"/>
        <v>79</v>
      </c>
      <c r="P639">
        <f t="shared" si="46"/>
        <v>104</v>
      </c>
      <c r="Q639" t="s">
        <v>2041</v>
      </c>
      <c r="R639" t="s">
        <v>2042</v>
      </c>
      <c r="S639" s="6">
        <f t="shared" si="47"/>
        <v>42688.25</v>
      </c>
      <c r="T639" s="6">
        <f t="shared" si="48"/>
        <v>42696.25</v>
      </c>
      <c r="U639">
        <f t="shared" si="49"/>
        <v>2016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45"/>
        <v>11</v>
      </c>
      <c r="P640">
        <f t="shared" si="46"/>
        <v>99</v>
      </c>
      <c r="Q640" t="s">
        <v>2041</v>
      </c>
      <c r="R640" t="s">
        <v>2042</v>
      </c>
      <c r="S640" s="6">
        <f t="shared" si="47"/>
        <v>40386.208333333336</v>
      </c>
      <c r="T640" s="6">
        <f t="shared" si="48"/>
        <v>40398.208333333336</v>
      </c>
      <c r="U640">
        <f t="shared" si="49"/>
        <v>2010</v>
      </c>
    </row>
    <row r="641" spans="1:21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45"/>
        <v>56</v>
      </c>
      <c r="P641">
        <f t="shared" si="46"/>
        <v>107</v>
      </c>
      <c r="Q641" t="s">
        <v>2043</v>
      </c>
      <c r="R641" t="s">
        <v>2046</v>
      </c>
      <c r="S641" s="6">
        <f t="shared" si="47"/>
        <v>43309.208333333328</v>
      </c>
      <c r="T641" s="6">
        <f t="shared" si="48"/>
        <v>43309.208333333328</v>
      </c>
      <c r="U641">
        <f t="shared" si="49"/>
        <v>2018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45"/>
        <v>17</v>
      </c>
      <c r="P642">
        <f t="shared" si="46"/>
        <v>77</v>
      </c>
      <c r="Q642" t="s">
        <v>2041</v>
      </c>
      <c r="R642" t="s">
        <v>2042</v>
      </c>
      <c r="S642" s="6">
        <f t="shared" si="47"/>
        <v>42387.25</v>
      </c>
      <c r="T642" s="6">
        <f t="shared" si="48"/>
        <v>42390.25</v>
      </c>
      <c r="U642">
        <f t="shared" si="49"/>
        <v>2016</v>
      </c>
    </row>
    <row r="643" spans="1:21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50">ROUND((E643/D643) * 100, 0)</f>
        <v>120</v>
      </c>
      <c r="P643">
        <f t="shared" ref="P643:P706" si="51">ROUND(IF(ISERROR(E643/G643), 0, E643/G643), 0)</f>
        <v>58</v>
      </c>
      <c r="Q643" t="s">
        <v>2041</v>
      </c>
      <c r="R643" t="s">
        <v>2042</v>
      </c>
      <c r="S643" s="6">
        <f t="shared" ref="S643:S706" si="52">(((J643/60)/60)/24)+DATE(1970,1,1)</f>
        <v>42786.25</v>
      </c>
      <c r="T643" s="6">
        <f t="shared" ref="T643:T706" si="53">(((K643/60)/60)/24)+DATE(1970,1,1)</f>
        <v>42814.208333333328</v>
      </c>
      <c r="U643">
        <f t="shared" ref="U643:U706" si="54">YEAR(S643)</f>
        <v>2017</v>
      </c>
    </row>
    <row r="644" spans="1:21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50"/>
        <v>145</v>
      </c>
      <c r="P644">
        <f t="shared" si="51"/>
        <v>104</v>
      </c>
      <c r="Q644" t="s">
        <v>2039</v>
      </c>
      <c r="R644" t="s">
        <v>2048</v>
      </c>
      <c r="S644" s="6">
        <f t="shared" si="52"/>
        <v>43451.25</v>
      </c>
      <c r="T644" s="6">
        <f t="shared" si="53"/>
        <v>43460.25</v>
      </c>
      <c r="U644">
        <f t="shared" si="54"/>
        <v>2018</v>
      </c>
    </row>
    <row r="645" spans="1:21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50"/>
        <v>221</v>
      </c>
      <c r="P645">
        <f t="shared" si="51"/>
        <v>88</v>
      </c>
      <c r="Q645" t="s">
        <v>2041</v>
      </c>
      <c r="R645" t="s">
        <v>2042</v>
      </c>
      <c r="S645" s="6">
        <f t="shared" si="52"/>
        <v>42795.25</v>
      </c>
      <c r="T645" s="6">
        <f t="shared" si="53"/>
        <v>42813.208333333328</v>
      </c>
      <c r="U645">
        <f t="shared" si="54"/>
        <v>2017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50"/>
        <v>48</v>
      </c>
      <c r="P646">
        <f t="shared" si="51"/>
        <v>28</v>
      </c>
      <c r="Q646" t="s">
        <v>2041</v>
      </c>
      <c r="R646" t="s">
        <v>2042</v>
      </c>
      <c r="S646" s="6">
        <f t="shared" si="52"/>
        <v>43452.25</v>
      </c>
      <c r="T646" s="6">
        <f t="shared" si="53"/>
        <v>43468.25</v>
      </c>
      <c r="U646">
        <f t="shared" si="54"/>
        <v>2018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50"/>
        <v>93</v>
      </c>
      <c r="P647">
        <f t="shared" si="51"/>
        <v>38</v>
      </c>
      <c r="Q647" t="s">
        <v>2037</v>
      </c>
      <c r="R647" t="s">
        <v>2038</v>
      </c>
      <c r="S647" s="6">
        <f t="shared" si="52"/>
        <v>43369.208333333328</v>
      </c>
      <c r="T647" s="6">
        <f t="shared" si="53"/>
        <v>43390.208333333328</v>
      </c>
      <c r="U647">
        <f t="shared" si="54"/>
        <v>2018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50"/>
        <v>89</v>
      </c>
      <c r="P648">
        <f t="shared" si="51"/>
        <v>30</v>
      </c>
      <c r="Q648" t="s">
        <v>2052</v>
      </c>
      <c r="R648" t="s">
        <v>2053</v>
      </c>
      <c r="S648" s="6">
        <f t="shared" si="52"/>
        <v>41346.208333333336</v>
      </c>
      <c r="T648" s="6">
        <f t="shared" si="53"/>
        <v>41357.208333333336</v>
      </c>
      <c r="U648">
        <f t="shared" si="54"/>
        <v>2013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50"/>
        <v>41</v>
      </c>
      <c r="P649">
        <f t="shared" si="51"/>
        <v>104</v>
      </c>
      <c r="Q649" t="s">
        <v>2049</v>
      </c>
      <c r="R649" t="s">
        <v>2061</v>
      </c>
      <c r="S649" s="6">
        <f t="shared" si="52"/>
        <v>43199.208333333328</v>
      </c>
      <c r="T649" s="6">
        <f t="shared" si="53"/>
        <v>43223.208333333328</v>
      </c>
      <c r="U649">
        <f t="shared" si="54"/>
        <v>2018</v>
      </c>
    </row>
    <row r="650" spans="1:21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50"/>
        <v>63</v>
      </c>
      <c r="P650">
        <f t="shared" si="51"/>
        <v>86</v>
      </c>
      <c r="Q650" t="s">
        <v>2035</v>
      </c>
      <c r="R650" t="s">
        <v>2036</v>
      </c>
      <c r="S650" s="6">
        <f t="shared" si="52"/>
        <v>42922.208333333328</v>
      </c>
      <c r="T650" s="6">
        <f t="shared" si="53"/>
        <v>42940.208333333328</v>
      </c>
      <c r="U650">
        <f t="shared" si="54"/>
        <v>2017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50"/>
        <v>48</v>
      </c>
      <c r="P651">
        <f t="shared" si="51"/>
        <v>98</v>
      </c>
      <c r="Q651" t="s">
        <v>2041</v>
      </c>
      <c r="R651" t="s">
        <v>2042</v>
      </c>
      <c r="S651" s="6">
        <f t="shared" si="52"/>
        <v>40471.208333333336</v>
      </c>
      <c r="T651" s="6">
        <f t="shared" si="53"/>
        <v>40482.208333333336</v>
      </c>
      <c r="U651">
        <f t="shared" si="54"/>
        <v>2010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50"/>
        <v>2</v>
      </c>
      <c r="P652">
        <f t="shared" si="51"/>
        <v>2</v>
      </c>
      <c r="Q652" t="s">
        <v>2037</v>
      </c>
      <c r="R652" t="s">
        <v>2060</v>
      </c>
      <c r="S652" s="6">
        <f t="shared" si="52"/>
        <v>41828.208333333336</v>
      </c>
      <c r="T652" s="6">
        <f t="shared" si="53"/>
        <v>41855.208333333336</v>
      </c>
      <c r="U652">
        <f t="shared" si="54"/>
        <v>2014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50"/>
        <v>88</v>
      </c>
      <c r="P653">
        <f t="shared" si="51"/>
        <v>45</v>
      </c>
      <c r="Q653" t="s">
        <v>2043</v>
      </c>
      <c r="R653" t="s">
        <v>2054</v>
      </c>
      <c r="S653" s="6">
        <f t="shared" si="52"/>
        <v>41692.25</v>
      </c>
      <c r="T653" s="6">
        <f t="shared" si="53"/>
        <v>41707.25</v>
      </c>
      <c r="U653">
        <f t="shared" si="54"/>
        <v>2014</v>
      </c>
    </row>
    <row r="654" spans="1:21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50"/>
        <v>127</v>
      </c>
      <c r="P654">
        <f t="shared" si="51"/>
        <v>31</v>
      </c>
      <c r="Q654" t="s">
        <v>2039</v>
      </c>
      <c r="R654" t="s">
        <v>2040</v>
      </c>
      <c r="S654" s="6">
        <f t="shared" si="52"/>
        <v>42587.208333333328</v>
      </c>
      <c r="T654" s="6">
        <f t="shared" si="53"/>
        <v>42630.208333333328</v>
      </c>
      <c r="U654">
        <f t="shared" si="54"/>
        <v>2016</v>
      </c>
    </row>
    <row r="655" spans="1:21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50"/>
        <v>2339</v>
      </c>
      <c r="P655">
        <f t="shared" si="51"/>
        <v>60</v>
      </c>
      <c r="Q655" t="s">
        <v>2039</v>
      </c>
      <c r="R655" t="s">
        <v>2040</v>
      </c>
      <c r="S655" s="6">
        <f t="shared" si="52"/>
        <v>42468.208333333328</v>
      </c>
      <c r="T655" s="6">
        <f t="shared" si="53"/>
        <v>42470.208333333328</v>
      </c>
      <c r="U655">
        <f t="shared" si="54"/>
        <v>2016</v>
      </c>
    </row>
    <row r="656" spans="1:21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50"/>
        <v>508</v>
      </c>
      <c r="P656">
        <f t="shared" si="51"/>
        <v>59</v>
      </c>
      <c r="Q656" t="s">
        <v>2037</v>
      </c>
      <c r="R656" t="s">
        <v>2059</v>
      </c>
      <c r="S656" s="6">
        <f t="shared" si="52"/>
        <v>42240.208333333328</v>
      </c>
      <c r="T656" s="6">
        <f t="shared" si="53"/>
        <v>42245.208333333328</v>
      </c>
      <c r="U656">
        <f t="shared" si="54"/>
        <v>2015</v>
      </c>
    </row>
    <row r="657" spans="1:21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50"/>
        <v>191</v>
      </c>
      <c r="P657">
        <f t="shared" si="51"/>
        <v>50</v>
      </c>
      <c r="Q657" t="s">
        <v>2056</v>
      </c>
      <c r="R657" t="s">
        <v>2057</v>
      </c>
      <c r="S657" s="6">
        <f t="shared" si="52"/>
        <v>42796.25</v>
      </c>
      <c r="T657" s="6">
        <f t="shared" si="53"/>
        <v>42809.208333333328</v>
      </c>
      <c r="U657">
        <f t="shared" si="54"/>
        <v>2017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50"/>
        <v>42</v>
      </c>
      <c r="P658">
        <f t="shared" si="51"/>
        <v>99</v>
      </c>
      <c r="Q658" t="s">
        <v>2035</v>
      </c>
      <c r="R658" t="s">
        <v>2036</v>
      </c>
      <c r="S658" s="6">
        <f t="shared" si="52"/>
        <v>43097.25</v>
      </c>
      <c r="T658" s="6">
        <f t="shared" si="53"/>
        <v>43102.25</v>
      </c>
      <c r="U658">
        <f t="shared" si="54"/>
        <v>2017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50"/>
        <v>8</v>
      </c>
      <c r="P659">
        <f t="shared" si="51"/>
        <v>59</v>
      </c>
      <c r="Q659" t="s">
        <v>2043</v>
      </c>
      <c r="R659" t="s">
        <v>2065</v>
      </c>
      <c r="S659" s="6">
        <f t="shared" si="52"/>
        <v>43096.25</v>
      </c>
      <c r="T659" s="6">
        <f t="shared" si="53"/>
        <v>43112.25</v>
      </c>
      <c r="U659">
        <f t="shared" si="54"/>
        <v>2017</v>
      </c>
    </row>
    <row r="660" spans="1:21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50"/>
        <v>60</v>
      </c>
      <c r="P660">
        <f t="shared" si="51"/>
        <v>81</v>
      </c>
      <c r="Q660" t="s">
        <v>2037</v>
      </c>
      <c r="R660" t="s">
        <v>2038</v>
      </c>
      <c r="S660" s="6">
        <f t="shared" si="52"/>
        <v>42246.208333333328</v>
      </c>
      <c r="T660" s="6">
        <f t="shared" si="53"/>
        <v>42269.208333333328</v>
      </c>
      <c r="U660">
        <f t="shared" si="54"/>
        <v>2015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50"/>
        <v>47</v>
      </c>
      <c r="P661">
        <f t="shared" si="51"/>
        <v>76</v>
      </c>
      <c r="Q661" t="s">
        <v>2043</v>
      </c>
      <c r="R661" t="s">
        <v>2044</v>
      </c>
      <c r="S661" s="6">
        <f t="shared" si="52"/>
        <v>40570.25</v>
      </c>
      <c r="T661" s="6">
        <f t="shared" si="53"/>
        <v>40571.25</v>
      </c>
      <c r="U661">
        <f t="shared" si="54"/>
        <v>2011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50"/>
        <v>82</v>
      </c>
      <c r="P662">
        <f t="shared" si="51"/>
        <v>97</v>
      </c>
      <c r="Q662" t="s">
        <v>2041</v>
      </c>
      <c r="R662" t="s">
        <v>2042</v>
      </c>
      <c r="S662" s="6">
        <f t="shared" si="52"/>
        <v>42237.208333333328</v>
      </c>
      <c r="T662" s="6">
        <f t="shared" si="53"/>
        <v>42246.208333333328</v>
      </c>
      <c r="U662">
        <f t="shared" si="54"/>
        <v>2015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50"/>
        <v>54</v>
      </c>
      <c r="P663">
        <f t="shared" si="51"/>
        <v>77</v>
      </c>
      <c r="Q663" t="s">
        <v>2037</v>
      </c>
      <c r="R663" t="s">
        <v>2060</v>
      </c>
      <c r="S663" s="6">
        <f t="shared" si="52"/>
        <v>40996.208333333336</v>
      </c>
      <c r="T663" s="6">
        <f t="shared" si="53"/>
        <v>41026.208333333336</v>
      </c>
      <c r="U663">
        <f t="shared" si="54"/>
        <v>2012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50"/>
        <v>98</v>
      </c>
      <c r="P664">
        <f t="shared" si="51"/>
        <v>68</v>
      </c>
      <c r="Q664" t="s">
        <v>2041</v>
      </c>
      <c r="R664" t="s">
        <v>2042</v>
      </c>
      <c r="S664" s="6">
        <f t="shared" si="52"/>
        <v>43443.25</v>
      </c>
      <c r="T664" s="6">
        <f t="shared" si="53"/>
        <v>43447.25</v>
      </c>
      <c r="U664">
        <f t="shared" si="54"/>
        <v>2018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50"/>
        <v>77</v>
      </c>
      <c r="P665">
        <f t="shared" si="51"/>
        <v>89</v>
      </c>
      <c r="Q665" t="s">
        <v>2041</v>
      </c>
      <c r="R665" t="s">
        <v>2042</v>
      </c>
      <c r="S665" s="6">
        <f t="shared" si="52"/>
        <v>40458.208333333336</v>
      </c>
      <c r="T665" s="6">
        <f t="shared" si="53"/>
        <v>40481.208333333336</v>
      </c>
      <c r="U665">
        <f t="shared" si="54"/>
        <v>2010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50"/>
        <v>33</v>
      </c>
      <c r="P666">
        <f t="shared" si="51"/>
        <v>25</v>
      </c>
      <c r="Q666" t="s">
        <v>2037</v>
      </c>
      <c r="R666" t="s">
        <v>2060</v>
      </c>
      <c r="S666" s="6">
        <f t="shared" si="52"/>
        <v>40959.25</v>
      </c>
      <c r="T666" s="6">
        <f t="shared" si="53"/>
        <v>40969.25</v>
      </c>
      <c r="U666">
        <f t="shared" si="54"/>
        <v>2012</v>
      </c>
    </row>
    <row r="667" spans="1:21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50"/>
        <v>240</v>
      </c>
      <c r="P667">
        <f t="shared" si="51"/>
        <v>45</v>
      </c>
      <c r="Q667" t="s">
        <v>2043</v>
      </c>
      <c r="R667" t="s">
        <v>2044</v>
      </c>
      <c r="S667" s="6">
        <f t="shared" si="52"/>
        <v>40733.208333333336</v>
      </c>
      <c r="T667" s="6">
        <f t="shared" si="53"/>
        <v>40747.208333333336</v>
      </c>
      <c r="U667">
        <f t="shared" si="54"/>
        <v>2011</v>
      </c>
    </row>
    <row r="668" spans="1:21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50"/>
        <v>64</v>
      </c>
      <c r="P668">
        <f t="shared" si="51"/>
        <v>79</v>
      </c>
      <c r="Q668" t="s">
        <v>2041</v>
      </c>
      <c r="R668" t="s">
        <v>2042</v>
      </c>
      <c r="S668" s="6">
        <f t="shared" si="52"/>
        <v>41516.208333333336</v>
      </c>
      <c r="T668" s="6">
        <f t="shared" si="53"/>
        <v>41522.208333333336</v>
      </c>
      <c r="U668">
        <f t="shared" si="54"/>
        <v>2013</v>
      </c>
    </row>
    <row r="669" spans="1:21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50"/>
        <v>176</v>
      </c>
      <c r="P669">
        <f t="shared" si="51"/>
        <v>29</v>
      </c>
      <c r="Q669" t="s">
        <v>2066</v>
      </c>
      <c r="R669" t="s">
        <v>2067</v>
      </c>
      <c r="S669" s="6">
        <f t="shared" si="52"/>
        <v>41892.208333333336</v>
      </c>
      <c r="T669" s="6">
        <f t="shared" si="53"/>
        <v>41901.208333333336</v>
      </c>
      <c r="U669">
        <f t="shared" si="54"/>
        <v>2014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50"/>
        <v>20</v>
      </c>
      <c r="P670">
        <f t="shared" si="51"/>
        <v>74</v>
      </c>
      <c r="Q670" t="s">
        <v>2041</v>
      </c>
      <c r="R670" t="s">
        <v>2042</v>
      </c>
      <c r="S670" s="6">
        <f t="shared" si="52"/>
        <v>41122.208333333336</v>
      </c>
      <c r="T670" s="6">
        <f t="shared" si="53"/>
        <v>41134.208333333336</v>
      </c>
      <c r="U670">
        <f t="shared" si="54"/>
        <v>2012</v>
      </c>
    </row>
    <row r="671" spans="1:21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50"/>
        <v>359</v>
      </c>
      <c r="P671">
        <f t="shared" si="51"/>
        <v>108</v>
      </c>
      <c r="Q671" t="s">
        <v>2041</v>
      </c>
      <c r="R671" t="s">
        <v>2042</v>
      </c>
      <c r="S671" s="6">
        <f t="shared" si="52"/>
        <v>42912.208333333328</v>
      </c>
      <c r="T671" s="6">
        <f t="shared" si="53"/>
        <v>42921.208333333328</v>
      </c>
      <c r="U671">
        <f t="shared" si="54"/>
        <v>2017</v>
      </c>
    </row>
    <row r="672" spans="1:21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50"/>
        <v>469</v>
      </c>
      <c r="P672">
        <f t="shared" si="51"/>
        <v>69</v>
      </c>
      <c r="Q672" t="s">
        <v>2037</v>
      </c>
      <c r="R672" t="s">
        <v>2047</v>
      </c>
      <c r="S672" s="6">
        <f t="shared" si="52"/>
        <v>42425.25</v>
      </c>
      <c r="T672" s="6">
        <f t="shared" si="53"/>
        <v>42437.25</v>
      </c>
      <c r="U672">
        <f t="shared" si="54"/>
        <v>2016</v>
      </c>
    </row>
    <row r="673" spans="1:21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50"/>
        <v>122</v>
      </c>
      <c r="P673">
        <f t="shared" si="51"/>
        <v>111</v>
      </c>
      <c r="Q673" t="s">
        <v>2041</v>
      </c>
      <c r="R673" t="s">
        <v>2042</v>
      </c>
      <c r="S673" s="6">
        <f t="shared" si="52"/>
        <v>40390.208333333336</v>
      </c>
      <c r="T673" s="6">
        <f t="shared" si="53"/>
        <v>40394.208333333336</v>
      </c>
      <c r="U673">
        <f t="shared" si="54"/>
        <v>2010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50"/>
        <v>56</v>
      </c>
      <c r="P674">
        <f t="shared" si="51"/>
        <v>25</v>
      </c>
      <c r="Q674" t="s">
        <v>2041</v>
      </c>
      <c r="R674" t="s">
        <v>2042</v>
      </c>
      <c r="S674" s="6">
        <f t="shared" si="52"/>
        <v>43180.208333333328</v>
      </c>
      <c r="T674" s="6">
        <f t="shared" si="53"/>
        <v>43190.208333333328</v>
      </c>
      <c r="U674">
        <f t="shared" si="54"/>
        <v>2018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50"/>
        <v>44</v>
      </c>
      <c r="P675">
        <f t="shared" si="51"/>
        <v>42</v>
      </c>
      <c r="Q675" t="s">
        <v>2037</v>
      </c>
      <c r="R675" t="s">
        <v>2047</v>
      </c>
      <c r="S675" s="6">
        <f t="shared" si="52"/>
        <v>42475.208333333328</v>
      </c>
      <c r="T675" s="6">
        <f t="shared" si="53"/>
        <v>42496.208333333328</v>
      </c>
      <c r="U675">
        <f t="shared" si="54"/>
        <v>2016</v>
      </c>
    </row>
    <row r="676" spans="1:21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50"/>
        <v>34</v>
      </c>
      <c r="P676">
        <f t="shared" si="51"/>
        <v>47</v>
      </c>
      <c r="Q676" t="s">
        <v>2056</v>
      </c>
      <c r="R676" t="s">
        <v>2057</v>
      </c>
      <c r="S676" s="6">
        <f t="shared" si="52"/>
        <v>40774.208333333336</v>
      </c>
      <c r="T676" s="6">
        <f t="shared" si="53"/>
        <v>40821.208333333336</v>
      </c>
      <c r="U676">
        <f t="shared" si="54"/>
        <v>2011</v>
      </c>
    </row>
    <row r="677" spans="1:21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50"/>
        <v>123</v>
      </c>
      <c r="P677">
        <f t="shared" si="51"/>
        <v>36</v>
      </c>
      <c r="Q677" t="s">
        <v>2066</v>
      </c>
      <c r="R677" t="s">
        <v>2067</v>
      </c>
      <c r="S677" s="6">
        <f t="shared" si="52"/>
        <v>43719.208333333328</v>
      </c>
      <c r="T677" s="6">
        <f t="shared" si="53"/>
        <v>43726.208333333328</v>
      </c>
      <c r="U677">
        <f t="shared" si="54"/>
        <v>2019</v>
      </c>
    </row>
    <row r="678" spans="1:21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50"/>
        <v>190</v>
      </c>
      <c r="P678">
        <f t="shared" si="51"/>
        <v>101</v>
      </c>
      <c r="Q678" t="s">
        <v>2056</v>
      </c>
      <c r="R678" t="s">
        <v>2057</v>
      </c>
      <c r="S678" s="6">
        <f t="shared" si="52"/>
        <v>41178.208333333336</v>
      </c>
      <c r="T678" s="6">
        <f t="shared" si="53"/>
        <v>41187.208333333336</v>
      </c>
      <c r="U678">
        <f t="shared" si="54"/>
        <v>2012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50"/>
        <v>84</v>
      </c>
      <c r="P679">
        <f t="shared" si="51"/>
        <v>40</v>
      </c>
      <c r="Q679" t="s">
        <v>2049</v>
      </c>
      <c r="R679" t="s">
        <v>2055</v>
      </c>
      <c r="S679" s="6">
        <f t="shared" si="52"/>
        <v>42561.208333333328</v>
      </c>
      <c r="T679" s="6">
        <f t="shared" si="53"/>
        <v>42611.208333333328</v>
      </c>
      <c r="U679">
        <f t="shared" si="54"/>
        <v>2016</v>
      </c>
    </row>
    <row r="680" spans="1:21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50"/>
        <v>18</v>
      </c>
      <c r="P680">
        <f t="shared" si="51"/>
        <v>83</v>
      </c>
      <c r="Q680" t="s">
        <v>2043</v>
      </c>
      <c r="R680" t="s">
        <v>2046</v>
      </c>
      <c r="S680" s="6">
        <f t="shared" si="52"/>
        <v>43484.25</v>
      </c>
      <c r="T680" s="6">
        <f t="shared" si="53"/>
        <v>43486.25</v>
      </c>
      <c r="U680">
        <f t="shared" si="54"/>
        <v>2019</v>
      </c>
    </row>
    <row r="681" spans="1:21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50"/>
        <v>1037</v>
      </c>
      <c r="P681">
        <f t="shared" si="51"/>
        <v>40</v>
      </c>
      <c r="Q681" t="s">
        <v>2035</v>
      </c>
      <c r="R681" t="s">
        <v>2036</v>
      </c>
      <c r="S681" s="6">
        <f t="shared" si="52"/>
        <v>43756.208333333328</v>
      </c>
      <c r="T681" s="6">
        <f t="shared" si="53"/>
        <v>43761.208333333328</v>
      </c>
      <c r="U681">
        <f t="shared" si="54"/>
        <v>2019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50"/>
        <v>97</v>
      </c>
      <c r="P682">
        <f t="shared" si="51"/>
        <v>48</v>
      </c>
      <c r="Q682" t="s">
        <v>2052</v>
      </c>
      <c r="R682" t="s">
        <v>2063</v>
      </c>
      <c r="S682" s="6">
        <f t="shared" si="52"/>
        <v>43813.25</v>
      </c>
      <c r="T682" s="6">
        <f t="shared" si="53"/>
        <v>43815.25</v>
      </c>
      <c r="U682">
        <f t="shared" si="54"/>
        <v>2019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50"/>
        <v>86</v>
      </c>
      <c r="P683">
        <f t="shared" si="51"/>
        <v>96</v>
      </c>
      <c r="Q683" t="s">
        <v>2041</v>
      </c>
      <c r="R683" t="s">
        <v>2042</v>
      </c>
      <c r="S683" s="6">
        <f t="shared" si="52"/>
        <v>40898.25</v>
      </c>
      <c r="T683" s="6">
        <f t="shared" si="53"/>
        <v>40904.25</v>
      </c>
      <c r="U683">
        <f t="shared" si="54"/>
        <v>2011</v>
      </c>
    </row>
    <row r="684" spans="1:21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50"/>
        <v>150</v>
      </c>
      <c r="P684">
        <f t="shared" si="51"/>
        <v>79</v>
      </c>
      <c r="Q684" t="s">
        <v>2041</v>
      </c>
      <c r="R684" t="s">
        <v>2042</v>
      </c>
      <c r="S684" s="6">
        <f t="shared" si="52"/>
        <v>41619.25</v>
      </c>
      <c r="T684" s="6">
        <f t="shared" si="53"/>
        <v>41628.25</v>
      </c>
      <c r="U684">
        <f t="shared" si="54"/>
        <v>2013</v>
      </c>
    </row>
    <row r="685" spans="1:21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50"/>
        <v>358</v>
      </c>
      <c r="P685">
        <f t="shared" si="51"/>
        <v>56</v>
      </c>
      <c r="Q685" t="s">
        <v>2041</v>
      </c>
      <c r="R685" t="s">
        <v>2042</v>
      </c>
      <c r="S685" s="6">
        <f t="shared" si="52"/>
        <v>43359.208333333328</v>
      </c>
      <c r="T685" s="6">
        <f t="shared" si="53"/>
        <v>43361.208333333328</v>
      </c>
      <c r="U685">
        <f t="shared" si="54"/>
        <v>2018</v>
      </c>
    </row>
    <row r="686" spans="1:21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50"/>
        <v>543</v>
      </c>
      <c r="P686">
        <f t="shared" si="51"/>
        <v>69</v>
      </c>
      <c r="Q686" t="s">
        <v>2049</v>
      </c>
      <c r="R686" t="s">
        <v>2050</v>
      </c>
      <c r="S686" s="6">
        <f t="shared" si="52"/>
        <v>40358.208333333336</v>
      </c>
      <c r="T686" s="6">
        <f t="shared" si="53"/>
        <v>40378.208333333336</v>
      </c>
      <c r="U686">
        <f t="shared" si="54"/>
        <v>2010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50"/>
        <v>68</v>
      </c>
      <c r="P687">
        <f t="shared" si="51"/>
        <v>102</v>
      </c>
      <c r="Q687" t="s">
        <v>2041</v>
      </c>
      <c r="R687" t="s">
        <v>2042</v>
      </c>
      <c r="S687" s="6">
        <f t="shared" si="52"/>
        <v>42239.208333333328</v>
      </c>
      <c r="T687" s="6">
        <f t="shared" si="53"/>
        <v>42263.208333333328</v>
      </c>
      <c r="U687">
        <f t="shared" si="54"/>
        <v>2015</v>
      </c>
    </row>
    <row r="688" spans="1:21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50"/>
        <v>192</v>
      </c>
      <c r="P688">
        <f t="shared" si="51"/>
        <v>107</v>
      </c>
      <c r="Q688" t="s">
        <v>2039</v>
      </c>
      <c r="R688" t="s">
        <v>2048</v>
      </c>
      <c r="S688" s="6">
        <f t="shared" si="52"/>
        <v>43186.208333333328</v>
      </c>
      <c r="T688" s="6">
        <f t="shared" si="53"/>
        <v>43197.208333333328</v>
      </c>
      <c r="U688">
        <f t="shared" si="54"/>
        <v>2018</v>
      </c>
    </row>
    <row r="689" spans="1:21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50"/>
        <v>932</v>
      </c>
      <c r="P689">
        <f t="shared" si="51"/>
        <v>52</v>
      </c>
      <c r="Q689" t="s">
        <v>2041</v>
      </c>
      <c r="R689" t="s">
        <v>2042</v>
      </c>
      <c r="S689" s="6">
        <f t="shared" si="52"/>
        <v>42806.25</v>
      </c>
      <c r="T689" s="6">
        <f t="shared" si="53"/>
        <v>42809.208333333328</v>
      </c>
      <c r="U689">
        <f t="shared" si="54"/>
        <v>2017</v>
      </c>
    </row>
    <row r="690" spans="1:21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50"/>
        <v>429</v>
      </c>
      <c r="P690">
        <f t="shared" si="51"/>
        <v>71</v>
      </c>
      <c r="Q690" t="s">
        <v>2043</v>
      </c>
      <c r="R690" t="s">
        <v>2062</v>
      </c>
      <c r="S690" s="6">
        <f t="shared" si="52"/>
        <v>43475.25</v>
      </c>
      <c r="T690" s="6">
        <f t="shared" si="53"/>
        <v>43491.25</v>
      </c>
      <c r="U690">
        <f t="shared" si="54"/>
        <v>2019</v>
      </c>
    </row>
    <row r="691" spans="1:21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50"/>
        <v>101</v>
      </c>
      <c r="P691">
        <f t="shared" si="51"/>
        <v>106</v>
      </c>
      <c r="Q691" t="s">
        <v>2039</v>
      </c>
      <c r="R691" t="s">
        <v>2040</v>
      </c>
      <c r="S691" s="6">
        <f t="shared" si="52"/>
        <v>41576.208333333336</v>
      </c>
      <c r="T691" s="6">
        <f t="shared" si="53"/>
        <v>41588.25</v>
      </c>
      <c r="U691">
        <f t="shared" si="54"/>
        <v>2013</v>
      </c>
    </row>
    <row r="692" spans="1:21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50"/>
        <v>227</v>
      </c>
      <c r="P692">
        <f t="shared" si="51"/>
        <v>43</v>
      </c>
      <c r="Q692" t="s">
        <v>2043</v>
      </c>
      <c r="R692" t="s">
        <v>2044</v>
      </c>
      <c r="S692" s="6">
        <f t="shared" si="52"/>
        <v>40874.25</v>
      </c>
      <c r="T692" s="6">
        <f t="shared" si="53"/>
        <v>40880.25</v>
      </c>
      <c r="U692">
        <f t="shared" si="54"/>
        <v>2011</v>
      </c>
    </row>
    <row r="693" spans="1:21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50"/>
        <v>142</v>
      </c>
      <c r="P693">
        <f t="shared" si="51"/>
        <v>30</v>
      </c>
      <c r="Q693" t="s">
        <v>2043</v>
      </c>
      <c r="R693" t="s">
        <v>2044</v>
      </c>
      <c r="S693" s="6">
        <f t="shared" si="52"/>
        <v>41185.208333333336</v>
      </c>
      <c r="T693" s="6">
        <f t="shared" si="53"/>
        <v>41202.208333333336</v>
      </c>
      <c r="U693">
        <f t="shared" si="54"/>
        <v>2012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50"/>
        <v>91</v>
      </c>
      <c r="P694">
        <f t="shared" si="51"/>
        <v>71</v>
      </c>
      <c r="Q694" t="s">
        <v>2037</v>
      </c>
      <c r="R694" t="s">
        <v>2038</v>
      </c>
      <c r="S694" s="6">
        <f t="shared" si="52"/>
        <v>43655.208333333328</v>
      </c>
      <c r="T694" s="6">
        <f t="shared" si="53"/>
        <v>43673.208333333328</v>
      </c>
      <c r="U694">
        <f t="shared" si="54"/>
        <v>2019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50"/>
        <v>64</v>
      </c>
      <c r="P695">
        <f t="shared" si="51"/>
        <v>66</v>
      </c>
      <c r="Q695" t="s">
        <v>2041</v>
      </c>
      <c r="R695" t="s">
        <v>2042</v>
      </c>
      <c r="S695" s="6">
        <f t="shared" si="52"/>
        <v>43025.208333333328</v>
      </c>
      <c r="T695" s="6">
        <f t="shared" si="53"/>
        <v>43042.208333333328</v>
      </c>
      <c r="U695">
        <f t="shared" si="54"/>
        <v>2017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50"/>
        <v>84</v>
      </c>
      <c r="P696">
        <f t="shared" si="51"/>
        <v>97</v>
      </c>
      <c r="Q696" t="s">
        <v>2041</v>
      </c>
      <c r="R696" t="s">
        <v>2042</v>
      </c>
      <c r="S696" s="6">
        <f t="shared" si="52"/>
        <v>43066.25</v>
      </c>
      <c r="T696" s="6">
        <f t="shared" si="53"/>
        <v>43103.25</v>
      </c>
      <c r="U696">
        <f t="shared" si="54"/>
        <v>2017</v>
      </c>
    </row>
    <row r="697" spans="1:21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50"/>
        <v>134</v>
      </c>
      <c r="P697">
        <f t="shared" si="51"/>
        <v>63</v>
      </c>
      <c r="Q697" t="s">
        <v>2037</v>
      </c>
      <c r="R697" t="s">
        <v>2038</v>
      </c>
      <c r="S697" s="6">
        <f t="shared" si="52"/>
        <v>42322.25</v>
      </c>
      <c r="T697" s="6">
        <f t="shared" si="53"/>
        <v>42338.25</v>
      </c>
      <c r="U697">
        <f t="shared" si="54"/>
        <v>2015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50"/>
        <v>59</v>
      </c>
      <c r="P698">
        <f t="shared" si="51"/>
        <v>109</v>
      </c>
      <c r="Q698" t="s">
        <v>2041</v>
      </c>
      <c r="R698" t="s">
        <v>2042</v>
      </c>
      <c r="S698" s="6">
        <f t="shared" si="52"/>
        <v>42114.208333333328</v>
      </c>
      <c r="T698" s="6">
        <f t="shared" si="53"/>
        <v>42115.208333333328</v>
      </c>
      <c r="U698">
        <f t="shared" si="54"/>
        <v>2015</v>
      </c>
    </row>
    <row r="699" spans="1:21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50"/>
        <v>153</v>
      </c>
      <c r="P699">
        <f t="shared" si="51"/>
        <v>27</v>
      </c>
      <c r="Q699" t="s">
        <v>2037</v>
      </c>
      <c r="R699" t="s">
        <v>2045</v>
      </c>
      <c r="S699" s="6">
        <f t="shared" si="52"/>
        <v>43190.208333333328</v>
      </c>
      <c r="T699" s="6">
        <f t="shared" si="53"/>
        <v>43192.208333333328</v>
      </c>
      <c r="U699">
        <f t="shared" si="54"/>
        <v>2018</v>
      </c>
    </row>
    <row r="700" spans="1:21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50"/>
        <v>447</v>
      </c>
      <c r="P700">
        <f t="shared" si="51"/>
        <v>65</v>
      </c>
      <c r="Q700" t="s">
        <v>2039</v>
      </c>
      <c r="R700" t="s">
        <v>2048</v>
      </c>
      <c r="S700" s="6">
        <f t="shared" si="52"/>
        <v>40871.25</v>
      </c>
      <c r="T700" s="6">
        <f t="shared" si="53"/>
        <v>40885.25</v>
      </c>
      <c r="U700">
        <f t="shared" si="54"/>
        <v>2011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50"/>
        <v>84</v>
      </c>
      <c r="P701">
        <f t="shared" si="51"/>
        <v>112</v>
      </c>
      <c r="Q701" t="s">
        <v>2043</v>
      </c>
      <c r="R701" t="s">
        <v>2046</v>
      </c>
      <c r="S701" s="6">
        <f t="shared" si="52"/>
        <v>43641.208333333328</v>
      </c>
      <c r="T701" s="6">
        <f t="shared" si="53"/>
        <v>43642.208333333328</v>
      </c>
      <c r="U701">
        <f t="shared" si="54"/>
        <v>2019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50"/>
        <v>3</v>
      </c>
      <c r="P702">
        <f t="shared" si="51"/>
        <v>3</v>
      </c>
      <c r="Q702" t="s">
        <v>2039</v>
      </c>
      <c r="R702" t="s">
        <v>2048</v>
      </c>
      <c r="S702" s="6">
        <f t="shared" si="52"/>
        <v>40203.25</v>
      </c>
      <c r="T702" s="6">
        <f t="shared" si="53"/>
        <v>40218.25</v>
      </c>
      <c r="U702">
        <f t="shared" si="54"/>
        <v>2010</v>
      </c>
    </row>
    <row r="703" spans="1:21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50"/>
        <v>175</v>
      </c>
      <c r="P703">
        <f t="shared" si="51"/>
        <v>111</v>
      </c>
      <c r="Q703" t="s">
        <v>2041</v>
      </c>
      <c r="R703" t="s">
        <v>2042</v>
      </c>
      <c r="S703" s="6">
        <f t="shared" si="52"/>
        <v>40629.208333333336</v>
      </c>
      <c r="T703" s="6">
        <f t="shared" si="53"/>
        <v>40636.208333333336</v>
      </c>
      <c r="U703">
        <f t="shared" si="54"/>
        <v>2011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50"/>
        <v>54</v>
      </c>
      <c r="P704">
        <f t="shared" si="51"/>
        <v>57</v>
      </c>
      <c r="Q704" t="s">
        <v>2039</v>
      </c>
      <c r="R704" t="s">
        <v>2048</v>
      </c>
      <c r="S704" s="6">
        <f t="shared" si="52"/>
        <v>41477.208333333336</v>
      </c>
      <c r="T704" s="6">
        <f t="shared" si="53"/>
        <v>41482.208333333336</v>
      </c>
      <c r="U704">
        <f t="shared" si="54"/>
        <v>2013</v>
      </c>
    </row>
    <row r="705" spans="1:21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50"/>
        <v>312</v>
      </c>
      <c r="P705">
        <f t="shared" si="51"/>
        <v>97</v>
      </c>
      <c r="Q705" t="s">
        <v>2049</v>
      </c>
      <c r="R705" t="s">
        <v>2061</v>
      </c>
      <c r="S705" s="6">
        <f t="shared" si="52"/>
        <v>41020.208333333336</v>
      </c>
      <c r="T705" s="6">
        <f t="shared" si="53"/>
        <v>41037.208333333336</v>
      </c>
      <c r="U705">
        <f t="shared" si="54"/>
        <v>2012</v>
      </c>
    </row>
    <row r="706" spans="1:21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50"/>
        <v>123</v>
      </c>
      <c r="P706">
        <f t="shared" si="51"/>
        <v>92</v>
      </c>
      <c r="Q706" t="s">
        <v>2043</v>
      </c>
      <c r="R706" t="s">
        <v>2051</v>
      </c>
      <c r="S706" s="6">
        <f t="shared" si="52"/>
        <v>42555.208333333328</v>
      </c>
      <c r="T706" s="6">
        <f t="shared" si="53"/>
        <v>42570.208333333328</v>
      </c>
      <c r="U706">
        <f t="shared" si="54"/>
        <v>2016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55">ROUND((E707/D707) * 100, 0)</f>
        <v>99</v>
      </c>
      <c r="P707">
        <f t="shared" ref="P707:P770" si="56">ROUND(IF(ISERROR(E707/G707), 0, E707/G707), 0)</f>
        <v>83</v>
      </c>
      <c r="Q707" t="s">
        <v>2049</v>
      </c>
      <c r="R707" t="s">
        <v>2050</v>
      </c>
      <c r="S707" s="6">
        <f t="shared" ref="S707:S770" si="57">(((J707/60)/60)/24)+DATE(1970,1,1)</f>
        <v>41619.25</v>
      </c>
      <c r="T707" s="6">
        <f t="shared" ref="T707:T770" si="58">(((K707/60)/60)/24)+DATE(1970,1,1)</f>
        <v>41623.25</v>
      </c>
      <c r="U707">
        <f t="shared" ref="U707:U770" si="59">YEAR(S707)</f>
        <v>2013</v>
      </c>
    </row>
    <row r="708" spans="1:21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55"/>
        <v>128</v>
      </c>
      <c r="P708">
        <f t="shared" si="56"/>
        <v>103</v>
      </c>
      <c r="Q708" t="s">
        <v>2039</v>
      </c>
      <c r="R708" t="s">
        <v>2040</v>
      </c>
      <c r="S708" s="6">
        <f t="shared" si="57"/>
        <v>43471.25</v>
      </c>
      <c r="T708" s="6">
        <f t="shared" si="58"/>
        <v>43479.25</v>
      </c>
      <c r="U708">
        <f t="shared" si="59"/>
        <v>2019</v>
      </c>
    </row>
    <row r="709" spans="1:21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55"/>
        <v>159</v>
      </c>
      <c r="P709">
        <f t="shared" si="56"/>
        <v>69</v>
      </c>
      <c r="Q709" t="s">
        <v>2043</v>
      </c>
      <c r="R709" t="s">
        <v>2046</v>
      </c>
      <c r="S709" s="6">
        <f t="shared" si="57"/>
        <v>43442.25</v>
      </c>
      <c r="T709" s="6">
        <f t="shared" si="58"/>
        <v>43478.25</v>
      </c>
      <c r="U709">
        <f t="shared" si="59"/>
        <v>2018</v>
      </c>
    </row>
    <row r="710" spans="1:21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55"/>
        <v>707</v>
      </c>
      <c r="P710">
        <f t="shared" si="56"/>
        <v>88</v>
      </c>
      <c r="Q710" t="s">
        <v>2041</v>
      </c>
      <c r="R710" t="s">
        <v>2042</v>
      </c>
      <c r="S710" s="6">
        <f t="shared" si="57"/>
        <v>42877.208333333328</v>
      </c>
      <c r="T710" s="6">
        <f t="shared" si="58"/>
        <v>42887.208333333328</v>
      </c>
      <c r="U710">
        <f t="shared" si="59"/>
        <v>2017</v>
      </c>
    </row>
    <row r="711" spans="1:21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55"/>
        <v>142</v>
      </c>
      <c r="P711">
        <f t="shared" si="56"/>
        <v>75</v>
      </c>
      <c r="Q711" t="s">
        <v>2041</v>
      </c>
      <c r="R711" t="s">
        <v>2042</v>
      </c>
      <c r="S711" s="6">
        <f t="shared" si="57"/>
        <v>41018.208333333336</v>
      </c>
      <c r="T711" s="6">
        <f t="shared" si="58"/>
        <v>41025.208333333336</v>
      </c>
      <c r="U711">
        <f t="shared" si="59"/>
        <v>2012</v>
      </c>
    </row>
    <row r="712" spans="1:21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55"/>
        <v>148</v>
      </c>
      <c r="P712">
        <f t="shared" si="56"/>
        <v>51</v>
      </c>
      <c r="Q712" t="s">
        <v>2041</v>
      </c>
      <c r="R712" t="s">
        <v>2042</v>
      </c>
      <c r="S712" s="6">
        <f t="shared" si="57"/>
        <v>43295.208333333328</v>
      </c>
      <c r="T712" s="6">
        <f t="shared" si="58"/>
        <v>43302.208333333328</v>
      </c>
      <c r="U712">
        <f t="shared" si="59"/>
        <v>2018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55"/>
        <v>20</v>
      </c>
      <c r="P713">
        <f t="shared" si="56"/>
        <v>90</v>
      </c>
      <c r="Q713" t="s">
        <v>2041</v>
      </c>
      <c r="R713" t="s">
        <v>2042</v>
      </c>
      <c r="S713" s="6">
        <f t="shared" si="57"/>
        <v>42393.25</v>
      </c>
      <c r="T713" s="6">
        <f t="shared" si="58"/>
        <v>42395.25</v>
      </c>
      <c r="U713">
        <f t="shared" si="59"/>
        <v>2016</v>
      </c>
    </row>
    <row r="714" spans="1:21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55"/>
        <v>1841</v>
      </c>
      <c r="P714">
        <f t="shared" si="56"/>
        <v>73</v>
      </c>
      <c r="Q714" t="s">
        <v>2041</v>
      </c>
      <c r="R714" t="s">
        <v>2042</v>
      </c>
      <c r="S714" s="6">
        <f t="shared" si="57"/>
        <v>42559.208333333328</v>
      </c>
      <c r="T714" s="6">
        <f t="shared" si="58"/>
        <v>42600.208333333328</v>
      </c>
      <c r="U714">
        <f t="shared" si="59"/>
        <v>2016</v>
      </c>
    </row>
    <row r="715" spans="1:21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55"/>
        <v>162</v>
      </c>
      <c r="P715">
        <f t="shared" si="56"/>
        <v>108</v>
      </c>
      <c r="Q715" t="s">
        <v>2049</v>
      </c>
      <c r="R715" t="s">
        <v>2058</v>
      </c>
      <c r="S715" s="6">
        <f t="shared" si="57"/>
        <v>42604.208333333328</v>
      </c>
      <c r="T715" s="6">
        <f t="shared" si="58"/>
        <v>42616.208333333328</v>
      </c>
      <c r="U715">
        <f t="shared" si="59"/>
        <v>2016</v>
      </c>
    </row>
    <row r="716" spans="1:21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55"/>
        <v>473</v>
      </c>
      <c r="P716">
        <f t="shared" si="56"/>
        <v>102</v>
      </c>
      <c r="Q716" t="s">
        <v>2037</v>
      </c>
      <c r="R716" t="s">
        <v>2038</v>
      </c>
      <c r="S716" s="6">
        <f t="shared" si="57"/>
        <v>41870.208333333336</v>
      </c>
      <c r="T716" s="6">
        <f t="shared" si="58"/>
        <v>41871.208333333336</v>
      </c>
      <c r="U716">
        <f t="shared" si="59"/>
        <v>2014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55"/>
        <v>24</v>
      </c>
      <c r="P717">
        <f t="shared" si="56"/>
        <v>44</v>
      </c>
      <c r="Q717" t="s">
        <v>2052</v>
      </c>
      <c r="R717" t="s">
        <v>2063</v>
      </c>
      <c r="S717" s="6">
        <f t="shared" si="57"/>
        <v>40397.208333333336</v>
      </c>
      <c r="T717" s="6">
        <f t="shared" si="58"/>
        <v>40402.208333333336</v>
      </c>
      <c r="U717">
        <f t="shared" si="59"/>
        <v>2010</v>
      </c>
    </row>
    <row r="718" spans="1:21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55"/>
        <v>518</v>
      </c>
      <c r="P718">
        <f t="shared" si="56"/>
        <v>66</v>
      </c>
      <c r="Q718" t="s">
        <v>2041</v>
      </c>
      <c r="R718" t="s">
        <v>2042</v>
      </c>
      <c r="S718" s="6">
        <f t="shared" si="57"/>
        <v>41465.208333333336</v>
      </c>
      <c r="T718" s="6">
        <f t="shared" si="58"/>
        <v>41493.208333333336</v>
      </c>
      <c r="U718">
        <f t="shared" si="59"/>
        <v>2013</v>
      </c>
    </row>
    <row r="719" spans="1:21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55"/>
        <v>248</v>
      </c>
      <c r="P719">
        <f t="shared" si="56"/>
        <v>25</v>
      </c>
      <c r="Q719" t="s">
        <v>2043</v>
      </c>
      <c r="R719" t="s">
        <v>2044</v>
      </c>
      <c r="S719" s="6">
        <f t="shared" si="57"/>
        <v>40777.208333333336</v>
      </c>
      <c r="T719" s="6">
        <f t="shared" si="58"/>
        <v>40798.208333333336</v>
      </c>
      <c r="U719">
        <f t="shared" si="59"/>
        <v>2011</v>
      </c>
    </row>
    <row r="720" spans="1:21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55"/>
        <v>100</v>
      </c>
      <c r="P720">
        <f t="shared" si="56"/>
        <v>28</v>
      </c>
      <c r="Q720" t="s">
        <v>2039</v>
      </c>
      <c r="R720" t="s">
        <v>2048</v>
      </c>
      <c r="S720" s="6">
        <f t="shared" si="57"/>
        <v>41442.208333333336</v>
      </c>
      <c r="T720" s="6">
        <f t="shared" si="58"/>
        <v>41468.208333333336</v>
      </c>
      <c r="U720">
        <f t="shared" si="59"/>
        <v>2013</v>
      </c>
    </row>
    <row r="721" spans="1:21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55"/>
        <v>153</v>
      </c>
      <c r="P721">
        <f t="shared" si="56"/>
        <v>86</v>
      </c>
      <c r="Q721" t="s">
        <v>2049</v>
      </c>
      <c r="R721" t="s">
        <v>2055</v>
      </c>
      <c r="S721" s="6">
        <f t="shared" si="57"/>
        <v>41058.208333333336</v>
      </c>
      <c r="T721" s="6">
        <f t="shared" si="58"/>
        <v>41069.208333333336</v>
      </c>
      <c r="U721">
        <f t="shared" si="59"/>
        <v>2012</v>
      </c>
    </row>
    <row r="722" spans="1:21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55"/>
        <v>37</v>
      </c>
      <c r="P722">
        <f t="shared" si="56"/>
        <v>85</v>
      </c>
      <c r="Q722" t="s">
        <v>2041</v>
      </c>
      <c r="R722" t="s">
        <v>2042</v>
      </c>
      <c r="S722" s="6">
        <f t="shared" si="57"/>
        <v>43152.25</v>
      </c>
      <c r="T722" s="6">
        <f t="shared" si="58"/>
        <v>43166.25</v>
      </c>
      <c r="U722">
        <f t="shared" si="59"/>
        <v>2018</v>
      </c>
    </row>
    <row r="723" spans="1:21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55"/>
        <v>4</v>
      </c>
      <c r="P723">
        <f t="shared" si="56"/>
        <v>90</v>
      </c>
      <c r="Q723" t="s">
        <v>2037</v>
      </c>
      <c r="R723" t="s">
        <v>2038</v>
      </c>
      <c r="S723" s="6">
        <f t="shared" si="57"/>
        <v>43194.208333333328</v>
      </c>
      <c r="T723" s="6">
        <f t="shared" si="58"/>
        <v>43200.208333333328</v>
      </c>
      <c r="U723">
        <f t="shared" si="59"/>
        <v>2018</v>
      </c>
    </row>
    <row r="724" spans="1:21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55"/>
        <v>157</v>
      </c>
      <c r="P724">
        <f t="shared" si="56"/>
        <v>25</v>
      </c>
      <c r="Q724" t="s">
        <v>2043</v>
      </c>
      <c r="R724" t="s">
        <v>2044</v>
      </c>
      <c r="S724" s="6">
        <f t="shared" si="57"/>
        <v>43045.25</v>
      </c>
      <c r="T724" s="6">
        <f t="shared" si="58"/>
        <v>43072.25</v>
      </c>
      <c r="U724">
        <f t="shared" si="59"/>
        <v>2017</v>
      </c>
    </row>
    <row r="725" spans="1:21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55"/>
        <v>270</v>
      </c>
      <c r="P725">
        <f t="shared" si="56"/>
        <v>92</v>
      </c>
      <c r="Q725" t="s">
        <v>2041</v>
      </c>
      <c r="R725" t="s">
        <v>2042</v>
      </c>
      <c r="S725" s="6">
        <f t="shared" si="57"/>
        <v>42431.25</v>
      </c>
      <c r="T725" s="6">
        <f t="shared" si="58"/>
        <v>42452.208333333328</v>
      </c>
      <c r="U725">
        <f t="shared" si="59"/>
        <v>2016</v>
      </c>
    </row>
    <row r="726" spans="1:21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55"/>
        <v>134</v>
      </c>
      <c r="P726">
        <f t="shared" si="56"/>
        <v>93</v>
      </c>
      <c r="Q726" t="s">
        <v>2041</v>
      </c>
      <c r="R726" t="s">
        <v>2042</v>
      </c>
      <c r="S726" s="6">
        <f t="shared" si="57"/>
        <v>41934.208333333336</v>
      </c>
      <c r="T726" s="6">
        <f t="shared" si="58"/>
        <v>41936.208333333336</v>
      </c>
      <c r="U726">
        <f t="shared" si="59"/>
        <v>2014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55"/>
        <v>50</v>
      </c>
      <c r="P727">
        <f t="shared" si="56"/>
        <v>61</v>
      </c>
      <c r="Q727" t="s">
        <v>2052</v>
      </c>
      <c r="R727" t="s">
        <v>2063</v>
      </c>
      <c r="S727" s="6">
        <f t="shared" si="57"/>
        <v>41958.25</v>
      </c>
      <c r="T727" s="6">
        <f t="shared" si="58"/>
        <v>41960.25</v>
      </c>
      <c r="U727">
        <f t="shared" si="59"/>
        <v>2014</v>
      </c>
    </row>
    <row r="728" spans="1:21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55"/>
        <v>89</v>
      </c>
      <c r="P728">
        <f t="shared" si="56"/>
        <v>92</v>
      </c>
      <c r="Q728" t="s">
        <v>2041</v>
      </c>
      <c r="R728" t="s">
        <v>2042</v>
      </c>
      <c r="S728" s="6">
        <f t="shared" si="57"/>
        <v>40476.208333333336</v>
      </c>
      <c r="T728" s="6">
        <f t="shared" si="58"/>
        <v>40482.208333333336</v>
      </c>
      <c r="U728">
        <f t="shared" si="59"/>
        <v>2010</v>
      </c>
    </row>
    <row r="729" spans="1:21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55"/>
        <v>165</v>
      </c>
      <c r="P729">
        <f t="shared" si="56"/>
        <v>81</v>
      </c>
      <c r="Q729" t="s">
        <v>2039</v>
      </c>
      <c r="R729" t="s">
        <v>2040</v>
      </c>
      <c r="S729" s="6">
        <f t="shared" si="57"/>
        <v>43485.25</v>
      </c>
      <c r="T729" s="6">
        <f t="shared" si="58"/>
        <v>43543.208333333328</v>
      </c>
      <c r="U729">
        <f t="shared" si="59"/>
        <v>2019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55"/>
        <v>18</v>
      </c>
      <c r="P730">
        <f t="shared" si="56"/>
        <v>74</v>
      </c>
      <c r="Q730" t="s">
        <v>2041</v>
      </c>
      <c r="R730" t="s">
        <v>2042</v>
      </c>
      <c r="S730" s="6">
        <f t="shared" si="57"/>
        <v>42515.208333333328</v>
      </c>
      <c r="T730" s="6">
        <f t="shared" si="58"/>
        <v>42526.208333333328</v>
      </c>
      <c r="U730">
        <f t="shared" si="59"/>
        <v>2016</v>
      </c>
    </row>
    <row r="731" spans="1:21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55"/>
        <v>186</v>
      </c>
      <c r="P731">
        <f t="shared" si="56"/>
        <v>85</v>
      </c>
      <c r="Q731" t="s">
        <v>2043</v>
      </c>
      <c r="R731" t="s">
        <v>2046</v>
      </c>
      <c r="S731" s="6">
        <f t="shared" si="57"/>
        <v>41309.25</v>
      </c>
      <c r="T731" s="6">
        <f t="shared" si="58"/>
        <v>41311.25</v>
      </c>
      <c r="U731">
        <f t="shared" si="59"/>
        <v>2013</v>
      </c>
    </row>
    <row r="732" spans="1:21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55"/>
        <v>413</v>
      </c>
      <c r="P732">
        <f t="shared" si="56"/>
        <v>111</v>
      </c>
      <c r="Q732" t="s">
        <v>2039</v>
      </c>
      <c r="R732" t="s">
        <v>2048</v>
      </c>
      <c r="S732" s="6">
        <f t="shared" si="57"/>
        <v>42147.208333333328</v>
      </c>
      <c r="T732" s="6">
        <f t="shared" si="58"/>
        <v>42153.208333333328</v>
      </c>
      <c r="U732">
        <f t="shared" si="59"/>
        <v>2015</v>
      </c>
    </row>
    <row r="733" spans="1:21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55"/>
        <v>90</v>
      </c>
      <c r="P733">
        <f t="shared" si="56"/>
        <v>33</v>
      </c>
      <c r="Q733" t="s">
        <v>2039</v>
      </c>
      <c r="R733" t="s">
        <v>2040</v>
      </c>
      <c r="S733" s="6">
        <f t="shared" si="57"/>
        <v>42939.208333333328</v>
      </c>
      <c r="T733" s="6">
        <f t="shared" si="58"/>
        <v>42940.208333333328</v>
      </c>
      <c r="U733">
        <f t="shared" si="59"/>
        <v>2017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55"/>
        <v>92</v>
      </c>
      <c r="P734">
        <f t="shared" si="56"/>
        <v>96</v>
      </c>
      <c r="Q734" t="s">
        <v>2037</v>
      </c>
      <c r="R734" t="s">
        <v>2038</v>
      </c>
      <c r="S734" s="6">
        <f t="shared" si="57"/>
        <v>42816.208333333328</v>
      </c>
      <c r="T734" s="6">
        <f t="shared" si="58"/>
        <v>42839.208333333328</v>
      </c>
      <c r="U734">
        <f t="shared" si="59"/>
        <v>2017</v>
      </c>
    </row>
    <row r="735" spans="1:21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55"/>
        <v>527</v>
      </c>
      <c r="P735">
        <f t="shared" si="56"/>
        <v>85</v>
      </c>
      <c r="Q735" t="s">
        <v>2037</v>
      </c>
      <c r="R735" t="s">
        <v>2059</v>
      </c>
      <c r="S735" s="6">
        <f t="shared" si="57"/>
        <v>41844.208333333336</v>
      </c>
      <c r="T735" s="6">
        <f t="shared" si="58"/>
        <v>41857.208333333336</v>
      </c>
      <c r="U735">
        <f t="shared" si="59"/>
        <v>2014</v>
      </c>
    </row>
    <row r="736" spans="1:21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55"/>
        <v>319</v>
      </c>
      <c r="P736">
        <f t="shared" si="56"/>
        <v>25</v>
      </c>
      <c r="Q736" t="s">
        <v>2041</v>
      </c>
      <c r="R736" t="s">
        <v>2042</v>
      </c>
      <c r="S736" s="6">
        <f t="shared" si="57"/>
        <v>42763.25</v>
      </c>
      <c r="T736" s="6">
        <f t="shared" si="58"/>
        <v>42775.25</v>
      </c>
      <c r="U736">
        <f t="shared" si="59"/>
        <v>2017</v>
      </c>
    </row>
    <row r="737" spans="1:21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55"/>
        <v>354</v>
      </c>
      <c r="P737">
        <f t="shared" si="56"/>
        <v>66</v>
      </c>
      <c r="Q737" t="s">
        <v>2056</v>
      </c>
      <c r="R737" t="s">
        <v>2057</v>
      </c>
      <c r="S737" s="6">
        <f t="shared" si="57"/>
        <v>42459.208333333328</v>
      </c>
      <c r="T737" s="6">
        <f t="shared" si="58"/>
        <v>42466.208333333328</v>
      </c>
      <c r="U737">
        <f t="shared" si="59"/>
        <v>2016</v>
      </c>
    </row>
    <row r="738" spans="1:21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55"/>
        <v>33</v>
      </c>
      <c r="P738">
        <f t="shared" si="56"/>
        <v>87</v>
      </c>
      <c r="Q738" t="s">
        <v>2049</v>
      </c>
      <c r="R738" t="s">
        <v>2050</v>
      </c>
      <c r="S738" s="6">
        <f t="shared" si="57"/>
        <v>42055.25</v>
      </c>
      <c r="T738" s="6">
        <f t="shared" si="58"/>
        <v>42059.25</v>
      </c>
      <c r="U738">
        <f t="shared" si="59"/>
        <v>2015</v>
      </c>
    </row>
    <row r="739" spans="1:21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55"/>
        <v>136</v>
      </c>
      <c r="P739">
        <f t="shared" si="56"/>
        <v>28</v>
      </c>
      <c r="Q739" t="s">
        <v>2037</v>
      </c>
      <c r="R739" t="s">
        <v>2047</v>
      </c>
      <c r="S739" s="6">
        <f t="shared" si="57"/>
        <v>42685.25</v>
      </c>
      <c r="T739" s="6">
        <f t="shared" si="58"/>
        <v>42697.25</v>
      </c>
      <c r="U739">
        <f t="shared" si="59"/>
        <v>2016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55"/>
        <v>2</v>
      </c>
      <c r="P740">
        <f t="shared" si="56"/>
        <v>104</v>
      </c>
      <c r="Q740" t="s">
        <v>2041</v>
      </c>
      <c r="R740" t="s">
        <v>2042</v>
      </c>
      <c r="S740" s="6">
        <f t="shared" si="57"/>
        <v>41959.25</v>
      </c>
      <c r="T740" s="6">
        <f t="shared" si="58"/>
        <v>41981.25</v>
      </c>
      <c r="U740">
        <f t="shared" si="59"/>
        <v>2014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55"/>
        <v>61</v>
      </c>
      <c r="P741">
        <f t="shared" si="56"/>
        <v>32</v>
      </c>
      <c r="Q741" t="s">
        <v>2037</v>
      </c>
      <c r="R741" t="s">
        <v>2047</v>
      </c>
      <c r="S741" s="6">
        <f t="shared" si="57"/>
        <v>41089.208333333336</v>
      </c>
      <c r="T741" s="6">
        <f t="shared" si="58"/>
        <v>41090.208333333336</v>
      </c>
      <c r="U741">
        <f t="shared" si="59"/>
        <v>2012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55"/>
        <v>30</v>
      </c>
      <c r="P742">
        <f t="shared" si="56"/>
        <v>100</v>
      </c>
      <c r="Q742" t="s">
        <v>2041</v>
      </c>
      <c r="R742" t="s">
        <v>2042</v>
      </c>
      <c r="S742" s="6">
        <f t="shared" si="57"/>
        <v>42769.25</v>
      </c>
      <c r="T742" s="6">
        <f t="shared" si="58"/>
        <v>42772.25</v>
      </c>
      <c r="U742">
        <f t="shared" si="59"/>
        <v>2017</v>
      </c>
    </row>
    <row r="743" spans="1:21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55"/>
        <v>1179</v>
      </c>
      <c r="P743">
        <f t="shared" si="56"/>
        <v>109</v>
      </c>
      <c r="Q743" t="s">
        <v>2041</v>
      </c>
      <c r="R743" t="s">
        <v>2042</v>
      </c>
      <c r="S743" s="6">
        <f t="shared" si="57"/>
        <v>40321.208333333336</v>
      </c>
      <c r="T743" s="6">
        <f t="shared" si="58"/>
        <v>40322.208333333336</v>
      </c>
      <c r="U743">
        <f t="shared" si="59"/>
        <v>2010</v>
      </c>
    </row>
    <row r="744" spans="1:21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55"/>
        <v>1126</v>
      </c>
      <c r="P744">
        <f t="shared" si="56"/>
        <v>111</v>
      </c>
      <c r="Q744" t="s">
        <v>2037</v>
      </c>
      <c r="R744" t="s">
        <v>2045</v>
      </c>
      <c r="S744" s="6">
        <f t="shared" si="57"/>
        <v>40197.25</v>
      </c>
      <c r="T744" s="6">
        <f t="shared" si="58"/>
        <v>40239.25</v>
      </c>
      <c r="U744">
        <f t="shared" si="59"/>
        <v>2010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55"/>
        <v>13</v>
      </c>
      <c r="P745">
        <f t="shared" si="56"/>
        <v>30</v>
      </c>
      <c r="Q745" t="s">
        <v>2041</v>
      </c>
      <c r="R745" t="s">
        <v>2042</v>
      </c>
      <c r="S745" s="6">
        <f t="shared" si="57"/>
        <v>42298.208333333328</v>
      </c>
      <c r="T745" s="6">
        <f t="shared" si="58"/>
        <v>42304.208333333328</v>
      </c>
      <c r="U745">
        <f t="shared" si="59"/>
        <v>2015</v>
      </c>
    </row>
    <row r="746" spans="1:21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55"/>
        <v>712</v>
      </c>
      <c r="P746">
        <f t="shared" si="56"/>
        <v>102</v>
      </c>
      <c r="Q746" t="s">
        <v>2041</v>
      </c>
      <c r="R746" t="s">
        <v>2042</v>
      </c>
      <c r="S746" s="6">
        <f t="shared" si="57"/>
        <v>43322.208333333328</v>
      </c>
      <c r="T746" s="6">
        <f t="shared" si="58"/>
        <v>43324.208333333328</v>
      </c>
      <c r="U746">
        <f t="shared" si="59"/>
        <v>2018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55"/>
        <v>30</v>
      </c>
      <c r="P747">
        <f t="shared" si="56"/>
        <v>62</v>
      </c>
      <c r="Q747" t="s">
        <v>2039</v>
      </c>
      <c r="R747" t="s">
        <v>2048</v>
      </c>
      <c r="S747" s="6">
        <f t="shared" si="57"/>
        <v>40328.208333333336</v>
      </c>
      <c r="T747" s="6">
        <f t="shared" si="58"/>
        <v>40355.208333333336</v>
      </c>
      <c r="U747">
        <f t="shared" si="59"/>
        <v>2010</v>
      </c>
    </row>
    <row r="748" spans="1:21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55"/>
        <v>213</v>
      </c>
      <c r="P748">
        <f t="shared" si="56"/>
        <v>35</v>
      </c>
      <c r="Q748" t="s">
        <v>2039</v>
      </c>
      <c r="R748" t="s">
        <v>2040</v>
      </c>
      <c r="S748" s="6">
        <f t="shared" si="57"/>
        <v>40825.208333333336</v>
      </c>
      <c r="T748" s="6">
        <f t="shared" si="58"/>
        <v>40830.208333333336</v>
      </c>
      <c r="U748">
        <f t="shared" si="59"/>
        <v>2011</v>
      </c>
    </row>
    <row r="749" spans="1:21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55"/>
        <v>229</v>
      </c>
      <c r="P749">
        <f t="shared" si="56"/>
        <v>40</v>
      </c>
      <c r="Q749" t="s">
        <v>2041</v>
      </c>
      <c r="R749" t="s">
        <v>2042</v>
      </c>
      <c r="S749" s="6">
        <f t="shared" si="57"/>
        <v>40423.208333333336</v>
      </c>
      <c r="T749" s="6">
        <f t="shared" si="58"/>
        <v>40434.208333333336</v>
      </c>
      <c r="U749">
        <f t="shared" si="59"/>
        <v>2010</v>
      </c>
    </row>
    <row r="750" spans="1:21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55"/>
        <v>35</v>
      </c>
      <c r="P750">
        <f t="shared" si="56"/>
        <v>111</v>
      </c>
      <c r="Q750" t="s">
        <v>2043</v>
      </c>
      <c r="R750" t="s">
        <v>2051</v>
      </c>
      <c r="S750" s="6">
        <f t="shared" si="57"/>
        <v>40238.25</v>
      </c>
      <c r="T750" s="6">
        <f t="shared" si="58"/>
        <v>40263.208333333336</v>
      </c>
      <c r="U750">
        <f t="shared" si="59"/>
        <v>2010</v>
      </c>
    </row>
    <row r="751" spans="1:21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55"/>
        <v>157</v>
      </c>
      <c r="P751">
        <f t="shared" si="56"/>
        <v>37</v>
      </c>
      <c r="Q751" t="s">
        <v>2039</v>
      </c>
      <c r="R751" t="s">
        <v>2048</v>
      </c>
      <c r="S751" s="6">
        <f t="shared" si="57"/>
        <v>41920.208333333336</v>
      </c>
      <c r="T751" s="6">
        <f t="shared" si="58"/>
        <v>41932.208333333336</v>
      </c>
      <c r="U751">
        <f t="shared" si="59"/>
        <v>2014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55"/>
        <v>1</v>
      </c>
      <c r="P752">
        <f t="shared" si="56"/>
        <v>1</v>
      </c>
      <c r="Q752" t="s">
        <v>2037</v>
      </c>
      <c r="R752" t="s">
        <v>2045</v>
      </c>
      <c r="S752" s="6">
        <f t="shared" si="57"/>
        <v>40360.208333333336</v>
      </c>
      <c r="T752" s="6">
        <f t="shared" si="58"/>
        <v>40385.208333333336</v>
      </c>
      <c r="U752">
        <f t="shared" si="59"/>
        <v>2010</v>
      </c>
    </row>
    <row r="753" spans="1:21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55"/>
        <v>232</v>
      </c>
      <c r="P753">
        <f t="shared" si="56"/>
        <v>31</v>
      </c>
      <c r="Q753" t="s">
        <v>2049</v>
      </c>
      <c r="R753" t="s">
        <v>2050</v>
      </c>
      <c r="S753" s="6">
        <f t="shared" si="57"/>
        <v>42446.208333333328</v>
      </c>
      <c r="T753" s="6">
        <f t="shared" si="58"/>
        <v>42461.208333333328</v>
      </c>
      <c r="U753">
        <f t="shared" si="59"/>
        <v>2016</v>
      </c>
    </row>
    <row r="754" spans="1:21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55"/>
        <v>92</v>
      </c>
      <c r="P754">
        <f t="shared" si="56"/>
        <v>47</v>
      </c>
      <c r="Q754" t="s">
        <v>2041</v>
      </c>
      <c r="R754" t="s">
        <v>2042</v>
      </c>
      <c r="S754" s="6">
        <f t="shared" si="57"/>
        <v>40395.208333333336</v>
      </c>
      <c r="T754" s="6">
        <f t="shared" si="58"/>
        <v>40413.208333333336</v>
      </c>
      <c r="U754">
        <f t="shared" si="59"/>
        <v>2010</v>
      </c>
    </row>
    <row r="755" spans="1:21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55"/>
        <v>257</v>
      </c>
      <c r="P755">
        <f t="shared" si="56"/>
        <v>88</v>
      </c>
      <c r="Q755" t="s">
        <v>2056</v>
      </c>
      <c r="R755" t="s">
        <v>2057</v>
      </c>
      <c r="S755" s="6">
        <f t="shared" si="57"/>
        <v>40321.208333333336</v>
      </c>
      <c r="T755" s="6">
        <f t="shared" si="58"/>
        <v>40336.208333333336</v>
      </c>
      <c r="U755">
        <f t="shared" si="59"/>
        <v>2010</v>
      </c>
    </row>
    <row r="756" spans="1:21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55"/>
        <v>168</v>
      </c>
      <c r="P756">
        <f t="shared" si="56"/>
        <v>37</v>
      </c>
      <c r="Q756" t="s">
        <v>2041</v>
      </c>
      <c r="R756" t="s">
        <v>2042</v>
      </c>
      <c r="S756" s="6">
        <f t="shared" si="57"/>
        <v>41210.208333333336</v>
      </c>
      <c r="T756" s="6">
        <f t="shared" si="58"/>
        <v>41263.25</v>
      </c>
      <c r="U756">
        <f t="shared" si="59"/>
        <v>2012</v>
      </c>
    </row>
    <row r="757" spans="1:21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55"/>
        <v>167</v>
      </c>
      <c r="P757">
        <f t="shared" si="56"/>
        <v>26</v>
      </c>
      <c r="Q757" t="s">
        <v>2041</v>
      </c>
      <c r="R757" t="s">
        <v>2042</v>
      </c>
      <c r="S757" s="6">
        <f t="shared" si="57"/>
        <v>43096.25</v>
      </c>
      <c r="T757" s="6">
        <f t="shared" si="58"/>
        <v>43108.25</v>
      </c>
      <c r="U757">
        <f t="shared" si="59"/>
        <v>2017</v>
      </c>
    </row>
    <row r="758" spans="1:21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55"/>
        <v>772</v>
      </c>
      <c r="P758">
        <f t="shared" si="56"/>
        <v>68</v>
      </c>
      <c r="Q758" t="s">
        <v>2041</v>
      </c>
      <c r="R758" t="s">
        <v>2042</v>
      </c>
      <c r="S758" s="6">
        <f t="shared" si="57"/>
        <v>42024.25</v>
      </c>
      <c r="T758" s="6">
        <f t="shared" si="58"/>
        <v>42030.25</v>
      </c>
      <c r="U758">
        <f t="shared" si="59"/>
        <v>2015</v>
      </c>
    </row>
    <row r="759" spans="1:21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55"/>
        <v>407</v>
      </c>
      <c r="P759">
        <f t="shared" si="56"/>
        <v>50</v>
      </c>
      <c r="Q759" t="s">
        <v>2043</v>
      </c>
      <c r="R759" t="s">
        <v>2046</v>
      </c>
      <c r="S759" s="6">
        <f t="shared" si="57"/>
        <v>40675.208333333336</v>
      </c>
      <c r="T759" s="6">
        <f t="shared" si="58"/>
        <v>40679.208333333336</v>
      </c>
      <c r="U759">
        <f t="shared" si="59"/>
        <v>2011</v>
      </c>
    </row>
    <row r="760" spans="1:21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55"/>
        <v>564</v>
      </c>
      <c r="P760">
        <f t="shared" si="56"/>
        <v>110</v>
      </c>
      <c r="Q760" t="s">
        <v>2037</v>
      </c>
      <c r="R760" t="s">
        <v>2038</v>
      </c>
      <c r="S760" s="6">
        <f t="shared" si="57"/>
        <v>41936.208333333336</v>
      </c>
      <c r="T760" s="6">
        <f t="shared" si="58"/>
        <v>41945.208333333336</v>
      </c>
      <c r="U760">
        <f t="shared" si="59"/>
        <v>2014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55"/>
        <v>68</v>
      </c>
      <c r="P761">
        <f t="shared" si="56"/>
        <v>90</v>
      </c>
      <c r="Q761" t="s">
        <v>2037</v>
      </c>
      <c r="R761" t="s">
        <v>2045</v>
      </c>
      <c r="S761" s="6">
        <f t="shared" si="57"/>
        <v>43136.25</v>
      </c>
      <c r="T761" s="6">
        <f t="shared" si="58"/>
        <v>43166.25</v>
      </c>
      <c r="U761">
        <f t="shared" si="59"/>
        <v>2018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55"/>
        <v>34</v>
      </c>
      <c r="P762">
        <f t="shared" si="56"/>
        <v>79</v>
      </c>
      <c r="Q762" t="s">
        <v>2052</v>
      </c>
      <c r="R762" t="s">
        <v>2053</v>
      </c>
      <c r="S762" s="6">
        <f t="shared" si="57"/>
        <v>43678.208333333328</v>
      </c>
      <c r="T762" s="6">
        <f t="shared" si="58"/>
        <v>43707.208333333328</v>
      </c>
      <c r="U762">
        <f t="shared" si="59"/>
        <v>2019</v>
      </c>
    </row>
    <row r="763" spans="1:21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55"/>
        <v>655</v>
      </c>
      <c r="P763">
        <f t="shared" si="56"/>
        <v>87</v>
      </c>
      <c r="Q763" t="s">
        <v>2037</v>
      </c>
      <c r="R763" t="s">
        <v>2038</v>
      </c>
      <c r="S763" s="6">
        <f t="shared" si="57"/>
        <v>42938.208333333328</v>
      </c>
      <c r="T763" s="6">
        <f t="shared" si="58"/>
        <v>42943.208333333328</v>
      </c>
      <c r="U763">
        <f t="shared" si="59"/>
        <v>2017</v>
      </c>
    </row>
    <row r="764" spans="1:21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55"/>
        <v>177</v>
      </c>
      <c r="P764">
        <f t="shared" si="56"/>
        <v>62</v>
      </c>
      <c r="Q764" t="s">
        <v>2037</v>
      </c>
      <c r="R764" t="s">
        <v>2060</v>
      </c>
      <c r="S764" s="6">
        <f t="shared" si="57"/>
        <v>41241.25</v>
      </c>
      <c r="T764" s="6">
        <f t="shared" si="58"/>
        <v>41252.25</v>
      </c>
      <c r="U764">
        <f t="shared" si="59"/>
        <v>2012</v>
      </c>
    </row>
    <row r="765" spans="1:21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55"/>
        <v>113</v>
      </c>
      <c r="P765">
        <f t="shared" si="56"/>
        <v>27</v>
      </c>
      <c r="Q765" t="s">
        <v>2041</v>
      </c>
      <c r="R765" t="s">
        <v>2042</v>
      </c>
      <c r="S765" s="6">
        <f t="shared" si="57"/>
        <v>41037.208333333336</v>
      </c>
      <c r="T765" s="6">
        <f t="shared" si="58"/>
        <v>41072.208333333336</v>
      </c>
      <c r="U765">
        <f t="shared" si="59"/>
        <v>2012</v>
      </c>
    </row>
    <row r="766" spans="1:21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55"/>
        <v>728</v>
      </c>
      <c r="P766">
        <f t="shared" si="56"/>
        <v>54</v>
      </c>
      <c r="Q766" t="s">
        <v>2037</v>
      </c>
      <c r="R766" t="s">
        <v>2038</v>
      </c>
      <c r="S766" s="6">
        <f t="shared" si="57"/>
        <v>40676.208333333336</v>
      </c>
      <c r="T766" s="6">
        <f t="shared" si="58"/>
        <v>40684.208333333336</v>
      </c>
      <c r="U766">
        <f t="shared" si="59"/>
        <v>2011</v>
      </c>
    </row>
    <row r="767" spans="1:21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55"/>
        <v>208</v>
      </c>
      <c r="P767">
        <f t="shared" si="56"/>
        <v>41</v>
      </c>
      <c r="Q767" t="s">
        <v>2037</v>
      </c>
      <c r="R767" t="s">
        <v>2047</v>
      </c>
      <c r="S767" s="6">
        <f t="shared" si="57"/>
        <v>42840.208333333328</v>
      </c>
      <c r="T767" s="6">
        <f t="shared" si="58"/>
        <v>42865.208333333328</v>
      </c>
      <c r="U767">
        <f t="shared" si="59"/>
        <v>2017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55"/>
        <v>31</v>
      </c>
      <c r="P768">
        <f t="shared" si="56"/>
        <v>55</v>
      </c>
      <c r="Q768" t="s">
        <v>2043</v>
      </c>
      <c r="R768" t="s">
        <v>2065</v>
      </c>
      <c r="S768" s="6">
        <f t="shared" si="57"/>
        <v>43362.208333333328</v>
      </c>
      <c r="T768" s="6">
        <f t="shared" si="58"/>
        <v>43363.208333333328</v>
      </c>
      <c r="U768">
        <f t="shared" si="59"/>
        <v>2018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55"/>
        <v>57</v>
      </c>
      <c r="P769">
        <f t="shared" si="56"/>
        <v>108</v>
      </c>
      <c r="Q769" t="s">
        <v>2049</v>
      </c>
      <c r="R769" t="s">
        <v>2061</v>
      </c>
      <c r="S769" s="6">
        <f t="shared" si="57"/>
        <v>42283.208333333328</v>
      </c>
      <c r="T769" s="6">
        <f t="shared" si="58"/>
        <v>42328.25</v>
      </c>
      <c r="U769">
        <f t="shared" si="59"/>
        <v>2015</v>
      </c>
    </row>
    <row r="770" spans="1:21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55"/>
        <v>231</v>
      </c>
      <c r="P770">
        <f t="shared" si="56"/>
        <v>74</v>
      </c>
      <c r="Q770" t="s">
        <v>2041</v>
      </c>
      <c r="R770" t="s">
        <v>2042</v>
      </c>
      <c r="S770" s="6">
        <f t="shared" si="57"/>
        <v>41619.25</v>
      </c>
      <c r="T770" s="6">
        <f t="shared" si="58"/>
        <v>41634.25</v>
      </c>
      <c r="U770">
        <f t="shared" si="59"/>
        <v>2013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60">ROUND((E771/D771) * 100, 0)</f>
        <v>87</v>
      </c>
      <c r="P771">
        <f t="shared" ref="P771:P834" si="61">ROUND(IF(ISERROR(E771/G771), 0, E771/G771), 0)</f>
        <v>32</v>
      </c>
      <c r="Q771" t="s">
        <v>2052</v>
      </c>
      <c r="R771" t="s">
        <v>2053</v>
      </c>
      <c r="S771" s="6">
        <f t="shared" ref="S771:S834" si="62">(((J771/60)/60)/24)+DATE(1970,1,1)</f>
        <v>41501.208333333336</v>
      </c>
      <c r="T771" s="6">
        <f t="shared" ref="T771:T834" si="63">(((K771/60)/60)/24)+DATE(1970,1,1)</f>
        <v>41527.208333333336</v>
      </c>
      <c r="U771">
        <f t="shared" ref="U771:U834" si="64">YEAR(S771)</f>
        <v>2013</v>
      </c>
    </row>
    <row r="772" spans="1:21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60"/>
        <v>271</v>
      </c>
      <c r="P772">
        <f t="shared" si="61"/>
        <v>54</v>
      </c>
      <c r="Q772" t="s">
        <v>2041</v>
      </c>
      <c r="R772" t="s">
        <v>2042</v>
      </c>
      <c r="S772" s="6">
        <f t="shared" si="62"/>
        <v>41743.208333333336</v>
      </c>
      <c r="T772" s="6">
        <f t="shared" si="63"/>
        <v>41750.208333333336</v>
      </c>
      <c r="U772">
        <f t="shared" si="64"/>
        <v>2014</v>
      </c>
    </row>
    <row r="773" spans="1:21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60"/>
        <v>49</v>
      </c>
      <c r="P773">
        <f t="shared" si="61"/>
        <v>107</v>
      </c>
      <c r="Q773" t="s">
        <v>2041</v>
      </c>
      <c r="R773" t="s">
        <v>2042</v>
      </c>
      <c r="S773" s="6">
        <f t="shared" si="62"/>
        <v>43491.25</v>
      </c>
      <c r="T773" s="6">
        <f t="shared" si="63"/>
        <v>43518.25</v>
      </c>
      <c r="U773">
        <f t="shared" si="64"/>
        <v>2019</v>
      </c>
    </row>
    <row r="774" spans="1:21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60"/>
        <v>113</v>
      </c>
      <c r="P774">
        <f t="shared" si="61"/>
        <v>33</v>
      </c>
      <c r="Q774" t="s">
        <v>2037</v>
      </c>
      <c r="R774" t="s">
        <v>2047</v>
      </c>
      <c r="S774" s="6">
        <f t="shared" si="62"/>
        <v>43505.25</v>
      </c>
      <c r="T774" s="6">
        <f t="shared" si="63"/>
        <v>43509.25</v>
      </c>
      <c r="U774">
        <f t="shared" si="64"/>
        <v>2019</v>
      </c>
    </row>
    <row r="775" spans="1:21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60"/>
        <v>191</v>
      </c>
      <c r="P775">
        <f t="shared" si="61"/>
        <v>43</v>
      </c>
      <c r="Q775" t="s">
        <v>2041</v>
      </c>
      <c r="R775" t="s">
        <v>2042</v>
      </c>
      <c r="S775" s="6">
        <f t="shared" si="62"/>
        <v>42838.208333333328</v>
      </c>
      <c r="T775" s="6">
        <f t="shared" si="63"/>
        <v>42848.208333333328</v>
      </c>
      <c r="U775">
        <f t="shared" si="64"/>
        <v>2017</v>
      </c>
    </row>
    <row r="776" spans="1:21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60"/>
        <v>136</v>
      </c>
      <c r="P776">
        <f t="shared" si="61"/>
        <v>87</v>
      </c>
      <c r="Q776" t="s">
        <v>2039</v>
      </c>
      <c r="R776" t="s">
        <v>2040</v>
      </c>
      <c r="S776" s="6">
        <f t="shared" si="62"/>
        <v>42513.208333333328</v>
      </c>
      <c r="T776" s="6">
        <f t="shared" si="63"/>
        <v>42554.208333333328</v>
      </c>
      <c r="U776">
        <f t="shared" si="64"/>
        <v>2016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60"/>
        <v>10</v>
      </c>
      <c r="P777">
        <f t="shared" si="61"/>
        <v>97</v>
      </c>
      <c r="Q777" t="s">
        <v>2037</v>
      </c>
      <c r="R777" t="s">
        <v>2038</v>
      </c>
      <c r="S777" s="6">
        <f t="shared" si="62"/>
        <v>41949.25</v>
      </c>
      <c r="T777" s="6">
        <f t="shared" si="63"/>
        <v>41959.25</v>
      </c>
      <c r="U777">
        <f t="shared" si="64"/>
        <v>2014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60"/>
        <v>66</v>
      </c>
      <c r="P778">
        <f t="shared" si="61"/>
        <v>33</v>
      </c>
      <c r="Q778" t="s">
        <v>2041</v>
      </c>
      <c r="R778" t="s">
        <v>2042</v>
      </c>
      <c r="S778" s="6">
        <f t="shared" si="62"/>
        <v>43650.208333333328</v>
      </c>
      <c r="T778" s="6">
        <f t="shared" si="63"/>
        <v>43668.208333333328</v>
      </c>
      <c r="U778">
        <f t="shared" si="64"/>
        <v>2019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60"/>
        <v>49</v>
      </c>
      <c r="P779">
        <f t="shared" si="61"/>
        <v>68</v>
      </c>
      <c r="Q779" t="s">
        <v>2041</v>
      </c>
      <c r="R779" t="s">
        <v>2042</v>
      </c>
      <c r="S779" s="6">
        <f t="shared" si="62"/>
        <v>40809.208333333336</v>
      </c>
      <c r="T779" s="6">
        <f t="shared" si="63"/>
        <v>40838.208333333336</v>
      </c>
      <c r="U779">
        <f t="shared" si="64"/>
        <v>2011</v>
      </c>
    </row>
    <row r="780" spans="1:21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60"/>
        <v>788</v>
      </c>
      <c r="P780">
        <f t="shared" si="61"/>
        <v>59</v>
      </c>
      <c r="Q780" t="s">
        <v>2043</v>
      </c>
      <c r="R780" t="s">
        <v>2051</v>
      </c>
      <c r="S780" s="6">
        <f t="shared" si="62"/>
        <v>40768.208333333336</v>
      </c>
      <c r="T780" s="6">
        <f t="shared" si="63"/>
        <v>40773.208333333336</v>
      </c>
      <c r="U780">
        <f t="shared" si="64"/>
        <v>2011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60"/>
        <v>80</v>
      </c>
      <c r="P781">
        <f t="shared" si="61"/>
        <v>105</v>
      </c>
      <c r="Q781" t="s">
        <v>2041</v>
      </c>
      <c r="R781" t="s">
        <v>2042</v>
      </c>
      <c r="S781" s="6">
        <f t="shared" si="62"/>
        <v>42230.208333333328</v>
      </c>
      <c r="T781" s="6">
        <f t="shared" si="63"/>
        <v>42239.208333333328</v>
      </c>
      <c r="U781">
        <f t="shared" si="64"/>
        <v>2015</v>
      </c>
    </row>
    <row r="782" spans="1:21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60"/>
        <v>106</v>
      </c>
      <c r="P782">
        <f t="shared" si="61"/>
        <v>33</v>
      </c>
      <c r="Q782" t="s">
        <v>2043</v>
      </c>
      <c r="R782" t="s">
        <v>2046</v>
      </c>
      <c r="S782" s="6">
        <f t="shared" si="62"/>
        <v>42573.208333333328</v>
      </c>
      <c r="T782" s="6">
        <f t="shared" si="63"/>
        <v>42592.208333333328</v>
      </c>
      <c r="U782">
        <f t="shared" si="64"/>
        <v>2016</v>
      </c>
    </row>
    <row r="783" spans="1:21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60"/>
        <v>51</v>
      </c>
      <c r="P783">
        <f t="shared" si="61"/>
        <v>79</v>
      </c>
      <c r="Q783" t="s">
        <v>2041</v>
      </c>
      <c r="R783" t="s">
        <v>2042</v>
      </c>
      <c r="S783" s="6">
        <f t="shared" si="62"/>
        <v>40482.208333333336</v>
      </c>
      <c r="T783" s="6">
        <f t="shared" si="63"/>
        <v>40533.25</v>
      </c>
      <c r="U783">
        <f t="shared" si="64"/>
        <v>2010</v>
      </c>
    </row>
    <row r="784" spans="1:21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60"/>
        <v>215</v>
      </c>
      <c r="P784">
        <f t="shared" si="61"/>
        <v>68</v>
      </c>
      <c r="Q784" t="s">
        <v>2043</v>
      </c>
      <c r="R784" t="s">
        <v>2051</v>
      </c>
      <c r="S784" s="6">
        <f t="shared" si="62"/>
        <v>40603.25</v>
      </c>
      <c r="T784" s="6">
        <f t="shared" si="63"/>
        <v>40631.208333333336</v>
      </c>
      <c r="U784">
        <f t="shared" si="64"/>
        <v>2011</v>
      </c>
    </row>
    <row r="785" spans="1:21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60"/>
        <v>141</v>
      </c>
      <c r="P785">
        <f t="shared" si="61"/>
        <v>76</v>
      </c>
      <c r="Q785" t="s">
        <v>2037</v>
      </c>
      <c r="R785" t="s">
        <v>2038</v>
      </c>
      <c r="S785" s="6">
        <f t="shared" si="62"/>
        <v>41625.25</v>
      </c>
      <c r="T785" s="6">
        <f t="shared" si="63"/>
        <v>41632.25</v>
      </c>
      <c r="U785">
        <f t="shared" si="64"/>
        <v>2013</v>
      </c>
    </row>
    <row r="786" spans="1:21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60"/>
        <v>115</v>
      </c>
      <c r="P786">
        <f t="shared" si="61"/>
        <v>31</v>
      </c>
      <c r="Q786" t="s">
        <v>2039</v>
      </c>
      <c r="R786" t="s">
        <v>2040</v>
      </c>
      <c r="S786" s="6">
        <f t="shared" si="62"/>
        <v>42435.25</v>
      </c>
      <c r="T786" s="6">
        <f t="shared" si="63"/>
        <v>42446.208333333328</v>
      </c>
      <c r="U786">
        <f t="shared" si="64"/>
        <v>2016</v>
      </c>
    </row>
    <row r="787" spans="1:21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60"/>
        <v>193</v>
      </c>
      <c r="P787">
        <f t="shared" si="61"/>
        <v>102</v>
      </c>
      <c r="Q787" t="s">
        <v>2043</v>
      </c>
      <c r="R787" t="s">
        <v>2051</v>
      </c>
      <c r="S787" s="6">
        <f t="shared" si="62"/>
        <v>43582.208333333328</v>
      </c>
      <c r="T787" s="6">
        <f t="shared" si="63"/>
        <v>43616.208333333328</v>
      </c>
      <c r="U787">
        <f t="shared" si="64"/>
        <v>2019</v>
      </c>
    </row>
    <row r="788" spans="1:21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60"/>
        <v>730</v>
      </c>
      <c r="P788">
        <f t="shared" si="61"/>
        <v>53</v>
      </c>
      <c r="Q788" t="s">
        <v>2037</v>
      </c>
      <c r="R788" t="s">
        <v>2060</v>
      </c>
      <c r="S788" s="6">
        <f t="shared" si="62"/>
        <v>43186.208333333328</v>
      </c>
      <c r="T788" s="6">
        <f t="shared" si="63"/>
        <v>43193.208333333328</v>
      </c>
      <c r="U788">
        <f t="shared" si="64"/>
        <v>2018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60"/>
        <v>100</v>
      </c>
      <c r="P789">
        <f t="shared" si="61"/>
        <v>71</v>
      </c>
      <c r="Q789" t="s">
        <v>2037</v>
      </c>
      <c r="R789" t="s">
        <v>2038</v>
      </c>
      <c r="S789" s="6">
        <f t="shared" si="62"/>
        <v>40684.208333333336</v>
      </c>
      <c r="T789" s="6">
        <f t="shared" si="63"/>
        <v>40693.208333333336</v>
      </c>
      <c r="U789">
        <f t="shared" si="64"/>
        <v>2011</v>
      </c>
    </row>
    <row r="790" spans="1:21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60"/>
        <v>88</v>
      </c>
      <c r="P790">
        <f t="shared" si="61"/>
        <v>102</v>
      </c>
      <c r="Q790" t="s">
        <v>2043</v>
      </c>
      <c r="R790" t="s">
        <v>2051</v>
      </c>
      <c r="S790" s="6">
        <f t="shared" si="62"/>
        <v>41202.208333333336</v>
      </c>
      <c r="T790" s="6">
        <f t="shared" si="63"/>
        <v>41223.25</v>
      </c>
      <c r="U790">
        <f t="shared" si="64"/>
        <v>2012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60"/>
        <v>37</v>
      </c>
      <c r="P791">
        <f t="shared" si="61"/>
        <v>74</v>
      </c>
      <c r="Q791" t="s">
        <v>2041</v>
      </c>
      <c r="R791" t="s">
        <v>2042</v>
      </c>
      <c r="S791" s="6">
        <f t="shared" si="62"/>
        <v>41786.208333333336</v>
      </c>
      <c r="T791" s="6">
        <f t="shared" si="63"/>
        <v>41823.208333333336</v>
      </c>
      <c r="U791">
        <f t="shared" si="64"/>
        <v>2014</v>
      </c>
    </row>
    <row r="792" spans="1:21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60"/>
        <v>31</v>
      </c>
      <c r="P792">
        <f t="shared" si="61"/>
        <v>51</v>
      </c>
      <c r="Q792" t="s">
        <v>2041</v>
      </c>
      <c r="R792" t="s">
        <v>2042</v>
      </c>
      <c r="S792" s="6">
        <f t="shared" si="62"/>
        <v>40223.25</v>
      </c>
      <c r="T792" s="6">
        <f t="shared" si="63"/>
        <v>40229.25</v>
      </c>
      <c r="U792">
        <f t="shared" si="64"/>
        <v>2010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60"/>
        <v>26</v>
      </c>
      <c r="P793">
        <f t="shared" si="61"/>
        <v>90</v>
      </c>
      <c r="Q793" t="s">
        <v>2035</v>
      </c>
      <c r="R793" t="s">
        <v>2036</v>
      </c>
      <c r="S793" s="6">
        <f t="shared" si="62"/>
        <v>42715.25</v>
      </c>
      <c r="T793" s="6">
        <f t="shared" si="63"/>
        <v>42731.25</v>
      </c>
      <c r="U793">
        <f t="shared" si="64"/>
        <v>2016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60"/>
        <v>34</v>
      </c>
      <c r="P794">
        <f t="shared" si="61"/>
        <v>97</v>
      </c>
      <c r="Q794" t="s">
        <v>2041</v>
      </c>
      <c r="R794" t="s">
        <v>2042</v>
      </c>
      <c r="S794" s="6">
        <f t="shared" si="62"/>
        <v>41451.208333333336</v>
      </c>
      <c r="T794" s="6">
        <f t="shared" si="63"/>
        <v>41479.208333333336</v>
      </c>
      <c r="U794">
        <f t="shared" si="64"/>
        <v>2013</v>
      </c>
    </row>
    <row r="795" spans="1:21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60"/>
        <v>1186</v>
      </c>
      <c r="P795">
        <f t="shared" si="61"/>
        <v>72</v>
      </c>
      <c r="Q795" t="s">
        <v>2049</v>
      </c>
      <c r="R795" t="s">
        <v>2050</v>
      </c>
      <c r="S795" s="6">
        <f t="shared" si="62"/>
        <v>41450.208333333336</v>
      </c>
      <c r="T795" s="6">
        <f t="shared" si="63"/>
        <v>41454.208333333336</v>
      </c>
      <c r="U795">
        <f t="shared" si="64"/>
        <v>2013</v>
      </c>
    </row>
    <row r="796" spans="1:21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60"/>
        <v>125</v>
      </c>
      <c r="P796">
        <f t="shared" si="61"/>
        <v>75</v>
      </c>
      <c r="Q796" t="s">
        <v>2037</v>
      </c>
      <c r="R796" t="s">
        <v>2038</v>
      </c>
      <c r="S796" s="6">
        <f t="shared" si="62"/>
        <v>43091.25</v>
      </c>
      <c r="T796" s="6">
        <f t="shared" si="63"/>
        <v>43103.25</v>
      </c>
      <c r="U796">
        <f t="shared" si="64"/>
        <v>2017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60"/>
        <v>14</v>
      </c>
      <c r="P797">
        <f t="shared" si="61"/>
        <v>33</v>
      </c>
      <c r="Q797" t="s">
        <v>2043</v>
      </c>
      <c r="R797" t="s">
        <v>2046</v>
      </c>
      <c r="S797" s="6">
        <f t="shared" si="62"/>
        <v>42675.208333333328</v>
      </c>
      <c r="T797" s="6">
        <f t="shared" si="63"/>
        <v>42678.208333333328</v>
      </c>
      <c r="U797">
        <f t="shared" si="64"/>
        <v>2016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60"/>
        <v>55</v>
      </c>
      <c r="P798">
        <f t="shared" si="61"/>
        <v>55</v>
      </c>
      <c r="Q798" t="s">
        <v>2052</v>
      </c>
      <c r="R798" t="s">
        <v>2063</v>
      </c>
      <c r="S798" s="6">
        <f t="shared" si="62"/>
        <v>41859.208333333336</v>
      </c>
      <c r="T798" s="6">
        <f t="shared" si="63"/>
        <v>41866.208333333336</v>
      </c>
      <c r="U798">
        <f t="shared" si="64"/>
        <v>2014</v>
      </c>
    </row>
    <row r="799" spans="1:21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60"/>
        <v>110</v>
      </c>
      <c r="P799">
        <f t="shared" si="61"/>
        <v>45</v>
      </c>
      <c r="Q799" t="s">
        <v>2039</v>
      </c>
      <c r="R799" t="s">
        <v>2040</v>
      </c>
      <c r="S799" s="6">
        <f t="shared" si="62"/>
        <v>43464.25</v>
      </c>
      <c r="T799" s="6">
        <f t="shared" si="63"/>
        <v>43487.25</v>
      </c>
      <c r="U799">
        <f t="shared" si="64"/>
        <v>2018</v>
      </c>
    </row>
    <row r="800" spans="1:21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60"/>
        <v>188</v>
      </c>
      <c r="P800">
        <f t="shared" si="61"/>
        <v>53</v>
      </c>
      <c r="Q800" t="s">
        <v>2041</v>
      </c>
      <c r="R800" t="s">
        <v>2042</v>
      </c>
      <c r="S800" s="6">
        <f t="shared" si="62"/>
        <v>41060.208333333336</v>
      </c>
      <c r="T800" s="6">
        <f t="shared" si="63"/>
        <v>41088.208333333336</v>
      </c>
      <c r="U800">
        <f t="shared" si="64"/>
        <v>2012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60"/>
        <v>87</v>
      </c>
      <c r="P801">
        <f t="shared" si="61"/>
        <v>60</v>
      </c>
      <c r="Q801" t="s">
        <v>2041</v>
      </c>
      <c r="R801" t="s">
        <v>2042</v>
      </c>
      <c r="S801" s="6">
        <f t="shared" si="62"/>
        <v>42399.25</v>
      </c>
      <c r="T801" s="6">
        <f t="shared" si="63"/>
        <v>42403.25</v>
      </c>
      <c r="U801">
        <f t="shared" si="64"/>
        <v>2016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60"/>
        <v>1</v>
      </c>
      <c r="P802">
        <f t="shared" si="61"/>
        <v>1</v>
      </c>
      <c r="Q802" t="s">
        <v>2037</v>
      </c>
      <c r="R802" t="s">
        <v>2038</v>
      </c>
      <c r="S802" s="6">
        <f t="shared" si="62"/>
        <v>42167.208333333328</v>
      </c>
      <c r="T802" s="6">
        <f t="shared" si="63"/>
        <v>42171.208333333328</v>
      </c>
      <c r="U802">
        <f t="shared" si="64"/>
        <v>2015</v>
      </c>
    </row>
    <row r="803" spans="1:21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60"/>
        <v>203</v>
      </c>
      <c r="P803">
        <f t="shared" si="61"/>
        <v>44</v>
      </c>
      <c r="Q803" t="s">
        <v>2056</v>
      </c>
      <c r="R803" t="s">
        <v>2057</v>
      </c>
      <c r="S803" s="6">
        <f t="shared" si="62"/>
        <v>43830.25</v>
      </c>
      <c r="T803" s="6">
        <f t="shared" si="63"/>
        <v>43852.25</v>
      </c>
      <c r="U803">
        <f t="shared" si="64"/>
        <v>2019</v>
      </c>
    </row>
    <row r="804" spans="1:21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60"/>
        <v>197</v>
      </c>
      <c r="P804">
        <f t="shared" si="61"/>
        <v>86</v>
      </c>
      <c r="Q804" t="s">
        <v>2056</v>
      </c>
      <c r="R804" t="s">
        <v>2057</v>
      </c>
      <c r="S804" s="6">
        <f t="shared" si="62"/>
        <v>43650.208333333328</v>
      </c>
      <c r="T804" s="6">
        <f t="shared" si="63"/>
        <v>43652.208333333328</v>
      </c>
      <c r="U804">
        <f t="shared" si="64"/>
        <v>2019</v>
      </c>
    </row>
    <row r="805" spans="1:21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60"/>
        <v>107</v>
      </c>
      <c r="P805">
        <f t="shared" si="61"/>
        <v>28</v>
      </c>
      <c r="Q805" t="s">
        <v>2041</v>
      </c>
      <c r="R805" t="s">
        <v>2042</v>
      </c>
      <c r="S805" s="6">
        <f t="shared" si="62"/>
        <v>43492.25</v>
      </c>
      <c r="T805" s="6">
        <f t="shared" si="63"/>
        <v>43526.25</v>
      </c>
      <c r="U805">
        <f t="shared" si="64"/>
        <v>2019</v>
      </c>
    </row>
    <row r="806" spans="1:21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60"/>
        <v>269</v>
      </c>
      <c r="P806">
        <f t="shared" si="61"/>
        <v>32</v>
      </c>
      <c r="Q806" t="s">
        <v>2037</v>
      </c>
      <c r="R806" t="s">
        <v>2038</v>
      </c>
      <c r="S806" s="6">
        <f t="shared" si="62"/>
        <v>43102.25</v>
      </c>
      <c r="T806" s="6">
        <f t="shared" si="63"/>
        <v>43122.25</v>
      </c>
      <c r="U806">
        <f t="shared" si="64"/>
        <v>2018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60"/>
        <v>51</v>
      </c>
      <c r="P807">
        <f t="shared" si="61"/>
        <v>74</v>
      </c>
      <c r="Q807" t="s">
        <v>2043</v>
      </c>
      <c r="R807" t="s">
        <v>2044</v>
      </c>
      <c r="S807" s="6">
        <f t="shared" si="62"/>
        <v>41958.25</v>
      </c>
      <c r="T807" s="6">
        <f t="shared" si="63"/>
        <v>42009.25</v>
      </c>
      <c r="U807">
        <f t="shared" si="64"/>
        <v>2014</v>
      </c>
    </row>
    <row r="808" spans="1:21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60"/>
        <v>1180</v>
      </c>
      <c r="P808">
        <f t="shared" si="61"/>
        <v>109</v>
      </c>
      <c r="Q808" t="s">
        <v>2043</v>
      </c>
      <c r="R808" t="s">
        <v>2046</v>
      </c>
      <c r="S808" s="6">
        <f t="shared" si="62"/>
        <v>40973.25</v>
      </c>
      <c r="T808" s="6">
        <f t="shared" si="63"/>
        <v>40997.208333333336</v>
      </c>
      <c r="U808">
        <f t="shared" si="64"/>
        <v>2012</v>
      </c>
    </row>
    <row r="809" spans="1:21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60"/>
        <v>264</v>
      </c>
      <c r="P809">
        <f t="shared" si="61"/>
        <v>43</v>
      </c>
      <c r="Q809" t="s">
        <v>2041</v>
      </c>
      <c r="R809" t="s">
        <v>2042</v>
      </c>
      <c r="S809" s="6">
        <f t="shared" si="62"/>
        <v>43753.208333333328</v>
      </c>
      <c r="T809" s="6">
        <f t="shared" si="63"/>
        <v>43797.25</v>
      </c>
      <c r="U809">
        <f t="shared" si="64"/>
        <v>2019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60"/>
        <v>30</v>
      </c>
      <c r="P810">
        <f t="shared" si="61"/>
        <v>83</v>
      </c>
      <c r="Q810" t="s">
        <v>2035</v>
      </c>
      <c r="R810" t="s">
        <v>2036</v>
      </c>
      <c r="S810" s="6">
        <f t="shared" si="62"/>
        <v>42507.208333333328</v>
      </c>
      <c r="T810" s="6">
        <f t="shared" si="63"/>
        <v>42524.208333333328</v>
      </c>
      <c r="U810">
        <f t="shared" si="64"/>
        <v>2016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60"/>
        <v>63</v>
      </c>
      <c r="P811">
        <f t="shared" si="61"/>
        <v>42</v>
      </c>
      <c r="Q811" t="s">
        <v>2043</v>
      </c>
      <c r="R811" t="s">
        <v>2044</v>
      </c>
      <c r="S811" s="6">
        <f t="shared" si="62"/>
        <v>41135.208333333336</v>
      </c>
      <c r="T811" s="6">
        <f t="shared" si="63"/>
        <v>41136.208333333336</v>
      </c>
      <c r="U811">
        <f t="shared" si="64"/>
        <v>2012</v>
      </c>
    </row>
    <row r="812" spans="1:21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60"/>
        <v>193</v>
      </c>
      <c r="P812">
        <f t="shared" si="61"/>
        <v>56</v>
      </c>
      <c r="Q812" t="s">
        <v>2041</v>
      </c>
      <c r="R812" t="s">
        <v>2042</v>
      </c>
      <c r="S812" s="6">
        <f t="shared" si="62"/>
        <v>43067.25</v>
      </c>
      <c r="T812" s="6">
        <f t="shared" si="63"/>
        <v>43077.25</v>
      </c>
      <c r="U812">
        <f t="shared" si="64"/>
        <v>2017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60"/>
        <v>77</v>
      </c>
      <c r="P813">
        <f t="shared" si="61"/>
        <v>105</v>
      </c>
      <c r="Q813" t="s">
        <v>2052</v>
      </c>
      <c r="R813" t="s">
        <v>2053</v>
      </c>
      <c r="S813" s="6">
        <f t="shared" si="62"/>
        <v>42378.25</v>
      </c>
      <c r="T813" s="6">
        <f t="shared" si="63"/>
        <v>42380.25</v>
      </c>
      <c r="U813">
        <f t="shared" si="64"/>
        <v>2016</v>
      </c>
    </row>
    <row r="814" spans="1:21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60"/>
        <v>226</v>
      </c>
      <c r="P814">
        <f t="shared" si="61"/>
        <v>48</v>
      </c>
      <c r="Q814" t="s">
        <v>2049</v>
      </c>
      <c r="R814" t="s">
        <v>2050</v>
      </c>
      <c r="S814" s="6">
        <f t="shared" si="62"/>
        <v>43206.208333333328</v>
      </c>
      <c r="T814" s="6">
        <f t="shared" si="63"/>
        <v>43211.208333333328</v>
      </c>
      <c r="U814">
        <f t="shared" si="64"/>
        <v>2018</v>
      </c>
    </row>
    <row r="815" spans="1:21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60"/>
        <v>239</v>
      </c>
      <c r="P815">
        <f t="shared" si="61"/>
        <v>113</v>
      </c>
      <c r="Q815" t="s">
        <v>2052</v>
      </c>
      <c r="R815" t="s">
        <v>2053</v>
      </c>
      <c r="S815" s="6">
        <f t="shared" si="62"/>
        <v>41148.208333333336</v>
      </c>
      <c r="T815" s="6">
        <f t="shared" si="63"/>
        <v>41158.208333333336</v>
      </c>
      <c r="U815">
        <f t="shared" si="64"/>
        <v>2012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60"/>
        <v>92</v>
      </c>
      <c r="P816">
        <f t="shared" si="61"/>
        <v>82</v>
      </c>
      <c r="Q816" t="s">
        <v>2037</v>
      </c>
      <c r="R816" t="s">
        <v>2038</v>
      </c>
      <c r="S816" s="6">
        <f t="shared" si="62"/>
        <v>42517.208333333328</v>
      </c>
      <c r="T816" s="6">
        <f t="shared" si="63"/>
        <v>42519.208333333328</v>
      </c>
      <c r="U816">
        <f t="shared" si="64"/>
        <v>2016</v>
      </c>
    </row>
    <row r="817" spans="1:21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60"/>
        <v>130</v>
      </c>
      <c r="P817">
        <f t="shared" si="61"/>
        <v>64</v>
      </c>
      <c r="Q817" t="s">
        <v>2037</v>
      </c>
      <c r="R817" t="s">
        <v>2038</v>
      </c>
      <c r="S817" s="6">
        <f t="shared" si="62"/>
        <v>43068.25</v>
      </c>
      <c r="T817" s="6">
        <f t="shared" si="63"/>
        <v>43094.25</v>
      </c>
      <c r="U817">
        <f t="shared" si="64"/>
        <v>2017</v>
      </c>
    </row>
    <row r="818" spans="1:21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60"/>
        <v>615</v>
      </c>
      <c r="P818">
        <f t="shared" si="61"/>
        <v>106</v>
      </c>
      <c r="Q818" t="s">
        <v>2041</v>
      </c>
      <c r="R818" t="s">
        <v>2042</v>
      </c>
      <c r="S818" s="6">
        <f t="shared" si="62"/>
        <v>41680.25</v>
      </c>
      <c r="T818" s="6">
        <f t="shared" si="63"/>
        <v>41682.25</v>
      </c>
      <c r="U818">
        <f t="shared" si="64"/>
        <v>2014</v>
      </c>
    </row>
    <row r="819" spans="1:21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60"/>
        <v>369</v>
      </c>
      <c r="P819">
        <f t="shared" si="61"/>
        <v>76</v>
      </c>
      <c r="Q819" t="s">
        <v>2049</v>
      </c>
      <c r="R819" t="s">
        <v>2050</v>
      </c>
      <c r="S819" s="6">
        <f t="shared" si="62"/>
        <v>43589.208333333328</v>
      </c>
      <c r="T819" s="6">
        <f t="shared" si="63"/>
        <v>43617.208333333328</v>
      </c>
      <c r="U819">
        <f t="shared" si="64"/>
        <v>2019</v>
      </c>
    </row>
    <row r="820" spans="1:21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60"/>
        <v>1095</v>
      </c>
      <c r="P820">
        <f t="shared" si="61"/>
        <v>111</v>
      </c>
      <c r="Q820" t="s">
        <v>2041</v>
      </c>
      <c r="R820" t="s">
        <v>2042</v>
      </c>
      <c r="S820" s="6">
        <f t="shared" si="62"/>
        <v>43486.25</v>
      </c>
      <c r="T820" s="6">
        <f t="shared" si="63"/>
        <v>43499.25</v>
      </c>
      <c r="U820">
        <f t="shared" si="64"/>
        <v>2019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60"/>
        <v>51</v>
      </c>
      <c r="P821">
        <f t="shared" si="61"/>
        <v>96</v>
      </c>
      <c r="Q821" t="s">
        <v>2052</v>
      </c>
      <c r="R821" t="s">
        <v>2053</v>
      </c>
      <c r="S821" s="6">
        <f t="shared" si="62"/>
        <v>41237.25</v>
      </c>
      <c r="T821" s="6">
        <f t="shared" si="63"/>
        <v>41252.25</v>
      </c>
      <c r="U821">
        <f t="shared" si="64"/>
        <v>2012</v>
      </c>
    </row>
    <row r="822" spans="1:21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60"/>
        <v>801</v>
      </c>
      <c r="P822">
        <f t="shared" si="61"/>
        <v>43</v>
      </c>
      <c r="Q822" t="s">
        <v>2037</v>
      </c>
      <c r="R822" t="s">
        <v>2038</v>
      </c>
      <c r="S822" s="6">
        <f t="shared" si="62"/>
        <v>43310.208333333328</v>
      </c>
      <c r="T822" s="6">
        <f t="shared" si="63"/>
        <v>43323.208333333328</v>
      </c>
      <c r="U822">
        <f t="shared" si="64"/>
        <v>2018</v>
      </c>
    </row>
    <row r="823" spans="1:21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60"/>
        <v>291</v>
      </c>
      <c r="P823">
        <f t="shared" si="61"/>
        <v>68</v>
      </c>
      <c r="Q823" t="s">
        <v>2043</v>
      </c>
      <c r="R823" t="s">
        <v>2044</v>
      </c>
      <c r="S823" s="6">
        <f t="shared" si="62"/>
        <v>42794.25</v>
      </c>
      <c r="T823" s="6">
        <f t="shared" si="63"/>
        <v>42807.208333333328</v>
      </c>
      <c r="U823">
        <f t="shared" si="64"/>
        <v>2017</v>
      </c>
    </row>
    <row r="824" spans="1:21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60"/>
        <v>350</v>
      </c>
      <c r="P824">
        <f t="shared" si="61"/>
        <v>90</v>
      </c>
      <c r="Q824" t="s">
        <v>2037</v>
      </c>
      <c r="R824" t="s">
        <v>2038</v>
      </c>
      <c r="S824" s="6">
        <f t="shared" si="62"/>
        <v>41698.25</v>
      </c>
      <c r="T824" s="6">
        <f t="shared" si="63"/>
        <v>41715.208333333336</v>
      </c>
      <c r="U824">
        <f t="shared" si="64"/>
        <v>2014</v>
      </c>
    </row>
    <row r="825" spans="1:21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60"/>
        <v>357</v>
      </c>
      <c r="P825">
        <f t="shared" si="61"/>
        <v>58</v>
      </c>
      <c r="Q825" t="s">
        <v>2037</v>
      </c>
      <c r="R825" t="s">
        <v>2038</v>
      </c>
      <c r="S825" s="6">
        <f t="shared" si="62"/>
        <v>41892.208333333336</v>
      </c>
      <c r="T825" s="6">
        <f t="shared" si="63"/>
        <v>41917.208333333336</v>
      </c>
      <c r="U825">
        <f t="shared" si="64"/>
        <v>2014</v>
      </c>
    </row>
    <row r="826" spans="1:21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60"/>
        <v>126</v>
      </c>
      <c r="P826">
        <f t="shared" si="61"/>
        <v>84</v>
      </c>
      <c r="Q826" t="s">
        <v>2049</v>
      </c>
      <c r="R826" t="s">
        <v>2050</v>
      </c>
      <c r="S826" s="6">
        <f t="shared" si="62"/>
        <v>40348.208333333336</v>
      </c>
      <c r="T826" s="6">
        <f t="shared" si="63"/>
        <v>40380.208333333336</v>
      </c>
      <c r="U826">
        <f t="shared" si="64"/>
        <v>2010</v>
      </c>
    </row>
    <row r="827" spans="1:21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60"/>
        <v>388</v>
      </c>
      <c r="P827">
        <f t="shared" si="61"/>
        <v>89</v>
      </c>
      <c r="Q827" t="s">
        <v>2043</v>
      </c>
      <c r="R827" t="s">
        <v>2054</v>
      </c>
      <c r="S827" s="6">
        <f t="shared" si="62"/>
        <v>42941.208333333328</v>
      </c>
      <c r="T827" s="6">
        <f t="shared" si="63"/>
        <v>42953.208333333328</v>
      </c>
      <c r="U827">
        <f t="shared" si="64"/>
        <v>2017</v>
      </c>
    </row>
    <row r="828" spans="1:21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60"/>
        <v>457</v>
      </c>
      <c r="P828">
        <f t="shared" si="61"/>
        <v>66</v>
      </c>
      <c r="Q828" t="s">
        <v>2041</v>
      </c>
      <c r="R828" t="s">
        <v>2042</v>
      </c>
      <c r="S828" s="6">
        <f t="shared" si="62"/>
        <v>40525.25</v>
      </c>
      <c r="T828" s="6">
        <f t="shared" si="63"/>
        <v>40553.25</v>
      </c>
      <c r="U828">
        <f t="shared" si="64"/>
        <v>2010</v>
      </c>
    </row>
    <row r="829" spans="1:21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60"/>
        <v>267</v>
      </c>
      <c r="P829">
        <f t="shared" si="61"/>
        <v>75</v>
      </c>
      <c r="Q829" t="s">
        <v>2043</v>
      </c>
      <c r="R829" t="s">
        <v>2046</v>
      </c>
      <c r="S829" s="6">
        <f t="shared" si="62"/>
        <v>40666.208333333336</v>
      </c>
      <c r="T829" s="6">
        <f t="shared" si="63"/>
        <v>40678.208333333336</v>
      </c>
      <c r="U829">
        <f t="shared" si="64"/>
        <v>2011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60"/>
        <v>69</v>
      </c>
      <c r="P830">
        <f t="shared" si="61"/>
        <v>70</v>
      </c>
      <c r="Q830" t="s">
        <v>2041</v>
      </c>
      <c r="R830" t="s">
        <v>2042</v>
      </c>
      <c r="S830" s="6">
        <f t="shared" si="62"/>
        <v>43340.208333333328</v>
      </c>
      <c r="T830" s="6">
        <f t="shared" si="63"/>
        <v>43365.208333333328</v>
      </c>
      <c r="U830">
        <f t="shared" si="64"/>
        <v>2018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60"/>
        <v>51</v>
      </c>
      <c r="P831">
        <f t="shared" si="61"/>
        <v>32</v>
      </c>
      <c r="Q831" t="s">
        <v>2041</v>
      </c>
      <c r="R831" t="s">
        <v>2042</v>
      </c>
      <c r="S831" s="6">
        <f t="shared" si="62"/>
        <v>42164.208333333328</v>
      </c>
      <c r="T831" s="6">
        <f t="shared" si="63"/>
        <v>42179.208333333328</v>
      </c>
      <c r="U831">
        <f t="shared" si="64"/>
        <v>2015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60"/>
        <v>1</v>
      </c>
      <c r="P832">
        <f t="shared" si="61"/>
        <v>65</v>
      </c>
      <c r="Q832" t="s">
        <v>2041</v>
      </c>
      <c r="R832" t="s">
        <v>2042</v>
      </c>
      <c r="S832" s="6">
        <f t="shared" si="62"/>
        <v>43103.25</v>
      </c>
      <c r="T832" s="6">
        <f t="shared" si="63"/>
        <v>43162.25</v>
      </c>
      <c r="U832">
        <f t="shared" si="64"/>
        <v>2018</v>
      </c>
    </row>
    <row r="833" spans="1:21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60"/>
        <v>109</v>
      </c>
      <c r="P833">
        <f t="shared" si="61"/>
        <v>25</v>
      </c>
      <c r="Q833" t="s">
        <v>2056</v>
      </c>
      <c r="R833" t="s">
        <v>2057</v>
      </c>
      <c r="S833" s="6">
        <f t="shared" si="62"/>
        <v>40994.208333333336</v>
      </c>
      <c r="T833" s="6">
        <f t="shared" si="63"/>
        <v>41028.208333333336</v>
      </c>
      <c r="U833">
        <f t="shared" si="64"/>
        <v>2012</v>
      </c>
    </row>
    <row r="834" spans="1:21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60"/>
        <v>315</v>
      </c>
      <c r="P834">
        <f t="shared" si="61"/>
        <v>105</v>
      </c>
      <c r="Q834" t="s">
        <v>2049</v>
      </c>
      <c r="R834" t="s">
        <v>2061</v>
      </c>
      <c r="S834" s="6">
        <f t="shared" si="62"/>
        <v>42299.208333333328</v>
      </c>
      <c r="T834" s="6">
        <f t="shared" si="63"/>
        <v>42333.25</v>
      </c>
      <c r="U834">
        <f t="shared" si="64"/>
        <v>2015</v>
      </c>
    </row>
    <row r="835" spans="1:21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65">ROUND((E835/D835) * 100, 0)</f>
        <v>158</v>
      </c>
      <c r="P835">
        <f t="shared" ref="P835:P898" si="66">ROUND(IF(ISERROR(E835/G835), 0, E835/G835), 0)</f>
        <v>65</v>
      </c>
      <c r="Q835" t="s">
        <v>2049</v>
      </c>
      <c r="R835" t="s">
        <v>2061</v>
      </c>
      <c r="S835" s="6">
        <f t="shared" ref="S835:S898" si="67">(((J835/60)/60)/24)+DATE(1970,1,1)</f>
        <v>40588.25</v>
      </c>
      <c r="T835" s="6">
        <f t="shared" ref="T835:T898" si="68">(((K835/60)/60)/24)+DATE(1970,1,1)</f>
        <v>40599.25</v>
      </c>
      <c r="U835">
        <f t="shared" ref="U835:U898" si="69">YEAR(S835)</f>
        <v>2011</v>
      </c>
    </row>
    <row r="836" spans="1:21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65"/>
        <v>154</v>
      </c>
      <c r="P836">
        <f t="shared" si="66"/>
        <v>94</v>
      </c>
      <c r="Q836" t="s">
        <v>2041</v>
      </c>
      <c r="R836" t="s">
        <v>2042</v>
      </c>
      <c r="S836" s="6">
        <f t="shared" si="67"/>
        <v>41448.208333333336</v>
      </c>
      <c r="T836" s="6">
        <f t="shared" si="68"/>
        <v>41454.208333333336</v>
      </c>
      <c r="U836">
        <f t="shared" si="69"/>
        <v>2013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65"/>
        <v>90</v>
      </c>
      <c r="P837">
        <f t="shared" si="66"/>
        <v>44</v>
      </c>
      <c r="Q837" t="s">
        <v>2039</v>
      </c>
      <c r="R837" t="s">
        <v>2040</v>
      </c>
      <c r="S837" s="6">
        <f t="shared" si="67"/>
        <v>42063.25</v>
      </c>
      <c r="T837" s="6">
        <f t="shared" si="68"/>
        <v>42069.25</v>
      </c>
      <c r="U837">
        <f t="shared" si="69"/>
        <v>2015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65"/>
        <v>75</v>
      </c>
      <c r="P838">
        <f t="shared" si="66"/>
        <v>65</v>
      </c>
      <c r="Q838" t="s">
        <v>2037</v>
      </c>
      <c r="R838" t="s">
        <v>2047</v>
      </c>
      <c r="S838" s="6">
        <f t="shared" si="67"/>
        <v>40214.25</v>
      </c>
      <c r="T838" s="6">
        <f t="shared" si="68"/>
        <v>40225.25</v>
      </c>
      <c r="U838">
        <f t="shared" si="69"/>
        <v>2010</v>
      </c>
    </row>
    <row r="839" spans="1:21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65"/>
        <v>853</v>
      </c>
      <c r="P839">
        <f t="shared" si="66"/>
        <v>84</v>
      </c>
      <c r="Q839" t="s">
        <v>2037</v>
      </c>
      <c r="R839" t="s">
        <v>2060</v>
      </c>
      <c r="S839" s="6">
        <f t="shared" si="67"/>
        <v>40629.208333333336</v>
      </c>
      <c r="T839" s="6">
        <f t="shared" si="68"/>
        <v>40683.208333333336</v>
      </c>
      <c r="U839">
        <f t="shared" si="69"/>
        <v>2011</v>
      </c>
    </row>
    <row r="840" spans="1:21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65"/>
        <v>139</v>
      </c>
      <c r="P840">
        <f t="shared" si="66"/>
        <v>34</v>
      </c>
      <c r="Q840" t="s">
        <v>2041</v>
      </c>
      <c r="R840" t="s">
        <v>2042</v>
      </c>
      <c r="S840" s="6">
        <f t="shared" si="67"/>
        <v>43370.208333333328</v>
      </c>
      <c r="T840" s="6">
        <f t="shared" si="68"/>
        <v>43379.208333333328</v>
      </c>
      <c r="U840">
        <f t="shared" si="69"/>
        <v>2018</v>
      </c>
    </row>
    <row r="841" spans="1:21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65"/>
        <v>190</v>
      </c>
      <c r="P841">
        <f t="shared" si="66"/>
        <v>93</v>
      </c>
      <c r="Q841" t="s">
        <v>2043</v>
      </c>
      <c r="R841" t="s">
        <v>2044</v>
      </c>
      <c r="S841" s="6">
        <f t="shared" si="67"/>
        <v>41715.208333333336</v>
      </c>
      <c r="T841" s="6">
        <f t="shared" si="68"/>
        <v>41760.208333333336</v>
      </c>
      <c r="U841">
        <f t="shared" si="69"/>
        <v>2014</v>
      </c>
    </row>
    <row r="842" spans="1:21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65"/>
        <v>100</v>
      </c>
      <c r="P842">
        <f t="shared" si="66"/>
        <v>33</v>
      </c>
      <c r="Q842" t="s">
        <v>2041</v>
      </c>
      <c r="R842" t="s">
        <v>2042</v>
      </c>
      <c r="S842" s="6">
        <f t="shared" si="67"/>
        <v>41836.208333333336</v>
      </c>
      <c r="T842" s="6">
        <f t="shared" si="68"/>
        <v>41838.208333333336</v>
      </c>
      <c r="U842">
        <f t="shared" si="69"/>
        <v>2014</v>
      </c>
    </row>
    <row r="843" spans="1:21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65"/>
        <v>143</v>
      </c>
      <c r="P843">
        <f t="shared" si="66"/>
        <v>84</v>
      </c>
      <c r="Q843" t="s">
        <v>2039</v>
      </c>
      <c r="R843" t="s">
        <v>2040</v>
      </c>
      <c r="S843" s="6">
        <f t="shared" si="67"/>
        <v>42419.25</v>
      </c>
      <c r="T843" s="6">
        <f t="shared" si="68"/>
        <v>42435.25</v>
      </c>
      <c r="U843">
        <f t="shared" si="69"/>
        <v>2016</v>
      </c>
    </row>
    <row r="844" spans="1:21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65"/>
        <v>563</v>
      </c>
      <c r="P844">
        <f t="shared" si="66"/>
        <v>64</v>
      </c>
      <c r="Q844" t="s">
        <v>2039</v>
      </c>
      <c r="R844" t="s">
        <v>2048</v>
      </c>
      <c r="S844" s="6">
        <f t="shared" si="67"/>
        <v>43266.208333333328</v>
      </c>
      <c r="T844" s="6">
        <f t="shared" si="68"/>
        <v>43269.208333333328</v>
      </c>
      <c r="U844">
        <f t="shared" si="69"/>
        <v>2018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65"/>
        <v>31</v>
      </c>
      <c r="P845">
        <f t="shared" si="66"/>
        <v>82</v>
      </c>
      <c r="Q845" t="s">
        <v>2056</v>
      </c>
      <c r="R845" t="s">
        <v>2057</v>
      </c>
      <c r="S845" s="6">
        <f t="shared" si="67"/>
        <v>43338.208333333328</v>
      </c>
      <c r="T845" s="6">
        <f t="shared" si="68"/>
        <v>43344.208333333328</v>
      </c>
      <c r="U845">
        <f t="shared" si="69"/>
        <v>2018</v>
      </c>
    </row>
    <row r="846" spans="1:21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65"/>
        <v>99</v>
      </c>
      <c r="P846">
        <f t="shared" si="66"/>
        <v>93</v>
      </c>
      <c r="Q846" t="s">
        <v>2043</v>
      </c>
      <c r="R846" t="s">
        <v>2044</v>
      </c>
      <c r="S846" s="6">
        <f t="shared" si="67"/>
        <v>40930.25</v>
      </c>
      <c r="T846" s="6">
        <f t="shared" si="68"/>
        <v>40933.25</v>
      </c>
      <c r="U846">
        <f t="shared" si="69"/>
        <v>2012</v>
      </c>
    </row>
    <row r="847" spans="1:21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65"/>
        <v>198</v>
      </c>
      <c r="P847">
        <f t="shared" si="66"/>
        <v>102</v>
      </c>
      <c r="Q847" t="s">
        <v>2039</v>
      </c>
      <c r="R847" t="s">
        <v>2040</v>
      </c>
      <c r="S847" s="6">
        <f t="shared" si="67"/>
        <v>43235.208333333328</v>
      </c>
      <c r="T847" s="6">
        <f t="shared" si="68"/>
        <v>43272.208333333328</v>
      </c>
      <c r="U847">
        <f t="shared" si="69"/>
        <v>2018</v>
      </c>
    </row>
    <row r="848" spans="1:21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65"/>
        <v>509</v>
      </c>
      <c r="P848">
        <f t="shared" si="66"/>
        <v>106</v>
      </c>
      <c r="Q848" t="s">
        <v>2039</v>
      </c>
      <c r="R848" t="s">
        <v>2040</v>
      </c>
      <c r="S848" s="6">
        <f t="shared" si="67"/>
        <v>43302.208333333328</v>
      </c>
      <c r="T848" s="6">
        <f t="shared" si="68"/>
        <v>43338.208333333328</v>
      </c>
      <c r="U848">
        <f t="shared" si="69"/>
        <v>2018</v>
      </c>
    </row>
    <row r="849" spans="1:21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65"/>
        <v>238</v>
      </c>
      <c r="P849">
        <f t="shared" si="66"/>
        <v>102</v>
      </c>
      <c r="Q849" t="s">
        <v>2035</v>
      </c>
      <c r="R849" t="s">
        <v>2036</v>
      </c>
      <c r="S849" s="6">
        <f t="shared" si="67"/>
        <v>43107.25</v>
      </c>
      <c r="T849" s="6">
        <f t="shared" si="68"/>
        <v>43110.25</v>
      </c>
      <c r="U849">
        <f t="shared" si="69"/>
        <v>2018</v>
      </c>
    </row>
    <row r="850" spans="1:21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65"/>
        <v>338</v>
      </c>
      <c r="P850">
        <f t="shared" si="66"/>
        <v>63</v>
      </c>
      <c r="Q850" t="s">
        <v>2043</v>
      </c>
      <c r="R850" t="s">
        <v>2046</v>
      </c>
      <c r="S850" s="6">
        <f t="shared" si="67"/>
        <v>40341.208333333336</v>
      </c>
      <c r="T850" s="6">
        <f t="shared" si="68"/>
        <v>40350.208333333336</v>
      </c>
      <c r="U850">
        <f t="shared" si="69"/>
        <v>2010</v>
      </c>
    </row>
    <row r="851" spans="1:21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65"/>
        <v>133</v>
      </c>
      <c r="P851">
        <f t="shared" si="66"/>
        <v>29</v>
      </c>
      <c r="Q851" t="s">
        <v>2037</v>
      </c>
      <c r="R851" t="s">
        <v>2047</v>
      </c>
      <c r="S851" s="6">
        <f t="shared" si="67"/>
        <v>40948.25</v>
      </c>
      <c r="T851" s="6">
        <f t="shared" si="68"/>
        <v>40951.25</v>
      </c>
      <c r="U851">
        <f t="shared" si="69"/>
        <v>2012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65"/>
        <v>1</v>
      </c>
      <c r="P852">
        <f t="shared" si="66"/>
        <v>1</v>
      </c>
      <c r="Q852" t="s">
        <v>2037</v>
      </c>
      <c r="R852" t="s">
        <v>2038</v>
      </c>
      <c r="S852" s="6">
        <f t="shared" si="67"/>
        <v>40866.25</v>
      </c>
      <c r="T852" s="6">
        <f t="shared" si="68"/>
        <v>40881.25</v>
      </c>
      <c r="U852">
        <f t="shared" si="69"/>
        <v>2011</v>
      </c>
    </row>
    <row r="853" spans="1:21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65"/>
        <v>208</v>
      </c>
      <c r="P853">
        <f t="shared" si="66"/>
        <v>78</v>
      </c>
      <c r="Q853" t="s">
        <v>2037</v>
      </c>
      <c r="R853" t="s">
        <v>2045</v>
      </c>
      <c r="S853" s="6">
        <f t="shared" si="67"/>
        <v>41031.208333333336</v>
      </c>
      <c r="T853" s="6">
        <f t="shared" si="68"/>
        <v>41064.208333333336</v>
      </c>
      <c r="U853">
        <f t="shared" si="69"/>
        <v>2012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65"/>
        <v>51</v>
      </c>
      <c r="P854">
        <f t="shared" si="66"/>
        <v>81</v>
      </c>
      <c r="Q854" t="s">
        <v>2052</v>
      </c>
      <c r="R854" t="s">
        <v>2053</v>
      </c>
      <c r="S854" s="6">
        <f t="shared" si="67"/>
        <v>40740.208333333336</v>
      </c>
      <c r="T854" s="6">
        <f t="shared" si="68"/>
        <v>40750.208333333336</v>
      </c>
      <c r="U854">
        <f t="shared" si="69"/>
        <v>2011</v>
      </c>
    </row>
    <row r="855" spans="1:21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65"/>
        <v>652</v>
      </c>
      <c r="P855">
        <f t="shared" si="66"/>
        <v>76</v>
      </c>
      <c r="Q855" t="s">
        <v>2037</v>
      </c>
      <c r="R855" t="s">
        <v>2047</v>
      </c>
      <c r="S855" s="6">
        <f t="shared" si="67"/>
        <v>40714.208333333336</v>
      </c>
      <c r="T855" s="6">
        <f t="shared" si="68"/>
        <v>40719.208333333336</v>
      </c>
      <c r="U855">
        <f t="shared" si="69"/>
        <v>2011</v>
      </c>
    </row>
    <row r="856" spans="1:21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65"/>
        <v>114</v>
      </c>
      <c r="P856">
        <f t="shared" si="66"/>
        <v>73</v>
      </c>
      <c r="Q856" t="s">
        <v>2049</v>
      </c>
      <c r="R856" t="s">
        <v>2055</v>
      </c>
      <c r="S856" s="6">
        <f t="shared" si="67"/>
        <v>43787.25</v>
      </c>
      <c r="T856" s="6">
        <f t="shared" si="68"/>
        <v>43814.25</v>
      </c>
      <c r="U856">
        <f t="shared" si="69"/>
        <v>2019</v>
      </c>
    </row>
    <row r="857" spans="1:21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65"/>
        <v>102</v>
      </c>
      <c r="P857">
        <f t="shared" si="66"/>
        <v>53</v>
      </c>
      <c r="Q857" t="s">
        <v>2041</v>
      </c>
      <c r="R857" t="s">
        <v>2042</v>
      </c>
      <c r="S857" s="6">
        <f t="shared" si="67"/>
        <v>40712.208333333336</v>
      </c>
      <c r="T857" s="6">
        <f t="shared" si="68"/>
        <v>40743.208333333336</v>
      </c>
      <c r="U857">
        <f t="shared" si="69"/>
        <v>2011</v>
      </c>
    </row>
    <row r="858" spans="1:21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65"/>
        <v>357</v>
      </c>
      <c r="P858">
        <f t="shared" si="66"/>
        <v>54</v>
      </c>
      <c r="Q858" t="s">
        <v>2035</v>
      </c>
      <c r="R858" t="s">
        <v>2036</v>
      </c>
      <c r="S858" s="6">
        <f t="shared" si="67"/>
        <v>41023.208333333336</v>
      </c>
      <c r="T858" s="6">
        <f t="shared" si="68"/>
        <v>41040.208333333336</v>
      </c>
      <c r="U858">
        <f t="shared" si="69"/>
        <v>2012</v>
      </c>
    </row>
    <row r="859" spans="1:21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65"/>
        <v>140</v>
      </c>
      <c r="P859">
        <f t="shared" si="66"/>
        <v>33</v>
      </c>
      <c r="Q859" t="s">
        <v>2043</v>
      </c>
      <c r="R859" t="s">
        <v>2054</v>
      </c>
      <c r="S859" s="6">
        <f t="shared" si="67"/>
        <v>40944.25</v>
      </c>
      <c r="T859" s="6">
        <f t="shared" si="68"/>
        <v>40967.25</v>
      </c>
      <c r="U859">
        <f t="shared" si="69"/>
        <v>2012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65"/>
        <v>69</v>
      </c>
      <c r="P860">
        <f t="shared" si="66"/>
        <v>79</v>
      </c>
      <c r="Q860" t="s">
        <v>2035</v>
      </c>
      <c r="R860" t="s">
        <v>2036</v>
      </c>
      <c r="S860" s="6">
        <f t="shared" si="67"/>
        <v>43211.208333333328</v>
      </c>
      <c r="T860" s="6">
        <f t="shared" si="68"/>
        <v>43218.208333333328</v>
      </c>
      <c r="U860">
        <f t="shared" si="69"/>
        <v>2018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65"/>
        <v>36</v>
      </c>
      <c r="P861">
        <f t="shared" si="66"/>
        <v>41</v>
      </c>
      <c r="Q861" t="s">
        <v>2041</v>
      </c>
      <c r="R861" t="s">
        <v>2042</v>
      </c>
      <c r="S861" s="6">
        <f t="shared" si="67"/>
        <v>41334.25</v>
      </c>
      <c r="T861" s="6">
        <f t="shared" si="68"/>
        <v>41352.208333333336</v>
      </c>
      <c r="U861">
        <f t="shared" si="69"/>
        <v>2013</v>
      </c>
    </row>
    <row r="862" spans="1:21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65"/>
        <v>252</v>
      </c>
      <c r="P862">
        <f t="shared" si="66"/>
        <v>77</v>
      </c>
      <c r="Q862" t="s">
        <v>2039</v>
      </c>
      <c r="R862" t="s">
        <v>2048</v>
      </c>
      <c r="S862" s="6">
        <f t="shared" si="67"/>
        <v>43515.25</v>
      </c>
      <c r="T862" s="6">
        <f t="shared" si="68"/>
        <v>43525.25</v>
      </c>
      <c r="U862">
        <f t="shared" si="69"/>
        <v>2019</v>
      </c>
    </row>
    <row r="863" spans="1:21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65"/>
        <v>106</v>
      </c>
      <c r="P863">
        <f t="shared" si="66"/>
        <v>57</v>
      </c>
      <c r="Q863" t="s">
        <v>2041</v>
      </c>
      <c r="R863" t="s">
        <v>2042</v>
      </c>
      <c r="S863" s="6">
        <f t="shared" si="67"/>
        <v>40258.208333333336</v>
      </c>
      <c r="T863" s="6">
        <f t="shared" si="68"/>
        <v>40266.208333333336</v>
      </c>
      <c r="U863">
        <f t="shared" si="69"/>
        <v>2010</v>
      </c>
    </row>
    <row r="864" spans="1:21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65"/>
        <v>187</v>
      </c>
      <c r="P864">
        <f t="shared" si="66"/>
        <v>77</v>
      </c>
      <c r="Q864" t="s">
        <v>2041</v>
      </c>
      <c r="R864" t="s">
        <v>2042</v>
      </c>
      <c r="S864" s="6">
        <f t="shared" si="67"/>
        <v>40756.208333333336</v>
      </c>
      <c r="T864" s="6">
        <f t="shared" si="68"/>
        <v>40760.208333333336</v>
      </c>
      <c r="U864">
        <f t="shared" si="69"/>
        <v>2011</v>
      </c>
    </row>
    <row r="865" spans="1:21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65"/>
        <v>387</v>
      </c>
      <c r="P865">
        <f t="shared" si="66"/>
        <v>25</v>
      </c>
      <c r="Q865" t="s">
        <v>2043</v>
      </c>
      <c r="R865" t="s">
        <v>2062</v>
      </c>
      <c r="S865" s="6">
        <f t="shared" si="67"/>
        <v>42172.208333333328</v>
      </c>
      <c r="T865" s="6">
        <f t="shared" si="68"/>
        <v>42195.208333333328</v>
      </c>
      <c r="U865">
        <f t="shared" si="69"/>
        <v>2015</v>
      </c>
    </row>
    <row r="866" spans="1:21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65"/>
        <v>347</v>
      </c>
      <c r="P866">
        <f t="shared" si="66"/>
        <v>97</v>
      </c>
      <c r="Q866" t="s">
        <v>2043</v>
      </c>
      <c r="R866" t="s">
        <v>2054</v>
      </c>
      <c r="S866" s="6">
        <f t="shared" si="67"/>
        <v>42601.208333333328</v>
      </c>
      <c r="T866" s="6">
        <f t="shared" si="68"/>
        <v>42606.208333333328</v>
      </c>
      <c r="U866">
        <f t="shared" si="69"/>
        <v>2016</v>
      </c>
    </row>
    <row r="867" spans="1:21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65"/>
        <v>186</v>
      </c>
      <c r="P867">
        <f t="shared" si="66"/>
        <v>46</v>
      </c>
      <c r="Q867" t="s">
        <v>2041</v>
      </c>
      <c r="R867" t="s">
        <v>2042</v>
      </c>
      <c r="S867" s="6">
        <f t="shared" si="67"/>
        <v>41897.208333333336</v>
      </c>
      <c r="T867" s="6">
        <f t="shared" si="68"/>
        <v>41906.208333333336</v>
      </c>
      <c r="U867">
        <f t="shared" si="69"/>
        <v>2014</v>
      </c>
    </row>
    <row r="868" spans="1:21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65"/>
        <v>43</v>
      </c>
      <c r="P868">
        <f t="shared" si="66"/>
        <v>88</v>
      </c>
      <c r="Q868" t="s">
        <v>2056</v>
      </c>
      <c r="R868" t="s">
        <v>2057</v>
      </c>
      <c r="S868" s="6">
        <f t="shared" si="67"/>
        <v>40671.208333333336</v>
      </c>
      <c r="T868" s="6">
        <f t="shared" si="68"/>
        <v>40672.208333333336</v>
      </c>
      <c r="U868">
        <f t="shared" si="69"/>
        <v>2011</v>
      </c>
    </row>
    <row r="869" spans="1:21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65"/>
        <v>162</v>
      </c>
      <c r="P869">
        <f t="shared" si="66"/>
        <v>26</v>
      </c>
      <c r="Q869" t="s">
        <v>2035</v>
      </c>
      <c r="R869" t="s">
        <v>2036</v>
      </c>
      <c r="S869" s="6">
        <f t="shared" si="67"/>
        <v>43382.208333333328</v>
      </c>
      <c r="T869" s="6">
        <f t="shared" si="68"/>
        <v>43388.208333333328</v>
      </c>
      <c r="U869">
        <f t="shared" si="69"/>
        <v>2018</v>
      </c>
    </row>
    <row r="870" spans="1:21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65"/>
        <v>185</v>
      </c>
      <c r="P870">
        <f t="shared" si="66"/>
        <v>103</v>
      </c>
      <c r="Q870" t="s">
        <v>2041</v>
      </c>
      <c r="R870" t="s">
        <v>2042</v>
      </c>
      <c r="S870" s="6">
        <f t="shared" si="67"/>
        <v>41559.208333333336</v>
      </c>
      <c r="T870" s="6">
        <f t="shared" si="68"/>
        <v>41570.208333333336</v>
      </c>
      <c r="U870">
        <f t="shared" si="69"/>
        <v>2013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65"/>
        <v>24</v>
      </c>
      <c r="P871">
        <f t="shared" si="66"/>
        <v>73</v>
      </c>
      <c r="Q871" t="s">
        <v>2043</v>
      </c>
      <c r="R871" t="s">
        <v>2046</v>
      </c>
      <c r="S871" s="6">
        <f t="shared" si="67"/>
        <v>40350.208333333336</v>
      </c>
      <c r="T871" s="6">
        <f t="shared" si="68"/>
        <v>40364.208333333336</v>
      </c>
      <c r="U871">
        <f t="shared" si="69"/>
        <v>2010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65"/>
        <v>90</v>
      </c>
      <c r="P872">
        <f t="shared" si="66"/>
        <v>57</v>
      </c>
      <c r="Q872" t="s">
        <v>2041</v>
      </c>
      <c r="R872" t="s">
        <v>2042</v>
      </c>
      <c r="S872" s="6">
        <f t="shared" si="67"/>
        <v>42240.208333333328</v>
      </c>
      <c r="T872" s="6">
        <f t="shared" si="68"/>
        <v>42265.208333333328</v>
      </c>
      <c r="U872">
        <f t="shared" si="69"/>
        <v>2015</v>
      </c>
    </row>
    <row r="873" spans="1:21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65"/>
        <v>273</v>
      </c>
      <c r="P873">
        <f t="shared" si="66"/>
        <v>84</v>
      </c>
      <c r="Q873" t="s">
        <v>2041</v>
      </c>
      <c r="R873" t="s">
        <v>2042</v>
      </c>
      <c r="S873" s="6">
        <f t="shared" si="67"/>
        <v>43040.208333333328</v>
      </c>
      <c r="T873" s="6">
        <f t="shared" si="68"/>
        <v>43058.25</v>
      </c>
      <c r="U873">
        <f t="shared" si="69"/>
        <v>2017</v>
      </c>
    </row>
    <row r="874" spans="1:21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65"/>
        <v>170</v>
      </c>
      <c r="P874">
        <f t="shared" si="66"/>
        <v>99</v>
      </c>
      <c r="Q874" t="s">
        <v>2043</v>
      </c>
      <c r="R874" t="s">
        <v>2065</v>
      </c>
      <c r="S874" s="6">
        <f t="shared" si="67"/>
        <v>43346.208333333328</v>
      </c>
      <c r="T874" s="6">
        <f t="shared" si="68"/>
        <v>43351.208333333328</v>
      </c>
      <c r="U874">
        <f t="shared" si="69"/>
        <v>2018</v>
      </c>
    </row>
    <row r="875" spans="1:21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65"/>
        <v>188</v>
      </c>
      <c r="P875">
        <f t="shared" si="66"/>
        <v>42</v>
      </c>
      <c r="Q875" t="s">
        <v>2056</v>
      </c>
      <c r="R875" t="s">
        <v>2057</v>
      </c>
      <c r="S875" s="6">
        <f t="shared" si="67"/>
        <v>41647.25</v>
      </c>
      <c r="T875" s="6">
        <f t="shared" si="68"/>
        <v>41652.25</v>
      </c>
      <c r="U875">
        <f t="shared" si="69"/>
        <v>2014</v>
      </c>
    </row>
    <row r="876" spans="1:21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65"/>
        <v>347</v>
      </c>
      <c r="P876">
        <f t="shared" si="66"/>
        <v>32</v>
      </c>
      <c r="Q876" t="s">
        <v>2056</v>
      </c>
      <c r="R876" t="s">
        <v>2057</v>
      </c>
      <c r="S876" s="6">
        <f t="shared" si="67"/>
        <v>40291.208333333336</v>
      </c>
      <c r="T876" s="6">
        <f t="shared" si="68"/>
        <v>40329.208333333336</v>
      </c>
      <c r="U876">
        <f t="shared" si="69"/>
        <v>2010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65"/>
        <v>69</v>
      </c>
      <c r="P877">
        <f t="shared" si="66"/>
        <v>82</v>
      </c>
      <c r="Q877" t="s">
        <v>2037</v>
      </c>
      <c r="R877" t="s">
        <v>2038</v>
      </c>
      <c r="S877" s="6">
        <f t="shared" si="67"/>
        <v>40556.25</v>
      </c>
      <c r="T877" s="6">
        <f t="shared" si="68"/>
        <v>40557.25</v>
      </c>
      <c r="U877">
        <f t="shared" si="69"/>
        <v>2011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65"/>
        <v>25</v>
      </c>
      <c r="P878">
        <f t="shared" si="66"/>
        <v>37</v>
      </c>
      <c r="Q878" t="s">
        <v>2056</v>
      </c>
      <c r="R878" t="s">
        <v>2057</v>
      </c>
      <c r="S878" s="6">
        <f t="shared" si="67"/>
        <v>43624.208333333328</v>
      </c>
      <c r="T878" s="6">
        <f t="shared" si="68"/>
        <v>43648.208333333328</v>
      </c>
      <c r="U878">
        <f t="shared" si="69"/>
        <v>2019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65"/>
        <v>77</v>
      </c>
      <c r="P879">
        <f t="shared" si="66"/>
        <v>103</v>
      </c>
      <c r="Q879" t="s">
        <v>2035</v>
      </c>
      <c r="R879" t="s">
        <v>2036</v>
      </c>
      <c r="S879" s="6">
        <f t="shared" si="67"/>
        <v>42577.208333333328</v>
      </c>
      <c r="T879" s="6">
        <f t="shared" si="68"/>
        <v>42578.208333333328</v>
      </c>
      <c r="U879">
        <f t="shared" si="69"/>
        <v>2016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65"/>
        <v>37</v>
      </c>
      <c r="P880">
        <f t="shared" si="66"/>
        <v>84</v>
      </c>
      <c r="Q880" t="s">
        <v>2037</v>
      </c>
      <c r="R880" t="s">
        <v>2059</v>
      </c>
      <c r="S880" s="6">
        <f t="shared" si="67"/>
        <v>43845.25</v>
      </c>
      <c r="T880" s="6">
        <f t="shared" si="68"/>
        <v>43869.25</v>
      </c>
      <c r="U880">
        <f t="shared" si="69"/>
        <v>2020</v>
      </c>
    </row>
    <row r="881" spans="1:21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65"/>
        <v>544</v>
      </c>
      <c r="P881">
        <f t="shared" si="66"/>
        <v>103</v>
      </c>
      <c r="Q881" t="s">
        <v>2049</v>
      </c>
      <c r="R881" t="s">
        <v>2050</v>
      </c>
      <c r="S881" s="6">
        <f t="shared" si="67"/>
        <v>42788.25</v>
      </c>
      <c r="T881" s="6">
        <f t="shared" si="68"/>
        <v>42797.25</v>
      </c>
      <c r="U881">
        <f t="shared" si="69"/>
        <v>2017</v>
      </c>
    </row>
    <row r="882" spans="1:21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65"/>
        <v>229</v>
      </c>
      <c r="P882">
        <f t="shared" si="66"/>
        <v>80</v>
      </c>
      <c r="Q882" t="s">
        <v>2037</v>
      </c>
      <c r="R882" t="s">
        <v>2045</v>
      </c>
      <c r="S882" s="6">
        <f t="shared" si="67"/>
        <v>43667.208333333328</v>
      </c>
      <c r="T882" s="6">
        <f t="shared" si="68"/>
        <v>43669.208333333328</v>
      </c>
      <c r="U882">
        <f t="shared" si="69"/>
        <v>2019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65"/>
        <v>39</v>
      </c>
      <c r="P883">
        <f t="shared" si="66"/>
        <v>70</v>
      </c>
      <c r="Q883" t="s">
        <v>2041</v>
      </c>
      <c r="R883" t="s">
        <v>2042</v>
      </c>
      <c r="S883" s="6">
        <f t="shared" si="67"/>
        <v>42194.208333333328</v>
      </c>
      <c r="T883" s="6">
        <f t="shared" si="68"/>
        <v>42223.208333333328</v>
      </c>
      <c r="U883">
        <f t="shared" si="69"/>
        <v>2015</v>
      </c>
    </row>
    <row r="884" spans="1:21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65"/>
        <v>370</v>
      </c>
      <c r="P884">
        <f t="shared" si="66"/>
        <v>37</v>
      </c>
      <c r="Q884" t="s">
        <v>2041</v>
      </c>
      <c r="R884" t="s">
        <v>2042</v>
      </c>
      <c r="S884" s="6">
        <f t="shared" si="67"/>
        <v>42025.25</v>
      </c>
      <c r="T884" s="6">
        <f t="shared" si="68"/>
        <v>42029.25</v>
      </c>
      <c r="U884">
        <f t="shared" si="69"/>
        <v>2015</v>
      </c>
    </row>
    <row r="885" spans="1:21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65"/>
        <v>238</v>
      </c>
      <c r="P885">
        <f t="shared" si="66"/>
        <v>42</v>
      </c>
      <c r="Q885" t="s">
        <v>2043</v>
      </c>
      <c r="R885" t="s">
        <v>2054</v>
      </c>
      <c r="S885" s="6">
        <f t="shared" si="67"/>
        <v>40323.208333333336</v>
      </c>
      <c r="T885" s="6">
        <f t="shared" si="68"/>
        <v>40359.208333333336</v>
      </c>
      <c r="U885">
        <f t="shared" si="69"/>
        <v>2010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65"/>
        <v>64</v>
      </c>
      <c r="P886">
        <f t="shared" si="66"/>
        <v>58</v>
      </c>
      <c r="Q886" t="s">
        <v>2041</v>
      </c>
      <c r="R886" t="s">
        <v>2042</v>
      </c>
      <c r="S886" s="6">
        <f t="shared" si="67"/>
        <v>41763.208333333336</v>
      </c>
      <c r="T886" s="6">
        <f t="shared" si="68"/>
        <v>41765.208333333336</v>
      </c>
      <c r="U886">
        <f t="shared" si="69"/>
        <v>2014</v>
      </c>
    </row>
    <row r="887" spans="1:21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65"/>
        <v>118</v>
      </c>
      <c r="P887">
        <f t="shared" si="66"/>
        <v>41</v>
      </c>
      <c r="Q887" t="s">
        <v>2041</v>
      </c>
      <c r="R887" t="s">
        <v>2042</v>
      </c>
      <c r="S887" s="6">
        <f t="shared" si="67"/>
        <v>40335.208333333336</v>
      </c>
      <c r="T887" s="6">
        <f t="shared" si="68"/>
        <v>40373.208333333336</v>
      </c>
      <c r="U887">
        <f t="shared" si="69"/>
        <v>2010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65"/>
        <v>85</v>
      </c>
      <c r="P888">
        <f t="shared" si="66"/>
        <v>70</v>
      </c>
      <c r="Q888" t="s">
        <v>2037</v>
      </c>
      <c r="R888" t="s">
        <v>2047</v>
      </c>
      <c r="S888" s="6">
        <f t="shared" si="67"/>
        <v>40416.208333333336</v>
      </c>
      <c r="T888" s="6">
        <f t="shared" si="68"/>
        <v>40434.208333333336</v>
      </c>
      <c r="U888">
        <f t="shared" si="69"/>
        <v>2010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65"/>
        <v>29</v>
      </c>
      <c r="P889">
        <f t="shared" si="66"/>
        <v>74</v>
      </c>
      <c r="Q889" t="s">
        <v>2041</v>
      </c>
      <c r="R889" t="s">
        <v>2042</v>
      </c>
      <c r="S889" s="6">
        <f t="shared" si="67"/>
        <v>42202.208333333328</v>
      </c>
      <c r="T889" s="6">
        <f t="shared" si="68"/>
        <v>42249.208333333328</v>
      </c>
      <c r="U889">
        <f t="shared" si="69"/>
        <v>2015</v>
      </c>
    </row>
    <row r="890" spans="1:21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65"/>
        <v>210</v>
      </c>
      <c r="P890">
        <f t="shared" si="66"/>
        <v>42</v>
      </c>
      <c r="Q890" t="s">
        <v>2041</v>
      </c>
      <c r="R890" t="s">
        <v>2042</v>
      </c>
      <c r="S890" s="6">
        <f t="shared" si="67"/>
        <v>42836.208333333328</v>
      </c>
      <c r="T890" s="6">
        <f t="shared" si="68"/>
        <v>42855.208333333328</v>
      </c>
      <c r="U890">
        <f t="shared" si="69"/>
        <v>2017</v>
      </c>
    </row>
    <row r="891" spans="1:21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65"/>
        <v>170</v>
      </c>
      <c r="P891">
        <f t="shared" si="66"/>
        <v>78</v>
      </c>
      <c r="Q891" t="s">
        <v>2037</v>
      </c>
      <c r="R891" t="s">
        <v>2045</v>
      </c>
      <c r="S891" s="6">
        <f t="shared" si="67"/>
        <v>41710.208333333336</v>
      </c>
      <c r="T891" s="6">
        <f t="shared" si="68"/>
        <v>41717.208333333336</v>
      </c>
      <c r="U891">
        <f t="shared" si="69"/>
        <v>2014</v>
      </c>
    </row>
    <row r="892" spans="1:21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65"/>
        <v>116</v>
      </c>
      <c r="P892">
        <f t="shared" si="66"/>
        <v>106</v>
      </c>
      <c r="Q892" t="s">
        <v>2037</v>
      </c>
      <c r="R892" t="s">
        <v>2047</v>
      </c>
      <c r="S892" s="6">
        <f t="shared" si="67"/>
        <v>43640.208333333328</v>
      </c>
      <c r="T892" s="6">
        <f t="shared" si="68"/>
        <v>43641.208333333328</v>
      </c>
      <c r="U892">
        <f t="shared" si="69"/>
        <v>2019</v>
      </c>
    </row>
    <row r="893" spans="1:21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65"/>
        <v>259</v>
      </c>
      <c r="P893">
        <f t="shared" si="66"/>
        <v>47</v>
      </c>
      <c r="Q893" t="s">
        <v>2043</v>
      </c>
      <c r="R893" t="s">
        <v>2044</v>
      </c>
      <c r="S893" s="6">
        <f t="shared" si="67"/>
        <v>40880.25</v>
      </c>
      <c r="T893" s="6">
        <f t="shared" si="68"/>
        <v>40924.25</v>
      </c>
      <c r="U893">
        <f t="shared" si="69"/>
        <v>2011</v>
      </c>
    </row>
    <row r="894" spans="1:21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65"/>
        <v>231</v>
      </c>
      <c r="P894">
        <f t="shared" si="66"/>
        <v>76</v>
      </c>
      <c r="Q894" t="s">
        <v>2049</v>
      </c>
      <c r="R894" t="s">
        <v>2061</v>
      </c>
      <c r="S894" s="6">
        <f t="shared" si="67"/>
        <v>40319.208333333336</v>
      </c>
      <c r="T894" s="6">
        <f t="shared" si="68"/>
        <v>40360.208333333336</v>
      </c>
      <c r="U894">
        <f t="shared" si="69"/>
        <v>2010</v>
      </c>
    </row>
    <row r="895" spans="1:21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65"/>
        <v>128</v>
      </c>
      <c r="P895">
        <f t="shared" si="66"/>
        <v>54</v>
      </c>
      <c r="Q895" t="s">
        <v>2043</v>
      </c>
      <c r="R895" t="s">
        <v>2044</v>
      </c>
      <c r="S895" s="6">
        <f t="shared" si="67"/>
        <v>42170.208333333328</v>
      </c>
      <c r="T895" s="6">
        <f t="shared" si="68"/>
        <v>42174.208333333328</v>
      </c>
      <c r="U895">
        <f t="shared" si="69"/>
        <v>2015</v>
      </c>
    </row>
    <row r="896" spans="1:21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65"/>
        <v>189</v>
      </c>
      <c r="P896">
        <f t="shared" si="66"/>
        <v>57</v>
      </c>
      <c r="Q896" t="s">
        <v>2043</v>
      </c>
      <c r="R896" t="s">
        <v>2062</v>
      </c>
      <c r="S896" s="6">
        <f t="shared" si="67"/>
        <v>41466.208333333336</v>
      </c>
      <c r="T896" s="6">
        <f t="shared" si="68"/>
        <v>41496.208333333336</v>
      </c>
      <c r="U896">
        <f t="shared" si="69"/>
        <v>2013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65"/>
        <v>7</v>
      </c>
      <c r="P897">
        <f t="shared" si="66"/>
        <v>104</v>
      </c>
      <c r="Q897" t="s">
        <v>2041</v>
      </c>
      <c r="R897" t="s">
        <v>2042</v>
      </c>
      <c r="S897" s="6">
        <f t="shared" si="67"/>
        <v>43134.25</v>
      </c>
      <c r="T897" s="6">
        <f t="shared" si="68"/>
        <v>43143.25</v>
      </c>
      <c r="U897">
        <f t="shared" si="69"/>
        <v>2018</v>
      </c>
    </row>
    <row r="898" spans="1:21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65"/>
        <v>774</v>
      </c>
      <c r="P898">
        <f t="shared" si="66"/>
        <v>105</v>
      </c>
      <c r="Q898" t="s">
        <v>2035</v>
      </c>
      <c r="R898" t="s">
        <v>2036</v>
      </c>
      <c r="S898" s="6">
        <f t="shared" si="67"/>
        <v>40738.208333333336</v>
      </c>
      <c r="T898" s="6">
        <f t="shared" si="68"/>
        <v>40741.208333333336</v>
      </c>
      <c r="U898">
        <f t="shared" si="69"/>
        <v>2011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70">ROUND((E899/D899) * 100, 0)</f>
        <v>28</v>
      </c>
      <c r="P899">
        <f t="shared" ref="P899:P962" si="71">ROUND(IF(ISERROR(E899/G899), 0, E899/G899), 0)</f>
        <v>90</v>
      </c>
      <c r="Q899" t="s">
        <v>2041</v>
      </c>
      <c r="R899" t="s">
        <v>2042</v>
      </c>
      <c r="S899" s="6">
        <f t="shared" ref="S899:S962" si="72">(((J899/60)/60)/24)+DATE(1970,1,1)</f>
        <v>43583.208333333328</v>
      </c>
      <c r="T899" s="6">
        <f t="shared" ref="T899:T962" si="73">(((K899/60)/60)/24)+DATE(1970,1,1)</f>
        <v>43585.208333333328</v>
      </c>
      <c r="U899">
        <f t="shared" ref="U899:U962" si="74">YEAR(S899)</f>
        <v>2019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70"/>
        <v>52</v>
      </c>
      <c r="P900">
        <f t="shared" si="71"/>
        <v>77</v>
      </c>
      <c r="Q900" t="s">
        <v>2043</v>
      </c>
      <c r="R900" t="s">
        <v>2044</v>
      </c>
      <c r="S900" s="6">
        <f t="shared" si="72"/>
        <v>43815.25</v>
      </c>
      <c r="T900" s="6">
        <f t="shared" si="73"/>
        <v>43821.25</v>
      </c>
      <c r="U900">
        <f t="shared" si="74"/>
        <v>2019</v>
      </c>
    </row>
    <row r="901" spans="1:21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70"/>
        <v>407</v>
      </c>
      <c r="P901">
        <f t="shared" si="71"/>
        <v>103</v>
      </c>
      <c r="Q901" t="s">
        <v>2037</v>
      </c>
      <c r="R901" t="s">
        <v>2060</v>
      </c>
      <c r="S901" s="6">
        <f t="shared" si="72"/>
        <v>41554.208333333336</v>
      </c>
      <c r="T901" s="6">
        <f t="shared" si="73"/>
        <v>41572.208333333336</v>
      </c>
      <c r="U901">
        <f t="shared" si="74"/>
        <v>2013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70"/>
        <v>2</v>
      </c>
      <c r="P902">
        <f t="shared" si="71"/>
        <v>2</v>
      </c>
      <c r="Q902" t="s">
        <v>2039</v>
      </c>
      <c r="R902" t="s">
        <v>2040</v>
      </c>
      <c r="S902" s="6">
        <f t="shared" si="72"/>
        <v>41901.208333333336</v>
      </c>
      <c r="T902" s="6">
        <f t="shared" si="73"/>
        <v>41902.208333333336</v>
      </c>
      <c r="U902">
        <f t="shared" si="74"/>
        <v>2014</v>
      </c>
    </row>
    <row r="903" spans="1:21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70"/>
        <v>156</v>
      </c>
      <c r="P903">
        <f t="shared" si="71"/>
        <v>55</v>
      </c>
      <c r="Q903" t="s">
        <v>2037</v>
      </c>
      <c r="R903" t="s">
        <v>2038</v>
      </c>
      <c r="S903" s="6">
        <f t="shared" si="72"/>
        <v>43298.208333333328</v>
      </c>
      <c r="T903" s="6">
        <f t="shared" si="73"/>
        <v>43331.208333333328</v>
      </c>
      <c r="U903">
        <f t="shared" si="74"/>
        <v>2018</v>
      </c>
    </row>
    <row r="904" spans="1:21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70"/>
        <v>252</v>
      </c>
      <c r="P904">
        <f t="shared" si="71"/>
        <v>32</v>
      </c>
      <c r="Q904" t="s">
        <v>2039</v>
      </c>
      <c r="R904" t="s">
        <v>2040</v>
      </c>
      <c r="S904" s="6">
        <f t="shared" si="72"/>
        <v>42399.25</v>
      </c>
      <c r="T904" s="6">
        <f t="shared" si="73"/>
        <v>42441.25</v>
      </c>
      <c r="U904">
        <f t="shared" si="74"/>
        <v>2016</v>
      </c>
    </row>
    <row r="905" spans="1:21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70"/>
        <v>2</v>
      </c>
      <c r="P905">
        <f t="shared" si="71"/>
        <v>51</v>
      </c>
      <c r="Q905" t="s">
        <v>2049</v>
      </c>
      <c r="R905" t="s">
        <v>2050</v>
      </c>
      <c r="S905" s="6">
        <f t="shared" si="72"/>
        <v>41034.208333333336</v>
      </c>
      <c r="T905" s="6">
        <f t="shared" si="73"/>
        <v>41049.208333333336</v>
      </c>
      <c r="U905">
        <f t="shared" si="74"/>
        <v>2012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70"/>
        <v>12</v>
      </c>
      <c r="P906">
        <f t="shared" si="71"/>
        <v>50</v>
      </c>
      <c r="Q906" t="s">
        <v>2049</v>
      </c>
      <c r="R906" t="s">
        <v>2058</v>
      </c>
      <c r="S906" s="6">
        <f t="shared" si="72"/>
        <v>41186.208333333336</v>
      </c>
      <c r="T906" s="6">
        <f t="shared" si="73"/>
        <v>41190.208333333336</v>
      </c>
      <c r="U906">
        <f t="shared" si="74"/>
        <v>2012</v>
      </c>
    </row>
    <row r="907" spans="1:21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70"/>
        <v>164</v>
      </c>
      <c r="P907">
        <f t="shared" si="71"/>
        <v>55</v>
      </c>
      <c r="Q907" t="s">
        <v>2041</v>
      </c>
      <c r="R907" t="s">
        <v>2042</v>
      </c>
      <c r="S907" s="6">
        <f t="shared" si="72"/>
        <v>41536.208333333336</v>
      </c>
      <c r="T907" s="6">
        <f t="shared" si="73"/>
        <v>41539.208333333336</v>
      </c>
      <c r="U907">
        <f t="shared" si="74"/>
        <v>2013</v>
      </c>
    </row>
    <row r="908" spans="1:21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70"/>
        <v>163</v>
      </c>
      <c r="P908">
        <f t="shared" si="71"/>
        <v>47</v>
      </c>
      <c r="Q908" t="s">
        <v>2043</v>
      </c>
      <c r="R908" t="s">
        <v>2044</v>
      </c>
      <c r="S908" s="6">
        <f t="shared" si="72"/>
        <v>42868.208333333328</v>
      </c>
      <c r="T908" s="6">
        <f t="shared" si="73"/>
        <v>42904.208333333328</v>
      </c>
      <c r="U908">
        <f t="shared" si="74"/>
        <v>2017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70"/>
        <v>20</v>
      </c>
      <c r="P909">
        <f t="shared" si="71"/>
        <v>45</v>
      </c>
      <c r="Q909" t="s">
        <v>2041</v>
      </c>
      <c r="R909" t="s">
        <v>2042</v>
      </c>
      <c r="S909" s="6">
        <f t="shared" si="72"/>
        <v>40660.208333333336</v>
      </c>
      <c r="T909" s="6">
        <f t="shared" si="73"/>
        <v>40667.208333333336</v>
      </c>
      <c r="U909">
        <f t="shared" si="74"/>
        <v>2011</v>
      </c>
    </row>
    <row r="910" spans="1:21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70"/>
        <v>319</v>
      </c>
      <c r="P910">
        <f t="shared" si="71"/>
        <v>31</v>
      </c>
      <c r="Q910" t="s">
        <v>2052</v>
      </c>
      <c r="R910" t="s">
        <v>2053</v>
      </c>
      <c r="S910" s="6">
        <f t="shared" si="72"/>
        <v>41031.208333333336</v>
      </c>
      <c r="T910" s="6">
        <f t="shared" si="73"/>
        <v>41042.208333333336</v>
      </c>
      <c r="U910">
        <f t="shared" si="74"/>
        <v>2012</v>
      </c>
    </row>
    <row r="911" spans="1:21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70"/>
        <v>479</v>
      </c>
      <c r="P911">
        <f t="shared" si="71"/>
        <v>108</v>
      </c>
      <c r="Q911" t="s">
        <v>2041</v>
      </c>
      <c r="R911" t="s">
        <v>2042</v>
      </c>
      <c r="S911" s="6">
        <f t="shared" si="72"/>
        <v>43255.208333333328</v>
      </c>
      <c r="T911" s="6">
        <f t="shared" si="73"/>
        <v>43282.208333333328</v>
      </c>
      <c r="U911">
        <f t="shared" si="74"/>
        <v>2018</v>
      </c>
    </row>
    <row r="912" spans="1:21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70"/>
        <v>20</v>
      </c>
      <c r="P912">
        <f t="shared" si="71"/>
        <v>102</v>
      </c>
      <c r="Q912" t="s">
        <v>2041</v>
      </c>
      <c r="R912" t="s">
        <v>2042</v>
      </c>
      <c r="S912" s="6">
        <f t="shared" si="72"/>
        <v>42026.25</v>
      </c>
      <c r="T912" s="6">
        <f t="shared" si="73"/>
        <v>42027.25</v>
      </c>
      <c r="U912">
        <f t="shared" si="74"/>
        <v>2015</v>
      </c>
    </row>
    <row r="913" spans="1:21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70"/>
        <v>199</v>
      </c>
      <c r="P913">
        <f t="shared" si="71"/>
        <v>25</v>
      </c>
      <c r="Q913" t="s">
        <v>2039</v>
      </c>
      <c r="R913" t="s">
        <v>2040</v>
      </c>
      <c r="S913" s="6">
        <f t="shared" si="72"/>
        <v>43717.208333333328</v>
      </c>
      <c r="T913" s="6">
        <f t="shared" si="73"/>
        <v>43719.208333333328</v>
      </c>
      <c r="U913">
        <f t="shared" si="74"/>
        <v>2019</v>
      </c>
    </row>
    <row r="914" spans="1:21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70"/>
        <v>795</v>
      </c>
      <c r="P914">
        <f t="shared" si="71"/>
        <v>80</v>
      </c>
      <c r="Q914" t="s">
        <v>2043</v>
      </c>
      <c r="R914" t="s">
        <v>2046</v>
      </c>
      <c r="S914" s="6">
        <f t="shared" si="72"/>
        <v>41157.208333333336</v>
      </c>
      <c r="T914" s="6">
        <f t="shared" si="73"/>
        <v>41170.208333333336</v>
      </c>
      <c r="U914">
        <f t="shared" si="74"/>
        <v>2012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70"/>
        <v>51</v>
      </c>
      <c r="P915">
        <f t="shared" si="71"/>
        <v>68</v>
      </c>
      <c r="Q915" t="s">
        <v>2043</v>
      </c>
      <c r="R915" t="s">
        <v>2046</v>
      </c>
      <c r="S915" s="6">
        <f t="shared" si="72"/>
        <v>43597.208333333328</v>
      </c>
      <c r="T915" s="6">
        <f t="shared" si="73"/>
        <v>43610.208333333328</v>
      </c>
      <c r="U915">
        <f t="shared" si="74"/>
        <v>2019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70"/>
        <v>57</v>
      </c>
      <c r="P916">
        <f t="shared" si="71"/>
        <v>26</v>
      </c>
      <c r="Q916" t="s">
        <v>2041</v>
      </c>
      <c r="R916" t="s">
        <v>2042</v>
      </c>
      <c r="S916" s="6">
        <f t="shared" si="72"/>
        <v>41490.208333333336</v>
      </c>
      <c r="T916" s="6">
        <f t="shared" si="73"/>
        <v>41502.208333333336</v>
      </c>
      <c r="U916">
        <f t="shared" si="74"/>
        <v>2013</v>
      </c>
    </row>
    <row r="917" spans="1:21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70"/>
        <v>156</v>
      </c>
      <c r="P917">
        <f t="shared" si="71"/>
        <v>105</v>
      </c>
      <c r="Q917" t="s">
        <v>2043</v>
      </c>
      <c r="R917" t="s">
        <v>2062</v>
      </c>
      <c r="S917" s="6">
        <f t="shared" si="72"/>
        <v>42976.208333333328</v>
      </c>
      <c r="T917" s="6">
        <f t="shared" si="73"/>
        <v>42985.208333333328</v>
      </c>
      <c r="U917">
        <f t="shared" si="74"/>
        <v>2017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70"/>
        <v>36</v>
      </c>
      <c r="P918">
        <f t="shared" si="71"/>
        <v>26</v>
      </c>
      <c r="Q918" t="s">
        <v>2056</v>
      </c>
      <c r="R918" t="s">
        <v>2057</v>
      </c>
      <c r="S918" s="6">
        <f t="shared" si="72"/>
        <v>41991.25</v>
      </c>
      <c r="T918" s="6">
        <f t="shared" si="73"/>
        <v>42000.25</v>
      </c>
      <c r="U918">
        <f t="shared" si="74"/>
        <v>2014</v>
      </c>
    </row>
    <row r="919" spans="1:21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70"/>
        <v>58</v>
      </c>
      <c r="P919">
        <f t="shared" si="71"/>
        <v>78</v>
      </c>
      <c r="Q919" t="s">
        <v>2043</v>
      </c>
      <c r="R919" t="s">
        <v>2054</v>
      </c>
      <c r="S919" s="6">
        <f t="shared" si="72"/>
        <v>40722.208333333336</v>
      </c>
      <c r="T919" s="6">
        <f t="shared" si="73"/>
        <v>40746.208333333336</v>
      </c>
      <c r="U919">
        <f t="shared" si="74"/>
        <v>2011</v>
      </c>
    </row>
    <row r="920" spans="1:21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70"/>
        <v>237</v>
      </c>
      <c r="P920">
        <f t="shared" si="71"/>
        <v>58</v>
      </c>
      <c r="Q920" t="s">
        <v>2049</v>
      </c>
      <c r="R920" t="s">
        <v>2058</v>
      </c>
      <c r="S920" s="6">
        <f t="shared" si="72"/>
        <v>41117.208333333336</v>
      </c>
      <c r="T920" s="6">
        <f t="shared" si="73"/>
        <v>41128.208333333336</v>
      </c>
      <c r="U920">
        <f t="shared" si="74"/>
        <v>2012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70"/>
        <v>59</v>
      </c>
      <c r="P921">
        <f t="shared" si="71"/>
        <v>93</v>
      </c>
      <c r="Q921" t="s">
        <v>2041</v>
      </c>
      <c r="R921" t="s">
        <v>2042</v>
      </c>
      <c r="S921" s="6">
        <f t="shared" si="72"/>
        <v>43022.208333333328</v>
      </c>
      <c r="T921" s="6">
        <f t="shared" si="73"/>
        <v>43054.25</v>
      </c>
      <c r="U921">
        <f t="shared" si="74"/>
        <v>2017</v>
      </c>
    </row>
    <row r="922" spans="1:21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70"/>
        <v>183</v>
      </c>
      <c r="P922">
        <f t="shared" si="71"/>
        <v>38</v>
      </c>
      <c r="Q922" t="s">
        <v>2043</v>
      </c>
      <c r="R922" t="s">
        <v>2051</v>
      </c>
      <c r="S922" s="6">
        <f t="shared" si="72"/>
        <v>43503.25</v>
      </c>
      <c r="T922" s="6">
        <f t="shared" si="73"/>
        <v>43523.25</v>
      </c>
      <c r="U922">
        <f t="shared" si="74"/>
        <v>2019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70"/>
        <v>1</v>
      </c>
      <c r="P923">
        <f t="shared" si="71"/>
        <v>32</v>
      </c>
      <c r="Q923" t="s">
        <v>2039</v>
      </c>
      <c r="R923" t="s">
        <v>2040</v>
      </c>
      <c r="S923" s="6">
        <f t="shared" si="72"/>
        <v>40951.25</v>
      </c>
      <c r="T923" s="6">
        <f t="shared" si="73"/>
        <v>40965.25</v>
      </c>
      <c r="U923">
        <f t="shared" si="74"/>
        <v>2012</v>
      </c>
    </row>
    <row r="924" spans="1:21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70"/>
        <v>176</v>
      </c>
      <c r="P924">
        <f t="shared" si="71"/>
        <v>40</v>
      </c>
      <c r="Q924" t="s">
        <v>2037</v>
      </c>
      <c r="R924" t="s">
        <v>2064</v>
      </c>
      <c r="S924" s="6">
        <f t="shared" si="72"/>
        <v>43443.25</v>
      </c>
      <c r="T924" s="6">
        <f t="shared" si="73"/>
        <v>43452.25</v>
      </c>
      <c r="U924">
        <f t="shared" si="74"/>
        <v>2018</v>
      </c>
    </row>
    <row r="925" spans="1:21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70"/>
        <v>238</v>
      </c>
      <c r="P925">
        <f t="shared" si="71"/>
        <v>101</v>
      </c>
      <c r="Q925" t="s">
        <v>2041</v>
      </c>
      <c r="R925" t="s">
        <v>2042</v>
      </c>
      <c r="S925" s="6">
        <f t="shared" si="72"/>
        <v>40373.208333333336</v>
      </c>
      <c r="T925" s="6">
        <f t="shared" si="73"/>
        <v>40374.208333333336</v>
      </c>
      <c r="U925">
        <f t="shared" si="74"/>
        <v>2010</v>
      </c>
    </row>
    <row r="926" spans="1:21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70"/>
        <v>488</v>
      </c>
      <c r="P926">
        <f t="shared" si="71"/>
        <v>84</v>
      </c>
      <c r="Q926" t="s">
        <v>2041</v>
      </c>
      <c r="R926" t="s">
        <v>2042</v>
      </c>
      <c r="S926" s="6">
        <f t="shared" si="72"/>
        <v>43769.208333333328</v>
      </c>
      <c r="T926" s="6">
        <f t="shared" si="73"/>
        <v>43780.25</v>
      </c>
      <c r="U926">
        <f t="shared" si="74"/>
        <v>2019</v>
      </c>
    </row>
    <row r="927" spans="1:21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70"/>
        <v>224</v>
      </c>
      <c r="P927">
        <f t="shared" si="71"/>
        <v>103</v>
      </c>
      <c r="Q927" t="s">
        <v>2041</v>
      </c>
      <c r="R927" t="s">
        <v>2042</v>
      </c>
      <c r="S927" s="6">
        <f t="shared" si="72"/>
        <v>43000.208333333328</v>
      </c>
      <c r="T927" s="6">
        <f t="shared" si="73"/>
        <v>43012.208333333328</v>
      </c>
      <c r="U927">
        <f t="shared" si="74"/>
        <v>2017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70"/>
        <v>18</v>
      </c>
      <c r="P928">
        <f t="shared" si="71"/>
        <v>105</v>
      </c>
      <c r="Q928" t="s">
        <v>2035</v>
      </c>
      <c r="R928" t="s">
        <v>2036</v>
      </c>
      <c r="S928" s="6">
        <f t="shared" si="72"/>
        <v>42502.208333333328</v>
      </c>
      <c r="T928" s="6">
        <f t="shared" si="73"/>
        <v>42506.208333333328</v>
      </c>
      <c r="U928">
        <f t="shared" si="74"/>
        <v>2016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70"/>
        <v>46</v>
      </c>
      <c r="P929">
        <f t="shared" si="71"/>
        <v>89</v>
      </c>
      <c r="Q929" t="s">
        <v>2041</v>
      </c>
      <c r="R929" t="s">
        <v>2042</v>
      </c>
      <c r="S929" s="6">
        <f t="shared" si="72"/>
        <v>41102.208333333336</v>
      </c>
      <c r="T929" s="6">
        <f t="shared" si="73"/>
        <v>41131.208333333336</v>
      </c>
      <c r="U929">
        <f t="shared" si="74"/>
        <v>2012</v>
      </c>
    </row>
    <row r="930" spans="1:21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70"/>
        <v>117</v>
      </c>
      <c r="P930">
        <f t="shared" si="71"/>
        <v>52</v>
      </c>
      <c r="Q930" t="s">
        <v>2039</v>
      </c>
      <c r="R930" t="s">
        <v>2040</v>
      </c>
      <c r="S930" s="6">
        <f t="shared" si="72"/>
        <v>41637.25</v>
      </c>
      <c r="T930" s="6">
        <f t="shared" si="73"/>
        <v>41646.25</v>
      </c>
      <c r="U930">
        <f t="shared" si="74"/>
        <v>2013</v>
      </c>
    </row>
    <row r="931" spans="1:21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70"/>
        <v>217</v>
      </c>
      <c r="P931">
        <f t="shared" si="71"/>
        <v>65</v>
      </c>
      <c r="Q931" t="s">
        <v>2041</v>
      </c>
      <c r="R931" t="s">
        <v>2042</v>
      </c>
      <c r="S931" s="6">
        <f t="shared" si="72"/>
        <v>42858.208333333328</v>
      </c>
      <c r="T931" s="6">
        <f t="shared" si="73"/>
        <v>42872.208333333328</v>
      </c>
      <c r="U931">
        <f t="shared" si="74"/>
        <v>2017</v>
      </c>
    </row>
    <row r="932" spans="1:21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70"/>
        <v>112</v>
      </c>
      <c r="P932">
        <f t="shared" si="71"/>
        <v>46</v>
      </c>
      <c r="Q932" t="s">
        <v>2041</v>
      </c>
      <c r="R932" t="s">
        <v>2042</v>
      </c>
      <c r="S932" s="6">
        <f t="shared" si="72"/>
        <v>42060.25</v>
      </c>
      <c r="T932" s="6">
        <f t="shared" si="73"/>
        <v>42067.25</v>
      </c>
      <c r="U932">
        <f t="shared" si="74"/>
        <v>2015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70"/>
        <v>73</v>
      </c>
      <c r="P933">
        <f t="shared" si="71"/>
        <v>51</v>
      </c>
      <c r="Q933" t="s">
        <v>2041</v>
      </c>
      <c r="R933" t="s">
        <v>2042</v>
      </c>
      <c r="S933" s="6">
        <f t="shared" si="72"/>
        <v>41818.208333333336</v>
      </c>
      <c r="T933" s="6">
        <f t="shared" si="73"/>
        <v>41820.208333333336</v>
      </c>
      <c r="U933">
        <f t="shared" si="74"/>
        <v>2014</v>
      </c>
    </row>
    <row r="934" spans="1:21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70"/>
        <v>212</v>
      </c>
      <c r="P934">
        <f t="shared" si="71"/>
        <v>34</v>
      </c>
      <c r="Q934" t="s">
        <v>2037</v>
      </c>
      <c r="R934" t="s">
        <v>2038</v>
      </c>
      <c r="S934" s="6">
        <f t="shared" si="72"/>
        <v>41709.208333333336</v>
      </c>
      <c r="T934" s="6">
        <f t="shared" si="73"/>
        <v>41712.208333333336</v>
      </c>
      <c r="U934">
        <f t="shared" si="74"/>
        <v>2014</v>
      </c>
    </row>
    <row r="935" spans="1:21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70"/>
        <v>240</v>
      </c>
      <c r="P935">
        <f t="shared" si="71"/>
        <v>92</v>
      </c>
      <c r="Q935" t="s">
        <v>2041</v>
      </c>
      <c r="R935" t="s">
        <v>2042</v>
      </c>
      <c r="S935" s="6">
        <f t="shared" si="72"/>
        <v>41372.208333333336</v>
      </c>
      <c r="T935" s="6">
        <f t="shared" si="73"/>
        <v>41385.208333333336</v>
      </c>
      <c r="U935">
        <f t="shared" si="74"/>
        <v>2013</v>
      </c>
    </row>
    <row r="936" spans="1:21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70"/>
        <v>182</v>
      </c>
      <c r="P936">
        <f t="shared" si="71"/>
        <v>107</v>
      </c>
      <c r="Q936" t="s">
        <v>2041</v>
      </c>
      <c r="R936" t="s">
        <v>2042</v>
      </c>
      <c r="S936" s="6">
        <f t="shared" si="72"/>
        <v>42422.25</v>
      </c>
      <c r="T936" s="6">
        <f t="shared" si="73"/>
        <v>42428.25</v>
      </c>
      <c r="U936">
        <f t="shared" si="74"/>
        <v>2016</v>
      </c>
    </row>
    <row r="937" spans="1:21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70"/>
        <v>164</v>
      </c>
      <c r="P937">
        <f t="shared" si="71"/>
        <v>76</v>
      </c>
      <c r="Q937" t="s">
        <v>2041</v>
      </c>
      <c r="R937" t="s">
        <v>2042</v>
      </c>
      <c r="S937" s="6">
        <f t="shared" si="72"/>
        <v>42209.208333333328</v>
      </c>
      <c r="T937" s="6">
        <f t="shared" si="73"/>
        <v>42216.208333333328</v>
      </c>
      <c r="U937">
        <f t="shared" si="74"/>
        <v>2015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70"/>
        <v>2</v>
      </c>
      <c r="P938">
        <f t="shared" si="71"/>
        <v>80</v>
      </c>
      <c r="Q938" t="s">
        <v>2041</v>
      </c>
      <c r="R938" t="s">
        <v>2042</v>
      </c>
      <c r="S938" s="6">
        <f t="shared" si="72"/>
        <v>43668.208333333328</v>
      </c>
      <c r="T938" s="6">
        <f t="shared" si="73"/>
        <v>43671.208333333328</v>
      </c>
      <c r="U938">
        <f t="shared" si="74"/>
        <v>2019</v>
      </c>
    </row>
    <row r="939" spans="1:21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70"/>
        <v>50</v>
      </c>
      <c r="P939">
        <f t="shared" si="71"/>
        <v>87</v>
      </c>
      <c r="Q939" t="s">
        <v>2043</v>
      </c>
      <c r="R939" t="s">
        <v>2044</v>
      </c>
      <c r="S939" s="6">
        <f t="shared" si="72"/>
        <v>42334.25</v>
      </c>
      <c r="T939" s="6">
        <f t="shared" si="73"/>
        <v>42343.25</v>
      </c>
      <c r="U939">
        <f t="shared" si="74"/>
        <v>2015</v>
      </c>
    </row>
    <row r="940" spans="1:21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70"/>
        <v>110</v>
      </c>
      <c r="P940">
        <f t="shared" si="71"/>
        <v>105</v>
      </c>
      <c r="Q940" t="s">
        <v>2049</v>
      </c>
      <c r="R940" t="s">
        <v>2055</v>
      </c>
      <c r="S940" s="6">
        <f t="shared" si="72"/>
        <v>43263.208333333328</v>
      </c>
      <c r="T940" s="6">
        <f t="shared" si="73"/>
        <v>43299.208333333328</v>
      </c>
      <c r="U940">
        <f t="shared" si="74"/>
        <v>2018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70"/>
        <v>49</v>
      </c>
      <c r="P941">
        <f t="shared" si="71"/>
        <v>57</v>
      </c>
      <c r="Q941" t="s">
        <v>2052</v>
      </c>
      <c r="R941" t="s">
        <v>2053</v>
      </c>
      <c r="S941" s="6">
        <f t="shared" si="72"/>
        <v>40670.208333333336</v>
      </c>
      <c r="T941" s="6">
        <f t="shared" si="73"/>
        <v>40687.208333333336</v>
      </c>
      <c r="U941">
        <f t="shared" si="74"/>
        <v>2011</v>
      </c>
    </row>
    <row r="942" spans="1:21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70"/>
        <v>62</v>
      </c>
      <c r="P942">
        <f t="shared" si="71"/>
        <v>93</v>
      </c>
      <c r="Q942" t="s">
        <v>2039</v>
      </c>
      <c r="R942" t="s">
        <v>2040</v>
      </c>
      <c r="S942" s="6">
        <f t="shared" si="72"/>
        <v>41244.25</v>
      </c>
      <c r="T942" s="6">
        <f t="shared" si="73"/>
        <v>41266.25</v>
      </c>
      <c r="U942">
        <f t="shared" si="74"/>
        <v>2012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70"/>
        <v>13</v>
      </c>
      <c r="P943">
        <f t="shared" si="71"/>
        <v>72</v>
      </c>
      <c r="Q943" t="s">
        <v>2041</v>
      </c>
      <c r="R943" t="s">
        <v>2042</v>
      </c>
      <c r="S943" s="6">
        <f t="shared" si="72"/>
        <v>40552.25</v>
      </c>
      <c r="T943" s="6">
        <f t="shared" si="73"/>
        <v>40587.25</v>
      </c>
      <c r="U943">
        <f t="shared" si="74"/>
        <v>2011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70"/>
        <v>65</v>
      </c>
      <c r="P944">
        <f t="shared" si="71"/>
        <v>93</v>
      </c>
      <c r="Q944" t="s">
        <v>2041</v>
      </c>
      <c r="R944" t="s">
        <v>2042</v>
      </c>
      <c r="S944" s="6">
        <f t="shared" si="72"/>
        <v>40568.25</v>
      </c>
      <c r="T944" s="6">
        <f t="shared" si="73"/>
        <v>40571.25</v>
      </c>
      <c r="U944">
        <f t="shared" si="74"/>
        <v>2011</v>
      </c>
    </row>
    <row r="945" spans="1:21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70"/>
        <v>160</v>
      </c>
      <c r="P945">
        <f t="shared" si="71"/>
        <v>105</v>
      </c>
      <c r="Q945" t="s">
        <v>2035</v>
      </c>
      <c r="R945" t="s">
        <v>2036</v>
      </c>
      <c r="S945" s="6">
        <f t="shared" si="72"/>
        <v>41906.208333333336</v>
      </c>
      <c r="T945" s="6">
        <f t="shared" si="73"/>
        <v>41941.208333333336</v>
      </c>
      <c r="U945">
        <f t="shared" si="74"/>
        <v>2014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70"/>
        <v>81</v>
      </c>
      <c r="P946">
        <f t="shared" si="71"/>
        <v>31</v>
      </c>
      <c r="Q946" t="s">
        <v>2056</v>
      </c>
      <c r="R946" t="s">
        <v>2057</v>
      </c>
      <c r="S946" s="6">
        <f t="shared" si="72"/>
        <v>42776.25</v>
      </c>
      <c r="T946" s="6">
        <f t="shared" si="73"/>
        <v>42795.25</v>
      </c>
      <c r="U946">
        <f t="shared" si="74"/>
        <v>2017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70"/>
        <v>32</v>
      </c>
      <c r="P947">
        <f t="shared" si="71"/>
        <v>33</v>
      </c>
      <c r="Q947" t="s">
        <v>2056</v>
      </c>
      <c r="R947" t="s">
        <v>2057</v>
      </c>
      <c r="S947" s="6">
        <f t="shared" si="72"/>
        <v>41004.208333333336</v>
      </c>
      <c r="T947" s="6">
        <f t="shared" si="73"/>
        <v>41019.208333333336</v>
      </c>
      <c r="U947">
        <f t="shared" si="74"/>
        <v>2012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70"/>
        <v>10</v>
      </c>
      <c r="P948">
        <f t="shared" si="71"/>
        <v>84</v>
      </c>
      <c r="Q948" t="s">
        <v>2041</v>
      </c>
      <c r="R948" t="s">
        <v>2042</v>
      </c>
      <c r="S948" s="6">
        <f t="shared" si="72"/>
        <v>40710.208333333336</v>
      </c>
      <c r="T948" s="6">
        <f t="shared" si="73"/>
        <v>40712.208333333336</v>
      </c>
      <c r="U948">
        <f t="shared" si="74"/>
        <v>2011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70"/>
        <v>27</v>
      </c>
      <c r="P949">
        <f t="shared" si="71"/>
        <v>74</v>
      </c>
      <c r="Q949" t="s">
        <v>2041</v>
      </c>
      <c r="R949" t="s">
        <v>2042</v>
      </c>
      <c r="S949" s="6">
        <f t="shared" si="72"/>
        <v>41908.208333333336</v>
      </c>
      <c r="T949" s="6">
        <f t="shared" si="73"/>
        <v>41915.208333333336</v>
      </c>
      <c r="U949">
        <f t="shared" si="74"/>
        <v>2014</v>
      </c>
    </row>
    <row r="950" spans="1:21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70"/>
        <v>63</v>
      </c>
      <c r="P950">
        <f t="shared" si="71"/>
        <v>37</v>
      </c>
      <c r="Q950" t="s">
        <v>2043</v>
      </c>
      <c r="R950" t="s">
        <v>2044</v>
      </c>
      <c r="S950" s="6">
        <f t="shared" si="72"/>
        <v>41985.25</v>
      </c>
      <c r="T950" s="6">
        <f t="shared" si="73"/>
        <v>41995.25</v>
      </c>
      <c r="U950">
        <f t="shared" si="74"/>
        <v>2014</v>
      </c>
    </row>
    <row r="951" spans="1:21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70"/>
        <v>161</v>
      </c>
      <c r="P951">
        <f t="shared" si="71"/>
        <v>47</v>
      </c>
      <c r="Q951" t="s">
        <v>2039</v>
      </c>
      <c r="R951" t="s">
        <v>2040</v>
      </c>
      <c r="S951" s="6">
        <f t="shared" si="72"/>
        <v>42112.208333333328</v>
      </c>
      <c r="T951" s="6">
        <f t="shared" si="73"/>
        <v>42131.208333333328</v>
      </c>
      <c r="U951">
        <f t="shared" si="74"/>
        <v>2015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70"/>
        <v>5</v>
      </c>
      <c r="P952">
        <f t="shared" si="71"/>
        <v>5</v>
      </c>
      <c r="Q952" t="s">
        <v>2041</v>
      </c>
      <c r="R952" t="s">
        <v>2042</v>
      </c>
      <c r="S952" s="6">
        <f t="shared" si="72"/>
        <v>43571.208333333328</v>
      </c>
      <c r="T952" s="6">
        <f t="shared" si="73"/>
        <v>43576.208333333328</v>
      </c>
      <c r="U952">
        <f t="shared" si="74"/>
        <v>2019</v>
      </c>
    </row>
    <row r="953" spans="1:21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70"/>
        <v>1097</v>
      </c>
      <c r="P953">
        <f t="shared" si="71"/>
        <v>102</v>
      </c>
      <c r="Q953" t="s">
        <v>2037</v>
      </c>
      <c r="R953" t="s">
        <v>2038</v>
      </c>
      <c r="S953" s="6">
        <f t="shared" si="72"/>
        <v>42730.25</v>
      </c>
      <c r="T953" s="6">
        <f t="shared" si="73"/>
        <v>42731.25</v>
      </c>
      <c r="U953">
        <f t="shared" si="74"/>
        <v>2016</v>
      </c>
    </row>
    <row r="954" spans="1:21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70"/>
        <v>70</v>
      </c>
      <c r="P954">
        <f t="shared" si="71"/>
        <v>45</v>
      </c>
      <c r="Q954" t="s">
        <v>2043</v>
      </c>
      <c r="R954" t="s">
        <v>2044</v>
      </c>
      <c r="S954" s="6">
        <f t="shared" si="72"/>
        <v>42591.208333333328</v>
      </c>
      <c r="T954" s="6">
        <f t="shared" si="73"/>
        <v>42605.208333333328</v>
      </c>
      <c r="U954">
        <f t="shared" si="74"/>
        <v>2016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70"/>
        <v>60</v>
      </c>
      <c r="P955">
        <f t="shared" si="71"/>
        <v>94</v>
      </c>
      <c r="Q955" t="s">
        <v>2043</v>
      </c>
      <c r="R955" t="s">
        <v>2065</v>
      </c>
      <c r="S955" s="6">
        <f t="shared" si="72"/>
        <v>42358.25</v>
      </c>
      <c r="T955" s="6">
        <f t="shared" si="73"/>
        <v>42394.25</v>
      </c>
      <c r="U955">
        <f t="shared" si="74"/>
        <v>2015</v>
      </c>
    </row>
    <row r="956" spans="1:21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70"/>
        <v>367</v>
      </c>
      <c r="P956">
        <f t="shared" si="71"/>
        <v>101</v>
      </c>
      <c r="Q956" t="s">
        <v>2039</v>
      </c>
      <c r="R956" t="s">
        <v>2040</v>
      </c>
      <c r="S956" s="6">
        <f t="shared" si="72"/>
        <v>41174.208333333336</v>
      </c>
      <c r="T956" s="6">
        <f t="shared" si="73"/>
        <v>41198.208333333336</v>
      </c>
      <c r="U956">
        <f t="shared" si="74"/>
        <v>2012</v>
      </c>
    </row>
    <row r="957" spans="1:21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70"/>
        <v>1109</v>
      </c>
      <c r="P957">
        <f t="shared" si="71"/>
        <v>97</v>
      </c>
      <c r="Q957" t="s">
        <v>2041</v>
      </c>
      <c r="R957" t="s">
        <v>2042</v>
      </c>
      <c r="S957" s="6">
        <f t="shared" si="72"/>
        <v>41238.25</v>
      </c>
      <c r="T957" s="6">
        <f t="shared" si="73"/>
        <v>41240.25</v>
      </c>
      <c r="U957">
        <f t="shared" si="74"/>
        <v>2012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70"/>
        <v>19</v>
      </c>
      <c r="P958">
        <f t="shared" si="71"/>
        <v>43</v>
      </c>
      <c r="Q958" t="s">
        <v>2043</v>
      </c>
      <c r="R958" t="s">
        <v>2065</v>
      </c>
      <c r="S958" s="6">
        <f t="shared" si="72"/>
        <v>42360.25</v>
      </c>
      <c r="T958" s="6">
        <f t="shared" si="73"/>
        <v>42364.25</v>
      </c>
      <c r="U958">
        <f t="shared" si="74"/>
        <v>2015</v>
      </c>
    </row>
    <row r="959" spans="1:21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70"/>
        <v>127</v>
      </c>
      <c r="P959">
        <f t="shared" si="71"/>
        <v>95</v>
      </c>
      <c r="Q959" t="s">
        <v>2041</v>
      </c>
      <c r="R959" t="s">
        <v>2042</v>
      </c>
      <c r="S959" s="6">
        <f t="shared" si="72"/>
        <v>40955.25</v>
      </c>
      <c r="T959" s="6">
        <f t="shared" si="73"/>
        <v>40958.25</v>
      </c>
      <c r="U959">
        <f t="shared" si="74"/>
        <v>2012</v>
      </c>
    </row>
    <row r="960" spans="1:21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70"/>
        <v>735</v>
      </c>
      <c r="P960">
        <f t="shared" si="71"/>
        <v>72</v>
      </c>
      <c r="Q960" t="s">
        <v>2043</v>
      </c>
      <c r="R960" t="s">
        <v>2051</v>
      </c>
      <c r="S960" s="6">
        <f t="shared" si="72"/>
        <v>40350.208333333336</v>
      </c>
      <c r="T960" s="6">
        <f t="shared" si="73"/>
        <v>40372.208333333336</v>
      </c>
      <c r="U960">
        <f t="shared" si="74"/>
        <v>2010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70"/>
        <v>5</v>
      </c>
      <c r="P961">
        <f t="shared" si="71"/>
        <v>51</v>
      </c>
      <c r="Q961" t="s">
        <v>2049</v>
      </c>
      <c r="R961" t="s">
        <v>2061</v>
      </c>
      <c r="S961" s="6">
        <f t="shared" si="72"/>
        <v>40357.208333333336</v>
      </c>
      <c r="T961" s="6">
        <f t="shared" si="73"/>
        <v>40385.208333333336</v>
      </c>
      <c r="U961">
        <f t="shared" si="74"/>
        <v>2010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70"/>
        <v>85</v>
      </c>
      <c r="P962">
        <f t="shared" si="71"/>
        <v>85</v>
      </c>
      <c r="Q962" t="s">
        <v>2039</v>
      </c>
      <c r="R962" t="s">
        <v>2040</v>
      </c>
      <c r="S962" s="6">
        <f t="shared" si="72"/>
        <v>42408.25</v>
      </c>
      <c r="T962" s="6">
        <f t="shared" si="73"/>
        <v>42445.208333333328</v>
      </c>
      <c r="U962">
        <f t="shared" si="74"/>
        <v>2016</v>
      </c>
    </row>
    <row r="963" spans="1:21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75">ROUND((E963/D963) * 100, 0)</f>
        <v>119</v>
      </c>
      <c r="P963">
        <f t="shared" ref="P963:P1001" si="76">ROUND(IF(ISERROR(E963/G963), 0, E963/G963), 0)</f>
        <v>44</v>
      </c>
      <c r="Q963" t="s">
        <v>2049</v>
      </c>
      <c r="R963" t="s">
        <v>2061</v>
      </c>
      <c r="S963" s="6">
        <f t="shared" ref="S963:S1001" si="77">(((J963/60)/60)/24)+DATE(1970,1,1)</f>
        <v>40591.25</v>
      </c>
      <c r="T963" s="6">
        <f t="shared" ref="T963:T1001" si="78">(((K963/60)/60)/24)+DATE(1970,1,1)</f>
        <v>40595.25</v>
      </c>
      <c r="U963">
        <f t="shared" ref="U963:U1001" si="79">YEAR(S963)</f>
        <v>2011</v>
      </c>
    </row>
    <row r="964" spans="1:21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75"/>
        <v>296</v>
      </c>
      <c r="P964">
        <f t="shared" si="76"/>
        <v>40</v>
      </c>
      <c r="Q964" t="s">
        <v>2035</v>
      </c>
      <c r="R964" t="s">
        <v>2036</v>
      </c>
      <c r="S964" s="6">
        <f t="shared" si="77"/>
        <v>41592.25</v>
      </c>
      <c r="T964" s="6">
        <f t="shared" si="78"/>
        <v>41613.25</v>
      </c>
      <c r="U964">
        <f t="shared" si="79"/>
        <v>2013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75"/>
        <v>85</v>
      </c>
      <c r="P965">
        <f t="shared" si="76"/>
        <v>44</v>
      </c>
      <c r="Q965" t="s">
        <v>2056</v>
      </c>
      <c r="R965" t="s">
        <v>2057</v>
      </c>
      <c r="S965" s="6">
        <f t="shared" si="77"/>
        <v>40607.25</v>
      </c>
      <c r="T965" s="6">
        <f t="shared" si="78"/>
        <v>40613.25</v>
      </c>
      <c r="U965">
        <f t="shared" si="79"/>
        <v>2011</v>
      </c>
    </row>
    <row r="966" spans="1:21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75"/>
        <v>356</v>
      </c>
      <c r="P966">
        <f t="shared" si="76"/>
        <v>85</v>
      </c>
      <c r="Q966" t="s">
        <v>2041</v>
      </c>
      <c r="R966" t="s">
        <v>2042</v>
      </c>
      <c r="S966" s="6">
        <f t="shared" si="77"/>
        <v>42135.208333333328</v>
      </c>
      <c r="T966" s="6">
        <f t="shared" si="78"/>
        <v>42140.208333333328</v>
      </c>
      <c r="U966">
        <f t="shared" si="79"/>
        <v>2015</v>
      </c>
    </row>
    <row r="967" spans="1:21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75"/>
        <v>386</v>
      </c>
      <c r="P967">
        <f t="shared" si="76"/>
        <v>41</v>
      </c>
      <c r="Q967" t="s">
        <v>2037</v>
      </c>
      <c r="R967" t="s">
        <v>2038</v>
      </c>
      <c r="S967" s="6">
        <f t="shared" si="77"/>
        <v>40203.25</v>
      </c>
      <c r="T967" s="6">
        <f t="shared" si="78"/>
        <v>40243.25</v>
      </c>
      <c r="U967">
        <f t="shared" si="79"/>
        <v>2010</v>
      </c>
    </row>
    <row r="968" spans="1:21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75"/>
        <v>792</v>
      </c>
      <c r="P968">
        <f t="shared" si="76"/>
        <v>55</v>
      </c>
      <c r="Q968" t="s">
        <v>2041</v>
      </c>
      <c r="R968" t="s">
        <v>2042</v>
      </c>
      <c r="S968" s="6">
        <f t="shared" si="77"/>
        <v>42901.208333333328</v>
      </c>
      <c r="T968" s="6">
        <f t="shared" si="78"/>
        <v>42903.208333333328</v>
      </c>
      <c r="U968">
        <f t="shared" si="79"/>
        <v>2017</v>
      </c>
    </row>
    <row r="969" spans="1:21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75"/>
        <v>137</v>
      </c>
      <c r="P969">
        <f t="shared" si="76"/>
        <v>77</v>
      </c>
      <c r="Q969" t="s">
        <v>2037</v>
      </c>
      <c r="R969" t="s">
        <v>2064</v>
      </c>
      <c r="S969" s="6">
        <f t="shared" si="77"/>
        <v>41005.208333333336</v>
      </c>
      <c r="T969" s="6">
        <f t="shared" si="78"/>
        <v>41042.208333333336</v>
      </c>
      <c r="U969">
        <f t="shared" si="79"/>
        <v>2012</v>
      </c>
    </row>
    <row r="970" spans="1:21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75"/>
        <v>338</v>
      </c>
      <c r="P970">
        <f t="shared" si="76"/>
        <v>71</v>
      </c>
      <c r="Q970" t="s">
        <v>2035</v>
      </c>
      <c r="R970" t="s">
        <v>2036</v>
      </c>
      <c r="S970" s="6">
        <f t="shared" si="77"/>
        <v>40544.25</v>
      </c>
      <c r="T970" s="6">
        <f t="shared" si="78"/>
        <v>40559.25</v>
      </c>
      <c r="U970">
        <f t="shared" si="79"/>
        <v>2011</v>
      </c>
    </row>
    <row r="971" spans="1:21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75"/>
        <v>108</v>
      </c>
      <c r="P971">
        <f t="shared" si="76"/>
        <v>92</v>
      </c>
      <c r="Q971" t="s">
        <v>2041</v>
      </c>
      <c r="R971" t="s">
        <v>2042</v>
      </c>
      <c r="S971" s="6">
        <f t="shared" si="77"/>
        <v>43821.25</v>
      </c>
      <c r="T971" s="6">
        <f t="shared" si="78"/>
        <v>43828.25</v>
      </c>
      <c r="U971">
        <f t="shared" si="79"/>
        <v>2019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75"/>
        <v>61</v>
      </c>
      <c r="P972">
        <f t="shared" si="76"/>
        <v>97</v>
      </c>
      <c r="Q972" t="s">
        <v>2041</v>
      </c>
      <c r="R972" t="s">
        <v>2042</v>
      </c>
      <c r="S972" s="6">
        <f t="shared" si="77"/>
        <v>40672.208333333336</v>
      </c>
      <c r="T972" s="6">
        <f t="shared" si="78"/>
        <v>40673.208333333336</v>
      </c>
      <c r="U972">
        <f t="shared" si="79"/>
        <v>2011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75"/>
        <v>28</v>
      </c>
      <c r="P973">
        <f t="shared" si="76"/>
        <v>59</v>
      </c>
      <c r="Q973" t="s">
        <v>2043</v>
      </c>
      <c r="R973" t="s">
        <v>2062</v>
      </c>
      <c r="S973" s="6">
        <f t="shared" si="77"/>
        <v>41555.208333333336</v>
      </c>
      <c r="T973" s="6">
        <f t="shared" si="78"/>
        <v>41561.208333333336</v>
      </c>
      <c r="U973">
        <f t="shared" si="79"/>
        <v>2013</v>
      </c>
    </row>
    <row r="974" spans="1:21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75"/>
        <v>228</v>
      </c>
      <c r="P974">
        <f t="shared" si="76"/>
        <v>58</v>
      </c>
      <c r="Q974" t="s">
        <v>2039</v>
      </c>
      <c r="R974" t="s">
        <v>2040</v>
      </c>
      <c r="S974" s="6">
        <f t="shared" si="77"/>
        <v>41792.208333333336</v>
      </c>
      <c r="T974" s="6">
        <f t="shared" si="78"/>
        <v>41801.208333333336</v>
      </c>
      <c r="U974">
        <f t="shared" si="79"/>
        <v>2014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75"/>
        <v>22</v>
      </c>
      <c r="P975">
        <f t="shared" si="76"/>
        <v>104</v>
      </c>
      <c r="Q975" t="s">
        <v>2041</v>
      </c>
      <c r="R975" t="s">
        <v>2042</v>
      </c>
      <c r="S975" s="6">
        <f t="shared" si="77"/>
        <v>40522.25</v>
      </c>
      <c r="T975" s="6">
        <f t="shared" si="78"/>
        <v>40524.25</v>
      </c>
      <c r="U975">
        <f t="shared" si="79"/>
        <v>2010</v>
      </c>
    </row>
    <row r="976" spans="1:21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75"/>
        <v>374</v>
      </c>
      <c r="P976">
        <f t="shared" si="76"/>
        <v>93</v>
      </c>
      <c r="Q976" t="s">
        <v>2037</v>
      </c>
      <c r="R976" t="s">
        <v>2047</v>
      </c>
      <c r="S976" s="6">
        <f t="shared" si="77"/>
        <v>41412.208333333336</v>
      </c>
      <c r="T976" s="6">
        <f t="shared" si="78"/>
        <v>41413.208333333336</v>
      </c>
      <c r="U976">
        <f t="shared" si="79"/>
        <v>2013</v>
      </c>
    </row>
    <row r="977" spans="1:21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75"/>
        <v>155</v>
      </c>
      <c r="P977">
        <f t="shared" si="76"/>
        <v>62</v>
      </c>
      <c r="Q977" t="s">
        <v>2041</v>
      </c>
      <c r="R977" t="s">
        <v>2042</v>
      </c>
      <c r="S977" s="6">
        <f t="shared" si="77"/>
        <v>42337.25</v>
      </c>
      <c r="T977" s="6">
        <f t="shared" si="78"/>
        <v>42376.25</v>
      </c>
      <c r="U977">
        <f t="shared" si="79"/>
        <v>2015</v>
      </c>
    </row>
    <row r="978" spans="1:21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75"/>
        <v>322</v>
      </c>
      <c r="P978">
        <f t="shared" si="76"/>
        <v>92</v>
      </c>
      <c r="Q978" t="s">
        <v>2041</v>
      </c>
      <c r="R978" t="s">
        <v>2042</v>
      </c>
      <c r="S978" s="6">
        <f t="shared" si="77"/>
        <v>40571.25</v>
      </c>
      <c r="T978" s="6">
        <f t="shared" si="78"/>
        <v>40577.25</v>
      </c>
      <c r="U978">
        <f t="shared" si="79"/>
        <v>2011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75"/>
        <v>74</v>
      </c>
      <c r="P979">
        <f t="shared" si="76"/>
        <v>77</v>
      </c>
      <c r="Q979" t="s">
        <v>2035</v>
      </c>
      <c r="R979" t="s">
        <v>2036</v>
      </c>
      <c r="S979" s="6">
        <f t="shared" si="77"/>
        <v>43138.25</v>
      </c>
      <c r="T979" s="6">
        <f t="shared" si="78"/>
        <v>43170.25</v>
      </c>
      <c r="U979">
        <f t="shared" si="79"/>
        <v>2018</v>
      </c>
    </row>
    <row r="980" spans="1:21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75"/>
        <v>864</v>
      </c>
      <c r="P980">
        <f t="shared" si="76"/>
        <v>94</v>
      </c>
      <c r="Q980" t="s">
        <v>2052</v>
      </c>
      <c r="R980" t="s">
        <v>2053</v>
      </c>
      <c r="S980" s="6">
        <f t="shared" si="77"/>
        <v>42686.25</v>
      </c>
      <c r="T980" s="6">
        <f t="shared" si="78"/>
        <v>42708.25</v>
      </c>
      <c r="U980">
        <f t="shared" si="79"/>
        <v>2016</v>
      </c>
    </row>
    <row r="981" spans="1:21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75"/>
        <v>143</v>
      </c>
      <c r="P981">
        <f t="shared" si="76"/>
        <v>85</v>
      </c>
      <c r="Q981" t="s">
        <v>2041</v>
      </c>
      <c r="R981" t="s">
        <v>2042</v>
      </c>
      <c r="S981" s="6">
        <f t="shared" si="77"/>
        <v>42078.208333333328</v>
      </c>
      <c r="T981" s="6">
        <f t="shared" si="78"/>
        <v>42084.208333333328</v>
      </c>
      <c r="U981">
        <f t="shared" si="79"/>
        <v>2015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75"/>
        <v>40</v>
      </c>
      <c r="P982">
        <f t="shared" si="76"/>
        <v>106</v>
      </c>
      <c r="Q982" t="s">
        <v>2049</v>
      </c>
      <c r="R982" t="s">
        <v>2050</v>
      </c>
      <c r="S982" s="6">
        <f t="shared" si="77"/>
        <v>42307.208333333328</v>
      </c>
      <c r="T982" s="6">
        <f t="shared" si="78"/>
        <v>42312.25</v>
      </c>
      <c r="U982">
        <f t="shared" si="79"/>
        <v>2015</v>
      </c>
    </row>
    <row r="983" spans="1:21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75"/>
        <v>178</v>
      </c>
      <c r="P983">
        <f t="shared" si="76"/>
        <v>37</v>
      </c>
      <c r="Q983" t="s">
        <v>2039</v>
      </c>
      <c r="R983" t="s">
        <v>2040</v>
      </c>
      <c r="S983" s="6">
        <f t="shared" si="77"/>
        <v>43094.25</v>
      </c>
      <c r="T983" s="6">
        <f t="shared" si="78"/>
        <v>43127.25</v>
      </c>
      <c r="U983">
        <f t="shared" si="79"/>
        <v>2017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75"/>
        <v>85</v>
      </c>
      <c r="P984">
        <f t="shared" si="76"/>
        <v>82</v>
      </c>
      <c r="Q984" t="s">
        <v>2043</v>
      </c>
      <c r="R984" t="s">
        <v>2044</v>
      </c>
      <c r="S984" s="6">
        <f t="shared" si="77"/>
        <v>40743.208333333336</v>
      </c>
      <c r="T984" s="6">
        <f t="shared" si="78"/>
        <v>40745.208333333336</v>
      </c>
      <c r="U984">
        <f t="shared" si="79"/>
        <v>2011</v>
      </c>
    </row>
    <row r="985" spans="1:21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75"/>
        <v>146</v>
      </c>
      <c r="P985">
        <f t="shared" si="76"/>
        <v>81</v>
      </c>
      <c r="Q985" t="s">
        <v>2043</v>
      </c>
      <c r="R985" t="s">
        <v>2044</v>
      </c>
      <c r="S985" s="6">
        <f t="shared" si="77"/>
        <v>43681.208333333328</v>
      </c>
      <c r="T985" s="6">
        <f t="shared" si="78"/>
        <v>43696.208333333328</v>
      </c>
      <c r="U985">
        <f t="shared" si="79"/>
        <v>2019</v>
      </c>
    </row>
    <row r="986" spans="1:21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75"/>
        <v>152</v>
      </c>
      <c r="P986">
        <f t="shared" si="76"/>
        <v>26</v>
      </c>
      <c r="Q986" t="s">
        <v>2041</v>
      </c>
      <c r="R986" t="s">
        <v>2042</v>
      </c>
      <c r="S986" s="6">
        <f t="shared" si="77"/>
        <v>43716.208333333328</v>
      </c>
      <c r="T986" s="6">
        <f t="shared" si="78"/>
        <v>43742.208333333328</v>
      </c>
      <c r="U986">
        <f t="shared" si="79"/>
        <v>2019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75"/>
        <v>67</v>
      </c>
      <c r="P987">
        <f t="shared" si="76"/>
        <v>26</v>
      </c>
      <c r="Q987" t="s">
        <v>2037</v>
      </c>
      <c r="R987" t="s">
        <v>2038</v>
      </c>
      <c r="S987" s="6">
        <f t="shared" si="77"/>
        <v>41614.25</v>
      </c>
      <c r="T987" s="6">
        <f t="shared" si="78"/>
        <v>41640.25</v>
      </c>
      <c r="U987">
        <f t="shared" si="79"/>
        <v>2013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75"/>
        <v>40</v>
      </c>
      <c r="P988">
        <f t="shared" si="76"/>
        <v>34</v>
      </c>
      <c r="Q988" t="s">
        <v>2037</v>
      </c>
      <c r="R988" t="s">
        <v>2038</v>
      </c>
      <c r="S988" s="6">
        <f t="shared" si="77"/>
        <v>40638.208333333336</v>
      </c>
      <c r="T988" s="6">
        <f t="shared" si="78"/>
        <v>40652.208333333336</v>
      </c>
      <c r="U988">
        <f t="shared" si="79"/>
        <v>2011</v>
      </c>
    </row>
    <row r="989" spans="1:21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75"/>
        <v>217</v>
      </c>
      <c r="P989">
        <f t="shared" si="76"/>
        <v>28</v>
      </c>
      <c r="Q989" t="s">
        <v>2043</v>
      </c>
      <c r="R989" t="s">
        <v>2044</v>
      </c>
      <c r="S989" s="6">
        <f t="shared" si="77"/>
        <v>42852.208333333328</v>
      </c>
      <c r="T989" s="6">
        <f t="shared" si="78"/>
        <v>42866.208333333328</v>
      </c>
      <c r="U989">
        <f t="shared" si="79"/>
        <v>2017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75"/>
        <v>52</v>
      </c>
      <c r="P990">
        <f t="shared" si="76"/>
        <v>77</v>
      </c>
      <c r="Q990" t="s">
        <v>2049</v>
      </c>
      <c r="R990" t="s">
        <v>2058</v>
      </c>
      <c r="S990" s="6">
        <f t="shared" si="77"/>
        <v>42686.25</v>
      </c>
      <c r="T990" s="6">
        <f t="shared" si="78"/>
        <v>42707.25</v>
      </c>
      <c r="U990">
        <f t="shared" si="79"/>
        <v>2016</v>
      </c>
    </row>
    <row r="991" spans="1:21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75"/>
        <v>500</v>
      </c>
      <c r="P991">
        <f t="shared" si="76"/>
        <v>53</v>
      </c>
      <c r="Q991" t="s">
        <v>2049</v>
      </c>
      <c r="R991" t="s">
        <v>2061</v>
      </c>
      <c r="S991" s="6">
        <f t="shared" si="77"/>
        <v>43571.208333333328</v>
      </c>
      <c r="T991" s="6">
        <f t="shared" si="78"/>
        <v>43576.208333333328</v>
      </c>
      <c r="U991">
        <f t="shared" si="79"/>
        <v>2019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75"/>
        <v>88</v>
      </c>
      <c r="P992">
        <f t="shared" si="76"/>
        <v>107</v>
      </c>
      <c r="Q992" t="s">
        <v>2043</v>
      </c>
      <c r="R992" t="s">
        <v>2046</v>
      </c>
      <c r="S992" s="6">
        <f t="shared" si="77"/>
        <v>42432.25</v>
      </c>
      <c r="T992" s="6">
        <f t="shared" si="78"/>
        <v>42454.208333333328</v>
      </c>
      <c r="U992">
        <f t="shared" si="79"/>
        <v>2016</v>
      </c>
    </row>
    <row r="993" spans="1:21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75"/>
        <v>113</v>
      </c>
      <c r="P993">
        <f t="shared" si="76"/>
        <v>46</v>
      </c>
      <c r="Q993" t="s">
        <v>2037</v>
      </c>
      <c r="R993" t="s">
        <v>2038</v>
      </c>
      <c r="S993" s="6">
        <f t="shared" si="77"/>
        <v>41907.208333333336</v>
      </c>
      <c r="T993" s="6">
        <f t="shared" si="78"/>
        <v>41911.208333333336</v>
      </c>
      <c r="U993">
        <f t="shared" si="79"/>
        <v>2014</v>
      </c>
    </row>
    <row r="994" spans="1:21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75"/>
        <v>427</v>
      </c>
      <c r="P994">
        <f t="shared" si="76"/>
        <v>100</v>
      </c>
      <c r="Q994" t="s">
        <v>2043</v>
      </c>
      <c r="R994" t="s">
        <v>2046</v>
      </c>
      <c r="S994" s="6">
        <f t="shared" si="77"/>
        <v>43227.208333333328</v>
      </c>
      <c r="T994" s="6">
        <f t="shared" si="78"/>
        <v>43241.208333333328</v>
      </c>
      <c r="U994">
        <f t="shared" si="79"/>
        <v>2018</v>
      </c>
    </row>
    <row r="995" spans="1:21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75"/>
        <v>78</v>
      </c>
      <c r="P995">
        <f t="shared" si="76"/>
        <v>101</v>
      </c>
      <c r="Q995" t="s">
        <v>2056</v>
      </c>
      <c r="R995" t="s">
        <v>2057</v>
      </c>
      <c r="S995" s="6">
        <f t="shared" si="77"/>
        <v>42362.25</v>
      </c>
      <c r="T995" s="6">
        <f t="shared" si="78"/>
        <v>42379.25</v>
      </c>
      <c r="U995">
        <f t="shared" si="79"/>
        <v>2015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75"/>
        <v>52</v>
      </c>
      <c r="P996">
        <f t="shared" si="76"/>
        <v>88</v>
      </c>
      <c r="Q996" t="s">
        <v>2049</v>
      </c>
      <c r="R996" t="s">
        <v>2061</v>
      </c>
      <c r="S996" s="6">
        <f t="shared" si="77"/>
        <v>41929.208333333336</v>
      </c>
      <c r="T996" s="6">
        <f t="shared" si="78"/>
        <v>41935.208333333336</v>
      </c>
      <c r="U996">
        <f t="shared" si="79"/>
        <v>2014</v>
      </c>
    </row>
    <row r="997" spans="1:21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75"/>
        <v>157</v>
      </c>
      <c r="P997">
        <f t="shared" si="76"/>
        <v>75</v>
      </c>
      <c r="Q997" t="s">
        <v>2035</v>
      </c>
      <c r="R997" t="s">
        <v>2036</v>
      </c>
      <c r="S997" s="6">
        <f t="shared" si="77"/>
        <v>43408.208333333328</v>
      </c>
      <c r="T997" s="6">
        <f t="shared" si="78"/>
        <v>43437.25</v>
      </c>
      <c r="U997">
        <f t="shared" si="79"/>
        <v>2018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75"/>
        <v>73</v>
      </c>
      <c r="P998">
        <f t="shared" si="76"/>
        <v>43</v>
      </c>
      <c r="Q998" t="s">
        <v>2041</v>
      </c>
      <c r="R998" t="s">
        <v>2042</v>
      </c>
      <c r="S998" s="6">
        <f t="shared" si="77"/>
        <v>41276.25</v>
      </c>
      <c r="T998" s="6">
        <f t="shared" si="78"/>
        <v>41306.25</v>
      </c>
      <c r="U998">
        <f t="shared" si="79"/>
        <v>2013</v>
      </c>
    </row>
    <row r="999" spans="1:21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75"/>
        <v>61</v>
      </c>
      <c r="P999">
        <f t="shared" si="76"/>
        <v>33</v>
      </c>
      <c r="Q999" t="s">
        <v>2041</v>
      </c>
      <c r="R999" t="s">
        <v>2042</v>
      </c>
      <c r="S999" s="6">
        <f t="shared" si="77"/>
        <v>41659.25</v>
      </c>
      <c r="T999" s="6">
        <f t="shared" si="78"/>
        <v>41664.25</v>
      </c>
      <c r="U999">
        <f t="shared" si="79"/>
        <v>2014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75"/>
        <v>57</v>
      </c>
      <c r="P1000">
        <f t="shared" si="76"/>
        <v>101</v>
      </c>
      <c r="Q1000" t="s">
        <v>2037</v>
      </c>
      <c r="R1000" t="s">
        <v>2047</v>
      </c>
      <c r="S1000" s="6">
        <f t="shared" si="77"/>
        <v>40220.25</v>
      </c>
      <c r="T1000" s="6">
        <f t="shared" si="78"/>
        <v>40234.25</v>
      </c>
      <c r="U1000">
        <f t="shared" si="79"/>
        <v>2010</v>
      </c>
    </row>
    <row r="1001" spans="1:21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75"/>
        <v>57</v>
      </c>
      <c r="P1001">
        <f t="shared" si="76"/>
        <v>56</v>
      </c>
      <c r="Q1001" t="s">
        <v>2035</v>
      </c>
      <c r="R1001" t="s">
        <v>2036</v>
      </c>
      <c r="S1001" s="6">
        <f t="shared" si="77"/>
        <v>42550.208333333328</v>
      </c>
      <c r="T1001" s="6">
        <f t="shared" si="78"/>
        <v>42557.208333333328</v>
      </c>
      <c r="U1001">
        <f t="shared" si="79"/>
        <v>2016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ontainsText" dxfId="14" priority="4" operator="containsText" text="Canceled">
      <formula>NOT(ISERROR(SEARCH("Canceled",F1)))</formula>
    </cfRule>
    <cfRule type="containsText" dxfId="13" priority="7" operator="containsText" text="Live">
      <formula>NOT(ISERROR(SEARCH("Live",F1)))</formula>
    </cfRule>
    <cfRule type="containsText" dxfId="12" priority="8" operator="containsText" text="Successful">
      <formula>NOT(ISERROR(SEARCH("Successful",F1)))</formula>
    </cfRule>
    <cfRule type="containsText" dxfId="11" priority="9" operator="containsText" text="failed">
      <formula>NOT(ISERROR(SEARCH("failed",F1)))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1">
    <cfRule type="cellIs" dxfId="10" priority="3" operator="between">
      <formula>0</formula>
      <formula>99</formula>
    </cfRule>
    <cfRule type="cellIs" dxfId="9" priority="2" operator="between">
      <formula>100</formula>
      <formula>199</formula>
    </cfRule>
    <cfRule type="cellIs" dxfId="8" priority="1" operator="greaterThanOrEqual">
      <formula>200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C749-8C5F-4C4D-8A39-D79AA844C4D6}">
  <sheetPr codeName="Sheet8"/>
  <dimension ref="A1:F14"/>
  <sheetViews>
    <sheetView workbookViewId="0">
      <selection activeCell="G22" sqref="G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2069</v>
      </c>
    </row>
    <row r="3" spans="1:6" x14ac:dyDescent="0.3">
      <c r="A3" s="4" t="s">
        <v>2070</v>
      </c>
      <c r="B3" s="4" t="s">
        <v>2030</v>
      </c>
    </row>
    <row r="4" spans="1:6" x14ac:dyDescent="0.3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3">
      <c r="A5" s="5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2066</v>
      </c>
      <c r="E8">
        <v>4</v>
      </c>
      <c r="F8">
        <v>4</v>
      </c>
    </row>
    <row r="9" spans="1:6" x14ac:dyDescent="0.3">
      <c r="A9" s="5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2031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8B5A-870D-4C00-BC2E-25CAA5572A6C}">
  <sheetPr codeName="Sheet9"/>
  <dimension ref="A1:F30"/>
  <sheetViews>
    <sheetView workbookViewId="0">
      <selection activeCell="B21" sqref="B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6" x14ac:dyDescent="0.3">
      <c r="A1" s="4" t="s">
        <v>6</v>
      </c>
      <c r="B1" t="s">
        <v>2069</v>
      </c>
    </row>
    <row r="2" spans="1:6" x14ac:dyDescent="0.3">
      <c r="A2" s="4" t="s">
        <v>2033</v>
      </c>
      <c r="B2" t="s">
        <v>2069</v>
      </c>
    </row>
    <row r="4" spans="1:6" x14ac:dyDescent="0.3">
      <c r="A4" s="4" t="s">
        <v>2070</v>
      </c>
      <c r="B4" s="4" t="s">
        <v>2030</v>
      </c>
    </row>
    <row r="5" spans="1:6" x14ac:dyDescent="0.3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">
      <c r="A6" s="5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2067</v>
      </c>
      <c r="E7">
        <v>4</v>
      </c>
      <c r="F7">
        <v>4</v>
      </c>
    </row>
    <row r="8" spans="1:6" x14ac:dyDescent="0.3">
      <c r="A8" s="5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2045</v>
      </c>
      <c r="C10">
        <v>8</v>
      </c>
      <c r="E10">
        <v>10</v>
      </c>
      <c r="F10">
        <v>18</v>
      </c>
    </row>
    <row r="11" spans="1:6" x14ac:dyDescent="0.3">
      <c r="A11" s="5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2059</v>
      </c>
      <c r="C15">
        <v>3</v>
      </c>
      <c r="E15">
        <v>4</v>
      </c>
      <c r="F15">
        <v>7</v>
      </c>
    </row>
    <row r="16" spans="1:6" x14ac:dyDescent="0.3">
      <c r="A16" s="5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2058</v>
      </c>
      <c r="C20">
        <v>4</v>
      </c>
      <c r="E20">
        <v>4</v>
      </c>
      <c r="F20">
        <v>8</v>
      </c>
    </row>
    <row r="21" spans="1:6" x14ac:dyDescent="0.3">
      <c r="A21" s="5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2065</v>
      </c>
      <c r="C22">
        <v>9</v>
      </c>
      <c r="E22">
        <v>5</v>
      </c>
      <c r="F22">
        <v>14</v>
      </c>
    </row>
    <row r="23" spans="1:6" x14ac:dyDescent="0.3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2061</v>
      </c>
      <c r="C25">
        <v>7</v>
      </c>
      <c r="E25">
        <v>14</v>
      </c>
      <c r="F25">
        <v>21</v>
      </c>
    </row>
    <row r="26" spans="1:6" x14ac:dyDescent="0.3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2064</v>
      </c>
      <c r="E29">
        <v>3</v>
      </c>
      <c r="F29">
        <v>3</v>
      </c>
    </row>
    <row r="30" spans="1:6" x14ac:dyDescent="0.3">
      <c r="A30" s="5" t="s">
        <v>2031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4C57-BB4A-49FD-A490-B102C0A41210}">
  <sheetPr codeName="Sheet10"/>
  <dimension ref="A1:E18"/>
  <sheetViews>
    <sheetView workbookViewId="0">
      <selection activeCell="I2" sqref="I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2033</v>
      </c>
      <c r="B1" t="s">
        <v>2069</v>
      </c>
    </row>
    <row r="2" spans="1:5" x14ac:dyDescent="0.3">
      <c r="A2" s="4" t="s">
        <v>2073</v>
      </c>
      <c r="B2" t="s">
        <v>2069</v>
      </c>
    </row>
    <row r="4" spans="1:5" x14ac:dyDescent="0.3">
      <c r="A4" s="4" t="s">
        <v>2070</v>
      </c>
      <c r="B4" s="4" t="s">
        <v>2030</v>
      </c>
    </row>
    <row r="5" spans="1:5" x14ac:dyDescent="0.3">
      <c r="A5" s="4" t="s">
        <v>2068</v>
      </c>
      <c r="B5" t="s">
        <v>74</v>
      </c>
      <c r="C5" t="s">
        <v>14</v>
      </c>
      <c r="D5" t="s">
        <v>20</v>
      </c>
      <c r="E5" t="s">
        <v>2031</v>
      </c>
    </row>
    <row r="6" spans="1:5" x14ac:dyDescent="0.3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2031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2052-EB93-43FA-B1E0-2E7797065CFE}">
  <sheetPr codeName="Sheet15"/>
  <dimension ref="A1:H13"/>
  <sheetViews>
    <sheetView workbookViewId="0">
      <selection activeCell="H16" sqref="H16"/>
    </sheetView>
  </sheetViews>
  <sheetFormatPr defaultRowHeight="15.6" x14ac:dyDescent="0.3"/>
  <cols>
    <col min="1" max="1" width="27.19921875" customWidth="1"/>
    <col min="2" max="2" width="19.5" customWidth="1"/>
    <col min="3" max="3" width="14.3984375" customWidth="1"/>
    <col min="4" max="4" width="15.59765625" customWidth="1"/>
    <col min="5" max="5" width="12.3984375" customWidth="1"/>
    <col min="6" max="6" width="21.69921875" customWidth="1"/>
    <col min="7" max="7" width="20.3984375" customWidth="1"/>
    <col min="8" max="8" width="18.3984375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s="8" t="s">
        <v>2094</v>
      </c>
      <c r="B2">
        <f>COUNTIFS(Crowdfunding!D2:D1001, "&lt;1000", Crowdfunding!F2:F1001, "=successful")</f>
        <v>30</v>
      </c>
      <c r="C2">
        <f>COUNTIFS(Crowdfunding!D2:D1001, "&lt;1000", Crowdfunding!F2:F1001, "=failed")</f>
        <v>20</v>
      </c>
      <c r="D2">
        <f>COUNTIFS(Crowdfunding!D2:D1001, "&lt;1000", Crowdfunding!F2:F1001, "=canceled")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">
      <c r="A3" s="8" t="s">
        <v>2095</v>
      </c>
      <c r="B3">
        <f>COUNTIFS(Crowdfunding!D2:D1001, "&gt;=1000", Crowdfunding!F2:F1001, "=successful", Crowdfunding!D2:D1001, "&lt;=4999")</f>
        <v>191</v>
      </c>
      <c r="C3">
        <f>COUNTIFS(Crowdfunding!D2:D1001, "&gt;=1000", Crowdfunding!F2:F1001, "=failed", Crowdfunding!D2:D1001, "&lt;=4999")</f>
        <v>38</v>
      </c>
      <c r="D3">
        <f>COUNTIFS(Crowdfunding!D2:D1001, "&gt;=1000", Crowdfunding!F2:F1001, "=canceled", Crowdfunding!D2:D1001, "&lt;=4999")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">
      <c r="A4" s="8" t="s">
        <v>2096</v>
      </c>
      <c r="B4">
        <f>COUNTIFS(Crowdfunding!D2:D1001, "&gt;=5000", Crowdfunding!F2:F1001, "=successful", Crowdfunding!D2:D1001, "&lt;=9999")</f>
        <v>164</v>
      </c>
      <c r="C4">
        <f>COUNTIFS(Crowdfunding!D2:D1001, "&gt;=5000", Crowdfunding!F2:F1001, "=failed", Crowdfunding!D2:D1001, "&lt;=9999")</f>
        <v>126</v>
      </c>
      <c r="D4">
        <f>COUNTIFS(Crowdfunding!D2:D1001, "&gt;=5000", Crowdfunding!F2:F1001, "=canceled", Crowdfunding!D2:D1001, 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s="8" t="s">
        <v>2097</v>
      </c>
      <c r="B5">
        <f>COUNTIFS(Crowdfunding!D2:D1001, "&gt;=10000", Crowdfunding!F2:F1001, "=successful", Crowdfunding!D2:D1001, "&lt;=14999")</f>
        <v>4</v>
      </c>
      <c r="C5">
        <f>COUNTIFS(Crowdfunding!D2:D1001, "&gt;=10000", Crowdfunding!F2:F1001, "=Failed", Crowdfunding!D2:D1001, "&lt;=14999")</f>
        <v>5</v>
      </c>
      <c r="D5">
        <f>COUNTIFS(Crowdfunding!D2:D1001, "&gt;=10000", Crowdfunding!F2:F1001, "=canceled", Crowdfunding!D2:D1001,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s="8" t="s">
        <v>2098</v>
      </c>
      <c r="B6">
        <f>COUNTIFS(Crowdfunding!D2:D1001, "&gt;=15000", Crowdfunding!F2:F1001, "=successful", Crowdfunding!D2:D1001, "&lt;=19999")</f>
        <v>10</v>
      </c>
      <c r="C6">
        <f>COUNTIFS(Crowdfunding!D2:D1001, "&gt;=15000", Crowdfunding!F2:F1001, "=failed", Crowdfunding!D2:D1001, "&lt;=19999")</f>
        <v>0</v>
      </c>
      <c r="D6">
        <f>COUNTIFS(Crowdfunding!D2:D1001, "&gt;=15000", Crowdfunding!F2:F1001, "=canceled", Crowdfunding!D2:D1001,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s="8" t="s">
        <v>2099</v>
      </c>
      <c r="B7">
        <f>COUNTIFS(Crowdfunding!D2:D1001, "&gt;=20000", Crowdfunding!F2:F1001, "=successful", Crowdfunding!D2:D1001, "&lt;=24999")</f>
        <v>7</v>
      </c>
      <c r="C7">
        <f>COUNTIFS(Crowdfunding!D2:D1001, "&gt;=20000", Crowdfunding!F2:F1001, "=failed", Crowdfunding!D2:D1001, "&lt;=24999")</f>
        <v>0</v>
      </c>
      <c r="D7">
        <f>COUNTIFS(Crowdfunding!D2:D1001, "&gt;=20000", Crowdfunding!F2:F1001, "=canceled", Crowdfunding!D2:D1001,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s="8" t="s">
        <v>2100</v>
      </c>
      <c r="B8">
        <f>COUNTIFS(Crowdfunding!D2:D1001, "&gt;=25000", Crowdfunding!F2:F1001, "=successful", Crowdfunding!D2:D1001, "&lt;=29999")</f>
        <v>11</v>
      </c>
      <c r="C8">
        <f>COUNTIFS(Crowdfunding!D2:D1001, "&gt;=25000", Crowdfunding!F2:F1001, "=failed", Crowdfunding!D2:D1001, "&lt;=29999")</f>
        <v>3</v>
      </c>
      <c r="D8">
        <f>COUNTIFS(Crowdfunding!D2:D1001, "&gt;=25000", Crowdfunding!F2:F1001, "=canceled", Crowdfunding!D2:D1001, "&lt;=34999")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s="8" t="s">
        <v>2101</v>
      </c>
      <c r="B9">
        <f>COUNTIFS(Crowdfunding!D2:D1001, "&gt;=30000", Crowdfunding!F2:F1001, "=successful", Crowdfunding!D2:D1001, "&lt;=34999")</f>
        <v>7</v>
      </c>
      <c r="C9">
        <f>COUNTIFS(Crowdfunding!D2:D1001, "&gt;30000", Crowdfunding!F2:F1001, "=failed", Crowdfunding!D2:D1001, "&lt;=34999")</f>
        <v>0</v>
      </c>
      <c r="D9">
        <f>COUNTIFS(Crowdfunding!D2:D1001, "&gt;=30000", Crowdfunding!F2:F1001, "=canceled", Crowdfunding!D2:D1001,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s="8" t="s">
        <v>2102</v>
      </c>
      <c r="B10">
        <f>COUNTIFS(Crowdfunding!D2:D1001, "&gt;=35000", Crowdfunding!F2:F1001, "=successful", Crowdfunding!D2:D1001, "&lt;=39999")</f>
        <v>8</v>
      </c>
      <c r="C10">
        <f>COUNTIFS(Crowdfunding!D2:D1001, "&gt;=35000", Crowdfunding!F2:F1001, "=failed", Crowdfunding!D2:D1001, "&lt;=39999")</f>
        <v>3</v>
      </c>
      <c r="D10">
        <f>COUNTIFS(Crowdfunding!D2:D1001, "&gt;=35000", Crowdfunding!F2:F1001, "=canceled", Crowdfunding!D2:D1001, 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s="8" t="s">
        <v>2103</v>
      </c>
      <c r="B11">
        <f>COUNTIFS(Crowdfunding!D2:D1001, "&gt;40000", Crowdfunding!F2:F1001, "=successful", Crowdfunding!D2:D1001, "&lt;=44999")</f>
        <v>11</v>
      </c>
      <c r="C11">
        <f>COUNTIFS(Crowdfunding!D2:D1001, "&gt;=40000", Crowdfunding!F2:F1001, "=failed", Crowdfunding!D2:D1001, "&lt;=44999")</f>
        <v>3</v>
      </c>
      <c r="D11">
        <f>COUNTIFS(Crowdfunding!D2:D1001, "&gt;=40000", Crowdfunding!F2:F1001, "=canceled", Crowdfunding!D2:D1001, 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s="8" t="s">
        <v>2104</v>
      </c>
      <c r="B12">
        <f>COUNTIFS(Crowdfunding!D2:D1001, "&gt;=45000", Crowdfunding!F2:F1001, "=successful", Crowdfunding!D2:D1001, "&lt;=49999")</f>
        <v>8</v>
      </c>
      <c r="C12">
        <f>COUNTIFS(Crowdfunding!D2:D1001, "&gt;=45000", Crowdfunding!F2:F1001, "=failed", Crowdfunding!D2:D1001, "&lt;=49999")</f>
        <v>3</v>
      </c>
      <c r="D12">
        <f>COUNTIFS(Crowdfunding!D2:D1001, "&gt;=45000", Crowdfunding!F2:F1001, "=canceled", Crowdfunding!D2:D1001, 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s="8" t="s">
        <v>2105</v>
      </c>
      <c r="B13">
        <f>COUNTIFS(Crowdfunding!D2:D1001, "&gt;=50000", Crowdfunding!F2:F1001, "=successful")</f>
        <v>114</v>
      </c>
      <c r="C13">
        <f>COUNTIFS(Crowdfunding!D2:D1001, "&gt;=50000", Crowdfunding!F2:F1001, "=failed")</f>
        <v>163</v>
      </c>
      <c r="D13">
        <f>COUNTIFS(Crowdfunding!D2:D1001, "&gt;=50000", Crowdfunding!F2:F1001, 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DA36-B677-445A-8F56-D798A922307F}">
  <sheetPr codeName="Sheet17"/>
  <dimension ref="A1:K566"/>
  <sheetViews>
    <sheetView tabSelected="1" workbookViewId="0">
      <selection activeCell="G8" sqref="G8"/>
    </sheetView>
  </sheetViews>
  <sheetFormatPr defaultRowHeight="15.6" x14ac:dyDescent="0.3"/>
  <cols>
    <col min="2" max="2" width="12.69921875" customWidth="1"/>
    <col min="5" max="5" width="12.59765625" customWidth="1"/>
    <col min="7" max="7" width="16.796875" customWidth="1"/>
    <col min="8" max="8" width="20.09765625" customWidth="1"/>
    <col min="10" max="10" width="17.5" customWidth="1"/>
    <col min="11" max="11" width="21.19921875" customWidth="1"/>
  </cols>
  <sheetData>
    <row r="1" spans="1:11" x14ac:dyDescent="0.3">
      <c r="A1" s="1" t="s">
        <v>4</v>
      </c>
      <c r="B1" s="1" t="s">
        <v>5</v>
      </c>
      <c r="D1" s="1"/>
      <c r="E1" s="1" t="s">
        <v>5</v>
      </c>
      <c r="H1" t="s">
        <v>2106</v>
      </c>
      <c r="K1" t="s">
        <v>2113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G2" t="s">
        <v>2107</v>
      </c>
      <c r="H2" s="10">
        <f>AVERAGE(B2:B566)</f>
        <v>851.14690265486729</v>
      </c>
      <c r="J2" t="s">
        <v>2107</v>
      </c>
      <c r="K2" s="10">
        <f>AVERAGE(E2:E365)</f>
        <v>585.61538461538464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MEDIAN(_xlfn._xlws.SORT(B2:B566) )</f>
        <v>201</v>
      </c>
      <c r="J3" t="s">
        <v>2108</v>
      </c>
      <c r="K3">
        <f>MEDIAN(_xlfn._xlws.SORT(E2:E365))</f>
        <v>114.5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J4" t="s">
        <v>2109</v>
      </c>
      <c r="K4">
        <f>MIN(E2:E365)</f>
        <v>0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J5" t="s">
        <v>2110</v>
      </c>
      <c r="K5">
        <f>MAX(E2:E365)</f>
        <v>6080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_xlfn.VAR.P(B2:E566)</f>
        <v>1353033.3976856256</v>
      </c>
      <c r="J6" t="s">
        <v>2111</v>
      </c>
      <c r="K6">
        <f>_xlfn.VAR.P(E2:E366)</f>
        <v>921574.68174133555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_xlfn.STDEV.P(B2:B566)</f>
        <v>1266.2439466397898</v>
      </c>
      <c r="J7" t="s">
        <v>2112</v>
      </c>
      <c r="K7">
        <f>_xlfn.STDEV.P(E2:E365)</f>
        <v>959.98681331637863</v>
      </c>
    </row>
    <row r="8" spans="1:11" x14ac:dyDescent="0.3">
      <c r="A8" t="s">
        <v>20</v>
      </c>
      <c r="B8">
        <v>100</v>
      </c>
      <c r="D8" t="s">
        <v>14</v>
      </c>
      <c r="E8">
        <v>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7" priority="6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Caroline Sudhakar</cp:lastModifiedBy>
  <dcterms:created xsi:type="dcterms:W3CDTF">2021-09-29T18:52:28Z</dcterms:created>
  <dcterms:modified xsi:type="dcterms:W3CDTF">2023-03-15T15:14:41Z</dcterms:modified>
</cp:coreProperties>
</file>