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625" windowWidth="19230" windowHeight="5685"/>
  </bookViews>
  <sheets>
    <sheet name="PTR_SK_30-sep-2014 - workings" sheetId="1" r:id="rId1"/>
  </sheets>
  <calcPr calcId="145621"/>
</workbook>
</file>

<file path=xl/calcChain.xml><?xml version="1.0" encoding="utf-8"?>
<calcChain xmlns="http://schemas.openxmlformats.org/spreadsheetml/2006/main">
  <c r="D34" i="1" l="1"/>
  <c r="C34" i="1"/>
  <c r="E33" i="1"/>
  <c r="E31" i="1"/>
  <c r="E30" i="1"/>
  <c r="E26" i="1"/>
  <c r="E27" i="1"/>
  <c r="E28" i="1"/>
  <c r="E25" i="1"/>
  <c r="D33" i="1"/>
  <c r="C33" i="1"/>
  <c r="D31" i="1"/>
  <c r="D30" i="1"/>
  <c r="D28" i="1"/>
  <c r="D27" i="1"/>
  <c r="D26" i="1"/>
  <c r="D25" i="1"/>
  <c r="C31" i="1"/>
  <c r="C30" i="1"/>
  <c r="C28" i="1"/>
  <c r="C27" i="1"/>
  <c r="C26" i="1"/>
  <c r="C25" i="1"/>
  <c r="C11" i="1"/>
  <c r="C10" i="1"/>
  <c r="I21" i="1"/>
  <c r="I11" i="1"/>
  <c r="I10" i="1"/>
  <c r="C12" i="1" l="1"/>
  <c r="C17" i="1"/>
  <c r="C21" i="1" l="1"/>
</calcChain>
</file>

<file path=xl/sharedStrings.xml><?xml version="1.0" encoding="utf-8"?>
<sst xmlns="http://schemas.openxmlformats.org/spreadsheetml/2006/main" count="28" uniqueCount="23">
  <si>
    <t xml:space="preserve"> SK36 </t>
  </si>
  <si>
    <t xml:space="preserve"> USD </t>
  </si>
  <si>
    <t>Total Purchases</t>
  </si>
  <si>
    <t>Total Sales</t>
  </si>
  <si>
    <t>Total 1</t>
  </si>
  <si>
    <t>Total Subscriptions</t>
  </si>
  <si>
    <t>Total 2</t>
  </si>
  <si>
    <t>Average Assets (M)</t>
  </si>
  <si>
    <t>Turnover ratio(%)UCITS</t>
  </si>
  <si>
    <t>Total Redemptions</t>
  </si>
  <si>
    <t>Total</t>
  </si>
  <si>
    <t>Assets</t>
  </si>
  <si>
    <t>Futures</t>
  </si>
  <si>
    <t>Purchase</t>
  </si>
  <si>
    <t>Asset</t>
  </si>
  <si>
    <t>Sales</t>
  </si>
  <si>
    <t>Subscriptions</t>
  </si>
  <si>
    <t>Redemptions</t>
  </si>
  <si>
    <t>CITI</t>
  </si>
  <si>
    <t>OMGI</t>
  </si>
  <si>
    <t>PTR</t>
  </si>
  <si>
    <t>Average NaV</t>
  </si>
  <si>
    <r>
      <t>D</t>
    </r>
    <r>
      <rPr>
        <sz val="11"/>
        <color theme="1"/>
        <rFont val="Calibri"/>
        <family val="2"/>
        <scheme val="minor"/>
      </rPr>
      <t xml:space="preserve"> (OMGI vs. CITI)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</si>
</sst>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_);_(* 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color rgb="FF000000"/>
      <name val="Arial"/>
      <family val="2"/>
    </font>
    <font>
      <b/>
      <sz val="1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Symbol"/>
      <family val="1"/>
      <charset val="2"/>
    </font>
    <font>
      <sz val="11"/>
      <color theme="0" tint="-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</borders>
  <cellStyleXfs count="5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16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</cellStyleXfs>
  <cellXfs count="24">
    <xf numFmtId="0" fontId="0" fillId="0" borderId="0" xfId="0"/>
    <xf numFmtId="0" fontId="0" fillId="0" borderId="0" xfId="0" applyFill="1"/>
    <xf numFmtId="43" fontId="0" fillId="0" borderId="0" xfId="43" applyFont="1" applyFill="1"/>
    <xf numFmtId="10" fontId="0" fillId="0" borderId="0" xfId="1" applyNumberFormat="1" applyFont="1" applyFill="1"/>
    <xf numFmtId="3" fontId="20" fillId="0" borderId="0" xfId="0" applyNumberFormat="1" applyFont="1" applyAlignment="1">
      <alignment horizontal="right" vertical="center" wrapText="1"/>
    </xf>
    <xf numFmtId="3" fontId="20" fillId="0" borderId="0" xfId="0" applyNumberFormat="1" applyFont="1"/>
    <xf numFmtId="3" fontId="0" fillId="0" borderId="0" xfId="0" applyNumberFormat="1" applyFill="1"/>
    <xf numFmtId="9" fontId="0" fillId="0" borderId="0" xfId="1" applyFont="1" applyFill="1"/>
    <xf numFmtId="4" fontId="0" fillId="0" borderId="0" xfId="0" applyNumberFormat="1" applyFill="1"/>
    <xf numFmtId="164" fontId="18" fillId="0" borderId="0" xfId="49" applyFont="1"/>
    <xf numFmtId="4" fontId="21" fillId="0" borderId="0" xfId="0" applyNumberFormat="1" applyFont="1" applyFill="1"/>
    <xf numFmtId="3" fontId="22" fillId="0" borderId="0" xfId="0" applyNumberFormat="1" applyFont="1" applyAlignment="1">
      <alignment horizontal="right" vertical="center" wrapText="1"/>
    </xf>
    <xf numFmtId="0" fontId="16" fillId="0" borderId="0" xfId="0" applyFont="1" applyFill="1"/>
    <xf numFmtId="0" fontId="0" fillId="0" borderId="10" xfId="0" applyFill="1" applyBorder="1"/>
    <xf numFmtId="43" fontId="0" fillId="0" borderId="10" xfId="43" applyFont="1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Fill="1" applyBorder="1"/>
    <xf numFmtId="0" fontId="23" fillId="0" borderId="10" xfId="0" applyFont="1" applyFill="1" applyBorder="1" applyAlignment="1">
      <alignment horizontal="right"/>
    </xf>
    <xf numFmtId="9" fontId="0" fillId="0" borderId="11" xfId="1" applyFont="1" applyFill="1" applyBorder="1"/>
    <xf numFmtId="0" fontId="0" fillId="0" borderId="12" xfId="0" applyFill="1" applyBorder="1"/>
    <xf numFmtId="43" fontId="0" fillId="0" borderId="12" xfId="43" applyFont="1" applyFill="1" applyBorder="1"/>
    <xf numFmtId="3" fontId="0" fillId="0" borderId="12" xfId="0" applyNumberFormat="1" applyFill="1" applyBorder="1"/>
    <xf numFmtId="9" fontId="0" fillId="0" borderId="12" xfId="1" applyFont="1" applyFill="1" applyBorder="1"/>
    <xf numFmtId="9" fontId="24" fillId="33" borderId="0" xfId="1" applyFont="1" applyFill="1"/>
  </cellXfs>
  <cellStyles count="5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omma 2" xfId="45"/>
    <cellStyle name="Comma 3" xfId="49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6"/>
    <cellStyle name="Normal 2 2" xfId="50"/>
    <cellStyle name="Normal 3" xfId="47"/>
    <cellStyle name="Normal 3 2" xfId="51"/>
    <cellStyle name="Normal 4" xfId="48"/>
    <cellStyle name="Normal 4 2" xfId="52"/>
    <cellStyle name="Normal 5" xfId="44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35"/>
  <sheetViews>
    <sheetView tabSelected="1" topLeftCell="A7" zoomScaleNormal="100" workbookViewId="0">
      <selection activeCell="K28" sqref="K28"/>
    </sheetView>
  </sheetViews>
  <sheetFormatPr defaultRowHeight="15" x14ac:dyDescent="0.25"/>
  <cols>
    <col min="1" max="1" width="10.7109375" style="1" bestFit="1" customWidth="1"/>
    <col min="2" max="2" width="22" style="1" bestFit="1" customWidth="1"/>
    <col min="3" max="3" width="16.85546875" style="2" bestFit="1" customWidth="1"/>
    <col min="4" max="4" width="13.85546875" style="1" bestFit="1" customWidth="1"/>
    <col min="5" max="5" width="15.85546875" style="1" bestFit="1" customWidth="1"/>
    <col min="6" max="6" width="9.140625" style="1"/>
    <col min="7" max="8" width="9.5703125" style="1" bestFit="1" customWidth="1"/>
    <col min="9" max="9" width="11.140625" style="1" bestFit="1" customWidth="1"/>
    <col min="10" max="16384" width="9.140625" style="1"/>
  </cols>
  <sheetData>
    <row r="6" spans="2:9" x14ac:dyDescent="0.25">
      <c r="D6" s="10">
        <v>370362754.31999999</v>
      </c>
    </row>
    <row r="7" spans="2:9" x14ac:dyDescent="0.25">
      <c r="C7" s="2" t="s">
        <v>0</v>
      </c>
    </row>
    <row r="8" spans="2:9" x14ac:dyDescent="0.25">
      <c r="C8" s="2" t="s">
        <v>1</v>
      </c>
    </row>
    <row r="9" spans="2:9" x14ac:dyDescent="0.25">
      <c r="D9" s="1" t="s">
        <v>11</v>
      </c>
      <c r="E9" s="1" t="s">
        <v>12</v>
      </c>
      <c r="G9" s="1" t="s">
        <v>11</v>
      </c>
      <c r="H9" s="1" t="s">
        <v>12</v>
      </c>
      <c r="I9" s="1" t="s">
        <v>10</v>
      </c>
    </row>
    <row r="10" spans="2:9" x14ac:dyDescent="0.25">
      <c r="B10" s="1" t="s">
        <v>2</v>
      </c>
      <c r="C10" s="2">
        <f>SUM(D10:E10)</f>
        <v>836015574.1099999</v>
      </c>
      <c r="D10" s="10">
        <v>370362754.31999999</v>
      </c>
      <c r="E10" s="9">
        <v>465652819.78999996</v>
      </c>
      <c r="G10" s="11">
        <v>24857359</v>
      </c>
      <c r="H10" s="4">
        <v>407171760</v>
      </c>
      <c r="I10" s="6">
        <f>H10+G10</f>
        <v>432029119</v>
      </c>
    </row>
    <row r="11" spans="2:9" x14ac:dyDescent="0.25">
      <c r="B11" s="1" t="s">
        <v>3</v>
      </c>
      <c r="C11" s="2">
        <f>SUM(D11:E11)</f>
        <v>538610289.75</v>
      </c>
      <c r="D11" s="8">
        <v>66042985.479999997</v>
      </c>
      <c r="E11" s="9">
        <v>472567304.26999998</v>
      </c>
      <c r="G11" s="4">
        <v>64858138</v>
      </c>
      <c r="H11" s="4">
        <v>422718932</v>
      </c>
      <c r="I11" s="6">
        <f>H11+G11</f>
        <v>487577070</v>
      </c>
    </row>
    <row r="12" spans="2:9" x14ac:dyDescent="0.25">
      <c r="B12" s="1" t="s">
        <v>4</v>
      </c>
      <c r="C12" s="2">
        <f t="shared" ref="C12" si="0">C10+C11</f>
        <v>1374625863.8599999</v>
      </c>
    </row>
    <row r="15" spans="2:9" x14ac:dyDescent="0.25">
      <c r="B15" s="1" t="s">
        <v>5</v>
      </c>
      <c r="C15" s="2">
        <v>3439553.7499999995</v>
      </c>
      <c r="G15" s="4">
        <v>3777747</v>
      </c>
    </row>
    <row r="16" spans="2:9" x14ac:dyDescent="0.25">
      <c r="B16" s="1" t="s">
        <v>9</v>
      </c>
      <c r="C16" s="2">
        <v>-9977394.8100000042</v>
      </c>
      <c r="G16" s="4">
        <v>10064615</v>
      </c>
    </row>
    <row r="17" spans="1:9" x14ac:dyDescent="0.25">
      <c r="B17" s="1" t="s">
        <v>6</v>
      </c>
      <c r="C17" s="2">
        <f t="shared" ref="C17" si="1">C15-C16</f>
        <v>13416948.560000004</v>
      </c>
    </row>
    <row r="20" spans="1:9" x14ac:dyDescent="0.25">
      <c r="B20" s="1" t="s">
        <v>7</v>
      </c>
      <c r="C20" s="2">
        <v>196950815.02000001</v>
      </c>
      <c r="G20" s="5">
        <v>200472330</v>
      </c>
    </row>
    <row r="21" spans="1:9" x14ac:dyDescent="0.25">
      <c r="B21" s="1" t="s">
        <v>8</v>
      </c>
      <c r="C21" s="3">
        <f t="shared" ref="C21" si="2">(C12-C17)/C20</f>
        <v>6.9114154981372966</v>
      </c>
      <c r="I21" s="7">
        <f>((I10+I11)-(G15+G16))/G20</f>
        <v>4.5181488487712995</v>
      </c>
    </row>
    <row r="24" spans="1:9" x14ac:dyDescent="0.25">
      <c r="A24" s="13"/>
      <c r="B24" s="13"/>
      <c r="C24" s="14" t="s">
        <v>18</v>
      </c>
      <c r="D24" s="15" t="s">
        <v>19</v>
      </c>
      <c r="E24" s="17" t="s">
        <v>22</v>
      </c>
    </row>
    <row r="25" spans="1:9" x14ac:dyDescent="0.25">
      <c r="A25" s="12" t="s">
        <v>13</v>
      </c>
      <c r="B25" s="1" t="s">
        <v>14</v>
      </c>
      <c r="C25" s="2">
        <f>D10</f>
        <v>370362754.31999999</v>
      </c>
      <c r="D25" s="6">
        <f>G10</f>
        <v>24857359</v>
      </c>
      <c r="E25" s="23">
        <f>D25/C25-1</f>
        <v>-0.9328837505660118</v>
      </c>
    </row>
    <row r="26" spans="1:9" x14ac:dyDescent="0.25">
      <c r="A26" s="12"/>
      <c r="B26" s="1" t="s">
        <v>12</v>
      </c>
      <c r="C26" s="2">
        <f>E10</f>
        <v>465652819.78999996</v>
      </c>
      <c r="D26" s="6">
        <f>H10</f>
        <v>407171760</v>
      </c>
      <c r="E26" s="7">
        <f t="shared" ref="E26:E33" si="3">D26/C26-1</f>
        <v>-0.12558940331634572</v>
      </c>
    </row>
    <row r="27" spans="1:9" x14ac:dyDescent="0.25">
      <c r="A27" s="12" t="s">
        <v>15</v>
      </c>
      <c r="B27" s="1" t="s">
        <v>14</v>
      </c>
      <c r="C27" s="2">
        <f>D11</f>
        <v>66042985.479999997</v>
      </c>
      <c r="D27" s="6">
        <f>G11</f>
        <v>64858138</v>
      </c>
      <c r="E27" s="7">
        <f t="shared" si="3"/>
        <v>-1.7940549952255025E-2</v>
      </c>
    </row>
    <row r="28" spans="1:9" x14ac:dyDescent="0.25">
      <c r="A28" s="19"/>
      <c r="B28" s="19" t="s">
        <v>12</v>
      </c>
      <c r="C28" s="20">
        <f>E11</f>
        <v>472567304.26999998</v>
      </c>
      <c r="D28" s="21">
        <f>H11</f>
        <v>422718932</v>
      </c>
      <c r="E28" s="22">
        <f t="shared" si="3"/>
        <v>-0.105484175099679</v>
      </c>
    </row>
    <row r="30" spans="1:9" x14ac:dyDescent="0.25">
      <c r="B30" s="1" t="s">
        <v>16</v>
      </c>
      <c r="C30" s="2">
        <f>C15</f>
        <v>3439553.7499999995</v>
      </c>
      <c r="D30" s="6">
        <f>G15</f>
        <v>3777747</v>
      </c>
      <c r="E30" s="7">
        <f t="shared" si="3"/>
        <v>9.8324746342458136E-2</v>
      </c>
    </row>
    <row r="31" spans="1:9" x14ac:dyDescent="0.25">
      <c r="B31" s="1" t="s">
        <v>17</v>
      </c>
      <c r="C31" s="2">
        <f>-C16</f>
        <v>9977394.8100000042</v>
      </c>
      <c r="D31" s="6">
        <f>G16</f>
        <v>10064615</v>
      </c>
      <c r="E31" s="7">
        <f t="shared" si="3"/>
        <v>8.7417799596922752E-3</v>
      </c>
    </row>
    <row r="32" spans="1:9" x14ac:dyDescent="0.25">
      <c r="D32" s="6"/>
    </row>
    <row r="33" spans="1:5" x14ac:dyDescent="0.25">
      <c r="B33" s="1" t="s">
        <v>21</v>
      </c>
      <c r="C33" s="2">
        <f>C20</f>
        <v>196950815.02000001</v>
      </c>
      <c r="D33" s="6">
        <f>G20</f>
        <v>200472330</v>
      </c>
      <c r="E33" s="7">
        <f t="shared" si="3"/>
        <v>1.788017470068537E-2</v>
      </c>
    </row>
    <row r="34" spans="1:5" ht="15.75" thickBot="1" x14ac:dyDescent="0.3">
      <c r="A34" s="16"/>
      <c r="B34" s="16" t="s">
        <v>20</v>
      </c>
      <c r="C34" s="18">
        <f>(SUM(C25:C28)-SUM(C30:C31))/C33</f>
        <v>6.9114154981372966</v>
      </c>
      <c r="D34" s="18">
        <f>(SUM(D25:D28)-SUM(D30:D31))/D33</f>
        <v>4.5181488487712995</v>
      </c>
      <c r="E34" s="16"/>
    </row>
    <row r="35" spans="1: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PTR_SK_30-sep-2014 - workings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Casey, Eamon [ICG-OPS]</dc:creator>
  <cp:lastModifiedBy>Castagna Matteo</cp:lastModifiedBy>
  <dcterms:created xsi:type="dcterms:W3CDTF">2014-10-28T13:06:11Z</dcterms:created>
  <dcterms:modified xsi:type="dcterms:W3CDTF">2014-11-17T16:28:21Z</dcterms:modified>
</cp:coreProperties>
</file>