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10545"/>
  </bookViews>
  <sheets>
    <sheet name="Sheet6" sheetId="6" r:id="rId1"/>
    <sheet name="2014Q4" sheetId="7" r:id="rId2"/>
    <sheet name="2014Q3" sheetId="1" r:id="rId3"/>
    <sheet name="2014Q2" sheetId="2" r:id="rId4"/>
    <sheet name="2014Q1" sheetId="3" r:id="rId5"/>
    <sheet name="2013Q4" sheetId="4" r:id="rId6"/>
    <sheet name="2013Q3" sheetId="5" r:id="rId7"/>
  </sheets>
  <definedNames>
    <definedName name="_xlnm.Print_Area" localSheetId="0">Sheet6!$A$2:$U$51</definedName>
  </definedNames>
  <calcPr calcId="145621"/>
</workbook>
</file>

<file path=xl/calcChain.xml><?xml version="1.0" encoding="utf-8"?>
<calcChain xmlns="http://schemas.openxmlformats.org/spreadsheetml/2006/main">
  <c r="D51" i="6" l="1"/>
  <c r="D49" i="6"/>
  <c r="D50" i="6"/>
  <c r="D48" i="6"/>
  <c r="S46" i="7"/>
  <c r="R46" i="7"/>
  <c r="T46" i="7" s="1"/>
  <c r="S45" i="7"/>
  <c r="R45" i="7"/>
  <c r="T45" i="7" s="1"/>
  <c r="S44" i="7"/>
  <c r="R44" i="7"/>
  <c r="T44" i="7" s="1"/>
  <c r="S43" i="7"/>
  <c r="R43" i="7"/>
  <c r="T43" i="7" s="1"/>
  <c r="S42" i="7"/>
  <c r="R42" i="7"/>
  <c r="T42" i="7" s="1"/>
  <c r="S41" i="7"/>
  <c r="R41" i="7"/>
  <c r="T41" i="7" s="1"/>
  <c r="S40" i="7"/>
  <c r="R40" i="7"/>
  <c r="T40" i="7" s="1"/>
  <c r="S39" i="7"/>
  <c r="R39" i="7"/>
  <c r="T39" i="7" s="1"/>
  <c r="S38" i="7"/>
  <c r="R38" i="7"/>
  <c r="T38" i="7" s="1"/>
  <c r="S37" i="7"/>
  <c r="R37" i="7"/>
  <c r="T37" i="7" s="1"/>
  <c r="T36" i="7"/>
  <c r="S36" i="7"/>
  <c r="R36" i="7"/>
  <c r="S35" i="7"/>
  <c r="R35" i="7"/>
  <c r="T35" i="7" s="1"/>
  <c r="S34" i="7"/>
  <c r="R34" i="7"/>
  <c r="T34" i="7" s="1"/>
  <c r="S33" i="7"/>
  <c r="R33" i="7"/>
  <c r="T33" i="7" s="1"/>
  <c r="T32" i="7"/>
  <c r="S32" i="7"/>
  <c r="R32" i="7"/>
  <c r="S31" i="7"/>
  <c r="R31" i="7"/>
  <c r="T31" i="7" s="1"/>
  <c r="S30" i="7"/>
  <c r="R30" i="7"/>
  <c r="T30" i="7" s="1"/>
  <c r="S29" i="7"/>
  <c r="R29" i="7"/>
  <c r="T29" i="7" s="1"/>
  <c r="T28" i="7"/>
  <c r="S28" i="7"/>
  <c r="R28" i="7"/>
  <c r="S27" i="7"/>
  <c r="R27" i="7"/>
  <c r="T27" i="7" s="1"/>
  <c r="S26" i="7"/>
  <c r="R26" i="7"/>
  <c r="T26" i="7" s="1"/>
  <c r="S25" i="7"/>
  <c r="R25" i="7"/>
  <c r="T25" i="7" s="1"/>
  <c r="T24" i="7"/>
  <c r="S24" i="7"/>
  <c r="R24" i="7"/>
  <c r="S23" i="7"/>
  <c r="R23" i="7"/>
  <c r="T23" i="7" s="1"/>
  <c r="S22" i="7"/>
  <c r="R22" i="7"/>
  <c r="T22" i="7" s="1"/>
  <c r="S21" i="7"/>
  <c r="R21" i="7"/>
  <c r="T21" i="7" s="1"/>
  <c r="T20" i="7"/>
  <c r="S20" i="7"/>
  <c r="R20" i="7"/>
  <c r="S19" i="7"/>
  <c r="R19" i="7"/>
  <c r="T19" i="7" s="1"/>
  <c r="S18" i="7"/>
  <c r="R18" i="7"/>
  <c r="T18" i="7" s="1"/>
  <c r="S17" i="7"/>
  <c r="R17" i="7"/>
  <c r="T17" i="7" s="1"/>
  <c r="T16" i="7"/>
  <c r="S16" i="7"/>
  <c r="R16" i="7"/>
  <c r="S15" i="7"/>
  <c r="R15" i="7"/>
  <c r="T15" i="7" s="1"/>
  <c r="S14" i="7"/>
  <c r="R14" i="7"/>
  <c r="T14" i="7" s="1"/>
  <c r="S13" i="7"/>
  <c r="R13" i="7"/>
  <c r="T13" i="7" s="1"/>
  <c r="T12" i="7"/>
  <c r="S12" i="7"/>
  <c r="R12" i="7"/>
  <c r="S11" i="7"/>
  <c r="R11" i="7"/>
  <c r="T11" i="7" s="1"/>
  <c r="S10" i="7"/>
  <c r="R10" i="7"/>
  <c r="T10" i="7" s="1"/>
  <c r="S9" i="7"/>
  <c r="R9" i="7"/>
  <c r="T9" i="7" s="1"/>
  <c r="T8" i="7"/>
  <c r="S8" i="7"/>
  <c r="R8" i="7"/>
  <c r="S7" i="7"/>
  <c r="R7" i="7"/>
  <c r="T7" i="7" s="1"/>
  <c r="S6" i="7"/>
  <c r="R6" i="7"/>
  <c r="T6" i="7" s="1"/>
  <c r="S5" i="7"/>
  <c r="R5" i="7"/>
  <c r="T5" i="7" s="1"/>
  <c r="T4" i="7"/>
  <c r="S4" i="7"/>
  <c r="R4" i="7"/>
  <c r="S3" i="7"/>
  <c r="R3" i="7"/>
  <c r="T3" i="7" s="1"/>
  <c r="S2" i="7"/>
  <c r="R2" i="7"/>
  <c r="T2" i="7" s="1"/>
  <c r="E48" i="6"/>
  <c r="C50" i="6"/>
  <c r="B51" i="6"/>
  <c r="F51" i="6"/>
  <c r="F48" i="6"/>
  <c r="C48" i="6"/>
  <c r="B49" i="6"/>
  <c r="F49" i="6"/>
  <c r="E50" i="6"/>
  <c r="C49" i="6"/>
  <c r="F50" i="6"/>
  <c r="E49" i="6"/>
  <c r="B50" i="6"/>
  <c r="E51" i="6"/>
  <c r="B48" i="6"/>
  <c r="C51" i="6"/>
  <c r="A10" i="6" l="1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9" i="6"/>
  <c r="S39" i="4"/>
  <c r="R39" i="4"/>
  <c r="T39" i="4" s="1"/>
  <c r="S38" i="4"/>
  <c r="R38" i="4"/>
  <c r="T38" i="4" s="1"/>
  <c r="S37" i="4"/>
  <c r="R37" i="4"/>
  <c r="T37" i="4" s="1"/>
  <c r="S36" i="4"/>
  <c r="R36" i="4"/>
  <c r="S35" i="4"/>
  <c r="R35" i="4"/>
  <c r="T35" i="4" s="1"/>
  <c r="S34" i="4"/>
  <c r="R34" i="4"/>
  <c r="T34" i="4" s="1"/>
  <c r="S33" i="4"/>
  <c r="R33" i="4"/>
  <c r="T33" i="4" s="1"/>
  <c r="S32" i="4"/>
  <c r="R32" i="4"/>
  <c r="T32" i="4" s="1"/>
  <c r="S31" i="4"/>
  <c r="R31" i="4"/>
  <c r="T31" i="4" s="1"/>
  <c r="S30" i="4"/>
  <c r="R30" i="4"/>
  <c r="T30" i="4" s="1"/>
  <c r="S29" i="4"/>
  <c r="R29" i="4"/>
  <c r="T29" i="4" s="1"/>
  <c r="S28" i="4"/>
  <c r="R28" i="4"/>
  <c r="S27" i="4"/>
  <c r="R27" i="4"/>
  <c r="T27" i="4" s="1"/>
  <c r="S26" i="4"/>
  <c r="R26" i="4"/>
  <c r="T26" i="4" s="1"/>
  <c r="S25" i="4"/>
  <c r="R25" i="4"/>
  <c r="T25" i="4" s="1"/>
  <c r="S24" i="4"/>
  <c r="R24" i="4"/>
  <c r="T24" i="4" s="1"/>
  <c r="S23" i="4"/>
  <c r="R23" i="4"/>
  <c r="T23" i="4" s="1"/>
  <c r="S22" i="4"/>
  <c r="R22" i="4"/>
  <c r="T22" i="4" s="1"/>
  <c r="S21" i="4"/>
  <c r="R21" i="4"/>
  <c r="T21" i="4" s="1"/>
  <c r="S20" i="4"/>
  <c r="R20" i="4"/>
  <c r="S19" i="4"/>
  <c r="R19" i="4"/>
  <c r="T19" i="4" s="1"/>
  <c r="S18" i="4"/>
  <c r="R18" i="4"/>
  <c r="T18" i="4" s="1"/>
  <c r="S17" i="4"/>
  <c r="R17" i="4"/>
  <c r="T17" i="4" s="1"/>
  <c r="S16" i="4"/>
  <c r="R16" i="4"/>
  <c r="T16" i="4" s="1"/>
  <c r="S15" i="4"/>
  <c r="R15" i="4"/>
  <c r="T15" i="4" s="1"/>
  <c r="S14" i="4"/>
  <c r="R14" i="4"/>
  <c r="T14" i="4" s="1"/>
  <c r="S13" i="4"/>
  <c r="R13" i="4"/>
  <c r="T13" i="4" s="1"/>
  <c r="S12" i="4"/>
  <c r="R12" i="4"/>
  <c r="S11" i="4"/>
  <c r="R11" i="4"/>
  <c r="T11" i="4" s="1"/>
  <c r="S10" i="4"/>
  <c r="R10" i="4"/>
  <c r="T10" i="4" s="1"/>
  <c r="S9" i="4"/>
  <c r="R9" i="4"/>
  <c r="T9" i="4" s="1"/>
  <c r="S8" i="4"/>
  <c r="R8" i="4"/>
  <c r="T8" i="4" s="1"/>
  <c r="S7" i="4"/>
  <c r="R7" i="4"/>
  <c r="T7" i="4" s="1"/>
  <c r="S6" i="4"/>
  <c r="R6" i="4"/>
  <c r="T6" i="4" s="1"/>
  <c r="S5" i="4"/>
  <c r="R5" i="4"/>
  <c r="T5" i="4" s="1"/>
  <c r="S4" i="4"/>
  <c r="R4" i="4"/>
  <c r="S3" i="4"/>
  <c r="R3" i="4"/>
  <c r="T3" i="4" s="1"/>
  <c r="S2" i="4"/>
  <c r="R2" i="4"/>
  <c r="T2" i="4" s="1"/>
  <c r="S42" i="3"/>
  <c r="R42" i="3"/>
  <c r="T42" i="3" s="1"/>
  <c r="S41" i="3"/>
  <c r="R41" i="3"/>
  <c r="T41" i="3" s="1"/>
  <c r="S40" i="3"/>
  <c r="T40" i="3" s="1"/>
  <c r="R40" i="3"/>
  <c r="S39" i="3"/>
  <c r="R39" i="3"/>
  <c r="T39" i="3" s="1"/>
  <c r="S38" i="3"/>
  <c r="R38" i="3"/>
  <c r="S37" i="3"/>
  <c r="R37" i="3"/>
  <c r="T37" i="3" s="1"/>
  <c r="S36" i="3"/>
  <c r="R36" i="3"/>
  <c r="S35" i="3"/>
  <c r="R35" i="3"/>
  <c r="T35" i="3" s="1"/>
  <c r="S34" i="3"/>
  <c r="R34" i="3"/>
  <c r="T34" i="3" s="1"/>
  <c r="S33" i="3"/>
  <c r="T33" i="3" s="1"/>
  <c r="R33" i="3"/>
  <c r="S32" i="3"/>
  <c r="R32" i="3"/>
  <c r="S31" i="3"/>
  <c r="R31" i="3"/>
  <c r="S30" i="3"/>
  <c r="R30" i="3"/>
  <c r="T30" i="3" s="1"/>
  <c r="T29" i="3"/>
  <c r="S29" i="3"/>
  <c r="R29" i="3"/>
  <c r="S28" i="3"/>
  <c r="R28" i="3"/>
  <c r="S27" i="3"/>
  <c r="R27" i="3"/>
  <c r="T27" i="3" s="1"/>
  <c r="S26" i="3"/>
  <c r="R26" i="3"/>
  <c r="T26" i="3" s="1"/>
  <c r="S25" i="3"/>
  <c r="R25" i="3"/>
  <c r="T25" i="3" s="1"/>
  <c r="S24" i="3"/>
  <c r="T24" i="3" s="1"/>
  <c r="R24" i="3"/>
  <c r="S23" i="3"/>
  <c r="R23" i="3"/>
  <c r="T23" i="3" s="1"/>
  <c r="S22" i="3"/>
  <c r="R22" i="3"/>
  <c r="S21" i="3"/>
  <c r="R21" i="3"/>
  <c r="T21" i="3" s="1"/>
  <c r="S20" i="3"/>
  <c r="R20" i="3"/>
  <c r="S19" i="3"/>
  <c r="R19" i="3"/>
  <c r="T19" i="3" s="1"/>
  <c r="S18" i="3"/>
  <c r="R18" i="3"/>
  <c r="T18" i="3" s="1"/>
  <c r="S17" i="3"/>
  <c r="T17" i="3" s="1"/>
  <c r="R17" i="3"/>
  <c r="S16" i="3"/>
  <c r="R16" i="3"/>
  <c r="S15" i="3"/>
  <c r="R15" i="3"/>
  <c r="S14" i="3"/>
  <c r="R14" i="3"/>
  <c r="T14" i="3" s="1"/>
  <c r="T13" i="3"/>
  <c r="S13" i="3"/>
  <c r="R13" i="3"/>
  <c r="S12" i="3"/>
  <c r="R12" i="3"/>
  <c r="S11" i="3"/>
  <c r="R11" i="3"/>
  <c r="T11" i="3" s="1"/>
  <c r="S10" i="3"/>
  <c r="R10" i="3"/>
  <c r="T10" i="3" s="1"/>
  <c r="S9" i="3"/>
  <c r="R9" i="3"/>
  <c r="T9" i="3" s="1"/>
  <c r="S8" i="3"/>
  <c r="T8" i="3" s="1"/>
  <c r="R8" i="3"/>
  <c r="S7" i="3"/>
  <c r="R7" i="3"/>
  <c r="T7" i="3" s="1"/>
  <c r="S6" i="3"/>
  <c r="R6" i="3"/>
  <c r="S5" i="3"/>
  <c r="R5" i="3"/>
  <c r="T5" i="3" s="1"/>
  <c r="S4" i="3"/>
  <c r="R4" i="3"/>
  <c r="S3" i="3"/>
  <c r="R3" i="3"/>
  <c r="T3" i="3" s="1"/>
  <c r="S2" i="3"/>
  <c r="R2" i="3"/>
  <c r="T2" i="3" s="1"/>
  <c r="C11" i="6"/>
  <c r="F11" i="6"/>
  <c r="B11" i="6"/>
  <c r="E11" i="6"/>
  <c r="D11" i="6"/>
  <c r="C15" i="6"/>
  <c r="F15" i="6"/>
  <c r="B15" i="6"/>
  <c r="E15" i="6"/>
  <c r="D15" i="6"/>
  <c r="C27" i="6"/>
  <c r="F27" i="6"/>
  <c r="B27" i="6"/>
  <c r="E27" i="6"/>
  <c r="D27" i="6"/>
  <c r="C31" i="6"/>
  <c r="E31" i="6"/>
  <c r="F31" i="6"/>
  <c r="B31" i="6"/>
  <c r="D31" i="6"/>
  <c r="C38" i="6"/>
  <c r="F38" i="6"/>
  <c r="B38" i="6"/>
  <c r="E38" i="6"/>
  <c r="D38" i="6"/>
  <c r="C16" i="6"/>
  <c r="F16" i="6"/>
  <c r="B16" i="6"/>
  <c r="E16" i="6"/>
  <c r="D16" i="6"/>
  <c r="F43" i="6"/>
  <c r="B43" i="6"/>
  <c r="E43" i="6"/>
  <c r="C43" i="6"/>
  <c r="D43" i="6"/>
  <c r="F35" i="6"/>
  <c r="B35" i="6"/>
  <c r="E35" i="6"/>
  <c r="C35" i="6"/>
  <c r="D35" i="6"/>
  <c r="F13" i="6"/>
  <c r="B13" i="6"/>
  <c r="E13" i="6"/>
  <c r="C13" i="6"/>
  <c r="D13" i="6"/>
  <c r="F17" i="6"/>
  <c r="B17" i="6"/>
  <c r="E17" i="6"/>
  <c r="C17" i="6"/>
  <c r="D17" i="6"/>
  <c r="F21" i="6"/>
  <c r="B21" i="6"/>
  <c r="E21" i="6"/>
  <c r="C21" i="6"/>
  <c r="D21" i="6"/>
  <c r="F25" i="6"/>
  <c r="B25" i="6"/>
  <c r="E25" i="6"/>
  <c r="C25" i="6"/>
  <c r="D25" i="6"/>
  <c r="E29" i="6"/>
  <c r="C29" i="6"/>
  <c r="F29" i="6"/>
  <c r="B29" i="6"/>
  <c r="D29" i="6"/>
  <c r="E33" i="6"/>
  <c r="C33" i="6"/>
  <c r="F33" i="6"/>
  <c r="B33" i="6"/>
  <c r="D33" i="6"/>
  <c r="E36" i="6"/>
  <c r="C36" i="6"/>
  <c r="F36" i="6"/>
  <c r="B36" i="6"/>
  <c r="D36" i="6"/>
  <c r="E40" i="6"/>
  <c r="C40" i="6"/>
  <c r="F40" i="6"/>
  <c r="B40" i="6"/>
  <c r="D40" i="6"/>
  <c r="C44" i="6"/>
  <c r="E44" i="6"/>
  <c r="F44" i="6"/>
  <c r="B44" i="6"/>
  <c r="D44" i="6"/>
  <c r="E14" i="6"/>
  <c r="C14" i="6"/>
  <c r="F14" i="6"/>
  <c r="B14" i="6"/>
  <c r="D14" i="6"/>
  <c r="E18" i="6"/>
  <c r="C18" i="6"/>
  <c r="F18" i="6"/>
  <c r="B18" i="6"/>
  <c r="D18" i="6"/>
  <c r="E22" i="6"/>
  <c r="C22" i="6"/>
  <c r="F22" i="6"/>
  <c r="B22" i="6"/>
  <c r="D22" i="6"/>
  <c r="F30" i="6"/>
  <c r="C30" i="6"/>
  <c r="B30" i="6"/>
  <c r="E30" i="6"/>
  <c r="D30" i="6"/>
  <c r="B41" i="6"/>
  <c r="F41" i="6"/>
  <c r="C41" i="6"/>
  <c r="E41" i="6"/>
  <c r="D41" i="6"/>
  <c r="F45" i="6"/>
  <c r="C45" i="6"/>
  <c r="B45" i="6"/>
  <c r="E45" i="6"/>
  <c r="D45" i="6"/>
  <c r="C23" i="6"/>
  <c r="F23" i="6"/>
  <c r="B23" i="6"/>
  <c r="E23" i="6"/>
  <c r="D23" i="6"/>
  <c r="C34" i="6"/>
  <c r="E34" i="6"/>
  <c r="F34" i="6"/>
  <c r="B34" i="6"/>
  <c r="D34" i="6"/>
  <c r="C42" i="6"/>
  <c r="F42" i="6"/>
  <c r="B42" i="6"/>
  <c r="E42" i="6"/>
  <c r="D42" i="6"/>
  <c r="C12" i="6"/>
  <c r="F12" i="6"/>
  <c r="B12" i="6"/>
  <c r="E12" i="6"/>
  <c r="D12" i="6"/>
  <c r="C24" i="6"/>
  <c r="F24" i="6"/>
  <c r="B24" i="6"/>
  <c r="E24" i="6"/>
  <c r="D24" i="6"/>
  <c r="F32" i="6"/>
  <c r="B32" i="6"/>
  <c r="E32" i="6"/>
  <c r="C32" i="6"/>
  <c r="D32" i="6"/>
  <c r="F47" i="6"/>
  <c r="B47" i="6"/>
  <c r="E47" i="6"/>
  <c r="C47" i="6"/>
  <c r="D47" i="6"/>
  <c r="E10" i="6"/>
  <c r="C10" i="6"/>
  <c r="F10" i="6"/>
  <c r="B10" i="6"/>
  <c r="D10" i="6"/>
  <c r="E26" i="6"/>
  <c r="C26" i="6"/>
  <c r="F26" i="6"/>
  <c r="B26" i="6"/>
  <c r="D26" i="6"/>
  <c r="F37" i="6"/>
  <c r="B37" i="6"/>
  <c r="C37" i="6"/>
  <c r="E37" i="6"/>
  <c r="D37" i="6"/>
  <c r="B9" i="6"/>
  <c r="C9" i="6"/>
  <c r="E9" i="6"/>
  <c r="F9" i="6"/>
  <c r="D9" i="6"/>
  <c r="C46" i="6"/>
  <c r="E46" i="6"/>
  <c r="F46" i="6"/>
  <c r="B46" i="6"/>
  <c r="D46" i="6"/>
  <c r="C20" i="6"/>
  <c r="F20" i="6"/>
  <c r="B20" i="6"/>
  <c r="E20" i="6"/>
  <c r="D20" i="6"/>
  <c r="C28" i="6"/>
  <c r="F28" i="6"/>
  <c r="B28" i="6"/>
  <c r="E28" i="6"/>
  <c r="D28" i="6"/>
  <c r="B39" i="6"/>
  <c r="F39" i="6"/>
  <c r="E39" i="6"/>
  <c r="C39" i="6"/>
  <c r="D39" i="6"/>
  <c r="B2" i="6" l="1"/>
  <c r="B5" i="6"/>
  <c r="B4" i="6"/>
  <c r="B3" i="6"/>
  <c r="T16" i="3"/>
  <c r="T32" i="3"/>
  <c r="T4" i="3"/>
  <c r="T6" i="3"/>
  <c r="T15" i="3"/>
  <c r="T20" i="3"/>
  <c r="T22" i="3"/>
  <c r="T31" i="3"/>
  <c r="T36" i="3"/>
  <c r="T38" i="3"/>
  <c r="T12" i="3"/>
  <c r="T28" i="3"/>
  <c r="T12" i="4"/>
  <c r="T28" i="4"/>
  <c r="T4" i="4"/>
  <c r="T20" i="4"/>
  <c r="T36" i="4"/>
  <c r="AD26" i="6"/>
  <c r="Y15" i="6"/>
  <c r="Z22" i="6"/>
  <c r="AE10" i="6"/>
  <c r="Z42" i="6"/>
  <c r="X34" i="6"/>
  <c r="AE23" i="6"/>
  <c r="AC11" i="6"/>
  <c r="AD16" i="6"/>
  <c r="AD42" i="6"/>
  <c r="V18" i="6"/>
  <c r="Z39" i="6"/>
  <c r="AE33" i="6"/>
  <c r="Z35" i="6"/>
  <c r="AE32" i="6"/>
  <c r="AE34" i="6"/>
  <c r="X36" i="6"/>
  <c r="Y33" i="6"/>
  <c r="Y32" i="6"/>
  <c r="AB34" i="6"/>
  <c r="AC31" i="6"/>
  <c r="V35" i="6"/>
  <c r="Y9" i="6"/>
  <c r="R41" i="6"/>
  <c r="S46" i="6"/>
  <c r="U40" i="6"/>
  <c r="T21" i="6"/>
  <c r="S12" i="6"/>
  <c r="T31" i="6"/>
  <c r="U42" i="6"/>
  <c r="AB15" i="6"/>
  <c r="V40" i="6"/>
  <c r="X11" i="6"/>
  <c r="AB35" i="6"/>
  <c r="Y25" i="6"/>
  <c r="W42" i="6"/>
  <c r="AC12" i="6"/>
  <c r="AA37" i="6"/>
  <c r="Y39" i="6"/>
  <c r="X30" i="6"/>
  <c r="AA31" i="6"/>
  <c r="AA36" i="6"/>
  <c r="AB19" i="6"/>
  <c r="Z21" i="6"/>
  <c r="AC18" i="6"/>
  <c r="Y18" i="6"/>
  <c r="AD21" i="6"/>
  <c r="AA19" i="6"/>
  <c r="AC25" i="6"/>
  <c r="X20" i="6"/>
  <c r="AE17" i="6"/>
  <c r="X10" i="6"/>
  <c r="AD9" i="6"/>
  <c r="Q30" i="6"/>
  <c r="U24" i="6"/>
  <c r="U14" i="6"/>
  <c r="R24" i="6"/>
  <c r="X17" i="6"/>
  <c r="AB41" i="6"/>
  <c r="AD12" i="6"/>
  <c r="X37" i="6"/>
  <c r="AE26" i="6"/>
  <c r="AB12" i="6"/>
  <c r="Y14" i="6"/>
  <c r="W39" i="6"/>
  <c r="AE40" i="6"/>
  <c r="AD31" i="6"/>
  <c r="AA34" i="6"/>
  <c r="AE42" i="6"/>
  <c r="AD23" i="6"/>
  <c r="Z23" i="6"/>
  <c r="W21" i="6"/>
  <c r="AC24" i="6"/>
  <c r="X24" i="6"/>
  <c r="AA21" i="6"/>
  <c r="AB22" i="6"/>
  <c r="AE19" i="6"/>
  <c r="AB14" i="6"/>
  <c r="AC9" i="6"/>
  <c r="S35" i="6"/>
  <c r="U38" i="6"/>
  <c r="Q18" i="6"/>
  <c r="R36" i="6"/>
  <c r="Q35" i="6"/>
  <c r="S13" i="6"/>
  <c r="T25" i="6"/>
  <c r="Q10" i="6"/>
  <c r="R29" i="6"/>
  <c r="Z14" i="6"/>
  <c r="AE15" i="6"/>
  <c r="AC37" i="6"/>
  <c r="W23" i="6"/>
  <c r="AC32" i="6"/>
  <c r="AB9" i="6"/>
  <c r="S39" i="6"/>
  <c r="Q16" i="6"/>
  <c r="Q11" i="6"/>
  <c r="U31" i="6"/>
  <c r="R42" i="6"/>
  <c r="Q15" i="6"/>
  <c r="U32" i="6"/>
  <c r="N16" i="6"/>
  <c r="L40" i="6"/>
  <c r="M18" i="6"/>
  <c r="L30" i="6"/>
  <c r="P41" i="6"/>
  <c r="L16" i="6"/>
  <c r="P28" i="6"/>
  <c r="X25" i="6"/>
  <c r="Z34" i="6"/>
  <c r="X15" i="6"/>
  <c r="AC30" i="6"/>
  <c r="AB33" i="6"/>
  <c r="AC29" i="6"/>
  <c r="U43" i="6"/>
  <c r="R10" i="6"/>
  <c r="AA22" i="6"/>
  <c r="S10" i="6"/>
  <c r="U21" i="6"/>
  <c r="X32" i="6"/>
  <c r="AC21" i="6"/>
  <c r="AD28" i="6"/>
  <c r="Y17" i="6"/>
  <c r="W24" i="6"/>
  <c r="AB40" i="6"/>
  <c r="Y29" i="6"/>
  <c r="AA24" i="6"/>
  <c r="X23" i="6"/>
  <c r="AA16" i="6"/>
  <c r="V33" i="6"/>
  <c r="AB10" i="6"/>
  <c r="X44" i="6"/>
  <c r="AA41" i="6"/>
  <c r="Z11" i="6"/>
  <c r="AB44" i="6"/>
  <c r="AE41" i="6"/>
  <c r="AE44" i="6"/>
  <c r="V43" i="6"/>
  <c r="Y40" i="6"/>
  <c r="Y20" i="6"/>
  <c r="S20" i="6"/>
  <c r="R31" i="6"/>
  <c r="X22" i="6"/>
  <c r="Q19" i="6"/>
  <c r="U13" i="6"/>
  <c r="R25" i="6"/>
  <c r="S43" i="6"/>
  <c r="S27" i="6"/>
  <c r="V22" i="6"/>
  <c r="AA10" i="6"/>
  <c r="AB17" i="6"/>
  <c r="V42" i="6"/>
  <c r="Z24" i="6"/>
  <c r="AB28" i="6"/>
  <c r="W19" i="6"/>
  <c r="AE43" i="6"/>
  <c r="V12" i="6"/>
  <c r="Z36" i="6"/>
  <c r="AC45" i="6"/>
  <c r="V23" i="6"/>
  <c r="AB37" i="6"/>
  <c r="AA27" i="6"/>
  <c r="W45" i="6"/>
  <c r="AB29" i="6"/>
  <c r="AE27" i="6"/>
  <c r="X39" i="6"/>
  <c r="Y26" i="6"/>
  <c r="V25" i="6"/>
  <c r="AA9" i="6"/>
  <c r="Q24" i="6"/>
  <c r="T27" i="6"/>
  <c r="U45" i="6"/>
  <c r="Y45" i="6"/>
  <c r="AB23" i="6"/>
  <c r="W12" i="6"/>
  <c r="X19" i="6"/>
  <c r="AB43" i="6"/>
  <c r="Z31" i="6"/>
  <c r="X29" i="6"/>
  <c r="AC20" i="6"/>
  <c r="AA45" i="6"/>
  <c r="AB13" i="6"/>
  <c r="V38" i="6"/>
  <c r="V10" i="6"/>
  <c r="AB45" i="6"/>
  <c r="X31" i="6"/>
  <c r="AB31" i="6"/>
  <c r="AC43" i="6"/>
  <c r="V30" i="6"/>
  <c r="Y28" i="6"/>
  <c r="Z27" i="6"/>
  <c r="Z9" i="6"/>
  <c r="S29" i="6"/>
  <c r="S37" i="6"/>
  <c r="U29" i="6"/>
  <c r="Q12" i="6"/>
  <c r="Y27" i="6"/>
  <c r="R26" i="6"/>
  <c r="S36" i="6"/>
  <c r="U22" i="6"/>
  <c r="Q41" i="6"/>
  <c r="AD38" i="6"/>
  <c r="AC40" i="6"/>
  <c r="X12" i="6"/>
  <c r="W32" i="6"/>
  <c r="AB24" i="6"/>
  <c r="U41" i="6"/>
  <c r="Q36" i="6"/>
  <c r="T39" i="6"/>
  <c r="Q27" i="6"/>
  <c r="T43" i="6"/>
  <c r="R43" i="6"/>
  <c r="T38" i="6"/>
  <c r="R39" i="6"/>
  <c r="R9" i="6"/>
  <c r="O19" i="6"/>
  <c r="N31" i="6"/>
  <c r="P44" i="6"/>
  <c r="N21" i="6"/>
  <c r="M33" i="6"/>
  <c r="L45" i="6"/>
  <c r="M19" i="6"/>
  <c r="L31" i="6"/>
  <c r="AC13" i="6"/>
  <c r="Z32" i="6"/>
  <c r="AB39" i="6"/>
  <c r="X33" i="6"/>
  <c r="Y31" i="6"/>
  <c r="Z30" i="6"/>
  <c r="R23" i="6"/>
  <c r="T33" i="6"/>
  <c r="V14" i="6"/>
  <c r="Z38" i="6"/>
  <c r="W28" i="6"/>
  <c r="V34" i="6"/>
  <c r="AC23" i="6"/>
  <c r="AE38" i="6"/>
  <c r="W11" i="6"/>
  <c r="AE35" i="6"/>
  <c r="W36" i="6"/>
  <c r="Y30" i="6"/>
  <c r="AD15" i="6"/>
  <c r="Z19" i="6"/>
  <c r="AC16" i="6"/>
  <c r="AE11" i="6"/>
  <c r="AD19" i="6"/>
  <c r="W17" i="6"/>
  <c r="X21" i="6"/>
  <c r="X18" i="6"/>
  <c r="AA15" i="6"/>
  <c r="AC39" i="6"/>
  <c r="W43" i="6"/>
  <c r="T24" i="6"/>
  <c r="U44" i="6"/>
  <c r="T11" i="6"/>
  <c r="U30" i="6"/>
  <c r="Q40" i="6"/>
  <c r="S42" i="6"/>
  <c r="R19" i="6"/>
  <c r="AA40" i="6"/>
  <c r="Z28" i="6"/>
  <c r="AE16" i="6"/>
  <c r="V24" i="6"/>
  <c r="AA12" i="6"/>
  <c r="AE12" i="6"/>
  <c r="AD35" i="6"/>
  <c r="AA25" i="6"/>
  <c r="AE14" i="6"/>
  <c r="Z18" i="6"/>
  <c r="Z44" i="6"/>
  <c r="AD22" i="6"/>
  <c r="Z43" i="6"/>
  <c r="AE36" i="6"/>
  <c r="AD37" i="6"/>
  <c r="W35" i="6"/>
  <c r="W38" i="6"/>
  <c r="X38" i="6"/>
  <c r="AA35" i="6"/>
  <c r="Y35" i="6"/>
  <c r="AB36" i="6"/>
  <c r="AC33" i="6"/>
  <c r="Z41" i="6"/>
  <c r="X9" i="6"/>
  <c r="T47" i="6"/>
  <c r="Q21" i="6"/>
  <c r="R47" i="6"/>
  <c r="Q28" i="6"/>
  <c r="T15" i="6"/>
  <c r="V29" i="6"/>
  <c r="AA18" i="6"/>
  <c r="AB25" i="6"/>
  <c r="W14" i="6"/>
  <c r="W16" i="6"/>
  <c r="Z37" i="6"/>
  <c r="W27" i="6"/>
  <c r="W18" i="6"/>
  <c r="V20" i="6"/>
  <c r="W10" i="6"/>
  <c r="V26" i="6"/>
  <c r="Y16" i="6"/>
  <c r="W40" i="6"/>
  <c r="AD39" i="6"/>
  <c r="W37" i="6"/>
  <c r="Y41" i="6"/>
  <c r="X40" i="6"/>
  <c r="AE37" i="6"/>
  <c r="AA38" i="6"/>
  <c r="AB38" i="6"/>
  <c r="Y36" i="6"/>
  <c r="AD45" i="6"/>
  <c r="W9" i="6"/>
  <c r="S19" i="6"/>
  <c r="R38" i="6"/>
  <c r="T12" i="6"/>
  <c r="S33" i="6"/>
  <c r="U18" i="6"/>
  <c r="Q37" i="6"/>
  <c r="S11" i="6"/>
  <c r="U36" i="6"/>
  <c r="AD18" i="6"/>
  <c r="AA28" i="6"/>
  <c r="W44" i="6"/>
  <c r="AB27" i="6"/>
  <c r="X26" i="6"/>
  <c r="AE21" i="6"/>
  <c r="T10" i="6"/>
  <c r="R35" i="6"/>
  <c r="Z17" i="6"/>
  <c r="R44" i="6"/>
  <c r="T18" i="6"/>
  <c r="U10" i="6"/>
  <c r="U20" i="6"/>
  <c r="R45" i="6"/>
  <c r="L10" i="6"/>
  <c r="P22" i="6"/>
  <c r="P11" i="6"/>
  <c r="O24" i="6"/>
  <c r="N35" i="6"/>
  <c r="N22" i="6"/>
  <c r="AD20" i="6"/>
  <c r="Y22" i="6"/>
  <c r="AD14" i="6"/>
  <c r="AA30" i="6"/>
  <c r="W29" i="6"/>
  <c r="V9" i="6"/>
  <c r="R15" i="6"/>
  <c r="S22" i="6"/>
  <c r="R14" i="6"/>
  <c r="Q34" i="6"/>
  <c r="S45" i="6"/>
  <c r="S21" i="6"/>
  <c r="T44" i="6"/>
  <c r="AD44" i="6"/>
  <c r="Z25" i="6"/>
  <c r="AD34" i="6"/>
  <c r="AD27" i="6"/>
  <c r="AE25" i="6"/>
  <c r="V21" i="6"/>
  <c r="S24" i="6"/>
  <c r="Q31" i="6"/>
  <c r="Z29" i="6"/>
  <c r="AE30" i="6"/>
  <c r="V36" i="6"/>
  <c r="AA43" i="6"/>
  <c r="AD11" i="6"/>
  <c r="Q29" i="6"/>
  <c r="T26" i="6"/>
  <c r="V31" i="6"/>
  <c r="AA32" i="6"/>
  <c r="AD40" i="6"/>
  <c r="AE45" i="6"/>
  <c r="AD13" i="6"/>
  <c r="T45" i="6"/>
  <c r="R34" i="6"/>
  <c r="S17" i="6"/>
  <c r="AD25" i="6"/>
  <c r="U26" i="6"/>
  <c r="L26" i="6"/>
  <c r="O38" i="6"/>
  <c r="X45" i="6"/>
  <c r="V32" i="6"/>
  <c r="S32" i="6"/>
  <c r="Q33" i="6"/>
  <c r="S18" i="6"/>
  <c r="P10" i="6"/>
  <c r="O23" i="6"/>
  <c r="N34" i="6"/>
  <c r="O12" i="6"/>
  <c r="N25" i="6"/>
  <c r="M36" i="6"/>
  <c r="N10" i="6"/>
  <c r="M23" i="6"/>
  <c r="L34" i="6"/>
  <c r="P46" i="6"/>
  <c r="L44" i="6"/>
  <c r="M20" i="6"/>
  <c r="P32" i="6"/>
  <c r="O9" i="6"/>
  <c r="G22" i="6"/>
  <c r="H35" i="6"/>
  <c r="K15" i="6"/>
  <c r="AA26" i="6"/>
  <c r="Z45" i="6"/>
  <c r="W26" i="6"/>
  <c r="AC14" i="6"/>
  <c r="AC17" i="6"/>
  <c r="AC36" i="6"/>
  <c r="T28" i="6"/>
  <c r="S47" i="6"/>
  <c r="Q44" i="6"/>
  <c r="Q39" i="6"/>
  <c r="U11" i="6"/>
  <c r="T22" i="6"/>
  <c r="T29" i="6"/>
  <c r="O15" i="6"/>
  <c r="N28" i="6"/>
  <c r="M39" i="6"/>
  <c r="N17" i="6"/>
  <c r="M29" i="6"/>
  <c r="L41" i="6"/>
  <c r="M15" i="6"/>
  <c r="L28" i="6"/>
  <c r="P38" i="6"/>
  <c r="P35" i="6"/>
  <c r="M12" i="6"/>
  <c r="L25" i="6"/>
  <c r="M42" i="6"/>
  <c r="G14" i="6"/>
  <c r="K26" i="6"/>
  <c r="J45" i="6"/>
  <c r="J20" i="6"/>
  <c r="I32" i="6"/>
  <c r="AA44" i="6"/>
  <c r="U17" i="6"/>
  <c r="R11" i="6"/>
  <c r="L33" i="6"/>
  <c r="O46" i="6"/>
  <c r="O47" i="6"/>
  <c r="L21" i="6"/>
  <c r="V16" i="6"/>
  <c r="AA17" i="6"/>
  <c r="AA42" i="6"/>
  <c r="W25" i="6"/>
  <c r="AC35" i="6"/>
  <c r="AE9" i="6"/>
  <c r="T42" i="6"/>
  <c r="S16" i="6"/>
  <c r="AE18" i="6"/>
  <c r="AC27" i="6"/>
  <c r="AC34" i="6"/>
  <c r="Z13" i="6"/>
  <c r="V45" i="6"/>
  <c r="T36" i="6"/>
  <c r="AD10" i="6"/>
  <c r="AA20" i="6"/>
  <c r="AE29" i="6"/>
  <c r="W41" i="6"/>
  <c r="Z15" i="6"/>
  <c r="AA11" i="6"/>
  <c r="Q43" i="6"/>
  <c r="S31" i="6"/>
  <c r="X43" i="6"/>
  <c r="AA23" i="6"/>
  <c r="Q26" i="6"/>
  <c r="S44" i="6"/>
  <c r="P36" i="6"/>
  <c r="P12" i="6"/>
  <c r="X41" i="6"/>
  <c r="U34" i="6"/>
  <c r="U46" i="6"/>
  <c r="Q45" i="6"/>
  <c r="Q17" i="6"/>
  <c r="L14" i="6"/>
  <c r="P26" i="6"/>
  <c r="O37" i="6"/>
  <c r="P15" i="6"/>
  <c r="O28" i="6"/>
  <c r="N39" i="6"/>
  <c r="O13" i="6"/>
  <c r="N26" i="6"/>
  <c r="M37" i="6"/>
  <c r="O33" i="6"/>
  <c r="O10" i="6"/>
  <c r="N23" i="6"/>
  <c r="M38" i="6"/>
  <c r="I12" i="6"/>
  <c r="H25" i="6"/>
  <c r="I42" i="6"/>
  <c r="G19" i="6"/>
  <c r="AB32" i="6"/>
  <c r="Y34" i="6"/>
  <c r="V44" i="6"/>
  <c r="V37" i="6"/>
  <c r="X16" i="6"/>
  <c r="R18" i="6"/>
  <c r="Q47" i="6"/>
  <c r="U23" i="6"/>
  <c r="S40" i="6"/>
  <c r="T37" i="6"/>
  <c r="R33" i="6"/>
  <c r="R46" i="6"/>
  <c r="S9" i="6"/>
  <c r="P18" i="6"/>
  <c r="O30" i="6"/>
  <c r="M43" i="6"/>
  <c r="O20" i="6"/>
  <c r="N32" i="6"/>
  <c r="M44" i="6"/>
  <c r="N18" i="6"/>
  <c r="M30" i="6"/>
  <c r="L42" i="6"/>
  <c r="N41" i="6"/>
  <c r="N15" i="6"/>
  <c r="M28" i="6"/>
  <c r="H17" i="6"/>
  <c r="G29" i="6"/>
  <c r="G11" i="6"/>
  <c r="K23" i="6"/>
  <c r="AC15" i="6"/>
  <c r="V41" i="6"/>
  <c r="T34" i="6"/>
  <c r="R30" i="6"/>
  <c r="M10" i="6"/>
  <c r="P20" i="6"/>
  <c r="P39" i="6"/>
  <c r="N27" i="6"/>
  <c r="I16" i="6"/>
  <c r="H10" i="6"/>
  <c r="G30" i="6"/>
  <c r="J42" i="6"/>
  <c r="I18" i="6"/>
  <c r="H30" i="6"/>
  <c r="G42" i="6"/>
  <c r="H16" i="6"/>
  <c r="K39" i="6"/>
  <c r="K36" i="6"/>
  <c r="I14" i="6"/>
  <c r="I30" i="6"/>
  <c r="AB30" i="6"/>
  <c r="AB42" i="6"/>
  <c r="R13" i="6"/>
  <c r="T32" i="6"/>
  <c r="M35" i="6"/>
  <c r="M11" i="6"/>
  <c r="N30" i="6"/>
  <c r="O22" i="6"/>
  <c r="J11" i="6"/>
  <c r="K40" i="6"/>
  <c r="K27" i="6"/>
  <c r="H40" i="6"/>
  <c r="G16" i="6"/>
  <c r="K28" i="6"/>
  <c r="J39" i="6"/>
  <c r="K13" i="6"/>
  <c r="J26" i="6"/>
  <c r="I37" i="6"/>
  <c r="K33" i="6"/>
  <c r="H9" i="6"/>
  <c r="U27" i="6"/>
  <c r="O17" i="6"/>
  <c r="P25" i="6"/>
  <c r="H47" i="6"/>
  <c r="G45" i="6"/>
  <c r="Y42" i="6"/>
  <c r="AC38" i="6"/>
  <c r="S14" i="6"/>
  <c r="AD33" i="6"/>
  <c r="AD24" i="6"/>
  <c r="AC10" i="6"/>
  <c r="V11" i="6"/>
  <c r="W31" i="6"/>
  <c r="V15" i="6"/>
  <c r="AC44" i="6"/>
  <c r="U12" i="6"/>
  <c r="AB16" i="6"/>
  <c r="T40" i="6"/>
  <c r="O25" i="6"/>
  <c r="Y11" i="6"/>
  <c r="R27" i="6"/>
  <c r="M17" i="6"/>
  <c r="P40" i="6"/>
  <c r="P30" i="6"/>
  <c r="P16" i="6"/>
  <c r="N40" i="6"/>
  <c r="P13" i="6"/>
  <c r="N45" i="6"/>
  <c r="I28" i="6"/>
  <c r="Z12" i="6"/>
  <c r="W33" i="6"/>
  <c r="AD17" i="6"/>
  <c r="U33" i="6"/>
  <c r="S41" i="6"/>
  <c r="S15" i="6"/>
  <c r="T17" i="6"/>
  <c r="T9" i="6"/>
  <c r="P33" i="6"/>
  <c r="P23" i="6"/>
  <c r="N47" i="6"/>
  <c r="N33" i="6"/>
  <c r="P47" i="6"/>
  <c r="M31" i="6"/>
  <c r="I20" i="6"/>
  <c r="H14" i="6"/>
  <c r="Y21" i="6"/>
  <c r="R12" i="6"/>
  <c r="L23" i="6"/>
  <c r="O45" i="6"/>
  <c r="G10" i="6"/>
  <c r="J16" i="6"/>
  <c r="H36" i="6"/>
  <c r="H15" i="6"/>
  <c r="I33" i="6"/>
  <c r="K25" i="6"/>
  <c r="G43" i="6"/>
  <c r="K45" i="6"/>
  <c r="K21" i="6"/>
  <c r="AE20" i="6"/>
  <c r="U47" i="6"/>
  <c r="R17" i="6"/>
  <c r="N13" i="6"/>
  <c r="P34" i="6"/>
  <c r="M16" i="6"/>
  <c r="G18" i="6"/>
  <c r="H18" i="6"/>
  <c r="G37" i="6"/>
  <c r="H19" i="6"/>
  <c r="J10" i="6"/>
  <c r="K43" i="6"/>
  <c r="L18" i="6"/>
  <c r="L46" i="6"/>
  <c r="J27" i="6"/>
  <c r="J17" i="6"/>
  <c r="I44" i="6"/>
  <c r="I45" i="6"/>
  <c r="Y13" i="6"/>
  <c r="U15" i="6"/>
  <c r="U35" i="6"/>
  <c r="P14" i="6"/>
  <c r="L38" i="6"/>
  <c r="N11" i="6"/>
  <c r="O40" i="6"/>
  <c r="G26" i="6"/>
  <c r="K19" i="6"/>
  <c r="J34" i="6"/>
  <c r="I10" i="6"/>
  <c r="H23" i="6"/>
  <c r="G34" i="6"/>
  <c r="K46" i="6"/>
  <c r="G21" i="6"/>
  <c r="K32" i="6"/>
  <c r="J44" i="6"/>
  <c r="I46" i="6"/>
  <c r="AC28" i="6"/>
  <c r="Q42" i="6"/>
  <c r="T46" i="6"/>
  <c r="O39" i="6"/>
  <c r="L32" i="6"/>
  <c r="G15" i="6"/>
  <c r="K41" i="6"/>
  <c r="J32" i="6"/>
  <c r="H28" i="6"/>
  <c r="J9" i="6"/>
  <c r="J24" i="6"/>
  <c r="I26" i="6"/>
  <c r="I11" i="6"/>
  <c r="G35" i="6"/>
  <c r="K9" i="6"/>
  <c r="T20" i="6"/>
  <c r="N37" i="6"/>
  <c r="I25" i="6"/>
  <c r="H41" i="6"/>
  <c r="Z33" i="6"/>
  <c r="O44" i="6"/>
  <c r="J12" i="6"/>
  <c r="V17" i="6"/>
  <c r="U16" i="6"/>
  <c r="M14" i="6"/>
  <c r="H39" i="6"/>
  <c r="M21" i="6"/>
  <c r="J37" i="6"/>
  <c r="G28" i="6"/>
  <c r="J36" i="6"/>
  <c r="N24" i="6"/>
  <c r="Z20" i="6"/>
  <c r="Z10" i="6"/>
  <c r="X28" i="6"/>
  <c r="R20" i="6"/>
  <c r="Y23" i="6"/>
  <c r="AC19" i="6"/>
  <c r="Y44" i="6"/>
  <c r="R22" i="6"/>
  <c r="AD43" i="6"/>
  <c r="Y12" i="6"/>
  <c r="W30" i="6"/>
  <c r="T41" i="6"/>
  <c r="R21" i="6"/>
  <c r="M13" i="6"/>
  <c r="N36" i="6"/>
  <c r="Q46" i="6"/>
  <c r="Q13" i="6"/>
  <c r="N20" i="6"/>
  <c r="M47" i="6"/>
  <c r="L20" i="6"/>
  <c r="O43" i="6"/>
  <c r="L17" i="6"/>
  <c r="N9" i="6"/>
  <c r="I31" i="6"/>
  <c r="AD36" i="6"/>
  <c r="V28" i="6"/>
  <c r="W15" i="6"/>
  <c r="AA14" i="6"/>
  <c r="T19" i="6"/>
  <c r="R28" i="6"/>
  <c r="Q38" i="6"/>
  <c r="N12" i="6"/>
  <c r="L36" i="6"/>
  <c r="L27" i="6"/>
  <c r="L12" i="6"/>
  <c r="O35" i="6"/>
  <c r="L35" i="6"/>
  <c r="J23" i="6"/>
  <c r="I17" i="6"/>
  <c r="AC22" i="6"/>
  <c r="Y37" i="6"/>
  <c r="O14" i="6"/>
  <c r="K22" i="6"/>
  <c r="H22" i="6"/>
  <c r="I39" i="6"/>
  <c r="J21" i="6"/>
  <c r="J35" i="6"/>
  <c r="G13" i="6"/>
  <c r="H31" i="6"/>
  <c r="H46" i="6"/>
  <c r="I9" i="6"/>
  <c r="G39" i="6"/>
  <c r="AB21" i="6"/>
  <c r="T16" i="6"/>
  <c r="S23" i="6"/>
  <c r="M26" i="6"/>
  <c r="P42" i="6"/>
  <c r="I24" i="6"/>
  <c r="G23" i="6"/>
  <c r="I43" i="6"/>
  <c r="I22" i="6"/>
  <c r="I36" i="6"/>
  <c r="G17" i="6"/>
  <c r="G32" i="6"/>
  <c r="G47" i="6"/>
  <c r="AC41" i="6"/>
  <c r="N42" i="6"/>
  <c r="L13" i="6"/>
  <c r="I21" i="6"/>
  <c r="G24" i="6"/>
  <c r="I15" i="6"/>
  <c r="J41" i="6"/>
  <c r="AD41" i="6"/>
  <c r="R40" i="6"/>
  <c r="S38" i="6"/>
  <c r="O27" i="6"/>
  <c r="M40" i="6"/>
  <c r="N44" i="6"/>
  <c r="P17" i="6"/>
  <c r="M9" i="6"/>
  <c r="H32" i="6"/>
  <c r="K37" i="6"/>
  <c r="J13" i="6"/>
  <c r="H37" i="6"/>
  <c r="H24" i="6"/>
  <c r="K47" i="6"/>
  <c r="AD29" i="6"/>
  <c r="P29" i="6"/>
  <c r="L9" i="6"/>
  <c r="H11" i="6"/>
  <c r="J33" i="6"/>
  <c r="P27" i="6"/>
  <c r="P31" i="6"/>
  <c r="K18" i="6"/>
  <c r="AA33" i="6"/>
  <c r="Q32" i="6"/>
  <c r="P37" i="6"/>
  <c r="P21" i="6"/>
  <c r="H29" i="6"/>
  <c r="M41" i="6"/>
  <c r="H45" i="6"/>
  <c r="H43" i="6"/>
  <c r="Y38" i="6"/>
  <c r="L24" i="6"/>
  <c r="N46" i="6"/>
  <c r="Z40" i="6"/>
  <c r="AB18" i="6"/>
  <c r="AB26" i="6"/>
  <c r="V19" i="6"/>
  <c r="AE28" i="6"/>
  <c r="V13" i="6"/>
  <c r="AC42" i="6"/>
  <c r="X35" i="6"/>
  <c r="Z26" i="6"/>
  <c r="W13" i="6"/>
  <c r="AA29" i="6"/>
  <c r="AB20" i="6"/>
  <c r="Q20" i="6"/>
  <c r="L15" i="6"/>
  <c r="AD32" i="6"/>
  <c r="V27" i="6"/>
  <c r="S34" i="6"/>
  <c r="L29" i="6"/>
  <c r="L19" i="6"/>
  <c r="O42" i="6"/>
  <c r="L39" i="6"/>
  <c r="O26" i="6"/>
  <c r="J15" i="6"/>
  <c r="W22" i="6"/>
  <c r="AB11" i="6"/>
  <c r="AA13" i="6"/>
  <c r="S28" i="6"/>
  <c r="U37" i="6"/>
  <c r="Y19" i="6"/>
  <c r="T35" i="6"/>
  <c r="L22" i="6"/>
  <c r="L11" i="6"/>
  <c r="O34" i="6"/>
  <c r="O21" i="6"/>
  <c r="M45" i="6"/>
  <c r="O18" i="6"/>
  <c r="P9" i="6"/>
  <c r="G33" i="6"/>
  <c r="G27" i="6"/>
  <c r="U25" i="6"/>
  <c r="Q9" i="6"/>
  <c r="O32" i="6"/>
  <c r="H26" i="6"/>
  <c r="J46" i="6"/>
  <c r="K24" i="6"/>
  <c r="K38" i="6"/>
  <c r="I19" i="6"/>
  <c r="J30" i="6"/>
  <c r="K34" i="6"/>
  <c r="Y43" i="6"/>
  <c r="T13" i="6"/>
  <c r="O11" i="6"/>
  <c r="L37" i="6"/>
  <c r="L43" i="6"/>
  <c r="O36" i="6"/>
  <c r="K29" i="6"/>
  <c r="K30" i="6"/>
  <c r="I47" i="6"/>
  <c r="J25" i="6"/>
  <c r="K42" i="6"/>
  <c r="H20" i="6"/>
  <c r="H34" i="6"/>
  <c r="I38" i="6"/>
  <c r="U28" i="6"/>
  <c r="O31" i="6"/>
  <c r="P43" i="6"/>
  <c r="H33" i="6"/>
  <c r="I29" i="6"/>
  <c r="G25" i="6"/>
  <c r="W20" i="6"/>
  <c r="AE39" i="6"/>
  <c r="R32" i="6"/>
  <c r="R16" i="6"/>
  <c r="N38" i="6"/>
  <c r="N14" i="6"/>
  <c r="M34" i="6"/>
  <c r="M24" i="6"/>
  <c r="H13" i="6"/>
  <c r="G44" i="6"/>
  <c r="J28" i="6"/>
  <c r="G41" i="6"/>
  <c r="K16" i="6"/>
  <c r="I40" i="6"/>
  <c r="J14" i="6"/>
  <c r="I27" i="6"/>
  <c r="H38" i="6"/>
  <c r="I34" i="6"/>
  <c r="G9" i="6"/>
  <c r="AA39" i="6"/>
  <c r="T30" i="6"/>
  <c r="P19" i="6"/>
  <c r="O41" i="6"/>
  <c r="H21" i="6"/>
  <c r="K20" i="6"/>
  <c r="J47" i="6"/>
  <c r="H42" i="6"/>
  <c r="Z16" i="6"/>
  <c r="AD30" i="6"/>
  <c r="Y24" i="6"/>
  <c r="U19" i="6"/>
  <c r="X42" i="6"/>
  <c r="Y10" i="6"/>
  <c r="AC26" i="6"/>
  <c r="AE24" i="6"/>
  <c r="AE22" i="6"/>
  <c r="X13" i="6"/>
  <c r="S25" i="6"/>
  <c r="S30" i="6"/>
  <c r="AE31" i="6"/>
  <c r="Q14" i="6"/>
  <c r="U9" i="6"/>
  <c r="M32" i="6"/>
  <c r="M22" i="6"/>
  <c r="P45" i="6"/>
  <c r="W34" i="6"/>
  <c r="Q23" i="6"/>
  <c r="T23" i="6"/>
  <c r="M25" i="6"/>
  <c r="P24" i="6"/>
  <c r="K10" i="6"/>
  <c r="Q22" i="6"/>
  <c r="L47" i="6"/>
  <c r="G12" i="6"/>
  <c r="J22" i="6"/>
  <c r="H12" i="6"/>
  <c r="Q25" i="6"/>
  <c r="K11" i="6"/>
  <c r="G46" i="6"/>
  <c r="R37" i="6"/>
  <c r="G38" i="6"/>
  <c r="S26" i="6"/>
  <c r="M46" i="6"/>
  <c r="J31" i="6"/>
  <c r="J43" i="6"/>
  <c r="G40" i="6"/>
  <c r="N43" i="6"/>
  <c r="H27" i="6"/>
  <c r="X27" i="6"/>
  <c r="J18" i="6"/>
  <c r="G36" i="6"/>
  <c r="J38" i="6"/>
  <c r="I13" i="6"/>
  <c r="U39" i="6"/>
  <c r="I23" i="6"/>
  <c r="N29" i="6"/>
  <c r="K35" i="6"/>
  <c r="T14" i="6"/>
  <c r="O29" i="6"/>
  <c r="H44" i="6"/>
  <c r="K17" i="6"/>
  <c r="N19" i="6"/>
  <c r="G31" i="6"/>
  <c r="AE13" i="6"/>
  <c r="K31" i="6"/>
  <c r="K12" i="6"/>
  <c r="J40" i="6"/>
  <c r="K14" i="6"/>
  <c r="V39" i="6"/>
  <c r="O16" i="6"/>
  <c r="J19" i="6"/>
  <c r="G20" i="6"/>
  <c r="J29" i="6"/>
  <c r="X14" i="6"/>
  <c r="K44" i="6"/>
  <c r="M27" i="6"/>
  <c r="I41" i="6"/>
  <c r="I35" i="6"/>
  <c r="Q2" i="6" l="1"/>
  <c r="L2" i="6"/>
  <c r="L3" i="6"/>
  <c r="G2" i="6"/>
  <c r="G5" i="6"/>
  <c r="G4" i="6"/>
  <c r="Q5" i="6"/>
  <c r="Q4" i="6"/>
  <c r="G3" i="6"/>
  <c r="AA2" i="6"/>
  <c r="L5" i="6"/>
  <c r="L4" i="6"/>
  <c r="V3" i="6"/>
  <c r="Q3" i="6"/>
  <c r="V2" i="6"/>
  <c r="AA3" i="6"/>
  <c r="AA5" i="6"/>
  <c r="AA4" i="6"/>
  <c r="V5" i="6"/>
  <c r="V4" i="6"/>
</calcChain>
</file>

<file path=xl/sharedStrings.xml><?xml version="1.0" encoding="utf-8"?>
<sst xmlns="http://schemas.openxmlformats.org/spreadsheetml/2006/main" count="778" uniqueCount="90">
  <si>
    <t>FundCode</t>
  </si>
  <si>
    <t>ConfInt</t>
  </si>
  <si>
    <t>Positions</t>
  </si>
  <si>
    <t>VaR</t>
  </si>
  <si>
    <t>NaV</t>
  </si>
  <si>
    <t>VaR%</t>
  </si>
  <si>
    <t>Exptns</t>
  </si>
  <si>
    <t>Obs</t>
  </si>
  <si>
    <t>TotalMVaR</t>
  </si>
  <si>
    <t>MVPass</t>
  </si>
  <si>
    <t>AbsVaREv</t>
  </si>
  <si>
    <t>VaREv</t>
  </si>
  <si>
    <t>Expected</t>
  </si>
  <si>
    <t>ChiSqTest</t>
  </si>
  <si>
    <t>+/- Estimate</t>
  </si>
  <si>
    <t>FundID</t>
  </si>
  <si>
    <t>Vehicle</t>
  </si>
  <si>
    <t>LowBnd</t>
  </si>
  <si>
    <t>HiBnd</t>
  </si>
  <si>
    <t>ChiTPass</t>
  </si>
  <si>
    <t>AS4</t>
  </si>
  <si>
    <t>SAUT</t>
  </si>
  <si>
    <t>X</t>
  </si>
  <si>
    <t>ASFO</t>
  </si>
  <si>
    <t>OEIC</t>
  </si>
  <si>
    <t>√</t>
  </si>
  <si>
    <t>CBFO</t>
  </si>
  <si>
    <t>DBFO</t>
  </si>
  <si>
    <t>EEFO</t>
  </si>
  <si>
    <t>EQIO</t>
  </si>
  <si>
    <t>FRGBF</t>
  </si>
  <si>
    <t>GEAR</t>
  </si>
  <si>
    <t>UCITS</t>
  </si>
  <si>
    <t>GEFO</t>
  </si>
  <si>
    <t>GSAF</t>
  </si>
  <si>
    <t>HF</t>
  </si>
  <si>
    <t>GSAFLF</t>
  </si>
  <si>
    <t>Mandate</t>
  </si>
  <si>
    <t>GSBO</t>
  </si>
  <si>
    <t>HBOS</t>
  </si>
  <si>
    <t>JSFO</t>
  </si>
  <si>
    <t>NAEO</t>
  </si>
  <si>
    <t>OMDUS</t>
  </si>
  <si>
    <t>SFSYPT</t>
  </si>
  <si>
    <t>PF</t>
  </si>
  <si>
    <t>SKAN</t>
  </si>
  <si>
    <t>SMID</t>
  </si>
  <si>
    <t>U3</t>
  </si>
  <si>
    <t>GUT</t>
  </si>
  <si>
    <t>U7</t>
  </si>
  <si>
    <t>UKDEFOS</t>
  </si>
  <si>
    <t>UKMCO</t>
  </si>
  <si>
    <t>UKSEF</t>
  </si>
  <si>
    <t>UKSEO</t>
  </si>
  <si>
    <t>UKSSO</t>
  </si>
  <si>
    <t>AS17</t>
  </si>
  <si>
    <t>TEWK</t>
  </si>
  <si>
    <t>OMGB</t>
  </si>
  <si>
    <t>SKUKOPP</t>
  </si>
  <si>
    <t>UKOPP</t>
  </si>
  <si>
    <t>EBIOM</t>
  </si>
  <si>
    <t>SKEUREQ</t>
  </si>
  <si>
    <t>SKJPNEQ</t>
  </si>
  <si>
    <t>SKGBLBND</t>
  </si>
  <si>
    <t>VGDEOMUK</t>
  </si>
  <si>
    <t>SKUKCONST</t>
  </si>
  <si>
    <t>SKGEQ</t>
  </si>
  <si>
    <t>ARBEA</t>
  </si>
  <si>
    <t>SKUSCAPGR</t>
  </si>
  <si>
    <t>OMUKALPHA</t>
  </si>
  <si>
    <t>FOUNDEURXUK</t>
  </si>
  <si>
    <t>2014Q3</t>
  </si>
  <si>
    <t>Observations</t>
  </si>
  <si>
    <t>VaREvents</t>
  </si>
  <si>
    <t>ExpVaREv</t>
  </si>
  <si>
    <t>OverUnderEst</t>
  </si>
  <si>
    <t>Pass</t>
  </si>
  <si>
    <t>2014Q2</t>
  </si>
  <si>
    <t>2014Q1</t>
  </si>
  <si>
    <t>2013Q4</t>
  </si>
  <si>
    <t>2013Q3</t>
  </si>
  <si>
    <t>DistrPass%</t>
  </si>
  <si>
    <t>VaREv-Exp</t>
  </si>
  <si>
    <t>DistrErr_avg</t>
  </si>
  <si>
    <t>DistrErr_stDev</t>
  </si>
  <si>
    <t>2014Q4</t>
  </si>
  <si>
    <t>MIHYB</t>
  </si>
  <si>
    <t>SKASIANEQ</t>
  </si>
  <si>
    <t>SKPACEQ</t>
  </si>
  <si>
    <t>EURSCOFF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</si>
</sst>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_ ;\-#,##0.00\ "/>
    <numFmt numFmtId="165" formatCode="#,##0.0"/>
    <numFmt numFmtId="166" formatCode="&quot;√&quot;;;\ &quot;X&quot;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10"/>
      <color indexed="17"/>
      <name val="Arial"/>
      <family val="2"/>
    </font>
    <font>
      <sz val="10"/>
      <color indexed="23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1" xfId="1" applyNumberFormat="1" applyFont="1" applyBorder="1" applyAlignment="1">
      <alignment horizontal="right"/>
    </xf>
    <xf numFmtId="10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4" fillId="0" borderId="1" xfId="1" applyNumberFormat="1" applyFont="1" applyBorder="1" applyAlignment="1">
      <alignment horizontal="right"/>
    </xf>
    <xf numFmtId="3" fontId="4" fillId="0" borderId="1" xfId="2" applyNumberFormat="1" applyFont="1" applyBorder="1" applyAlignment="1">
      <alignment horizontal="right"/>
    </xf>
    <xf numFmtId="10" fontId="4" fillId="0" borderId="1" xfId="2" applyNumberFormat="1" applyFont="1" applyBorder="1"/>
    <xf numFmtId="165" fontId="4" fillId="0" borderId="1" xfId="1" applyNumberFormat="1" applyFont="1" applyBorder="1" applyAlignment="1">
      <alignment horizontal="right"/>
    </xf>
    <xf numFmtId="10" fontId="4" fillId="0" borderId="1" xfId="2" applyNumberFormat="1" applyFont="1" applyBorder="1" applyAlignment="1">
      <alignment horizontal="right"/>
    </xf>
    <xf numFmtId="2" fontId="4" fillId="0" borderId="1" xfId="2" applyNumberFormat="1" applyFont="1" applyBorder="1" applyAlignment="1">
      <alignment horizontal="right"/>
    </xf>
    <xf numFmtId="2" fontId="4" fillId="0" borderId="1" xfId="2" quotePrefix="1" applyNumberFormat="1" applyFont="1" applyBorder="1" applyAlignment="1">
      <alignment horizontal="right"/>
    </xf>
    <xf numFmtId="0" fontId="5" fillId="0" borderId="0" xfId="0" applyFont="1"/>
    <xf numFmtId="9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0" fontId="0" fillId="0" borderId="0" xfId="2" applyNumberFormat="1" applyFont="1"/>
    <xf numFmtId="166" fontId="6" fillId="0" borderId="0" xfId="2" applyNumberFormat="1" applyFont="1" applyAlignment="1">
      <alignment horizontal="center"/>
    </xf>
    <xf numFmtId="0" fontId="0" fillId="0" borderId="0" xfId="0" applyNumberFormat="1"/>
    <xf numFmtId="2" fontId="0" fillId="0" borderId="0" xfId="2" applyNumberFormat="1" applyFont="1"/>
    <xf numFmtId="9" fontId="0" fillId="0" borderId="0" xfId="2" applyNumberFormat="1" applyFont="1"/>
    <xf numFmtId="167" fontId="7" fillId="0" borderId="0" xfId="0" applyNumberFormat="1" applyFont="1"/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0" fontId="2" fillId="0" borderId="0" xfId="0" quotePrefix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8" fillId="0" borderId="3" xfId="0" applyFont="1" applyBorder="1"/>
    <xf numFmtId="9" fontId="8" fillId="2" borderId="3" xfId="2" applyFont="1" applyFill="1" applyBorder="1"/>
    <xf numFmtId="0" fontId="8" fillId="2" borderId="3" xfId="0" applyFont="1" applyFill="1" applyBorder="1"/>
    <xf numFmtId="9" fontId="8" fillId="0" borderId="3" xfId="2" applyFont="1" applyBorder="1"/>
    <xf numFmtId="0" fontId="8" fillId="0" borderId="0" xfId="0" applyFont="1" applyBorder="1"/>
    <xf numFmtId="0" fontId="8" fillId="2" borderId="0" xfId="0" applyFont="1" applyFill="1" applyBorder="1"/>
    <xf numFmtId="9" fontId="8" fillId="2" borderId="0" xfId="2" applyFont="1" applyFill="1" applyBorder="1"/>
    <xf numFmtId="9" fontId="8" fillId="0" borderId="0" xfId="0" applyNumberFormat="1" applyFont="1" applyBorder="1"/>
    <xf numFmtId="0" fontId="8" fillId="0" borderId="2" xfId="0" applyFont="1" applyBorder="1"/>
    <xf numFmtId="9" fontId="8" fillId="2" borderId="2" xfId="2" applyFont="1" applyFill="1" applyBorder="1"/>
    <xf numFmtId="0" fontId="8" fillId="2" borderId="2" xfId="0" applyFont="1" applyFill="1" applyBorder="1"/>
    <xf numFmtId="9" fontId="8" fillId="0" borderId="2" xfId="2" applyFont="1" applyBorder="1"/>
    <xf numFmtId="0" fontId="9" fillId="2" borderId="0" xfId="0" applyFont="1" applyFill="1"/>
    <xf numFmtId="0" fontId="9" fillId="2" borderId="2" xfId="0" applyFont="1" applyFill="1" applyBorder="1" applyAlignment="1">
      <alignment horizontal="right"/>
    </xf>
    <xf numFmtId="0" fontId="9" fillId="0" borderId="0" xfId="0" applyFont="1"/>
    <xf numFmtId="0" fontId="9" fillId="0" borderId="2" xfId="0" applyFont="1" applyBorder="1" applyAlignment="1">
      <alignment horizontal="right"/>
    </xf>
    <xf numFmtId="0" fontId="10" fillId="2" borderId="0" xfId="0" applyFont="1" applyFill="1"/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10" fillId="2" borderId="0" xfId="0" applyFont="1" applyFill="1" applyAlignment="1">
      <alignment horizontal="right"/>
    </xf>
    <xf numFmtId="0" fontId="10" fillId="0" borderId="0" xfId="0" applyFont="1"/>
    <xf numFmtId="0" fontId="11" fillId="0" borderId="3" xfId="0" applyFont="1" applyBorder="1"/>
    <xf numFmtId="0" fontId="11" fillId="0" borderId="0" xfId="0" applyFont="1" applyBorder="1"/>
    <xf numFmtId="0" fontId="11" fillId="0" borderId="2" xfId="0" applyFont="1" applyBorder="1"/>
    <xf numFmtId="0" fontId="10" fillId="0" borderId="0" xfId="0" applyFont="1" applyAlignment="1">
      <alignment horizontal="right"/>
    </xf>
    <xf numFmtId="0" fontId="9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1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1"/>
  <sheetViews>
    <sheetView tabSelected="1" workbookViewId="0">
      <pane xSplit="1" ySplit="8" topLeftCell="B9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10.28515625" bestFit="1" customWidth="1"/>
    <col min="4" max="4" width="9.5703125" bestFit="1" customWidth="1"/>
    <col min="5" max="5" width="13.42578125" bestFit="1" customWidth="1"/>
    <col min="6" max="6" width="6.140625" style="57" bestFit="1" customWidth="1"/>
    <col min="7" max="7" width="12.7109375" bestFit="1" customWidth="1"/>
    <col min="8" max="8" width="10.28515625" customWidth="1"/>
    <col min="9" max="9" width="9.5703125" bestFit="1" customWidth="1"/>
    <col min="10" max="10" width="13.42578125" bestFit="1" customWidth="1"/>
    <col min="11" max="11" width="6.140625" style="57" customWidth="1"/>
    <col min="12" max="12" width="12.7109375" bestFit="1" customWidth="1"/>
    <col min="13" max="13" width="10.28515625" bestFit="1" customWidth="1"/>
    <col min="14" max="14" width="9.5703125" bestFit="1" customWidth="1"/>
    <col min="15" max="15" width="13.42578125" bestFit="1" customWidth="1"/>
    <col min="16" max="16" width="6.140625" style="57" customWidth="1"/>
    <col min="17" max="17" width="12.7109375" bestFit="1" customWidth="1"/>
    <col min="18" max="18" width="10.28515625" bestFit="1" customWidth="1"/>
    <col min="19" max="19" width="9.5703125" bestFit="1" customWidth="1"/>
    <col min="20" max="20" width="13.42578125" bestFit="1" customWidth="1"/>
    <col min="21" max="21" width="6.140625" style="57" customWidth="1"/>
    <col min="22" max="22" width="12.7109375" bestFit="1" customWidth="1"/>
    <col min="23" max="23" width="10.28515625" bestFit="1" customWidth="1"/>
    <col min="24" max="24" width="9.5703125" bestFit="1" customWidth="1"/>
    <col min="25" max="25" width="13.42578125" bestFit="1" customWidth="1"/>
    <col min="26" max="26" width="6.140625" style="57" customWidth="1"/>
    <col min="27" max="27" width="12.7109375" bestFit="1" customWidth="1"/>
    <col min="28" max="28" width="10.28515625" bestFit="1" customWidth="1"/>
    <col min="29" max="29" width="9.5703125" bestFit="1" customWidth="1"/>
    <col min="30" max="30" width="13.42578125" bestFit="1" customWidth="1"/>
    <col min="31" max="31" width="6.140625" style="57" customWidth="1"/>
  </cols>
  <sheetData>
    <row r="1" spans="1:31" s="50" customFormat="1" ht="15.75" thickBot="1" x14ac:dyDescent="0.3">
      <c r="B1" s="48">
        <v>8</v>
      </c>
      <c r="C1" s="48">
        <v>12</v>
      </c>
      <c r="D1" s="48">
        <v>13</v>
      </c>
      <c r="E1" s="48">
        <v>15</v>
      </c>
      <c r="F1" s="48">
        <v>20</v>
      </c>
      <c r="G1" s="50">
        <v>8</v>
      </c>
      <c r="H1" s="50">
        <v>12</v>
      </c>
      <c r="I1" s="50">
        <v>13</v>
      </c>
      <c r="J1" s="50">
        <v>15</v>
      </c>
      <c r="K1" s="50">
        <v>20</v>
      </c>
      <c r="L1" s="48">
        <v>8</v>
      </c>
      <c r="M1" s="48">
        <v>12</v>
      </c>
      <c r="N1" s="48">
        <v>13</v>
      </c>
      <c r="O1" s="48">
        <v>15</v>
      </c>
      <c r="P1" s="48">
        <v>20</v>
      </c>
      <c r="Q1" s="50">
        <v>8</v>
      </c>
      <c r="R1" s="50">
        <v>12</v>
      </c>
      <c r="S1" s="50">
        <v>13</v>
      </c>
      <c r="T1" s="50">
        <v>15</v>
      </c>
      <c r="U1" s="50">
        <v>20</v>
      </c>
      <c r="V1" s="48">
        <v>8</v>
      </c>
      <c r="W1" s="48">
        <v>12</v>
      </c>
      <c r="X1" s="48">
        <v>13</v>
      </c>
      <c r="Y1" s="48">
        <v>15</v>
      </c>
      <c r="Z1" s="48">
        <v>20</v>
      </c>
      <c r="AA1" s="50">
        <v>8</v>
      </c>
      <c r="AB1" s="50">
        <v>12</v>
      </c>
      <c r="AC1" s="50">
        <v>13</v>
      </c>
      <c r="AD1" s="50">
        <v>15</v>
      </c>
      <c r="AE1" s="50">
        <v>20</v>
      </c>
    </row>
    <row r="2" spans="1:31" x14ac:dyDescent="0.25">
      <c r="A2" s="36" t="s">
        <v>81</v>
      </c>
      <c r="B2" s="37">
        <f ca="1">COUNTIF(F9:F97,TRUE)/(COUNTIF(F9:F97,TRUE)+COUNTIF(F9:F97,FALSE))</f>
        <v>0.61904761904761907</v>
      </c>
      <c r="C2" s="38"/>
      <c r="D2" s="38"/>
      <c r="E2" s="38"/>
      <c r="F2" s="53"/>
      <c r="G2" s="39">
        <f ca="1">COUNTIF(K9:K47,TRUE)/(COUNTIF(K9:K47,TRUE)+COUNTIF(K9:K47,FALSE))</f>
        <v>0.61538461538461542</v>
      </c>
      <c r="H2" s="36"/>
      <c r="I2" s="36"/>
      <c r="J2" s="36"/>
      <c r="K2" s="58"/>
      <c r="L2" s="37">
        <f ca="1">COUNTIF(P9:P47,TRUE)/(COUNTIF(P9:P47,TRUE)+COUNTIF(P9:P47,FALSE))</f>
        <v>0.10256410256410256</v>
      </c>
      <c r="M2" s="38"/>
      <c r="N2" s="38"/>
      <c r="O2" s="38"/>
      <c r="P2" s="53"/>
      <c r="Q2" s="39">
        <f ca="1">COUNTIF(U9:U47,TRUE)/(COUNTIF(U9:U47,TRUE)+COUNTIF(U9:U47,FALSE))</f>
        <v>0.51282051282051277</v>
      </c>
      <c r="R2" s="36"/>
      <c r="S2" s="36"/>
      <c r="T2" s="36"/>
      <c r="U2" s="58"/>
      <c r="V2" s="37">
        <f ca="1">COUNTIF(Z9:Z47,TRUE)/(COUNTIF(Z9:Z47,TRUE)+COUNTIF(Z9:Z47,FALSE))</f>
        <v>0.16216216216216217</v>
      </c>
      <c r="W2" s="38"/>
      <c r="X2" s="38"/>
      <c r="Y2" s="38"/>
      <c r="Z2" s="53"/>
      <c r="AA2" s="39">
        <f ca="1">COUNTIF(AE9:AE47,TRUE)/(COUNTIF(AE9:AE47,TRUE)+COUNTIF(AE9:AE47,FALSE))</f>
        <v>0.6216216216216216</v>
      </c>
      <c r="AB2" s="36"/>
      <c r="AC2" s="36"/>
      <c r="AD2" s="36"/>
      <c r="AE2" s="58"/>
    </row>
    <row r="3" spans="1:31" x14ac:dyDescent="0.25">
      <c r="A3" s="40" t="s">
        <v>82</v>
      </c>
      <c r="B3" s="41">
        <f ca="1">SUM(C9:C97)-SUM(D9:D97)</f>
        <v>13</v>
      </c>
      <c r="C3" s="41"/>
      <c r="D3" s="41"/>
      <c r="E3" s="41"/>
      <c r="F3" s="54"/>
      <c r="G3" s="40">
        <f ca="1">SUM(H9:H47)-SUM(I9:I47)</f>
        <v>-21</v>
      </c>
      <c r="H3" s="40"/>
      <c r="I3" s="40"/>
      <c r="J3" s="40"/>
      <c r="K3" s="59"/>
      <c r="L3" s="41">
        <f ca="1">SUM(M9:M47)-SUM(N9:N47)</f>
        <v>33</v>
      </c>
      <c r="M3" s="41"/>
      <c r="N3" s="41"/>
      <c r="O3" s="41"/>
      <c r="P3" s="54"/>
      <c r="Q3" s="40">
        <f ca="1">SUM(R9:R47)-SUM(S9:S47)</f>
        <v>-22</v>
      </c>
      <c r="R3" s="40"/>
      <c r="S3" s="40"/>
      <c r="T3" s="40"/>
      <c r="U3" s="59"/>
      <c r="V3" s="41">
        <f ca="1">SUM(W9:W47)-SUM(X9:X47)</f>
        <v>-56</v>
      </c>
      <c r="W3" s="41"/>
      <c r="X3" s="41"/>
      <c r="Y3" s="41"/>
      <c r="Z3" s="54"/>
      <c r="AA3" s="40">
        <f ca="1">SUM(AB9:AB47)-SUM(AC9:AC47)</f>
        <v>-10</v>
      </c>
      <c r="AB3" s="40"/>
      <c r="AC3" s="40"/>
      <c r="AD3" s="40"/>
      <c r="AE3" s="59"/>
    </row>
    <row r="4" spans="1:31" x14ac:dyDescent="0.25">
      <c r="A4" s="40" t="s">
        <v>83</v>
      </c>
      <c r="B4" s="42">
        <f ca="1">AVERAGE(E9:E5097)</f>
        <v>-0.11279539161182288</v>
      </c>
      <c r="C4" s="41"/>
      <c r="D4" s="41"/>
      <c r="E4" s="41"/>
      <c r="F4" s="54"/>
      <c r="G4" s="43">
        <f ca="1">AVERAGE(J9:J47)</f>
        <v>8.2230966234645819E-2</v>
      </c>
      <c r="H4" s="40"/>
      <c r="I4" s="40"/>
      <c r="J4" s="40"/>
      <c r="K4" s="59"/>
      <c r="L4" s="42">
        <f ca="1">AVERAGE(O9:O47)</f>
        <v>5.8971633056929387E-2</v>
      </c>
      <c r="M4" s="41"/>
      <c r="N4" s="41"/>
      <c r="O4" s="41"/>
      <c r="P4" s="54"/>
      <c r="Q4" s="43">
        <f ca="1">AVERAGE(T9:T47)</f>
        <v>0.11771901814516102</v>
      </c>
      <c r="R4" s="40"/>
      <c r="S4" s="40"/>
      <c r="T4" s="40"/>
      <c r="U4" s="59"/>
      <c r="V4" s="42">
        <f ca="1">AVERAGE(Y9:Y47)</f>
        <v>0.2422862552358207</v>
      </c>
      <c r="W4" s="41"/>
      <c r="X4" s="41"/>
      <c r="Y4" s="41"/>
      <c r="Z4" s="54"/>
      <c r="AA4" s="43">
        <f ca="1">AVERAGE(AD9:AD47)</f>
        <v>-2.2029769230396356E-2</v>
      </c>
      <c r="AB4" s="40"/>
      <c r="AC4" s="40"/>
      <c r="AD4" s="40"/>
      <c r="AE4" s="59"/>
    </row>
    <row r="5" spans="1:31" ht="15.75" thickBot="1" x14ac:dyDescent="0.3">
      <c r="A5" s="44" t="s">
        <v>84</v>
      </c>
      <c r="B5" s="45">
        <f ca="1">STDEV(E9:E5097)</f>
        <v>0.22619939236017164</v>
      </c>
      <c r="C5" s="46"/>
      <c r="D5" s="46"/>
      <c r="E5" s="46"/>
      <c r="F5" s="55"/>
      <c r="G5" s="47">
        <f ca="1">STDEV(J9:J47)</f>
        <v>0.21111582715770694</v>
      </c>
      <c r="H5" s="44"/>
      <c r="I5" s="44"/>
      <c r="J5" s="44"/>
      <c r="K5" s="60"/>
      <c r="L5" s="45">
        <f ca="1">STDEV(O9:O47)</f>
        <v>0.402918457903715</v>
      </c>
      <c r="M5" s="46"/>
      <c r="N5" s="46"/>
      <c r="O5" s="46"/>
      <c r="P5" s="55"/>
      <c r="Q5" s="47">
        <f ca="1">STDEV(T9:T47)</f>
        <v>0.24943406929400302</v>
      </c>
      <c r="R5" s="44"/>
      <c r="S5" s="44"/>
      <c r="T5" s="44"/>
      <c r="U5" s="60"/>
      <c r="V5" s="45">
        <f ca="1">STDEV(Y9:Y47)</f>
        <v>0.18140480722139105</v>
      </c>
      <c r="W5" s="46"/>
      <c r="X5" s="46"/>
      <c r="Y5" s="46"/>
      <c r="Z5" s="55"/>
      <c r="AA5" s="47">
        <f ca="1">STDEV(AD9:AD47)</f>
        <v>0.17315534797419607</v>
      </c>
      <c r="AB5" s="44"/>
      <c r="AC5" s="44"/>
      <c r="AD5" s="44"/>
      <c r="AE5" s="60"/>
    </row>
    <row r="6" spans="1:31" x14ac:dyDescent="0.25">
      <c r="B6" s="31"/>
      <c r="C6" s="31"/>
      <c r="D6" s="31"/>
      <c r="E6" s="31"/>
      <c r="F6" s="52"/>
      <c r="L6" s="31"/>
      <c r="M6" s="31"/>
      <c r="N6" s="31"/>
      <c r="O6" s="31"/>
      <c r="P6" s="52"/>
      <c r="V6" s="31"/>
      <c r="W6" s="31"/>
      <c r="X6" s="31"/>
      <c r="Y6" s="31"/>
      <c r="Z6" s="52"/>
    </row>
    <row r="7" spans="1:31" x14ac:dyDescent="0.25">
      <c r="B7" s="34" t="s">
        <v>85</v>
      </c>
      <c r="C7" s="31"/>
      <c r="D7" s="31"/>
      <c r="E7" s="31"/>
      <c r="F7" s="52"/>
      <c r="G7" s="33" t="s">
        <v>71</v>
      </c>
      <c r="L7" s="34" t="s">
        <v>77</v>
      </c>
      <c r="M7" s="31"/>
      <c r="N7" s="31"/>
      <c r="O7" s="31"/>
      <c r="P7" s="52"/>
      <c r="Q7" s="35" t="s">
        <v>78</v>
      </c>
      <c r="V7" s="34" t="s">
        <v>79</v>
      </c>
      <c r="W7" s="31"/>
      <c r="X7" s="31"/>
      <c r="Y7" s="31"/>
      <c r="Z7" s="52"/>
      <c r="AA7" s="35" t="s">
        <v>80</v>
      </c>
    </row>
    <row r="8" spans="1:31" s="50" customFormat="1" ht="15.75" thickBot="1" x14ac:dyDescent="0.3">
      <c r="A8" s="62"/>
      <c r="B8" s="49" t="s">
        <v>72</v>
      </c>
      <c r="C8" s="49" t="s">
        <v>73</v>
      </c>
      <c r="D8" s="49" t="s">
        <v>74</v>
      </c>
      <c r="E8" s="49" t="s">
        <v>75</v>
      </c>
      <c r="F8" s="49" t="s">
        <v>76</v>
      </c>
      <c r="G8" s="51" t="s">
        <v>72</v>
      </c>
      <c r="H8" s="51" t="s">
        <v>73</v>
      </c>
      <c r="I8" s="51" t="s">
        <v>74</v>
      </c>
      <c r="J8" s="51" t="s">
        <v>75</v>
      </c>
      <c r="K8" s="51" t="s">
        <v>76</v>
      </c>
      <c r="L8" s="49" t="s">
        <v>72</v>
      </c>
      <c r="M8" s="49" t="s">
        <v>73</v>
      </c>
      <c r="N8" s="49" t="s">
        <v>74</v>
      </c>
      <c r="O8" s="49" t="s">
        <v>75</v>
      </c>
      <c r="P8" s="49" t="s">
        <v>76</v>
      </c>
      <c r="Q8" s="51" t="s">
        <v>72</v>
      </c>
      <c r="R8" s="51" t="s">
        <v>73</v>
      </c>
      <c r="S8" s="51" t="s">
        <v>74</v>
      </c>
      <c r="T8" s="51" t="s">
        <v>75</v>
      </c>
      <c r="U8" s="51" t="s">
        <v>76</v>
      </c>
      <c r="V8" s="49" t="s">
        <v>72</v>
      </c>
      <c r="W8" s="49" t="s">
        <v>73</v>
      </c>
      <c r="X8" s="49" t="s">
        <v>74</v>
      </c>
      <c r="Y8" s="49" t="s">
        <v>75</v>
      </c>
      <c r="Z8" s="49" t="s">
        <v>76</v>
      </c>
      <c r="AA8" s="51" t="s">
        <v>72</v>
      </c>
      <c r="AB8" s="51" t="s">
        <v>73</v>
      </c>
      <c r="AC8" s="51" t="s">
        <v>74</v>
      </c>
      <c r="AD8" s="51" t="s">
        <v>75</v>
      </c>
      <c r="AE8" s="51" t="s">
        <v>76</v>
      </c>
    </row>
    <row r="9" spans="1:31" x14ac:dyDescent="0.25">
      <c r="A9" t="str">
        <f>'2014Q3'!A2</f>
        <v>AS4</v>
      </c>
      <c r="B9" s="31">
        <f ca="1">VLOOKUP($A9,INDIRECT("'" &amp; B$7 &amp;"'!$A$1:$T$100"),B$1,FALSE)</f>
        <v>58</v>
      </c>
      <c r="C9" s="31">
        <f ca="1">VLOOKUP($A9,INDIRECT("'" &amp; B$7 &amp;"'!$A$1:$T$100"),C$1,FALSE)</f>
        <v>1</v>
      </c>
      <c r="D9" s="31">
        <f ca="1">VLOOKUP($A9,INDIRECT("'" &amp; B$7 &amp;"'!$A$1:$T$100"),D$1,FALSE)</f>
        <v>3</v>
      </c>
      <c r="E9" s="32">
        <f ca="1">VLOOKUP($A9,INDIRECT("'" &amp; B$7 &amp;"'!$A$1:$T$100"),E$1,FALSE)</f>
        <v>1.0436709241054776E-2</v>
      </c>
      <c r="F9" s="56" t="b">
        <f ca="1">NOT(VLOOKUP($A9,INDIRECT("'" &amp; B$7 &amp;"'!$A$1:$T$100"),F$1,FALSE)="X")</f>
        <v>1</v>
      </c>
      <c r="G9">
        <f ca="1">VLOOKUP($A9,INDIRECT("'" &amp; G$7 &amp;"'!$A$1:$T$43"),G$1,FALSE)</f>
        <v>66</v>
      </c>
      <c r="H9">
        <f ca="1">VLOOKUP($A9,INDIRECT("'" &amp; G$7 &amp;"'!$A$1:$T$43"),H$1,FALSE)</f>
        <v>0</v>
      </c>
      <c r="I9">
        <f ca="1">VLOOKUP($A9,INDIRECT("'" &amp; G$7 &amp;"'!$A$1:$T$43"),I$1,FALSE)</f>
        <v>3</v>
      </c>
      <c r="J9" s="30">
        <f ca="1">VLOOKUP($A9,INDIRECT("'" &amp; G$7 &amp;"'!$A$1:$T$43"),J$1,FALSE)</f>
        <v>0.21501716368057411</v>
      </c>
      <c r="K9" s="61" t="b">
        <f ca="1">NOT(VLOOKUP($A9,INDIRECT("'" &amp; G$7 &amp;"'!$A$1:$T$43"),K$1,FALSE)="X")</f>
        <v>0</v>
      </c>
      <c r="L9" s="31">
        <f ca="1">VLOOKUP($A9,INDIRECT("'" &amp; L$7 &amp;"'!$A$1:$T$43"),L$1,FALSE)</f>
        <v>61</v>
      </c>
      <c r="M9" s="31">
        <f ca="1">VLOOKUP($A9,INDIRECT("'" &amp; L$7 &amp;"'!$A$1:$T$43"),M$1,FALSE)</f>
        <v>1</v>
      </c>
      <c r="N9" s="31">
        <f ca="1">VLOOKUP($A9,INDIRECT("'" &amp; L$7 &amp;"'!$A$1:$T$43"),N$1,FALSE)</f>
        <v>3</v>
      </c>
      <c r="O9" s="32">
        <f ca="1">VLOOKUP($A9,INDIRECT("'" &amp; L$7 &amp;"'!$A$1:$T$43"),O$1,FALSE)</f>
        <v>0.30863954552157757</v>
      </c>
      <c r="P9" s="56" t="b">
        <f ca="1">NOT(VLOOKUP($A9,INDIRECT("'" &amp; L$7 &amp;"'!$A$1:$T$43"),P$1,FALSE)="X")</f>
        <v>0</v>
      </c>
      <c r="Q9">
        <f t="shared" ref="Q9:Q47" ca="1" si="0">VLOOKUP($A9,INDIRECT("'" &amp; Q$7 &amp;"'!$A$1:$T$43"),Q$1,FALSE)</f>
        <v>64</v>
      </c>
      <c r="R9">
        <f t="shared" ref="R9:R47" ca="1" si="1">VLOOKUP($A9,INDIRECT("'" &amp; Q$7 &amp;"'!$A$1:$T$43"),R$1,FALSE)</f>
        <v>1</v>
      </c>
      <c r="S9">
        <f t="shared" ref="S9:S47" ca="1" si="2">VLOOKUP($A9,INDIRECT("'" &amp; Q$7 &amp;"'!$A$1:$T$43"),S$1,FALSE)</f>
        <v>3</v>
      </c>
      <c r="T9" s="30">
        <f t="shared" ref="T9:T47" ca="1" si="3">VLOOKUP($A9,INDIRECT("'" &amp; Q$7 &amp;"'!$A$1:$T$43"),T$1,FALSE)</f>
        <v>0.16343673984464402</v>
      </c>
      <c r="U9" s="61" t="b">
        <f t="shared" ref="U9:U47" ca="1" si="4">NOT(VLOOKUP($A9,INDIRECT("'" &amp; Q$7 &amp;"'!$A$1:$T$43"),U$1,FALSE)="X")</f>
        <v>1</v>
      </c>
      <c r="V9" s="31">
        <f t="shared" ref="V9:V33" ca="1" si="5">VLOOKUP($A9,INDIRECT("'" &amp; V$7 &amp;"'!$A$1:$T$43"),V$1,FALSE)</f>
        <v>63</v>
      </c>
      <c r="W9" s="31">
        <f t="shared" ref="W9:W33" ca="1" si="6">VLOOKUP($A9,INDIRECT("'" &amp; V$7 &amp;"'!$A$1:$T$43"),W$1,FALSE)</f>
        <v>0</v>
      </c>
      <c r="X9" s="31">
        <f t="shared" ref="X9:X33" ca="1" si="7">VLOOKUP($A9,INDIRECT("'" &amp; V$7 &amp;"'!$A$1:$T$43"),X$1,FALSE)</f>
        <v>3</v>
      </c>
      <c r="Y9" s="32">
        <f t="shared" ref="Y9:Y33" ca="1" si="8">VLOOKUP($A9,INDIRECT("'" &amp; V$7 &amp;"'!$A$1:$T$43"),Y$1,FALSE)</f>
        <v>0.32392691072671453</v>
      </c>
      <c r="Z9" s="56" t="b">
        <f t="shared" ref="Z9:Z33" ca="1" si="9">NOT(VLOOKUP($A9,INDIRECT("'" &amp; V$7 &amp;"'!$A$1:$T$43"),Z$1,FALSE)="X")</f>
        <v>0</v>
      </c>
      <c r="AA9">
        <f t="shared" ref="AA9:AA33" ca="1" si="10">VLOOKUP($A9,INDIRECT("'" &amp; AA$7 &amp;"'!$A$1:$T$43"),AA$1,FALSE)</f>
        <v>65</v>
      </c>
      <c r="AB9">
        <f t="shared" ref="AB9:AB33" ca="1" si="11">VLOOKUP($A9,INDIRECT("'" &amp; AA$7 &amp;"'!$A$1:$T$43"),AB$1,FALSE)</f>
        <v>3</v>
      </c>
      <c r="AC9">
        <f t="shared" ref="AC9:AC33" ca="1" si="12">VLOOKUP($A9,INDIRECT("'" &amp; AA$7 &amp;"'!$A$1:$T$43"),AC$1,FALSE)</f>
        <v>3</v>
      </c>
      <c r="AD9" s="30">
        <f t="shared" ref="AD9:AD33" ca="1" si="13">VLOOKUP($A9,INDIRECT("'" &amp; AA$7 &amp;"'!$A$1:$T$43"),AD$1,FALSE)</f>
        <v>-2.7926469815831245E-2</v>
      </c>
      <c r="AE9" s="61" t="b">
        <f t="shared" ref="AE9:AE33" ca="1" si="14">NOT(VLOOKUP($A9,INDIRECT("'" &amp; AA$7 &amp;"'!$A$1:$T$43"),AE$1,FALSE)="X")</f>
        <v>1</v>
      </c>
    </row>
    <row r="10" spans="1:31" x14ac:dyDescent="0.25">
      <c r="A10" t="str">
        <f>'2014Q3'!A3</f>
        <v>ASFO</v>
      </c>
      <c r="B10" s="31">
        <f t="shared" ref="B10:B51" ca="1" si="15">VLOOKUP($A10,INDIRECT("'" &amp; B$7 &amp;"'!$A$1:$T$100"),B$1,FALSE)</f>
        <v>58</v>
      </c>
      <c r="C10" s="31">
        <f t="shared" ref="C10:C51" ca="1" si="16">VLOOKUP($A10,INDIRECT("'" &amp; B$7 &amp;"'!$A$1:$T$100"),C$1,FALSE)</f>
        <v>4</v>
      </c>
      <c r="D10" s="31">
        <f t="shared" ref="D10:D51" ca="1" si="17">VLOOKUP($A10,INDIRECT("'" &amp; B$7 &amp;"'!$A$1:$T$100"),D$1,FALSE)</f>
        <v>3</v>
      </c>
      <c r="E10" s="32">
        <f t="shared" ref="E10:E51" ca="1" si="18">VLOOKUP($A10,INDIRECT("'" &amp; B$7 &amp;"'!$A$1:$T$100"),E$1,FALSE)</f>
        <v>-0.20336737271306449</v>
      </c>
      <c r="F10" s="56" t="b">
        <f t="shared" ref="F10:F51" ca="1" si="19">NOT(VLOOKUP($A10,INDIRECT("'" &amp; B$7 &amp;"'!$A$1:$T$100"),F$1,FALSE)="X")</f>
        <v>0</v>
      </c>
      <c r="G10">
        <f t="shared" ref="G10:G47" ca="1" si="20">VLOOKUP($A10,INDIRECT("'" &amp; G$7 &amp;"'!$A$1:$T$43"),G$1,FALSE)</f>
        <v>66</v>
      </c>
      <c r="H10">
        <f t="shared" ref="H10:H47" ca="1" si="21">VLOOKUP($A10,INDIRECT("'" &amp; G$7 &amp;"'!$A$1:$T$43"),H$1,FALSE)</f>
        <v>3</v>
      </c>
      <c r="I10">
        <f t="shared" ref="I10:I47" ca="1" si="22">VLOOKUP($A10,INDIRECT("'" &amp; G$7 &amp;"'!$A$1:$T$43"),I$1,FALSE)</f>
        <v>3</v>
      </c>
      <c r="J10" s="30">
        <f t="shared" ref="J10:J47" ca="1" si="23">VLOOKUP($A10,INDIRECT("'" &amp; G$7 &amp;"'!$A$1:$T$43"),J$1,FALSE)</f>
        <v>3.3209549823246864E-2</v>
      </c>
      <c r="K10" s="61" t="b">
        <f t="shared" ref="K10:K47" ca="1" si="24">NOT(VLOOKUP($A10,INDIRECT("'" &amp; G$7 &amp;"'!$A$1:$T$43"),K$1,FALSE)="X")</f>
        <v>1</v>
      </c>
      <c r="L10" s="31">
        <f t="shared" ref="L10:L47" ca="1" si="25">VLOOKUP($A10,INDIRECT("'" &amp; L$7 &amp;"'!$A$1:$T$43"),L$1,FALSE)</f>
        <v>61</v>
      </c>
      <c r="M10" s="31">
        <f t="shared" ref="M10:M47" ca="1" si="26">VLOOKUP($A10,INDIRECT("'" &amp; L$7 &amp;"'!$A$1:$T$43"),M$1,FALSE)</f>
        <v>0</v>
      </c>
      <c r="N10" s="31">
        <f t="shared" ref="N10:N47" ca="1" si="27">VLOOKUP($A10,INDIRECT("'" &amp; L$7 &amp;"'!$A$1:$T$43"),N$1,FALSE)</f>
        <v>3</v>
      </c>
      <c r="O10" s="32">
        <f t="shared" ref="O10:O47" ca="1" si="28">VLOOKUP($A10,INDIRECT("'" &amp; L$7 &amp;"'!$A$1:$T$43"),O$1,FALSE)</f>
        <v>0.42938305288347933</v>
      </c>
      <c r="P10" s="56" t="b">
        <f t="shared" ref="P10:P47" ca="1" si="29">NOT(VLOOKUP($A10,INDIRECT("'" &amp; L$7 &amp;"'!$A$1:$T$43"),P$1,FALSE)="X")</f>
        <v>0</v>
      </c>
      <c r="Q10">
        <f t="shared" ca="1" si="0"/>
        <v>64</v>
      </c>
      <c r="R10">
        <f t="shared" ca="1" si="1"/>
        <v>1</v>
      </c>
      <c r="S10">
        <f t="shared" ca="1" si="2"/>
        <v>3</v>
      </c>
      <c r="T10" s="30">
        <f t="shared" ca="1" si="3"/>
        <v>0.23904146277830696</v>
      </c>
      <c r="U10" s="61" t="b">
        <f t="shared" ca="1" si="4"/>
        <v>0</v>
      </c>
      <c r="V10" s="31">
        <f t="shared" ca="1" si="5"/>
        <v>63</v>
      </c>
      <c r="W10" s="31">
        <f t="shared" ca="1" si="6"/>
        <v>1</v>
      </c>
      <c r="X10" s="31">
        <f t="shared" ca="1" si="7"/>
        <v>3</v>
      </c>
      <c r="Y10" s="32">
        <f t="shared" ca="1" si="8"/>
        <v>0.28848455625305547</v>
      </c>
      <c r="Z10" s="56" t="b">
        <f t="shared" ca="1" si="9"/>
        <v>0</v>
      </c>
      <c r="AA10">
        <f t="shared" ca="1" si="10"/>
        <v>65</v>
      </c>
      <c r="AB10">
        <f t="shared" ca="1" si="11"/>
        <v>4</v>
      </c>
      <c r="AC10">
        <f t="shared" ca="1" si="12"/>
        <v>3</v>
      </c>
      <c r="AD10" s="30">
        <f t="shared" ca="1" si="13"/>
        <v>-0.14467691574492814</v>
      </c>
      <c r="AE10" s="61" t="b">
        <f t="shared" ca="1" si="14"/>
        <v>1</v>
      </c>
    </row>
    <row r="11" spans="1:31" x14ac:dyDescent="0.25">
      <c r="A11" t="str">
        <f>'2014Q3'!A4</f>
        <v>CBFO</v>
      </c>
      <c r="B11" s="31">
        <f t="shared" ca="1" si="15"/>
        <v>58</v>
      </c>
      <c r="C11" s="31">
        <f t="shared" ca="1" si="16"/>
        <v>3</v>
      </c>
      <c r="D11" s="31">
        <f t="shared" ca="1" si="17"/>
        <v>3</v>
      </c>
      <c r="E11" s="32">
        <f t="shared" ca="1" si="18"/>
        <v>-0.25897680141093615</v>
      </c>
      <c r="F11" s="56" t="b">
        <f t="shared" ca="1" si="19"/>
        <v>0</v>
      </c>
      <c r="G11">
        <f t="shared" ca="1" si="20"/>
        <v>66</v>
      </c>
      <c r="H11">
        <f t="shared" ca="1" si="21"/>
        <v>0</v>
      </c>
      <c r="I11">
        <f t="shared" ca="1" si="22"/>
        <v>3</v>
      </c>
      <c r="J11" s="30">
        <f t="shared" ca="1" si="23"/>
        <v>0.13800212674107415</v>
      </c>
      <c r="K11" s="61" t="b">
        <f t="shared" ca="1" si="24"/>
        <v>1</v>
      </c>
      <c r="L11" s="31">
        <f t="shared" ca="1" si="25"/>
        <v>61</v>
      </c>
      <c r="M11" s="31">
        <f t="shared" ca="1" si="26"/>
        <v>0</v>
      </c>
      <c r="N11" s="31">
        <f t="shared" ca="1" si="27"/>
        <v>3</v>
      </c>
      <c r="O11" s="32">
        <f t="shared" ca="1" si="28"/>
        <v>0.47051609469414768</v>
      </c>
      <c r="P11" s="56" t="b">
        <f t="shared" ca="1" si="29"/>
        <v>0</v>
      </c>
      <c r="Q11">
        <f t="shared" ca="1" si="0"/>
        <v>64</v>
      </c>
      <c r="R11">
        <f t="shared" ca="1" si="1"/>
        <v>0</v>
      </c>
      <c r="S11">
        <f t="shared" ca="1" si="2"/>
        <v>3</v>
      </c>
      <c r="T11" s="30">
        <f t="shared" ca="1" si="3"/>
        <v>0.53286687329798932</v>
      </c>
      <c r="U11" s="61" t="b">
        <f t="shared" ca="1" si="4"/>
        <v>0</v>
      </c>
      <c r="V11" s="31">
        <f t="shared" ca="1" si="5"/>
        <v>63</v>
      </c>
      <c r="W11" s="31">
        <f t="shared" ca="1" si="6"/>
        <v>0</v>
      </c>
      <c r="X11" s="31">
        <f t="shared" ca="1" si="7"/>
        <v>3</v>
      </c>
      <c r="Y11" s="32">
        <f t="shared" ca="1" si="8"/>
        <v>0.400274487706063</v>
      </c>
      <c r="Z11" s="56" t="b">
        <f t="shared" ca="1" si="9"/>
        <v>0</v>
      </c>
      <c r="AA11">
        <f t="shared" ca="1" si="10"/>
        <v>65</v>
      </c>
      <c r="AB11">
        <f t="shared" ca="1" si="11"/>
        <v>0</v>
      </c>
      <c r="AC11">
        <f t="shared" ca="1" si="12"/>
        <v>3</v>
      </c>
      <c r="AD11" s="30">
        <f t="shared" ca="1" si="13"/>
        <v>0.30683282786124277</v>
      </c>
      <c r="AE11" s="61" t="b">
        <f t="shared" ca="1" si="14"/>
        <v>0</v>
      </c>
    </row>
    <row r="12" spans="1:31" x14ac:dyDescent="0.25">
      <c r="A12" t="str">
        <f>'2014Q3'!A5</f>
        <v>DBFO</v>
      </c>
      <c r="B12" s="31">
        <f t="shared" ca="1" si="15"/>
        <v>58</v>
      </c>
      <c r="C12" s="31">
        <f t="shared" ca="1" si="16"/>
        <v>2</v>
      </c>
      <c r="D12" s="31">
        <f t="shared" ca="1" si="17"/>
        <v>3</v>
      </c>
      <c r="E12" s="32">
        <f t="shared" ca="1" si="18"/>
        <v>-0.5955944473121253</v>
      </c>
      <c r="F12" s="56" t="b">
        <f t="shared" ca="1" si="19"/>
        <v>0</v>
      </c>
      <c r="G12">
        <f t="shared" ca="1" si="20"/>
        <v>66</v>
      </c>
      <c r="H12">
        <f t="shared" ca="1" si="21"/>
        <v>10</v>
      </c>
      <c r="I12">
        <f t="shared" ca="1" si="22"/>
        <v>3</v>
      </c>
      <c r="J12" s="30">
        <f t="shared" ca="1" si="23"/>
        <v>-0.3722615221573895</v>
      </c>
      <c r="K12" s="61" t="b">
        <f t="shared" ca="1" si="24"/>
        <v>0</v>
      </c>
      <c r="L12" s="31">
        <f t="shared" ca="1" si="25"/>
        <v>61</v>
      </c>
      <c r="M12" s="31">
        <f t="shared" ca="1" si="26"/>
        <v>2</v>
      </c>
      <c r="N12" s="31">
        <f t="shared" ca="1" si="27"/>
        <v>3</v>
      </c>
      <c r="O12" s="32">
        <f t="shared" ca="1" si="28"/>
        <v>0.19958368259512405</v>
      </c>
      <c r="P12" s="56" t="b">
        <f t="shared" ca="1" si="29"/>
        <v>0</v>
      </c>
      <c r="Q12">
        <f t="shared" ca="1" si="0"/>
        <v>64</v>
      </c>
      <c r="R12">
        <f t="shared" ca="1" si="1"/>
        <v>1</v>
      </c>
      <c r="S12">
        <f t="shared" ca="1" si="2"/>
        <v>3</v>
      </c>
      <c r="T12" s="30">
        <f t="shared" ca="1" si="3"/>
        <v>0.2558304326124744</v>
      </c>
      <c r="U12" s="61" t="b">
        <f t="shared" ca="1" si="4"/>
        <v>0</v>
      </c>
      <c r="V12" s="31">
        <f t="shared" ca="1" si="5"/>
        <v>62</v>
      </c>
      <c r="W12" s="31">
        <f t="shared" ca="1" si="6"/>
        <v>0</v>
      </c>
      <c r="X12" s="31">
        <f t="shared" ca="1" si="7"/>
        <v>3</v>
      </c>
      <c r="Y12" s="32">
        <f t="shared" ca="1" si="8"/>
        <v>0.43226846820096421</v>
      </c>
      <c r="Z12" s="56" t="b">
        <f t="shared" ca="1" si="9"/>
        <v>0</v>
      </c>
      <c r="AA12">
        <f t="shared" ca="1" si="10"/>
        <v>65</v>
      </c>
      <c r="AB12">
        <f t="shared" ca="1" si="11"/>
        <v>0</v>
      </c>
      <c r="AC12">
        <f t="shared" ca="1" si="12"/>
        <v>3</v>
      </c>
      <c r="AD12" s="30">
        <f t="shared" ca="1" si="13"/>
        <v>0.20720140600949266</v>
      </c>
      <c r="AE12" s="61" t="b">
        <f t="shared" ca="1" si="14"/>
        <v>0</v>
      </c>
    </row>
    <row r="13" spans="1:31" x14ac:dyDescent="0.25">
      <c r="A13" t="str">
        <f>'2014Q3'!A6</f>
        <v>EEFO</v>
      </c>
      <c r="B13" s="31">
        <f t="shared" ca="1" si="15"/>
        <v>58</v>
      </c>
      <c r="C13" s="31">
        <f t="shared" ca="1" si="16"/>
        <v>4</v>
      </c>
      <c r="D13" s="31">
        <f t="shared" ca="1" si="17"/>
        <v>3</v>
      </c>
      <c r="E13" s="32">
        <f t="shared" ca="1" si="18"/>
        <v>-0.22635191462953519</v>
      </c>
      <c r="F13" s="56" t="b">
        <f t="shared" ca="1" si="19"/>
        <v>0</v>
      </c>
      <c r="G13">
        <f t="shared" ca="1" si="20"/>
        <v>66</v>
      </c>
      <c r="H13">
        <f t="shared" ca="1" si="21"/>
        <v>4</v>
      </c>
      <c r="I13">
        <f t="shared" ca="1" si="22"/>
        <v>3</v>
      </c>
      <c r="J13" s="30">
        <f t="shared" ca="1" si="23"/>
        <v>-0.11093598329526988</v>
      </c>
      <c r="K13" s="61" t="b">
        <f t="shared" ca="1" si="24"/>
        <v>1</v>
      </c>
      <c r="L13" s="31">
        <f t="shared" ca="1" si="25"/>
        <v>61</v>
      </c>
      <c r="M13" s="31">
        <f t="shared" ca="1" si="26"/>
        <v>2</v>
      </c>
      <c r="N13" s="31">
        <f t="shared" ca="1" si="27"/>
        <v>3</v>
      </c>
      <c r="O13" s="32">
        <f t="shared" ca="1" si="28"/>
        <v>0.19480930863327761</v>
      </c>
      <c r="P13" s="56" t="b">
        <f t="shared" ca="1" si="29"/>
        <v>0</v>
      </c>
      <c r="Q13">
        <f t="shared" ca="1" si="0"/>
        <v>64</v>
      </c>
      <c r="R13">
        <f t="shared" ca="1" si="1"/>
        <v>3</v>
      </c>
      <c r="S13">
        <f t="shared" ca="1" si="2"/>
        <v>3</v>
      </c>
      <c r="T13" s="30">
        <f t="shared" ca="1" si="3"/>
        <v>2.7458901803516955E-2</v>
      </c>
      <c r="U13" s="61" t="b">
        <f t="shared" ca="1" si="4"/>
        <v>1</v>
      </c>
      <c r="V13" s="31">
        <f t="shared" ca="1" si="5"/>
        <v>63</v>
      </c>
      <c r="W13" s="31">
        <f t="shared" ca="1" si="6"/>
        <v>2</v>
      </c>
      <c r="X13" s="31">
        <f t="shared" ca="1" si="7"/>
        <v>3</v>
      </c>
      <c r="Y13" s="32">
        <f t="shared" ca="1" si="8"/>
        <v>0.27688779874216896</v>
      </c>
      <c r="Z13" s="56" t="b">
        <f t="shared" ca="1" si="9"/>
        <v>0</v>
      </c>
      <c r="AA13">
        <f t="shared" ca="1" si="10"/>
        <v>65</v>
      </c>
      <c r="AB13">
        <f t="shared" ca="1" si="11"/>
        <v>1</v>
      </c>
      <c r="AC13">
        <f t="shared" ca="1" si="12"/>
        <v>3</v>
      </c>
      <c r="AD13" s="30">
        <f t="shared" ca="1" si="13"/>
        <v>0.14248348983279846</v>
      </c>
      <c r="AE13" s="61" t="b">
        <f t="shared" ca="1" si="14"/>
        <v>1</v>
      </c>
    </row>
    <row r="14" spans="1:31" x14ac:dyDescent="0.25">
      <c r="A14" t="str">
        <f>'2014Q3'!A7</f>
        <v>EQIO</v>
      </c>
      <c r="B14" s="31">
        <f t="shared" ca="1" si="15"/>
        <v>58</v>
      </c>
      <c r="C14" s="31">
        <f t="shared" ca="1" si="16"/>
        <v>3</v>
      </c>
      <c r="D14" s="31">
        <f t="shared" ca="1" si="17"/>
        <v>3</v>
      </c>
      <c r="E14" s="32">
        <f t="shared" ca="1" si="18"/>
        <v>-0.16979926560961478</v>
      </c>
      <c r="F14" s="56" t="b">
        <f t="shared" ca="1" si="19"/>
        <v>1</v>
      </c>
      <c r="G14">
        <f t="shared" ca="1" si="20"/>
        <v>66</v>
      </c>
      <c r="H14">
        <f t="shared" ca="1" si="21"/>
        <v>0</v>
      </c>
      <c r="I14">
        <f t="shared" ca="1" si="22"/>
        <v>3</v>
      </c>
      <c r="J14" s="30">
        <f t="shared" ca="1" si="23"/>
        <v>0.11359907777713185</v>
      </c>
      <c r="K14" s="61" t="b">
        <f t="shared" ca="1" si="24"/>
        <v>1</v>
      </c>
      <c r="L14" s="31">
        <f t="shared" ca="1" si="25"/>
        <v>61</v>
      </c>
      <c r="M14" s="31">
        <f t="shared" ca="1" si="26"/>
        <v>3</v>
      </c>
      <c r="N14" s="31">
        <f t="shared" ca="1" si="27"/>
        <v>3</v>
      </c>
      <c r="O14" s="32">
        <f t="shared" ca="1" si="28"/>
        <v>0.19121636729269642</v>
      </c>
      <c r="P14" s="56" t="b">
        <f t="shared" ca="1" si="29"/>
        <v>0</v>
      </c>
      <c r="Q14">
        <f t="shared" ca="1" si="0"/>
        <v>64</v>
      </c>
      <c r="R14">
        <f t="shared" ca="1" si="1"/>
        <v>2</v>
      </c>
      <c r="S14">
        <f t="shared" ca="1" si="2"/>
        <v>3</v>
      </c>
      <c r="T14" s="30">
        <f t="shared" ca="1" si="3"/>
        <v>0.16716348310985418</v>
      </c>
      <c r="U14" s="61" t="b">
        <f t="shared" ca="1" si="4"/>
        <v>1</v>
      </c>
      <c r="V14" s="31">
        <f t="shared" ca="1" si="5"/>
        <v>63</v>
      </c>
      <c r="W14" s="31">
        <f t="shared" ca="1" si="6"/>
        <v>0</v>
      </c>
      <c r="X14" s="31">
        <f t="shared" ca="1" si="7"/>
        <v>3</v>
      </c>
      <c r="Y14" s="32">
        <f t="shared" ca="1" si="8"/>
        <v>0.31431703186043669</v>
      </c>
      <c r="Z14" s="56" t="b">
        <f t="shared" ca="1" si="9"/>
        <v>0</v>
      </c>
      <c r="AA14">
        <f t="shared" ca="1" si="10"/>
        <v>65</v>
      </c>
      <c r="AB14">
        <f t="shared" ca="1" si="11"/>
        <v>1</v>
      </c>
      <c r="AC14">
        <f t="shared" ca="1" si="12"/>
        <v>3</v>
      </c>
      <c r="AD14" s="30">
        <f t="shared" ca="1" si="13"/>
        <v>-2.9271500112639792E-3</v>
      </c>
      <c r="AE14" s="61" t="b">
        <f t="shared" ca="1" si="14"/>
        <v>1</v>
      </c>
    </row>
    <row r="15" spans="1:31" x14ac:dyDescent="0.25">
      <c r="A15" t="str">
        <f>'2014Q3'!A8</f>
        <v>FRGBF</v>
      </c>
      <c r="B15" s="31">
        <f t="shared" ca="1" si="15"/>
        <v>58</v>
      </c>
      <c r="C15" s="31">
        <f t="shared" ca="1" si="16"/>
        <v>7</v>
      </c>
      <c r="D15" s="31">
        <f t="shared" ca="1" si="17"/>
        <v>3</v>
      </c>
      <c r="E15" s="32">
        <f t="shared" ca="1" si="18"/>
        <v>-0.40166137843596394</v>
      </c>
      <c r="F15" s="56" t="b">
        <f t="shared" ca="1" si="19"/>
        <v>0</v>
      </c>
      <c r="G15">
        <f t="shared" ca="1" si="20"/>
        <v>66</v>
      </c>
      <c r="H15">
        <f t="shared" ca="1" si="21"/>
        <v>5</v>
      </c>
      <c r="I15">
        <f t="shared" ca="1" si="22"/>
        <v>3</v>
      </c>
      <c r="J15" s="30">
        <f t="shared" ca="1" si="23"/>
        <v>0.1983732862822174</v>
      </c>
      <c r="K15" s="61" t="b">
        <f t="shared" ca="1" si="24"/>
        <v>0</v>
      </c>
      <c r="L15" s="31">
        <f t="shared" ca="1" si="25"/>
        <v>61</v>
      </c>
      <c r="M15" s="31">
        <f t="shared" ca="1" si="26"/>
        <v>0</v>
      </c>
      <c r="N15" s="31">
        <f t="shared" ca="1" si="27"/>
        <v>3</v>
      </c>
      <c r="O15" s="32">
        <f t="shared" ca="1" si="28"/>
        <v>0.35707159735757033</v>
      </c>
      <c r="P15" s="56" t="b">
        <f t="shared" ca="1" si="29"/>
        <v>0</v>
      </c>
      <c r="Q15">
        <f t="shared" ca="1" si="0"/>
        <v>64</v>
      </c>
      <c r="R15">
        <f t="shared" ca="1" si="1"/>
        <v>1</v>
      </c>
      <c r="S15">
        <f t="shared" ca="1" si="2"/>
        <v>3</v>
      </c>
      <c r="T15" s="30">
        <f t="shared" ca="1" si="3"/>
        <v>0.34342841036864957</v>
      </c>
      <c r="U15" s="61" t="b">
        <f t="shared" ca="1" si="4"/>
        <v>0</v>
      </c>
      <c r="V15" s="31">
        <f t="shared" ca="1" si="5"/>
        <v>63</v>
      </c>
      <c r="W15" s="31">
        <f t="shared" ca="1" si="6"/>
        <v>1</v>
      </c>
      <c r="X15" s="31">
        <f t="shared" ca="1" si="7"/>
        <v>3</v>
      </c>
      <c r="Y15" s="32">
        <f t="shared" ca="1" si="8"/>
        <v>0.24438864800628857</v>
      </c>
      <c r="Z15" s="56" t="b">
        <f t="shared" ca="1" si="9"/>
        <v>0</v>
      </c>
      <c r="AA15">
        <f t="shared" ca="1" si="10"/>
        <v>65</v>
      </c>
      <c r="AB15">
        <f t="shared" ca="1" si="11"/>
        <v>3</v>
      </c>
      <c r="AC15">
        <f t="shared" ca="1" si="12"/>
        <v>3</v>
      </c>
      <c r="AD15" s="30">
        <f t="shared" ca="1" si="13"/>
        <v>-0.24723429514755346</v>
      </c>
      <c r="AE15" s="61" t="b">
        <f t="shared" ca="1" si="14"/>
        <v>0</v>
      </c>
    </row>
    <row r="16" spans="1:31" x14ac:dyDescent="0.25">
      <c r="A16" t="str">
        <f>'2014Q3'!A9</f>
        <v>GEAR</v>
      </c>
      <c r="B16" s="31">
        <f t="shared" ca="1" si="15"/>
        <v>58</v>
      </c>
      <c r="C16" s="31">
        <f t="shared" ca="1" si="16"/>
        <v>6</v>
      </c>
      <c r="D16" s="31">
        <f t="shared" ca="1" si="17"/>
        <v>0</v>
      </c>
      <c r="E16" s="32">
        <f t="shared" ca="1" si="18"/>
        <v>-0.6666700234162497</v>
      </c>
      <c r="F16" s="56" t="b">
        <f t="shared" ca="1" si="19"/>
        <v>0</v>
      </c>
      <c r="G16">
        <f t="shared" ca="1" si="20"/>
        <v>66</v>
      </c>
      <c r="H16">
        <f t="shared" ca="1" si="21"/>
        <v>0</v>
      </c>
      <c r="I16">
        <f t="shared" ca="1" si="22"/>
        <v>0</v>
      </c>
      <c r="J16" s="30">
        <f t="shared" ca="1" si="23"/>
        <v>5.7361997762188977E-2</v>
      </c>
      <c r="K16" s="61" t="b">
        <f t="shared" ca="1" si="24"/>
        <v>1</v>
      </c>
      <c r="L16" s="31">
        <f t="shared" ca="1" si="25"/>
        <v>61</v>
      </c>
      <c r="M16" s="31">
        <f t="shared" ca="1" si="26"/>
        <v>4</v>
      </c>
      <c r="N16" s="31">
        <f t="shared" ca="1" si="27"/>
        <v>0</v>
      </c>
      <c r="O16" s="32">
        <f t="shared" ca="1" si="28"/>
        <v>-0.65700745785687764</v>
      </c>
      <c r="P16" s="56" t="b">
        <f t="shared" ca="1" si="29"/>
        <v>0</v>
      </c>
      <c r="Q16">
        <f t="shared" ca="1" si="0"/>
        <v>64</v>
      </c>
      <c r="R16">
        <f t="shared" ca="1" si="1"/>
        <v>2</v>
      </c>
      <c r="S16">
        <f t="shared" ca="1" si="2"/>
        <v>0</v>
      </c>
      <c r="T16" s="30">
        <f t="shared" ca="1" si="3"/>
        <v>-0.5575197838404371</v>
      </c>
      <c r="U16" s="61" t="b">
        <f t="shared" ca="1" si="4"/>
        <v>0</v>
      </c>
      <c r="V16" s="31">
        <f t="shared" ca="1" si="5"/>
        <v>63</v>
      </c>
      <c r="W16" s="31">
        <f t="shared" ca="1" si="6"/>
        <v>0</v>
      </c>
      <c r="X16" s="31">
        <f t="shared" ca="1" si="7"/>
        <v>0</v>
      </c>
      <c r="Y16" s="32">
        <f t="shared" ca="1" si="8"/>
        <v>5.0824591693771182E-2</v>
      </c>
      <c r="Z16" s="56" t="b">
        <f t="shared" ca="1" si="9"/>
        <v>1</v>
      </c>
      <c r="AA16">
        <f t="shared" ca="1" si="10"/>
        <v>65</v>
      </c>
      <c r="AB16">
        <f t="shared" ca="1" si="11"/>
        <v>3</v>
      </c>
      <c r="AC16">
        <f t="shared" ca="1" si="12"/>
        <v>0</v>
      </c>
      <c r="AD16" s="30">
        <f t="shared" ca="1" si="13"/>
        <v>-0.23708266044860715</v>
      </c>
      <c r="AE16" s="61" t="b">
        <f t="shared" ca="1" si="14"/>
        <v>0</v>
      </c>
    </row>
    <row r="17" spans="1:31" x14ac:dyDescent="0.25">
      <c r="A17" t="str">
        <f>'2014Q3'!A10</f>
        <v>GEFO</v>
      </c>
      <c r="B17" s="31">
        <f t="shared" ca="1" si="15"/>
        <v>58</v>
      </c>
      <c r="C17" s="31">
        <f t="shared" ca="1" si="16"/>
        <v>1</v>
      </c>
      <c r="D17" s="31">
        <f t="shared" ca="1" si="17"/>
        <v>3</v>
      </c>
      <c r="E17" s="32">
        <f t="shared" ca="1" si="18"/>
        <v>-8.2310745075822034E-3</v>
      </c>
      <c r="F17" s="56" t="b">
        <f t="shared" ca="1" si="19"/>
        <v>1</v>
      </c>
      <c r="G17">
        <f t="shared" ca="1" si="20"/>
        <v>66</v>
      </c>
      <c r="H17">
        <f t="shared" ca="1" si="21"/>
        <v>0</v>
      </c>
      <c r="I17">
        <f t="shared" ca="1" si="22"/>
        <v>3</v>
      </c>
      <c r="J17" s="30">
        <f t="shared" ca="1" si="23"/>
        <v>0.19918185988363213</v>
      </c>
      <c r="K17" s="61" t="b">
        <f t="shared" ca="1" si="24"/>
        <v>0</v>
      </c>
      <c r="L17" s="31">
        <f t="shared" ca="1" si="25"/>
        <v>61</v>
      </c>
      <c r="M17" s="31">
        <f t="shared" ca="1" si="26"/>
        <v>1</v>
      </c>
      <c r="N17" s="31">
        <f t="shared" ca="1" si="27"/>
        <v>3</v>
      </c>
      <c r="O17" s="32">
        <f t="shared" ca="1" si="28"/>
        <v>0.32362163526592502</v>
      </c>
      <c r="P17" s="56" t="b">
        <f t="shared" ca="1" si="29"/>
        <v>0</v>
      </c>
      <c r="Q17">
        <f t="shared" ca="1" si="0"/>
        <v>64</v>
      </c>
      <c r="R17">
        <f t="shared" ca="1" si="1"/>
        <v>1</v>
      </c>
      <c r="S17">
        <f t="shared" ca="1" si="2"/>
        <v>3</v>
      </c>
      <c r="T17" s="30">
        <f t="shared" ca="1" si="3"/>
        <v>0.17096448009046628</v>
      </c>
      <c r="U17" s="61" t="b">
        <f t="shared" ca="1" si="4"/>
        <v>1</v>
      </c>
      <c r="V17" s="31">
        <f t="shared" ca="1" si="5"/>
        <v>63</v>
      </c>
      <c r="W17" s="31">
        <f t="shared" ca="1" si="6"/>
        <v>0</v>
      </c>
      <c r="X17" s="31">
        <f t="shared" ca="1" si="7"/>
        <v>3</v>
      </c>
      <c r="Y17" s="32">
        <f t="shared" ca="1" si="8"/>
        <v>0.32734079895600399</v>
      </c>
      <c r="Z17" s="56" t="b">
        <f t="shared" ca="1" si="9"/>
        <v>0</v>
      </c>
      <c r="AA17">
        <f t="shared" ca="1" si="10"/>
        <v>65</v>
      </c>
      <c r="AB17">
        <f t="shared" ca="1" si="11"/>
        <v>3</v>
      </c>
      <c r="AC17">
        <f t="shared" ca="1" si="12"/>
        <v>3</v>
      </c>
      <c r="AD17" s="30">
        <f t="shared" ca="1" si="13"/>
        <v>-2.4799574181133321E-2</v>
      </c>
      <c r="AE17" s="61" t="b">
        <f t="shared" ca="1" si="14"/>
        <v>1</v>
      </c>
    </row>
    <row r="18" spans="1:31" x14ac:dyDescent="0.25">
      <c r="A18" t="str">
        <f>'2014Q3'!A11</f>
        <v>GSAF</v>
      </c>
      <c r="B18" s="31">
        <f t="shared" ca="1" si="15"/>
        <v>58</v>
      </c>
      <c r="C18" s="31">
        <f t="shared" ca="1" si="16"/>
        <v>6</v>
      </c>
      <c r="D18" s="31">
        <f t="shared" ca="1" si="17"/>
        <v>3</v>
      </c>
      <c r="E18" s="32">
        <f t="shared" ca="1" si="18"/>
        <v>-0.59368674719942538</v>
      </c>
      <c r="F18" s="56" t="b">
        <f t="shared" ca="1" si="19"/>
        <v>0</v>
      </c>
      <c r="G18">
        <f t="shared" ca="1" si="20"/>
        <v>66</v>
      </c>
      <c r="H18">
        <f t="shared" ca="1" si="21"/>
        <v>3</v>
      </c>
      <c r="I18">
        <f t="shared" ca="1" si="22"/>
        <v>3</v>
      </c>
      <c r="J18" s="30">
        <f t="shared" ca="1" si="23"/>
        <v>3.0890259440487178E-2</v>
      </c>
      <c r="K18" s="61" t="b">
        <f t="shared" ca="1" si="24"/>
        <v>1</v>
      </c>
      <c r="L18" s="31">
        <f t="shared" ca="1" si="25"/>
        <v>61</v>
      </c>
      <c r="M18" s="31">
        <f t="shared" ca="1" si="26"/>
        <v>4</v>
      </c>
      <c r="N18" s="31">
        <f t="shared" ca="1" si="27"/>
        <v>3</v>
      </c>
      <c r="O18" s="32">
        <f t="shared" ca="1" si="28"/>
        <v>-0.58643810036877042</v>
      </c>
      <c r="P18" s="56" t="b">
        <f t="shared" ca="1" si="29"/>
        <v>0</v>
      </c>
      <c r="Q18">
        <f t="shared" ca="1" si="0"/>
        <v>64</v>
      </c>
      <c r="R18">
        <f t="shared" ca="1" si="1"/>
        <v>5</v>
      </c>
      <c r="S18">
        <f t="shared" ca="1" si="2"/>
        <v>3</v>
      </c>
      <c r="T18" s="30">
        <f t="shared" ca="1" si="3"/>
        <v>-0.29704285018935761</v>
      </c>
      <c r="U18" s="61" t="b">
        <f t="shared" ca="1" si="4"/>
        <v>0</v>
      </c>
      <c r="V18" s="31">
        <f t="shared" ca="1" si="5"/>
        <v>63</v>
      </c>
      <c r="W18" s="31">
        <f t="shared" ca="1" si="6"/>
        <v>6</v>
      </c>
      <c r="X18" s="31">
        <f t="shared" ca="1" si="7"/>
        <v>3</v>
      </c>
      <c r="Y18" s="32">
        <f t="shared" ca="1" si="8"/>
        <v>-0.20504315838714859</v>
      </c>
      <c r="Z18" s="56" t="b">
        <f t="shared" ca="1" si="9"/>
        <v>0</v>
      </c>
      <c r="AA18">
        <f t="shared" ca="1" si="10"/>
        <v>65</v>
      </c>
      <c r="AB18">
        <f t="shared" ca="1" si="11"/>
        <v>4</v>
      </c>
      <c r="AC18">
        <f t="shared" ca="1" si="12"/>
        <v>3</v>
      </c>
      <c r="AD18" s="30">
        <f t="shared" ca="1" si="13"/>
        <v>-0.12093619064384287</v>
      </c>
      <c r="AE18" s="61" t="b">
        <f t="shared" ca="1" si="14"/>
        <v>1</v>
      </c>
    </row>
    <row r="19" spans="1:31" x14ac:dyDescent="0.25">
      <c r="A19" t="str">
        <f>'2014Q3'!A12</f>
        <v>GSAFLF</v>
      </c>
      <c r="B19" s="31"/>
      <c r="C19" s="31"/>
      <c r="D19" s="31"/>
      <c r="E19" s="32"/>
      <c r="F19" s="56"/>
      <c r="G19">
        <f t="shared" ca="1" si="20"/>
        <v>66</v>
      </c>
      <c r="H19">
        <f t="shared" ca="1" si="21"/>
        <v>3</v>
      </c>
      <c r="I19">
        <f t="shared" ca="1" si="22"/>
        <v>3</v>
      </c>
      <c r="J19" s="30">
        <f t="shared" ca="1" si="23"/>
        <v>2.9948090769735258E-2</v>
      </c>
      <c r="K19" s="61" t="b">
        <f t="shared" ca="1" si="24"/>
        <v>1</v>
      </c>
      <c r="L19" s="31">
        <f t="shared" ca="1" si="25"/>
        <v>61</v>
      </c>
      <c r="M19" s="31">
        <f t="shared" ca="1" si="26"/>
        <v>4</v>
      </c>
      <c r="N19" s="31">
        <f t="shared" ca="1" si="27"/>
        <v>3</v>
      </c>
      <c r="O19" s="32">
        <f t="shared" ca="1" si="28"/>
        <v>-0.57242450035135284</v>
      </c>
      <c r="P19" s="56" t="b">
        <f t="shared" ca="1" si="29"/>
        <v>0</v>
      </c>
      <c r="Q19">
        <f t="shared" ca="1" si="0"/>
        <v>64</v>
      </c>
      <c r="R19">
        <f t="shared" ca="1" si="1"/>
        <v>4</v>
      </c>
      <c r="S19">
        <f t="shared" ca="1" si="2"/>
        <v>3</v>
      </c>
      <c r="T19" s="30">
        <f t="shared" ca="1" si="3"/>
        <v>-0.2631027977077729</v>
      </c>
      <c r="U19" s="61" t="b">
        <f t="shared" ca="1" si="4"/>
        <v>0</v>
      </c>
      <c r="V19" s="31">
        <f t="shared" ca="1" si="5"/>
        <v>63</v>
      </c>
      <c r="W19" s="31">
        <f t="shared" ca="1" si="6"/>
        <v>6</v>
      </c>
      <c r="X19" s="31">
        <f t="shared" ca="1" si="7"/>
        <v>3</v>
      </c>
      <c r="Y19" s="32">
        <f t="shared" ca="1" si="8"/>
        <v>-0.20480175351104934</v>
      </c>
      <c r="Z19" s="56" t="b">
        <f t="shared" ca="1" si="9"/>
        <v>0</v>
      </c>
      <c r="AA19">
        <f t="shared" ca="1" si="10"/>
        <v>65</v>
      </c>
      <c r="AB19">
        <f t="shared" ca="1" si="11"/>
        <v>4</v>
      </c>
      <c r="AC19">
        <f t="shared" ca="1" si="12"/>
        <v>3</v>
      </c>
      <c r="AD19" s="30">
        <f t="shared" ca="1" si="13"/>
        <v>-0.1315584311654685</v>
      </c>
      <c r="AE19" s="61" t="b">
        <f t="shared" ca="1" si="14"/>
        <v>1</v>
      </c>
    </row>
    <row r="20" spans="1:31" x14ac:dyDescent="0.25">
      <c r="A20" t="str">
        <f>'2014Q3'!A13</f>
        <v>GSBO</v>
      </c>
      <c r="B20" s="31">
        <f t="shared" ca="1" si="15"/>
        <v>58</v>
      </c>
      <c r="C20" s="31">
        <f t="shared" ca="1" si="16"/>
        <v>5</v>
      </c>
      <c r="D20" s="31">
        <f t="shared" ca="1" si="17"/>
        <v>3</v>
      </c>
      <c r="E20" s="32">
        <f t="shared" ca="1" si="18"/>
        <v>-0.21971821060294494</v>
      </c>
      <c r="F20" s="56" t="b">
        <f t="shared" ca="1" si="19"/>
        <v>0</v>
      </c>
      <c r="G20">
        <f t="shared" ca="1" si="20"/>
        <v>66</v>
      </c>
      <c r="H20">
        <f t="shared" ca="1" si="21"/>
        <v>0</v>
      </c>
      <c r="I20">
        <f t="shared" ca="1" si="22"/>
        <v>3</v>
      </c>
      <c r="J20" s="30">
        <f t="shared" ca="1" si="23"/>
        <v>0.29661763841923527</v>
      </c>
      <c r="K20" s="61" t="b">
        <f t="shared" ca="1" si="24"/>
        <v>0</v>
      </c>
      <c r="L20" s="31">
        <f t="shared" ca="1" si="25"/>
        <v>61</v>
      </c>
      <c r="M20" s="31">
        <f t="shared" ca="1" si="26"/>
        <v>0</v>
      </c>
      <c r="N20" s="31">
        <f t="shared" ca="1" si="27"/>
        <v>3</v>
      </c>
      <c r="O20" s="32">
        <f t="shared" ca="1" si="28"/>
        <v>0.63569165364333124</v>
      </c>
      <c r="P20" s="56" t="b">
        <f t="shared" ca="1" si="29"/>
        <v>0</v>
      </c>
      <c r="Q20">
        <f t="shared" ca="1" si="0"/>
        <v>64</v>
      </c>
      <c r="R20">
        <f t="shared" ca="1" si="1"/>
        <v>0</v>
      </c>
      <c r="S20">
        <f t="shared" ca="1" si="2"/>
        <v>3</v>
      </c>
      <c r="T20" s="30">
        <f t="shared" ca="1" si="3"/>
        <v>0.49974359957439374</v>
      </c>
      <c r="U20" s="61" t="b">
        <f t="shared" ca="1" si="4"/>
        <v>0</v>
      </c>
      <c r="V20" s="31">
        <f t="shared" ca="1" si="5"/>
        <v>63</v>
      </c>
      <c r="W20" s="31">
        <f t="shared" ca="1" si="6"/>
        <v>3</v>
      </c>
      <c r="X20" s="31">
        <f t="shared" ca="1" si="7"/>
        <v>3</v>
      </c>
      <c r="Y20" s="32">
        <f t="shared" ca="1" si="8"/>
        <v>5.6788623832058072E-3</v>
      </c>
      <c r="Z20" s="56" t="b">
        <f t="shared" ca="1" si="9"/>
        <v>1</v>
      </c>
      <c r="AA20">
        <f t="shared" ca="1" si="10"/>
        <v>65</v>
      </c>
      <c r="AB20">
        <f t="shared" ca="1" si="11"/>
        <v>3</v>
      </c>
      <c r="AC20">
        <f t="shared" ca="1" si="12"/>
        <v>3</v>
      </c>
      <c r="AD20" s="30">
        <f t="shared" ca="1" si="13"/>
        <v>-0.2755761545672617</v>
      </c>
      <c r="AE20" s="61" t="b">
        <f t="shared" ca="1" si="14"/>
        <v>0</v>
      </c>
    </row>
    <row r="21" spans="1:31" x14ac:dyDescent="0.25">
      <c r="A21" t="str">
        <f>'2014Q3'!A14</f>
        <v>HBOS</v>
      </c>
      <c r="B21" s="31">
        <f t="shared" ca="1" si="15"/>
        <v>58</v>
      </c>
      <c r="C21" s="31">
        <f t="shared" ca="1" si="16"/>
        <v>5</v>
      </c>
      <c r="D21" s="31">
        <f t="shared" ca="1" si="17"/>
        <v>3</v>
      </c>
      <c r="E21" s="32">
        <f t="shared" ca="1" si="18"/>
        <v>-0.27744620079045146</v>
      </c>
      <c r="F21" s="56" t="b">
        <f t="shared" ca="1" si="19"/>
        <v>0</v>
      </c>
      <c r="G21">
        <f t="shared" ca="1" si="20"/>
        <v>66</v>
      </c>
      <c r="H21">
        <f t="shared" ca="1" si="21"/>
        <v>4</v>
      </c>
      <c r="I21">
        <f t="shared" ca="1" si="22"/>
        <v>3</v>
      </c>
      <c r="J21" s="30">
        <f t="shared" ca="1" si="23"/>
        <v>-9.9029078922974412E-2</v>
      </c>
      <c r="K21" s="61" t="b">
        <f t="shared" ca="1" si="24"/>
        <v>1</v>
      </c>
      <c r="L21" s="31">
        <f t="shared" ca="1" si="25"/>
        <v>61</v>
      </c>
      <c r="M21" s="31">
        <f t="shared" ca="1" si="26"/>
        <v>1</v>
      </c>
      <c r="N21" s="31">
        <f t="shared" ca="1" si="27"/>
        <v>3</v>
      </c>
      <c r="O21" s="32">
        <f t="shared" ca="1" si="28"/>
        <v>0.21974695022653434</v>
      </c>
      <c r="P21" s="56" t="b">
        <f t="shared" ca="1" si="29"/>
        <v>0</v>
      </c>
      <c r="Q21">
        <f t="shared" ca="1" si="0"/>
        <v>64</v>
      </c>
      <c r="R21">
        <f t="shared" ca="1" si="1"/>
        <v>1</v>
      </c>
      <c r="S21">
        <f t="shared" ca="1" si="2"/>
        <v>3</v>
      </c>
      <c r="T21" s="30">
        <f t="shared" ca="1" si="3"/>
        <v>6.0310649554451978E-2</v>
      </c>
      <c r="U21" s="61" t="b">
        <f t="shared" ca="1" si="4"/>
        <v>1</v>
      </c>
      <c r="V21" s="31">
        <f t="shared" ca="1" si="5"/>
        <v>63</v>
      </c>
      <c r="W21" s="31">
        <f t="shared" ca="1" si="6"/>
        <v>1</v>
      </c>
      <c r="X21" s="31">
        <f t="shared" ca="1" si="7"/>
        <v>3</v>
      </c>
      <c r="Y21" s="32">
        <f t="shared" ca="1" si="8"/>
        <v>0.27200152886136575</v>
      </c>
      <c r="Z21" s="56" t="b">
        <f t="shared" ca="1" si="9"/>
        <v>0</v>
      </c>
      <c r="AA21">
        <f t="shared" ca="1" si="10"/>
        <v>64</v>
      </c>
      <c r="AB21">
        <f t="shared" ca="1" si="11"/>
        <v>2</v>
      </c>
      <c r="AC21">
        <f t="shared" ca="1" si="12"/>
        <v>3</v>
      </c>
      <c r="AD21" s="30">
        <f t="shared" ca="1" si="13"/>
        <v>0.15980055644132862</v>
      </c>
      <c r="AE21" s="61" t="b">
        <f t="shared" ca="1" si="14"/>
        <v>1</v>
      </c>
    </row>
    <row r="22" spans="1:31" x14ac:dyDescent="0.25">
      <c r="A22" t="str">
        <f>'2014Q3'!A15</f>
        <v>JSFO</v>
      </c>
      <c r="B22" s="31">
        <f t="shared" ca="1" si="15"/>
        <v>58</v>
      </c>
      <c r="C22" s="31">
        <f t="shared" ca="1" si="16"/>
        <v>3</v>
      </c>
      <c r="D22" s="31">
        <f t="shared" ca="1" si="17"/>
        <v>3</v>
      </c>
      <c r="E22" s="32">
        <f t="shared" ca="1" si="18"/>
        <v>-0.1188750650836401</v>
      </c>
      <c r="F22" s="56" t="b">
        <f t="shared" ca="1" si="19"/>
        <v>1</v>
      </c>
      <c r="G22">
        <f t="shared" ca="1" si="20"/>
        <v>66</v>
      </c>
      <c r="H22">
        <f t="shared" ca="1" si="21"/>
        <v>1</v>
      </c>
      <c r="I22">
        <f t="shared" ca="1" si="22"/>
        <v>3</v>
      </c>
      <c r="J22" s="30">
        <f t="shared" ca="1" si="23"/>
        <v>0.32466888257007565</v>
      </c>
      <c r="K22" s="61" t="b">
        <f t="shared" ca="1" si="24"/>
        <v>0</v>
      </c>
      <c r="L22" s="31">
        <f t="shared" ca="1" si="25"/>
        <v>61</v>
      </c>
      <c r="M22" s="31">
        <f t="shared" ca="1" si="26"/>
        <v>1</v>
      </c>
      <c r="N22" s="31">
        <f t="shared" ca="1" si="27"/>
        <v>3</v>
      </c>
      <c r="O22" s="32">
        <f t="shared" ca="1" si="28"/>
        <v>0.2482316982921734</v>
      </c>
      <c r="P22" s="56" t="b">
        <f t="shared" ca="1" si="29"/>
        <v>0</v>
      </c>
      <c r="Q22">
        <f t="shared" ca="1" si="0"/>
        <v>64</v>
      </c>
      <c r="R22">
        <f t="shared" ca="1" si="1"/>
        <v>5</v>
      </c>
      <c r="S22">
        <f t="shared" ca="1" si="2"/>
        <v>3</v>
      </c>
      <c r="T22" s="30">
        <f t="shared" ca="1" si="3"/>
        <v>-8.9126739148879031E-2</v>
      </c>
      <c r="U22" s="61" t="b">
        <f t="shared" ca="1" si="4"/>
        <v>1</v>
      </c>
      <c r="V22" s="31">
        <f t="shared" ca="1" si="5"/>
        <v>63</v>
      </c>
      <c r="W22" s="31">
        <f t="shared" ca="1" si="6"/>
        <v>1</v>
      </c>
      <c r="X22" s="31">
        <f t="shared" ca="1" si="7"/>
        <v>3</v>
      </c>
      <c r="Y22" s="32">
        <f t="shared" ca="1" si="8"/>
        <v>0.36632627951787089</v>
      </c>
      <c r="Z22" s="56" t="b">
        <f t="shared" ca="1" si="9"/>
        <v>0</v>
      </c>
      <c r="AA22">
        <f t="shared" ca="1" si="10"/>
        <v>65</v>
      </c>
      <c r="AB22">
        <f t="shared" ca="1" si="11"/>
        <v>4</v>
      </c>
      <c r="AC22">
        <f t="shared" ca="1" si="12"/>
        <v>3</v>
      </c>
      <c r="AD22" s="30">
        <f t="shared" ca="1" si="13"/>
        <v>1.1242823027944104E-2</v>
      </c>
      <c r="AE22" s="61" t="b">
        <f t="shared" ca="1" si="14"/>
        <v>1</v>
      </c>
    </row>
    <row r="23" spans="1:31" x14ac:dyDescent="0.25">
      <c r="A23" t="str">
        <f>'2014Q3'!A16</f>
        <v>NAEO</v>
      </c>
      <c r="B23" s="31">
        <f t="shared" ca="1" si="15"/>
        <v>58</v>
      </c>
      <c r="C23" s="31">
        <f t="shared" ca="1" si="16"/>
        <v>0</v>
      </c>
      <c r="D23" s="31">
        <f t="shared" ca="1" si="17"/>
        <v>3</v>
      </c>
      <c r="E23" s="32">
        <f t="shared" ca="1" si="18"/>
        <v>3.9891851771447273E-2</v>
      </c>
      <c r="F23" s="56" t="b">
        <f t="shared" ca="1" si="19"/>
        <v>1</v>
      </c>
      <c r="G23">
        <f t="shared" ca="1" si="20"/>
        <v>66</v>
      </c>
      <c r="H23">
        <f t="shared" ca="1" si="21"/>
        <v>0</v>
      </c>
      <c r="I23">
        <f t="shared" ca="1" si="22"/>
        <v>3</v>
      </c>
      <c r="J23" s="30">
        <f t="shared" ca="1" si="23"/>
        <v>0.3142087560904635</v>
      </c>
      <c r="K23" s="61" t="b">
        <f t="shared" ca="1" si="24"/>
        <v>0</v>
      </c>
      <c r="L23" s="31">
        <f t="shared" ca="1" si="25"/>
        <v>61</v>
      </c>
      <c r="M23" s="31">
        <f t="shared" ca="1" si="26"/>
        <v>0</v>
      </c>
      <c r="N23" s="31">
        <f t="shared" ca="1" si="27"/>
        <v>3</v>
      </c>
      <c r="O23" s="32">
        <f t="shared" ca="1" si="28"/>
        <v>0.43991258383076948</v>
      </c>
      <c r="P23" s="56" t="b">
        <f t="shared" ca="1" si="29"/>
        <v>0</v>
      </c>
      <c r="Q23">
        <f t="shared" ca="1" si="0"/>
        <v>64</v>
      </c>
      <c r="R23">
        <f t="shared" ca="1" si="1"/>
        <v>0</v>
      </c>
      <c r="S23">
        <f t="shared" ca="1" si="2"/>
        <v>3</v>
      </c>
      <c r="T23" s="30">
        <f t="shared" ca="1" si="3"/>
        <v>0.30329268667347808</v>
      </c>
      <c r="U23" s="61" t="b">
        <f t="shared" ca="1" si="4"/>
        <v>0</v>
      </c>
      <c r="V23" s="31">
        <f t="shared" ca="1" si="5"/>
        <v>63</v>
      </c>
      <c r="W23" s="31">
        <f t="shared" ca="1" si="6"/>
        <v>0</v>
      </c>
      <c r="X23" s="31">
        <f t="shared" ca="1" si="7"/>
        <v>3</v>
      </c>
      <c r="Y23" s="32">
        <f t="shared" ca="1" si="8"/>
        <v>0.31380117646774364</v>
      </c>
      <c r="Z23" s="56" t="b">
        <f t="shared" ca="1" si="9"/>
        <v>0</v>
      </c>
      <c r="AA23">
        <f t="shared" ca="1" si="10"/>
        <v>65</v>
      </c>
      <c r="AB23">
        <f t="shared" ca="1" si="11"/>
        <v>4</v>
      </c>
      <c r="AC23">
        <f t="shared" ca="1" si="12"/>
        <v>3</v>
      </c>
      <c r="AD23" s="30">
        <f t="shared" ca="1" si="13"/>
        <v>5.931299767473075E-2</v>
      </c>
      <c r="AE23" s="61" t="b">
        <f t="shared" ca="1" si="14"/>
        <v>1</v>
      </c>
    </row>
    <row r="24" spans="1:31" x14ac:dyDescent="0.25">
      <c r="A24" t="str">
        <f>'2014Q3'!A17</f>
        <v>OMDUS</v>
      </c>
      <c r="B24" s="31">
        <f t="shared" ca="1" si="15"/>
        <v>58</v>
      </c>
      <c r="C24" s="31">
        <f t="shared" ca="1" si="16"/>
        <v>0</v>
      </c>
      <c r="D24" s="31">
        <f t="shared" ca="1" si="17"/>
        <v>3</v>
      </c>
      <c r="E24" s="32">
        <f t="shared" ca="1" si="18"/>
        <v>0.15362473299392454</v>
      </c>
      <c r="F24" s="56" t="b">
        <f t="shared" ca="1" si="19"/>
        <v>1</v>
      </c>
      <c r="G24">
        <f t="shared" ca="1" si="20"/>
        <v>66</v>
      </c>
      <c r="H24">
        <f t="shared" ca="1" si="21"/>
        <v>1</v>
      </c>
      <c r="I24">
        <f t="shared" ca="1" si="22"/>
        <v>3</v>
      </c>
      <c r="J24" s="30">
        <f t="shared" ca="1" si="23"/>
        <v>6.157091086412636E-2</v>
      </c>
      <c r="K24" s="61" t="b">
        <f t="shared" ca="1" si="24"/>
        <v>1</v>
      </c>
      <c r="L24" s="31">
        <f t="shared" ca="1" si="25"/>
        <v>61</v>
      </c>
      <c r="M24" s="31">
        <f t="shared" ca="1" si="26"/>
        <v>7</v>
      </c>
      <c r="N24" s="31">
        <f t="shared" ca="1" si="27"/>
        <v>3</v>
      </c>
      <c r="O24" s="32">
        <f t="shared" ca="1" si="28"/>
        <v>-0.15295475147092885</v>
      </c>
      <c r="P24" s="56" t="b">
        <f t="shared" ca="1" si="29"/>
        <v>1</v>
      </c>
      <c r="Q24">
        <f t="shared" ca="1" si="0"/>
        <v>64</v>
      </c>
      <c r="R24">
        <f t="shared" ca="1" si="1"/>
        <v>1</v>
      </c>
      <c r="S24">
        <f t="shared" ca="1" si="2"/>
        <v>3</v>
      </c>
      <c r="T24" s="30">
        <f t="shared" ca="1" si="3"/>
        <v>0.22893746112075652</v>
      </c>
      <c r="U24" s="61" t="b">
        <f t="shared" ca="1" si="4"/>
        <v>0</v>
      </c>
      <c r="V24" s="31">
        <f t="shared" ca="1" si="5"/>
        <v>63</v>
      </c>
      <c r="W24" s="31">
        <f t="shared" ca="1" si="6"/>
        <v>0</v>
      </c>
      <c r="X24" s="31">
        <f t="shared" ca="1" si="7"/>
        <v>3</v>
      </c>
      <c r="Y24" s="32">
        <f t="shared" ca="1" si="8"/>
        <v>0.42673495021614383</v>
      </c>
      <c r="Z24" s="56" t="b">
        <f t="shared" ca="1" si="9"/>
        <v>0</v>
      </c>
      <c r="AA24">
        <f t="shared" ca="1" si="10"/>
        <v>64</v>
      </c>
      <c r="AB24">
        <f t="shared" ca="1" si="11"/>
        <v>1</v>
      </c>
      <c r="AC24">
        <f t="shared" ca="1" si="12"/>
        <v>3</v>
      </c>
      <c r="AD24" s="30">
        <f t="shared" ca="1" si="13"/>
        <v>6.407148653838235E-2</v>
      </c>
      <c r="AE24" s="61" t="b">
        <f t="shared" ca="1" si="14"/>
        <v>1</v>
      </c>
    </row>
    <row r="25" spans="1:31" x14ac:dyDescent="0.25">
      <c r="A25" t="str">
        <f>'2014Q3'!A18</f>
        <v>SFSYPT</v>
      </c>
      <c r="B25" s="31">
        <f t="shared" ca="1" si="15"/>
        <v>58</v>
      </c>
      <c r="C25" s="31">
        <f t="shared" ca="1" si="16"/>
        <v>1</v>
      </c>
      <c r="D25" s="31">
        <f t="shared" ca="1" si="17"/>
        <v>3</v>
      </c>
      <c r="E25" s="32">
        <f t="shared" ca="1" si="18"/>
        <v>-9.0355347369734496E-2</v>
      </c>
      <c r="F25" s="56" t="b">
        <f t="shared" ca="1" si="19"/>
        <v>1</v>
      </c>
      <c r="G25">
        <f t="shared" ca="1" si="20"/>
        <v>66</v>
      </c>
      <c r="H25">
        <f t="shared" ca="1" si="21"/>
        <v>0</v>
      </c>
      <c r="I25">
        <f t="shared" ca="1" si="22"/>
        <v>3</v>
      </c>
      <c r="J25" s="30">
        <f t="shared" ca="1" si="23"/>
        <v>0.12004898279103626</v>
      </c>
      <c r="K25" s="61" t="b">
        <f t="shared" ca="1" si="24"/>
        <v>1</v>
      </c>
      <c r="L25" s="31">
        <f t="shared" ca="1" si="25"/>
        <v>61</v>
      </c>
      <c r="M25" s="31">
        <f t="shared" ca="1" si="26"/>
        <v>0</v>
      </c>
      <c r="N25" s="31">
        <f t="shared" ca="1" si="27"/>
        <v>3</v>
      </c>
      <c r="O25" s="32">
        <f t="shared" ca="1" si="28"/>
        <v>0.30952656584356031</v>
      </c>
      <c r="P25" s="56" t="b">
        <f t="shared" ca="1" si="29"/>
        <v>0</v>
      </c>
      <c r="Q25">
        <f t="shared" ca="1" si="0"/>
        <v>64</v>
      </c>
      <c r="R25">
        <f t="shared" ca="1" si="1"/>
        <v>2</v>
      </c>
      <c r="S25">
        <f t="shared" ca="1" si="2"/>
        <v>3</v>
      </c>
      <c r="T25" s="30">
        <f t="shared" ca="1" si="3"/>
        <v>0.13929001881689251</v>
      </c>
      <c r="U25" s="61" t="b">
        <f t="shared" ca="1" si="4"/>
        <v>1</v>
      </c>
      <c r="V25" s="31">
        <f t="shared" ca="1" si="5"/>
        <v>63</v>
      </c>
      <c r="W25" s="31">
        <f t="shared" ca="1" si="6"/>
        <v>1</v>
      </c>
      <c r="X25" s="31">
        <f t="shared" ca="1" si="7"/>
        <v>3</v>
      </c>
      <c r="Y25" s="32">
        <f t="shared" ca="1" si="8"/>
        <v>0.32599660583618217</v>
      </c>
      <c r="Z25" s="56" t="b">
        <f t="shared" ca="1" si="9"/>
        <v>0</v>
      </c>
      <c r="AA25">
        <f t="shared" ca="1" si="10"/>
        <v>65</v>
      </c>
      <c r="AB25">
        <f t="shared" ca="1" si="11"/>
        <v>3</v>
      </c>
      <c r="AC25">
        <f t="shared" ca="1" si="12"/>
        <v>3</v>
      </c>
      <c r="AD25" s="30">
        <f t="shared" ca="1" si="13"/>
        <v>-3.1241924535611032E-2</v>
      </c>
      <c r="AE25" s="61" t="b">
        <f t="shared" ca="1" si="14"/>
        <v>1</v>
      </c>
    </row>
    <row r="26" spans="1:31" x14ac:dyDescent="0.25">
      <c r="A26" t="str">
        <f>'2014Q3'!A19</f>
        <v>SKAN</v>
      </c>
      <c r="B26" s="31">
        <f t="shared" ca="1" si="15"/>
        <v>58</v>
      </c>
      <c r="C26" s="31">
        <f t="shared" ca="1" si="16"/>
        <v>1</v>
      </c>
      <c r="D26" s="31">
        <f t="shared" ca="1" si="17"/>
        <v>3</v>
      </c>
      <c r="E26" s="32">
        <f t="shared" ca="1" si="18"/>
        <v>-5.3424942733983238E-2</v>
      </c>
      <c r="F26" s="56" t="b">
        <f t="shared" ca="1" si="19"/>
        <v>1</v>
      </c>
      <c r="G26">
        <f t="shared" ca="1" si="20"/>
        <v>66</v>
      </c>
      <c r="H26">
        <f t="shared" ca="1" si="21"/>
        <v>6</v>
      </c>
      <c r="I26">
        <f t="shared" ca="1" si="22"/>
        <v>3</v>
      </c>
      <c r="J26" s="30">
        <f t="shared" ca="1" si="23"/>
        <v>-0.12509095544961557</v>
      </c>
      <c r="K26" s="61" t="b">
        <f t="shared" ca="1" si="24"/>
        <v>1</v>
      </c>
      <c r="L26" s="31">
        <f t="shared" ca="1" si="25"/>
        <v>61</v>
      </c>
      <c r="M26" s="31">
        <f t="shared" ca="1" si="26"/>
        <v>7</v>
      </c>
      <c r="N26" s="31">
        <f t="shared" ca="1" si="27"/>
        <v>3</v>
      </c>
      <c r="O26" s="32">
        <f t="shared" ca="1" si="28"/>
        <v>-0.34984163282171243</v>
      </c>
      <c r="P26" s="56" t="b">
        <f t="shared" ca="1" si="29"/>
        <v>0</v>
      </c>
      <c r="Q26">
        <f t="shared" ca="1" si="0"/>
        <v>64</v>
      </c>
      <c r="R26">
        <f t="shared" ca="1" si="1"/>
        <v>2</v>
      </c>
      <c r="S26">
        <f t="shared" ca="1" si="2"/>
        <v>3</v>
      </c>
      <c r="T26" s="30">
        <f t="shared" ca="1" si="3"/>
        <v>-7.4096471045896894E-3</v>
      </c>
      <c r="U26" s="61" t="b">
        <f t="shared" ca="1" si="4"/>
        <v>1</v>
      </c>
      <c r="V26" s="31">
        <f t="shared" ca="1" si="5"/>
        <v>63</v>
      </c>
      <c r="W26" s="31">
        <f t="shared" ca="1" si="6"/>
        <v>1</v>
      </c>
      <c r="X26" s="31">
        <f t="shared" ca="1" si="7"/>
        <v>3</v>
      </c>
      <c r="Y26" s="32">
        <f t="shared" ca="1" si="8"/>
        <v>0.26163351172934757</v>
      </c>
      <c r="Z26" s="56" t="b">
        <f t="shared" ca="1" si="9"/>
        <v>0</v>
      </c>
      <c r="AA26">
        <f t="shared" ca="1" si="10"/>
        <v>65</v>
      </c>
      <c r="AB26">
        <f t="shared" ca="1" si="11"/>
        <v>2</v>
      </c>
      <c r="AC26">
        <f t="shared" ca="1" si="12"/>
        <v>3</v>
      </c>
      <c r="AD26" s="30">
        <f t="shared" ca="1" si="13"/>
        <v>-0.15275556336812413</v>
      </c>
      <c r="AE26" s="61" t="b">
        <f t="shared" ca="1" si="14"/>
        <v>1</v>
      </c>
    </row>
    <row r="27" spans="1:31" x14ac:dyDescent="0.25">
      <c r="A27" t="str">
        <f>'2014Q3'!A20</f>
        <v>SMID</v>
      </c>
      <c r="B27" s="31">
        <f t="shared" ca="1" si="15"/>
        <v>58</v>
      </c>
      <c r="C27" s="31">
        <f t="shared" ca="1" si="16"/>
        <v>0</v>
      </c>
      <c r="D27" s="31">
        <f t="shared" ca="1" si="17"/>
        <v>3</v>
      </c>
      <c r="E27" s="32">
        <f t="shared" ca="1" si="18"/>
        <v>0.12290648428569784</v>
      </c>
      <c r="F27" s="56" t="b">
        <f t="shared" ca="1" si="19"/>
        <v>1</v>
      </c>
      <c r="G27">
        <f t="shared" ca="1" si="20"/>
        <v>66</v>
      </c>
      <c r="H27">
        <f t="shared" ca="1" si="21"/>
        <v>2</v>
      </c>
      <c r="I27">
        <f t="shared" ca="1" si="22"/>
        <v>3</v>
      </c>
      <c r="J27" s="30">
        <f t="shared" ca="1" si="23"/>
        <v>6.2250510018529326E-2</v>
      </c>
      <c r="K27" s="61" t="b">
        <f t="shared" ca="1" si="24"/>
        <v>1</v>
      </c>
      <c r="L27" s="31">
        <f t="shared" ca="1" si="25"/>
        <v>61</v>
      </c>
      <c r="M27" s="31">
        <f t="shared" ca="1" si="26"/>
        <v>6</v>
      </c>
      <c r="N27" s="31">
        <f t="shared" ca="1" si="27"/>
        <v>3</v>
      </c>
      <c r="O27" s="32">
        <f t="shared" ca="1" si="28"/>
        <v>-0.19076983637360589</v>
      </c>
      <c r="P27" s="56" t="b">
        <f t="shared" ca="1" si="29"/>
        <v>0</v>
      </c>
      <c r="Q27">
        <f t="shared" ca="1" si="0"/>
        <v>64</v>
      </c>
      <c r="R27">
        <f t="shared" ca="1" si="1"/>
        <v>2</v>
      </c>
      <c r="S27">
        <f t="shared" ca="1" si="2"/>
        <v>3</v>
      </c>
      <c r="T27" s="30">
        <f t="shared" ca="1" si="3"/>
        <v>0.20270504053266092</v>
      </c>
      <c r="U27" s="61" t="b">
        <f t="shared" ca="1" si="4"/>
        <v>0</v>
      </c>
      <c r="V27" s="31">
        <f t="shared" ca="1" si="5"/>
        <v>63</v>
      </c>
      <c r="W27" s="31">
        <f t="shared" ca="1" si="6"/>
        <v>1</v>
      </c>
      <c r="X27" s="31">
        <f t="shared" ca="1" si="7"/>
        <v>3</v>
      </c>
      <c r="Y27" s="32">
        <f t="shared" ca="1" si="8"/>
        <v>0.35067660388468702</v>
      </c>
      <c r="Z27" s="56" t="b">
        <f t="shared" ca="1" si="9"/>
        <v>0</v>
      </c>
      <c r="AA27">
        <f t="shared" ca="1" si="10"/>
        <v>65</v>
      </c>
      <c r="AB27">
        <f t="shared" ca="1" si="11"/>
        <v>2</v>
      </c>
      <c r="AC27">
        <f t="shared" ca="1" si="12"/>
        <v>3</v>
      </c>
      <c r="AD27" s="30">
        <f t="shared" ca="1" si="13"/>
        <v>-2.4045714232109106E-2</v>
      </c>
      <c r="AE27" s="61" t="b">
        <f t="shared" ca="1" si="14"/>
        <v>1</v>
      </c>
    </row>
    <row r="28" spans="1:31" x14ac:dyDescent="0.25">
      <c r="A28" t="str">
        <f>'2014Q3'!A21</f>
        <v>U3</v>
      </c>
      <c r="B28" s="31">
        <f t="shared" ca="1" si="15"/>
        <v>58</v>
      </c>
      <c r="C28" s="31">
        <f t="shared" ca="1" si="16"/>
        <v>3</v>
      </c>
      <c r="D28" s="31">
        <f t="shared" ca="1" si="17"/>
        <v>3</v>
      </c>
      <c r="E28" s="32">
        <f t="shared" ca="1" si="18"/>
        <v>-0.32861913015743793</v>
      </c>
      <c r="F28" s="56" t="b">
        <f t="shared" ca="1" si="19"/>
        <v>0</v>
      </c>
      <c r="G28">
        <f t="shared" ca="1" si="20"/>
        <v>66</v>
      </c>
      <c r="H28">
        <f t="shared" ca="1" si="21"/>
        <v>3</v>
      </c>
      <c r="I28">
        <f t="shared" ca="1" si="22"/>
        <v>3</v>
      </c>
      <c r="J28" s="30">
        <f t="shared" ca="1" si="23"/>
        <v>-0.66562762443073198</v>
      </c>
      <c r="K28" s="61" t="b">
        <f t="shared" ca="1" si="24"/>
        <v>0</v>
      </c>
      <c r="L28" s="31">
        <f t="shared" ca="1" si="25"/>
        <v>61</v>
      </c>
      <c r="M28" s="31">
        <f t="shared" ca="1" si="26"/>
        <v>0</v>
      </c>
      <c r="N28" s="31">
        <f t="shared" ca="1" si="27"/>
        <v>3</v>
      </c>
      <c r="O28" s="32">
        <f t="shared" ca="1" si="28"/>
        <v>0.43590238775492884</v>
      </c>
      <c r="P28" s="56" t="b">
        <f t="shared" ca="1" si="29"/>
        <v>0</v>
      </c>
      <c r="Q28">
        <f t="shared" ca="1" si="0"/>
        <v>64</v>
      </c>
      <c r="R28">
        <f t="shared" ca="1" si="1"/>
        <v>0</v>
      </c>
      <c r="S28">
        <f t="shared" ca="1" si="2"/>
        <v>3</v>
      </c>
      <c r="T28" s="30">
        <f t="shared" ca="1" si="3"/>
        <v>0.36892683356729405</v>
      </c>
      <c r="U28" s="61" t="b">
        <f t="shared" ca="1" si="4"/>
        <v>0</v>
      </c>
      <c r="V28" s="31">
        <f t="shared" ca="1" si="5"/>
        <v>63</v>
      </c>
      <c r="W28" s="31">
        <f t="shared" ca="1" si="6"/>
        <v>1</v>
      </c>
      <c r="X28" s="31">
        <f t="shared" ca="1" si="7"/>
        <v>3</v>
      </c>
      <c r="Y28" s="32">
        <f t="shared" ca="1" si="8"/>
        <v>0.22368052614438061</v>
      </c>
      <c r="Z28" s="56" t="b">
        <f t="shared" ca="1" si="9"/>
        <v>0</v>
      </c>
      <c r="AA28">
        <f t="shared" ca="1" si="10"/>
        <v>65</v>
      </c>
      <c r="AB28">
        <f t="shared" ca="1" si="11"/>
        <v>2</v>
      </c>
      <c r="AC28">
        <f t="shared" ca="1" si="12"/>
        <v>3</v>
      </c>
      <c r="AD28" s="30">
        <f t="shared" ca="1" si="13"/>
        <v>0.17226127035805072</v>
      </c>
      <c r="AE28" s="61" t="b">
        <f t="shared" ca="1" si="14"/>
        <v>0</v>
      </c>
    </row>
    <row r="29" spans="1:31" x14ac:dyDescent="0.25">
      <c r="A29" t="str">
        <f>'2014Q3'!A23</f>
        <v>UKDEFOS</v>
      </c>
      <c r="B29" s="31">
        <f t="shared" ca="1" si="15"/>
        <v>58</v>
      </c>
      <c r="C29" s="31">
        <f t="shared" ca="1" si="16"/>
        <v>0</v>
      </c>
      <c r="D29" s="31">
        <f t="shared" ca="1" si="17"/>
        <v>0</v>
      </c>
      <c r="E29" s="32">
        <f t="shared" ca="1" si="18"/>
        <v>-4.0773730491729276E-2</v>
      </c>
      <c r="F29" s="56" t="b">
        <f t="shared" ca="1" si="19"/>
        <v>1</v>
      </c>
      <c r="G29">
        <f t="shared" ca="1" si="20"/>
        <v>66</v>
      </c>
      <c r="H29">
        <f t="shared" ca="1" si="21"/>
        <v>0</v>
      </c>
      <c r="I29">
        <f t="shared" ca="1" si="22"/>
        <v>0</v>
      </c>
      <c r="J29" s="30">
        <f t="shared" ca="1" si="23"/>
        <v>0.12755875125956029</v>
      </c>
      <c r="K29" s="61" t="b">
        <f t="shared" ca="1" si="24"/>
        <v>1</v>
      </c>
      <c r="L29" s="31">
        <f t="shared" ca="1" si="25"/>
        <v>61</v>
      </c>
      <c r="M29" s="31">
        <f t="shared" ca="1" si="26"/>
        <v>5</v>
      </c>
      <c r="N29" s="31">
        <f t="shared" ca="1" si="27"/>
        <v>0</v>
      </c>
      <c r="O29" s="32">
        <f t="shared" ca="1" si="28"/>
        <v>-0.11158597204127041</v>
      </c>
      <c r="P29" s="56" t="b">
        <f t="shared" ca="1" si="29"/>
        <v>1</v>
      </c>
      <c r="Q29">
        <f t="shared" ca="1" si="0"/>
        <v>64</v>
      </c>
      <c r="R29">
        <f t="shared" ca="1" si="1"/>
        <v>0</v>
      </c>
      <c r="S29">
        <f t="shared" ca="1" si="2"/>
        <v>0</v>
      </c>
      <c r="T29" s="30">
        <f t="shared" ca="1" si="3"/>
        <v>0.170312597731056</v>
      </c>
      <c r="U29" s="61" t="b">
        <f t="shared" ca="1" si="4"/>
        <v>1</v>
      </c>
      <c r="V29" s="31">
        <f t="shared" ca="1" si="5"/>
        <v>63</v>
      </c>
      <c r="W29" s="31">
        <f t="shared" ca="1" si="6"/>
        <v>0</v>
      </c>
      <c r="X29" s="31">
        <f t="shared" ca="1" si="7"/>
        <v>0</v>
      </c>
      <c r="Y29" s="32">
        <f t="shared" ca="1" si="8"/>
        <v>0.38249480486063114</v>
      </c>
      <c r="Z29" s="56" t="b">
        <f t="shared" ca="1" si="9"/>
        <v>0</v>
      </c>
      <c r="AA29">
        <f t="shared" ca="1" si="10"/>
        <v>65</v>
      </c>
      <c r="AB29">
        <f t="shared" ca="1" si="11"/>
        <v>1</v>
      </c>
      <c r="AC29">
        <f t="shared" ca="1" si="12"/>
        <v>0</v>
      </c>
      <c r="AD29" s="30">
        <f t="shared" ca="1" si="13"/>
        <v>1.7093195269612504E-2</v>
      </c>
      <c r="AE29" s="61" t="b">
        <f t="shared" ca="1" si="14"/>
        <v>1</v>
      </c>
    </row>
    <row r="30" spans="1:31" x14ac:dyDescent="0.25">
      <c r="A30" t="str">
        <f>'2014Q3'!A24</f>
        <v>UKMCO</v>
      </c>
      <c r="B30" s="31">
        <f t="shared" ca="1" si="15"/>
        <v>58</v>
      </c>
      <c r="C30" s="31">
        <f t="shared" ca="1" si="16"/>
        <v>2</v>
      </c>
      <c r="D30" s="31">
        <f t="shared" ca="1" si="17"/>
        <v>3</v>
      </c>
      <c r="E30" s="32">
        <f t="shared" ca="1" si="18"/>
        <v>-2.6135643273145881E-2</v>
      </c>
      <c r="F30" s="56" t="b">
        <f t="shared" ca="1" si="19"/>
        <v>1</v>
      </c>
      <c r="G30">
        <f t="shared" ca="1" si="20"/>
        <v>66</v>
      </c>
      <c r="H30">
        <f t="shared" ca="1" si="21"/>
        <v>1</v>
      </c>
      <c r="I30">
        <f t="shared" ca="1" si="22"/>
        <v>3</v>
      </c>
      <c r="J30" s="30">
        <f t="shared" ca="1" si="23"/>
        <v>-9.3482356109941822E-3</v>
      </c>
      <c r="K30" s="61" t="b">
        <f t="shared" ca="1" si="24"/>
        <v>1</v>
      </c>
      <c r="L30" s="31">
        <f t="shared" ca="1" si="25"/>
        <v>61</v>
      </c>
      <c r="M30" s="31">
        <f t="shared" ca="1" si="26"/>
        <v>9</v>
      </c>
      <c r="N30" s="31">
        <f t="shared" ca="1" si="27"/>
        <v>3</v>
      </c>
      <c r="O30" s="32">
        <f t="shared" ca="1" si="28"/>
        <v>-0.38366722074190429</v>
      </c>
      <c r="P30" s="56" t="b">
        <f t="shared" ca="1" si="29"/>
        <v>0</v>
      </c>
      <c r="Q30">
        <f t="shared" ca="1" si="0"/>
        <v>64</v>
      </c>
      <c r="R30">
        <f t="shared" ca="1" si="1"/>
        <v>2</v>
      </c>
      <c r="S30">
        <f t="shared" ca="1" si="2"/>
        <v>3</v>
      </c>
      <c r="T30" s="30">
        <f t="shared" ca="1" si="3"/>
        <v>5.2137910556941613E-2</v>
      </c>
      <c r="U30" s="61" t="b">
        <f t="shared" ca="1" si="4"/>
        <v>1</v>
      </c>
      <c r="V30" s="31">
        <f t="shared" ca="1" si="5"/>
        <v>63</v>
      </c>
      <c r="W30" s="31">
        <f t="shared" ca="1" si="6"/>
        <v>1</v>
      </c>
      <c r="X30" s="31">
        <f t="shared" ca="1" si="7"/>
        <v>3</v>
      </c>
      <c r="Y30" s="32">
        <f t="shared" ca="1" si="8"/>
        <v>0.22308721838986756</v>
      </c>
      <c r="Z30" s="56" t="b">
        <f t="shared" ca="1" si="9"/>
        <v>0</v>
      </c>
      <c r="AA30">
        <f t="shared" ca="1" si="10"/>
        <v>65</v>
      </c>
      <c r="AB30">
        <f t="shared" ca="1" si="11"/>
        <v>2</v>
      </c>
      <c r="AC30">
        <f t="shared" ca="1" si="12"/>
        <v>3</v>
      </c>
      <c r="AD30" s="30">
        <f t="shared" ca="1" si="13"/>
        <v>-0.24572300143955528</v>
      </c>
      <c r="AE30" s="61" t="b">
        <f t="shared" ca="1" si="14"/>
        <v>0</v>
      </c>
    </row>
    <row r="31" spans="1:31" x14ac:dyDescent="0.25">
      <c r="A31" t="str">
        <f>'2014Q3'!A25</f>
        <v>UKSEF</v>
      </c>
      <c r="B31" s="31">
        <f t="shared" ca="1" si="15"/>
        <v>58</v>
      </c>
      <c r="C31" s="31">
        <f t="shared" ca="1" si="16"/>
        <v>2</v>
      </c>
      <c r="D31" s="31">
        <f t="shared" ca="1" si="17"/>
        <v>3</v>
      </c>
      <c r="E31" s="32">
        <f t="shared" ca="1" si="18"/>
        <v>3.7711487396223209E-2</v>
      </c>
      <c r="F31" s="56" t="b">
        <f t="shared" ca="1" si="19"/>
        <v>1</v>
      </c>
      <c r="G31">
        <f t="shared" ca="1" si="20"/>
        <v>66</v>
      </c>
      <c r="H31">
        <f t="shared" ca="1" si="21"/>
        <v>1</v>
      </c>
      <c r="I31">
        <f t="shared" ca="1" si="22"/>
        <v>3</v>
      </c>
      <c r="J31" s="30">
        <f t="shared" ca="1" si="23"/>
        <v>0.19346502926224329</v>
      </c>
      <c r="K31" s="61" t="b">
        <f t="shared" ca="1" si="24"/>
        <v>0</v>
      </c>
      <c r="L31" s="31">
        <f t="shared" ca="1" si="25"/>
        <v>61</v>
      </c>
      <c r="M31" s="31">
        <f t="shared" ca="1" si="26"/>
        <v>9</v>
      </c>
      <c r="N31" s="31">
        <f t="shared" ca="1" si="27"/>
        <v>3</v>
      </c>
      <c r="O31" s="32">
        <f t="shared" ca="1" si="28"/>
        <v>-0.48103831629073257</v>
      </c>
      <c r="P31" s="56" t="b">
        <f t="shared" ca="1" si="29"/>
        <v>0</v>
      </c>
      <c r="Q31">
        <f t="shared" ca="1" si="0"/>
        <v>64</v>
      </c>
      <c r="R31">
        <f t="shared" ca="1" si="1"/>
        <v>0</v>
      </c>
      <c r="S31">
        <f t="shared" ca="1" si="2"/>
        <v>3</v>
      </c>
      <c r="T31" s="30">
        <f t="shared" ca="1" si="3"/>
        <v>0.10641665771327313</v>
      </c>
      <c r="U31" s="61" t="b">
        <f t="shared" ca="1" si="4"/>
        <v>1</v>
      </c>
      <c r="V31" s="31">
        <f t="shared" ca="1" si="5"/>
        <v>63</v>
      </c>
      <c r="W31" s="31">
        <f t="shared" ca="1" si="6"/>
        <v>1</v>
      </c>
      <c r="X31" s="31">
        <f t="shared" ca="1" si="7"/>
        <v>3</v>
      </c>
      <c r="Y31" s="32">
        <f t="shared" ca="1" si="8"/>
        <v>1.0952605634069523E-2</v>
      </c>
      <c r="Z31" s="56" t="b">
        <f t="shared" ca="1" si="9"/>
        <v>1</v>
      </c>
      <c r="AA31">
        <f t="shared" ca="1" si="10"/>
        <v>65</v>
      </c>
      <c r="AB31">
        <f t="shared" ca="1" si="11"/>
        <v>2</v>
      </c>
      <c r="AC31">
        <f t="shared" ca="1" si="12"/>
        <v>3</v>
      </c>
      <c r="AD31" s="30">
        <f t="shared" ca="1" si="13"/>
        <v>-1.4962582039138361E-2</v>
      </c>
      <c r="AE31" s="61" t="b">
        <f t="shared" ca="1" si="14"/>
        <v>1</v>
      </c>
    </row>
    <row r="32" spans="1:31" x14ac:dyDescent="0.25">
      <c r="A32" t="str">
        <f>'2014Q3'!A26</f>
        <v>UKSEO</v>
      </c>
      <c r="B32" s="31">
        <f t="shared" ca="1" si="15"/>
        <v>58</v>
      </c>
      <c r="C32" s="31">
        <f t="shared" ca="1" si="16"/>
        <v>4</v>
      </c>
      <c r="D32" s="31">
        <f t="shared" ca="1" si="17"/>
        <v>3</v>
      </c>
      <c r="E32" s="32">
        <f t="shared" ca="1" si="18"/>
        <v>-0.14108313284785678</v>
      </c>
      <c r="F32" s="56" t="b">
        <f t="shared" ca="1" si="19"/>
        <v>1</v>
      </c>
      <c r="G32">
        <f t="shared" ca="1" si="20"/>
        <v>66</v>
      </c>
      <c r="H32">
        <f t="shared" ca="1" si="21"/>
        <v>3</v>
      </c>
      <c r="I32">
        <f t="shared" ca="1" si="22"/>
        <v>3</v>
      </c>
      <c r="J32" s="30">
        <f t="shared" ca="1" si="23"/>
        <v>0.11095700150420185</v>
      </c>
      <c r="K32" s="61" t="b">
        <f t="shared" ca="1" si="24"/>
        <v>1</v>
      </c>
      <c r="L32" s="31">
        <f t="shared" ca="1" si="25"/>
        <v>61</v>
      </c>
      <c r="M32" s="31">
        <f t="shared" ca="1" si="26"/>
        <v>4</v>
      </c>
      <c r="N32" s="31">
        <f t="shared" ca="1" si="27"/>
        <v>3</v>
      </c>
      <c r="O32" s="32">
        <f t="shared" ca="1" si="28"/>
        <v>0.14091947544590255</v>
      </c>
      <c r="P32" s="56" t="b">
        <f t="shared" ca="1" si="29"/>
        <v>1</v>
      </c>
      <c r="Q32">
        <f t="shared" ca="1" si="0"/>
        <v>64</v>
      </c>
      <c r="R32">
        <f t="shared" ca="1" si="1"/>
        <v>3</v>
      </c>
      <c r="S32">
        <f t="shared" ca="1" si="2"/>
        <v>3</v>
      </c>
      <c r="T32" s="30">
        <f t="shared" ca="1" si="3"/>
        <v>0.11713576731220965</v>
      </c>
      <c r="U32" s="61" t="b">
        <f t="shared" ca="1" si="4"/>
        <v>1</v>
      </c>
      <c r="V32" s="31">
        <f t="shared" ca="1" si="5"/>
        <v>63</v>
      </c>
      <c r="W32" s="31">
        <f t="shared" ca="1" si="6"/>
        <v>0</v>
      </c>
      <c r="X32" s="31">
        <f t="shared" ca="1" si="7"/>
        <v>3</v>
      </c>
      <c r="Y32" s="32">
        <f t="shared" ca="1" si="8"/>
        <v>0.29611928533569565</v>
      </c>
      <c r="Z32" s="56" t="b">
        <f t="shared" ca="1" si="9"/>
        <v>0</v>
      </c>
      <c r="AA32">
        <f t="shared" ca="1" si="10"/>
        <v>65</v>
      </c>
      <c r="AB32">
        <f t="shared" ca="1" si="11"/>
        <v>1</v>
      </c>
      <c r="AC32">
        <f t="shared" ca="1" si="12"/>
        <v>3</v>
      </c>
      <c r="AD32" s="30">
        <f t="shared" ca="1" si="13"/>
        <v>2.3240723049546497E-2</v>
      </c>
      <c r="AE32" s="61" t="b">
        <f t="shared" ca="1" si="14"/>
        <v>1</v>
      </c>
    </row>
    <row r="33" spans="1:31" x14ac:dyDescent="0.25">
      <c r="A33" t="str">
        <f>'2014Q3'!A27</f>
        <v>UKSSO</v>
      </c>
      <c r="B33" s="31">
        <f t="shared" ca="1" si="15"/>
        <v>58</v>
      </c>
      <c r="C33" s="31">
        <f t="shared" ca="1" si="16"/>
        <v>0</v>
      </c>
      <c r="D33" s="31">
        <f t="shared" ca="1" si="17"/>
        <v>3</v>
      </c>
      <c r="E33" s="32">
        <f t="shared" ca="1" si="18"/>
        <v>0.17583755670830015</v>
      </c>
      <c r="F33" s="56" t="b">
        <f t="shared" ca="1" si="19"/>
        <v>1</v>
      </c>
      <c r="G33">
        <f t="shared" ca="1" si="20"/>
        <v>66</v>
      </c>
      <c r="H33">
        <f t="shared" ca="1" si="21"/>
        <v>1</v>
      </c>
      <c r="I33">
        <f t="shared" ca="1" si="22"/>
        <v>3</v>
      </c>
      <c r="J33" s="30">
        <f t="shared" ca="1" si="23"/>
        <v>7.4404710478566227E-2</v>
      </c>
      <c r="K33" s="61" t="b">
        <f t="shared" ca="1" si="24"/>
        <v>1</v>
      </c>
      <c r="L33" s="31">
        <f t="shared" ca="1" si="25"/>
        <v>61</v>
      </c>
      <c r="M33" s="31">
        <f t="shared" ca="1" si="26"/>
        <v>7</v>
      </c>
      <c r="N33" s="31">
        <f t="shared" ca="1" si="27"/>
        <v>3</v>
      </c>
      <c r="O33" s="32">
        <f t="shared" ca="1" si="28"/>
        <v>-7.6106331904711055E-2</v>
      </c>
      <c r="P33" s="56" t="b">
        <f t="shared" ca="1" si="29"/>
        <v>1</v>
      </c>
      <c r="Q33">
        <f t="shared" ca="1" si="0"/>
        <v>64</v>
      </c>
      <c r="R33">
        <f t="shared" ca="1" si="1"/>
        <v>2</v>
      </c>
      <c r="S33">
        <f t="shared" ca="1" si="2"/>
        <v>3</v>
      </c>
      <c r="T33" s="30">
        <f t="shared" ca="1" si="3"/>
        <v>0.21107123480922252</v>
      </c>
      <c r="U33" s="61" t="b">
        <f t="shared" ca="1" si="4"/>
        <v>0</v>
      </c>
      <c r="V33" s="31">
        <f t="shared" ca="1" si="5"/>
        <v>63</v>
      </c>
      <c r="W33" s="31">
        <f t="shared" ca="1" si="6"/>
        <v>0</v>
      </c>
      <c r="X33" s="31">
        <f t="shared" ca="1" si="7"/>
        <v>3</v>
      </c>
      <c r="Y33" s="32">
        <f t="shared" ca="1" si="8"/>
        <v>0.37536462398019999</v>
      </c>
      <c r="Z33" s="56" t="b">
        <f t="shared" ca="1" si="9"/>
        <v>0</v>
      </c>
      <c r="AA33">
        <f t="shared" ca="1" si="10"/>
        <v>65</v>
      </c>
      <c r="AB33">
        <f t="shared" ca="1" si="11"/>
        <v>1</v>
      </c>
      <c r="AC33">
        <f t="shared" ca="1" si="12"/>
        <v>3</v>
      </c>
      <c r="AD33" s="30">
        <f t="shared" ca="1" si="13"/>
        <v>4.8699691395890254E-2</v>
      </c>
      <c r="AE33" s="61" t="b">
        <f t="shared" ca="1" si="14"/>
        <v>1</v>
      </c>
    </row>
    <row r="34" spans="1:31" x14ac:dyDescent="0.25">
      <c r="A34" t="str">
        <f>'2014Q3'!A29</f>
        <v>TEWK</v>
      </c>
      <c r="B34" s="31">
        <f t="shared" ca="1" si="15"/>
        <v>58</v>
      </c>
      <c r="C34" s="31">
        <f t="shared" ca="1" si="16"/>
        <v>2</v>
      </c>
      <c r="D34" s="31">
        <f t="shared" ca="1" si="17"/>
        <v>3</v>
      </c>
      <c r="E34" s="32">
        <f t="shared" ca="1" si="18"/>
        <v>2.6450884665729202E-2</v>
      </c>
      <c r="F34" s="56" t="b">
        <f t="shared" ca="1" si="19"/>
        <v>1</v>
      </c>
      <c r="G34">
        <f t="shared" ca="1" si="20"/>
        <v>66</v>
      </c>
      <c r="H34">
        <f t="shared" ca="1" si="21"/>
        <v>1</v>
      </c>
      <c r="I34">
        <f t="shared" ca="1" si="22"/>
        <v>3</v>
      </c>
      <c r="J34" s="30">
        <f t="shared" ca="1" si="23"/>
        <v>0.19442296610878806</v>
      </c>
      <c r="K34" s="61" t="b">
        <f t="shared" ca="1" si="24"/>
        <v>0</v>
      </c>
      <c r="L34" s="31">
        <f t="shared" ca="1" si="25"/>
        <v>61</v>
      </c>
      <c r="M34" s="31">
        <f t="shared" ca="1" si="26"/>
        <v>5</v>
      </c>
      <c r="N34" s="31">
        <f t="shared" ca="1" si="27"/>
        <v>3</v>
      </c>
      <c r="O34" s="32">
        <f t="shared" ca="1" si="28"/>
        <v>-0.31996926475763399</v>
      </c>
      <c r="P34" s="56" t="b">
        <f t="shared" ca="1" si="29"/>
        <v>0</v>
      </c>
      <c r="Q34">
        <f t="shared" ca="1" si="0"/>
        <v>64</v>
      </c>
      <c r="R34">
        <f t="shared" ca="1" si="1"/>
        <v>0</v>
      </c>
      <c r="S34">
        <f t="shared" ca="1" si="2"/>
        <v>3</v>
      </c>
      <c r="T34" s="30">
        <f t="shared" ca="1" si="3"/>
        <v>9.5286044020526428E-2</v>
      </c>
      <c r="U34" s="61" t="b">
        <f t="shared" ca="1" si="4"/>
        <v>1</v>
      </c>
      <c r="V34" s="31">
        <f t="shared" ref="V34:V45" ca="1" si="30">VLOOKUP($A34,INDIRECT("'" &amp; V$7 &amp;"'!$A$1:$T$43"),V$1,FALSE)</f>
        <v>63</v>
      </c>
      <c r="W34" s="31">
        <f t="shared" ref="W34:W45" ca="1" si="31">VLOOKUP($A34,INDIRECT("'" &amp; V$7 &amp;"'!$A$1:$T$43"),W$1,FALSE)</f>
        <v>1</v>
      </c>
      <c r="X34" s="31">
        <f t="shared" ref="X34:X45" ca="1" si="32">VLOOKUP($A34,INDIRECT("'" &amp; V$7 &amp;"'!$A$1:$T$43"),X$1,FALSE)</f>
        <v>3</v>
      </c>
      <c r="Y34" s="32">
        <f t="shared" ref="Y34:Y45" ca="1" si="33">VLOOKUP($A34,INDIRECT("'" &amp; V$7 &amp;"'!$A$1:$T$43"),Y$1,FALSE)</f>
        <v>7.9437194288122237E-3</v>
      </c>
      <c r="Z34" s="56" t="b">
        <f t="shared" ref="Z34:Z45" ca="1" si="34">NOT(VLOOKUP($A34,INDIRECT("'" &amp; V$7 &amp;"'!$A$1:$T$43"),Z$1,FALSE)="X")</f>
        <v>1</v>
      </c>
      <c r="AA34">
        <f t="shared" ref="AA34:AA45" ca="1" si="35">VLOOKUP($A34,INDIRECT("'" &amp; AA$7 &amp;"'!$A$1:$T$43"),AA$1,FALSE)</f>
        <v>65</v>
      </c>
      <c r="AB34">
        <f t="shared" ref="AB34:AB45" ca="1" si="36">VLOOKUP($A34,INDIRECT("'" &amp; AA$7 &amp;"'!$A$1:$T$43"),AB$1,FALSE)</f>
        <v>4</v>
      </c>
      <c r="AC34">
        <f t="shared" ref="AC34:AC45" ca="1" si="37">VLOOKUP($A34,INDIRECT("'" &amp; AA$7 &amp;"'!$A$1:$T$43"),AC$1,FALSE)</f>
        <v>3</v>
      </c>
      <c r="AD34" s="30">
        <f t="shared" ref="AD34:AD45" ca="1" si="38">VLOOKUP($A34,INDIRECT("'" &amp; AA$7 &amp;"'!$A$1:$T$43"),AD$1,FALSE)</f>
        <v>-5.5679298447992132E-2</v>
      </c>
      <c r="AE34" s="61" t="b">
        <f t="shared" ref="AE34:AE45" ca="1" si="39">NOT(VLOOKUP($A34,INDIRECT("'" &amp; AA$7 &amp;"'!$A$1:$T$43"),AE$1,FALSE)="X")</f>
        <v>1</v>
      </c>
    </row>
    <row r="35" spans="1:31" x14ac:dyDescent="0.25">
      <c r="A35" t="str">
        <f>'2014Q3'!A30</f>
        <v>OMGB</v>
      </c>
      <c r="B35" s="31">
        <f t="shared" ca="1" si="15"/>
        <v>58</v>
      </c>
      <c r="C35" s="31">
        <f t="shared" ca="1" si="16"/>
        <v>1</v>
      </c>
      <c r="D35" s="31">
        <f t="shared" ca="1" si="17"/>
        <v>0</v>
      </c>
      <c r="E35" s="32">
        <f t="shared" ca="1" si="18"/>
        <v>0.17123994837978873</v>
      </c>
      <c r="F35" s="56" t="b">
        <f t="shared" ca="1" si="19"/>
        <v>1</v>
      </c>
      <c r="G35">
        <f t="shared" ca="1" si="20"/>
        <v>66</v>
      </c>
      <c r="H35">
        <f t="shared" ca="1" si="21"/>
        <v>0</v>
      </c>
      <c r="I35">
        <f t="shared" ca="1" si="22"/>
        <v>0</v>
      </c>
      <c r="J35" s="30">
        <f t="shared" ca="1" si="23"/>
        <v>7.5537151148533543E-2</v>
      </c>
      <c r="K35" s="61" t="b">
        <f t="shared" ca="1" si="24"/>
        <v>1</v>
      </c>
      <c r="L35" s="31">
        <f t="shared" ca="1" si="25"/>
        <v>61</v>
      </c>
      <c r="M35" s="31">
        <f t="shared" ca="1" si="26"/>
        <v>0</v>
      </c>
      <c r="N35" s="31">
        <f t="shared" ca="1" si="27"/>
        <v>0</v>
      </c>
      <c r="O35" s="32">
        <f t="shared" ca="1" si="28"/>
        <v>0.3850968598853034</v>
      </c>
      <c r="P35" s="56" t="b">
        <f t="shared" ca="1" si="29"/>
        <v>0</v>
      </c>
      <c r="Q35">
        <f t="shared" ca="1" si="0"/>
        <v>64</v>
      </c>
      <c r="R35">
        <f t="shared" ca="1" si="1"/>
        <v>1</v>
      </c>
      <c r="S35">
        <f t="shared" ca="1" si="2"/>
        <v>0</v>
      </c>
      <c r="T35" s="30">
        <f t="shared" ca="1" si="3"/>
        <v>0.25125140024113313</v>
      </c>
      <c r="U35" s="61" t="b">
        <f t="shared" ca="1" si="4"/>
        <v>0</v>
      </c>
      <c r="V35" s="31">
        <f t="shared" ca="1" si="30"/>
        <v>63</v>
      </c>
      <c r="W35" s="31">
        <f t="shared" ca="1" si="31"/>
        <v>0</v>
      </c>
      <c r="X35" s="31">
        <f t="shared" ca="1" si="32"/>
        <v>0</v>
      </c>
      <c r="Y35" s="32">
        <f t="shared" ca="1" si="33"/>
        <v>-8.5028317682763088E-2</v>
      </c>
      <c r="Z35" s="56" t="b">
        <f t="shared" ca="1" si="34"/>
        <v>1</v>
      </c>
      <c r="AA35">
        <f t="shared" ca="1" si="35"/>
        <v>65</v>
      </c>
      <c r="AB35">
        <f t="shared" ca="1" si="36"/>
        <v>0</v>
      </c>
      <c r="AC35">
        <f t="shared" ca="1" si="37"/>
        <v>0</v>
      </c>
      <c r="AD35" s="30">
        <f t="shared" ca="1" si="38"/>
        <v>-0.17519217673732945</v>
      </c>
      <c r="AE35" s="61" t="b">
        <f t="shared" ca="1" si="39"/>
        <v>0</v>
      </c>
    </row>
    <row r="36" spans="1:31" x14ac:dyDescent="0.25">
      <c r="A36" t="str">
        <f>'2014Q3'!A31</f>
        <v>SKUKOPP</v>
      </c>
      <c r="B36" s="31">
        <f t="shared" ca="1" si="15"/>
        <v>58</v>
      </c>
      <c r="C36" s="31">
        <f t="shared" ca="1" si="16"/>
        <v>2</v>
      </c>
      <c r="D36" s="31">
        <f t="shared" ca="1" si="17"/>
        <v>3</v>
      </c>
      <c r="E36" s="32">
        <f t="shared" ca="1" si="18"/>
        <v>-2.3876606384488852E-2</v>
      </c>
      <c r="F36" s="56" t="b">
        <f t="shared" ca="1" si="19"/>
        <v>1</v>
      </c>
      <c r="G36">
        <f t="shared" ca="1" si="20"/>
        <v>66</v>
      </c>
      <c r="H36">
        <f t="shared" ca="1" si="21"/>
        <v>1</v>
      </c>
      <c r="I36">
        <f t="shared" ca="1" si="22"/>
        <v>3</v>
      </c>
      <c r="J36" s="30">
        <f t="shared" ca="1" si="23"/>
        <v>-8.79703313628033E-3</v>
      </c>
      <c r="K36" s="61" t="b">
        <f t="shared" ca="1" si="24"/>
        <v>1</v>
      </c>
      <c r="L36" s="31">
        <f t="shared" ca="1" si="25"/>
        <v>61</v>
      </c>
      <c r="M36" s="31">
        <f t="shared" ca="1" si="26"/>
        <v>9</v>
      </c>
      <c r="N36" s="31">
        <f t="shared" ca="1" si="27"/>
        <v>3</v>
      </c>
      <c r="O36" s="32">
        <f t="shared" ca="1" si="28"/>
        <v>-0.38358533899232072</v>
      </c>
      <c r="P36" s="56" t="b">
        <f t="shared" ca="1" si="29"/>
        <v>0</v>
      </c>
      <c r="Q36">
        <f t="shared" ca="1" si="0"/>
        <v>64</v>
      </c>
      <c r="R36">
        <f t="shared" ca="1" si="1"/>
        <v>2</v>
      </c>
      <c r="S36">
        <f t="shared" ca="1" si="2"/>
        <v>3</v>
      </c>
      <c r="T36" s="30">
        <f t="shared" ca="1" si="3"/>
        <v>5.5158246468307581E-2</v>
      </c>
      <c r="U36" s="61" t="b">
        <f t="shared" ca="1" si="4"/>
        <v>1</v>
      </c>
      <c r="V36" s="31">
        <f t="shared" ca="1" si="30"/>
        <v>63</v>
      </c>
      <c r="W36" s="31">
        <f t="shared" ca="1" si="31"/>
        <v>1</v>
      </c>
      <c r="X36" s="31">
        <f t="shared" ca="1" si="32"/>
        <v>3</v>
      </c>
      <c r="Y36" s="32">
        <f t="shared" ca="1" si="33"/>
        <v>0.22342232523504635</v>
      </c>
      <c r="Z36" s="56" t="b">
        <f t="shared" ca="1" si="34"/>
        <v>0</v>
      </c>
      <c r="AA36">
        <f t="shared" ca="1" si="35"/>
        <v>65</v>
      </c>
      <c r="AB36">
        <f t="shared" ca="1" si="36"/>
        <v>2</v>
      </c>
      <c r="AC36">
        <f t="shared" ca="1" si="37"/>
        <v>3</v>
      </c>
      <c r="AD36" s="30">
        <f t="shared" ca="1" si="38"/>
        <v>-0.24491252631351368</v>
      </c>
      <c r="AE36" s="61" t="b">
        <f t="shared" ca="1" si="39"/>
        <v>0</v>
      </c>
    </row>
    <row r="37" spans="1:31" x14ac:dyDescent="0.25">
      <c r="A37" t="str">
        <f>'2014Q3'!A32</f>
        <v>UKOPP</v>
      </c>
      <c r="B37" s="31">
        <f t="shared" ca="1" si="15"/>
        <v>58</v>
      </c>
      <c r="C37" s="31">
        <f t="shared" ca="1" si="16"/>
        <v>0</v>
      </c>
      <c r="D37" s="31">
        <f t="shared" ca="1" si="17"/>
        <v>0</v>
      </c>
      <c r="E37" s="32">
        <f t="shared" ca="1" si="18"/>
        <v>6.5214596431768079E-2</v>
      </c>
      <c r="F37" s="56" t="b">
        <f t="shared" ca="1" si="19"/>
        <v>1</v>
      </c>
      <c r="G37">
        <f t="shared" ca="1" si="20"/>
        <v>66</v>
      </c>
      <c r="H37">
        <f t="shared" ca="1" si="21"/>
        <v>1</v>
      </c>
      <c r="I37">
        <f t="shared" ca="1" si="22"/>
        <v>0</v>
      </c>
      <c r="J37" s="30">
        <f t="shared" ca="1" si="23"/>
        <v>-0.11688997684575098</v>
      </c>
      <c r="K37" s="61" t="b">
        <f t="shared" ca="1" si="24"/>
        <v>1</v>
      </c>
      <c r="L37" s="31">
        <f t="shared" ca="1" si="25"/>
        <v>61</v>
      </c>
      <c r="M37" s="31">
        <f t="shared" ca="1" si="26"/>
        <v>1</v>
      </c>
      <c r="N37" s="31">
        <f t="shared" ca="1" si="27"/>
        <v>0</v>
      </c>
      <c r="O37" s="32">
        <f t="shared" ca="1" si="28"/>
        <v>-0.25594285016628748</v>
      </c>
      <c r="P37" s="56" t="b">
        <f t="shared" ca="1" si="29"/>
        <v>0</v>
      </c>
      <c r="Q37">
        <f t="shared" ca="1" si="0"/>
        <v>64</v>
      </c>
      <c r="R37">
        <f t="shared" ca="1" si="1"/>
        <v>1</v>
      </c>
      <c r="S37">
        <f t="shared" ca="1" si="2"/>
        <v>0</v>
      </c>
      <c r="T37" s="30">
        <f t="shared" ca="1" si="3"/>
        <v>-0.13718913144267209</v>
      </c>
      <c r="U37" s="61" t="b">
        <f t="shared" ca="1" si="4"/>
        <v>1</v>
      </c>
      <c r="V37" s="31">
        <f t="shared" ca="1" si="30"/>
        <v>63</v>
      </c>
      <c r="W37" s="31">
        <f t="shared" ca="1" si="31"/>
        <v>0</v>
      </c>
      <c r="X37" s="31">
        <f t="shared" ca="1" si="32"/>
        <v>0</v>
      </c>
      <c r="Y37" s="32">
        <f t="shared" ca="1" si="33"/>
        <v>0.19854719544119948</v>
      </c>
      <c r="Z37" s="56" t="b">
        <f t="shared" ca="1" si="34"/>
        <v>0</v>
      </c>
      <c r="AA37">
        <f t="shared" ca="1" si="35"/>
        <v>65</v>
      </c>
      <c r="AB37">
        <f t="shared" ca="1" si="36"/>
        <v>1</v>
      </c>
      <c r="AC37">
        <f t="shared" ca="1" si="37"/>
        <v>0</v>
      </c>
      <c r="AD37" s="30">
        <f t="shared" ca="1" si="38"/>
        <v>-0.11988369911888719</v>
      </c>
      <c r="AE37" s="61" t="b">
        <f t="shared" ca="1" si="39"/>
        <v>1</v>
      </c>
    </row>
    <row r="38" spans="1:31" x14ac:dyDescent="0.25">
      <c r="A38" t="str">
        <f>'2014Q3'!A33</f>
        <v>EBIOM</v>
      </c>
      <c r="B38" s="31">
        <f t="shared" ca="1" si="15"/>
        <v>58</v>
      </c>
      <c r="C38" s="31">
        <f t="shared" ca="1" si="16"/>
        <v>4</v>
      </c>
      <c r="D38" s="31">
        <f t="shared" ca="1" si="17"/>
        <v>3</v>
      </c>
      <c r="E38" s="32">
        <f t="shared" ca="1" si="18"/>
        <v>-0.19705416887361782</v>
      </c>
      <c r="F38" s="56" t="b">
        <f t="shared" ca="1" si="19"/>
        <v>0</v>
      </c>
      <c r="G38">
        <f t="shared" ca="1" si="20"/>
        <v>66</v>
      </c>
      <c r="H38">
        <f t="shared" ca="1" si="21"/>
        <v>6</v>
      </c>
      <c r="I38">
        <f t="shared" ca="1" si="22"/>
        <v>3</v>
      </c>
      <c r="J38" s="30">
        <f t="shared" ca="1" si="23"/>
        <v>-0.16358911781880181</v>
      </c>
      <c r="K38" s="61" t="b">
        <f t="shared" ca="1" si="24"/>
        <v>1</v>
      </c>
      <c r="L38" s="31">
        <f t="shared" ca="1" si="25"/>
        <v>61</v>
      </c>
      <c r="M38" s="31">
        <f t="shared" ca="1" si="26"/>
        <v>8</v>
      </c>
      <c r="N38" s="31">
        <f t="shared" ca="1" si="27"/>
        <v>3</v>
      </c>
      <c r="O38" s="32">
        <f t="shared" ca="1" si="28"/>
        <v>-0.34382073085862541</v>
      </c>
      <c r="P38" s="56" t="b">
        <f t="shared" ca="1" si="29"/>
        <v>0</v>
      </c>
      <c r="Q38">
        <f t="shared" ca="1" si="0"/>
        <v>64</v>
      </c>
      <c r="R38">
        <f t="shared" ca="1" si="1"/>
        <v>4</v>
      </c>
      <c r="S38">
        <f t="shared" ca="1" si="2"/>
        <v>3</v>
      </c>
      <c r="T38" s="30">
        <f t="shared" ca="1" si="3"/>
        <v>-9.1311544805912526E-2</v>
      </c>
      <c r="U38" s="61" t="b">
        <f t="shared" ca="1" si="4"/>
        <v>1</v>
      </c>
      <c r="V38" s="31">
        <f t="shared" ca="1" si="30"/>
        <v>63</v>
      </c>
      <c r="W38" s="31">
        <f t="shared" ca="1" si="31"/>
        <v>0</v>
      </c>
      <c r="X38" s="31">
        <f t="shared" ca="1" si="32"/>
        <v>3</v>
      </c>
      <c r="Y38" s="32">
        <f t="shared" ca="1" si="33"/>
        <v>0.21406795211199581</v>
      </c>
      <c r="Z38" s="56" t="b">
        <f t="shared" ca="1" si="34"/>
        <v>0</v>
      </c>
      <c r="AA38">
        <f t="shared" ca="1" si="35"/>
        <v>65</v>
      </c>
      <c r="AB38">
        <f t="shared" ca="1" si="36"/>
        <v>3</v>
      </c>
      <c r="AC38">
        <f t="shared" ca="1" si="37"/>
        <v>3</v>
      </c>
      <c r="AD38" s="30">
        <f t="shared" ca="1" si="38"/>
        <v>-0.213453023506047</v>
      </c>
      <c r="AE38" s="61" t="b">
        <f t="shared" ca="1" si="39"/>
        <v>0</v>
      </c>
    </row>
    <row r="39" spans="1:31" x14ac:dyDescent="0.25">
      <c r="A39" t="str">
        <f>'2014Q3'!A34</f>
        <v>SKEUREQ</v>
      </c>
      <c r="B39" s="31">
        <f t="shared" ca="1" si="15"/>
        <v>58</v>
      </c>
      <c r="C39" s="31">
        <f t="shared" ca="1" si="16"/>
        <v>2</v>
      </c>
      <c r="D39" s="31">
        <f t="shared" ca="1" si="17"/>
        <v>0</v>
      </c>
      <c r="E39" s="32">
        <f t="shared" ca="1" si="18"/>
        <v>-0.14310918239572268</v>
      </c>
      <c r="F39" s="56" t="b">
        <f t="shared" ca="1" si="19"/>
        <v>1</v>
      </c>
      <c r="G39">
        <f t="shared" ca="1" si="20"/>
        <v>66</v>
      </c>
      <c r="H39">
        <f t="shared" ca="1" si="21"/>
        <v>0</v>
      </c>
      <c r="I39">
        <f t="shared" ca="1" si="22"/>
        <v>0</v>
      </c>
      <c r="J39" s="30">
        <f t="shared" ca="1" si="23"/>
        <v>5.7095387888208893E-2</v>
      </c>
      <c r="K39" s="61" t="b">
        <f t="shared" ca="1" si="24"/>
        <v>1</v>
      </c>
      <c r="L39" s="31">
        <f t="shared" ca="1" si="25"/>
        <v>61</v>
      </c>
      <c r="M39" s="31">
        <f t="shared" ca="1" si="26"/>
        <v>0</v>
      </c>
      <c r="N39" s="31">
        <f t="shared" ca="1" si="27"/>
        <v>0</v>
      </c>
      <c r="O39" s="32">
        <f t="shared" ca="1" si="28"/>
        <v>0.31873159052486866</v>
      </c>
      <c r="P39" s="56" t="b">
        <f t="shared" ca="1" si="29"/>
        <v>0</v>
      </c>
      <c r="Q39">
        <f t="shared" ca="1" si="0"/>
        <v>64</v>
      </c>
      <c r="R39">
        <f t="shared" ca="1" si="1"/>
        <v>1</v>
      </c>
      <c r="S39">
        <f t="shared" ca="1" si="2"/>
        <v>0</v>
      </c>
      <c r="T39" s="30">
        <f t="shared" ca="1" si="3"/>
        <v>0.10633123225941887</v>
      </c>
      <c r="U39" s="61" t="b">
        <f t="shared" ca="1" si="4"/>
        <v>1</v>
      </c>
      <c r="V39" s="31">
        <f t="shared" ca="1" si="30"/>
        <v>63</v>
      </c>
      <c r="W39" s="31">
        <f t="shared" ca="1" si="31"/>
        <v>0</v>
      </c>
      <c r="X39" s="31">
        <f t="shared" ca="1" si="32"/>
        <v>0</v>
      </c>
      <c r="Y39" s="32">
        <f t="shared" ca="1" si="33"/>
        <v>0.36281835849267929</v>
      </c>
      <c r="Z39" s="56" t="b">
        <f t="shared" ca="1" si="34"/>
        <v>0</v>
      </c>
      <c r="AA39">
        <f t="shared" ca="1" si="35"/>
        <v>65</v>
      </c>
      <c r="AB39">
        <f t="shared" ca="1" si="36"/>
        <v>0</v>
      </c>
      <c r="AC39">
        <f t="shared" ca="1" si="37"/>
        <v>0</v>
      </c>
      <c r="AD39" s="30">
        <f t="shared" ca="1" si="38"/>
        <v>0.20792525019277563</v>
      </c>
      <c r="AE39" s="61" t="b">
        <f t="shared" ca="1" si="39"/>
        <v>0</v>
      </c>
    </row>
    <row r="40" spans="1:31" x14ac:dyDescent="0.25">
      <c r="A40" t="str">
        <f>'2014Q3'!A35</f>
        <v>SKJPNEQ</v>
      </c>
      <c r="B40" s="31">
        <f t="shared" ca="1" si="15"/>
        <v>58</v>
      </c>
      <c r="C40" s="31">
        <f t="shared" ca="1" si="16"/>
        <v>1</v>
      </c>
      <c r="D40" s="31">
        <f t="shared" ca="1" si="17"/>
        <v>0</v>
      </c>
      <c r="E40" s="32">
        <f t="shared" ca="1" si="18"/>
        <v>-5.18590422740135E-2</v>
      </c>
      <c r="F40" s="56" t="b">
        <f t="shared" ca="1" si="19"/>
        <v>1</v>
      </c>
      <c r="G40">
        <f t="shared" ca="1" si="20"/>
        <v>66</v>
      </c>
      <c r="H40">
        <f t="shared" ca="1" si="21"/>
        <v>0</v>
      </c>
      <c r="I40">
        <f t="shared" ca="1" si="22"/>
        <v>0</v>
      </c>
      <c r="J40" s="30">
        <f t="shared" ca="1" si="23"/>
        <v>0.49507129060337784</v>
      </c>
      <c r="K40" s="61" t="b">
        <f t="shared" ca="1" si="24"/>
        <v>0</v>
      </c>
      <c r="L40" s="31">
        <f t="shared" ca="1" si="25"/>
        <v>60</v>
      </c>
      <c r="M40" s="31">
        <f t="shared" ca="1" si="26"/>
        <v>0</v>
      </c>
      <c r="N40" s="31">
        <f t="shared" ca="1" si="27"/>
        <v>0</v>
      </c>
      <c r="O40" s="32">
        <f t="shared" ca="1" si="28"/>
        <v>0.47264623590403732</v>
      </c>
      <c r="P40" s="56" t="b">
        <f t="shared" ca="1" si="29"/>
        <v>0</v>
      </c>
      <c r="Q40">
        <f t="shared" ca="1" si="0"/>
        <v>64</v>
      </c>
      <c r="R40">
        <f t="shared" ca="1" si="1"/>
        <v>1</v>
      </c>
      <c r="S40">
        <f t="shared" ca="1" si="2"/>
        <v>0</v>
      </c>
      <c r="T40" s="30">
        <f t="shared" ca="1" si="3"/>
        <v>0.23733101753613439</v>
      </c>
      <c r="U40" s="61" t="b">
        <f t="shared" ca="1" si="4"/>
        <v>0</v>
      </c>
      <c r="V40" s="31">
        <f t="shared" ca="1" si="30"/>
        <v>63</v>
      </c>
      <c r="W40" s="31">
        <f t="shared" ca="1" si="31"/>
        <v>0</v>
      </c>
      <c r="X40" s="31">
        <f t="shared" ca="1" si="32"/>
        <v>0</v>
      </c>
      <c r="Y40" s="32">
        <f t="shared" ca="1" si="33"/>
        <v>0.48582290322351906</v>
      </c>
      <c r="Z40" s="56" t="b">
        <f t="shared" ca="1" si="34"/>
        <v>0</v>
      </c>
      <c r="AA40">
        <f t="shared" ca="1" si="35"/>
        <v>65</v>
      </c>
      <c r="AB40">
        <f t="shared" ca="1" si="36"/>
        <v>0</v>
      </c>
      <c r="AC40">
        <f t="shared" ca="1" si="37"/>
        <v>0</v>
      </c>
      <c r="AD40" s="30">
        <f t="shared" ca="1" si="38"/>
        <v>0.24962157045432642</v>
      </c>
      <c r="AE40" s="61" t="b">
        <f t="shared" ca="1" si="39"/>
        <v>0</v>
      </c>
    </row>
    <row r="41" spans="1:31" x14ac:dyDescent="0.25">
      <c r="A41" t="str">
        <f>'2014Q3'!A36</f>
        <v>SKGBLBND</v>
      </c>
      <c r="B41" s="31">
        <f t="shared" ca="1" si="15"/>
        <v>58</v>
      </c>
      <c r="C41" s="31">
        <f t="shared" ca="1" si="16"/>
        <v>2</v>
      </c>
      <c r="D41" s="31">
        <f t="shared" ca="1" si="17"/>
        <v>0</v>
      </c>
      <c r="E41" s="32">
        <f t="shared" ca="1" si="18"/>
        <v>-0.1710495233373015</v>
      </c>
      <c r="F41" s="56" t="b">
        <f t="shared" ca="1" si="19"/>
        <v>1</v>
      </c>
      <c r="G41">
        <f t="shared" ca="1" si="20"/>
        <v>66</v>
      </c>
      <c r="H41">
        <f t="shared" ca="1" si="21"/>
        <v>0</v>
      </c>
      <c r="I41">
        <f t="shared" ca="1" si="22"/>
        <v>0</v>
      </c>
      <c r="J41" s="30">
        <f t="shared" ca="1" si="23"/>
        <v>0.29782960325852315</v>
      </c>
      <c r="K41" s="61" t="b">
        <f t="shared" ca="1" si="24"/>
        <v>0</v>
      </c>
      <c r="L41" s="31">
        <f t="shared" ca="1" si="25"/>
        <v>61</v>
      </c>
      <c r="M41" s="31">
        <f t="shared" ca="1" si="26"/>
        <v>0</v>
      </c>
      <c r="N41" s="31">
        <f t="shared" ca="1" si="27"/>
        <v>0</v>
      </c>
      <c r="O41" s="32">
        <f t="shared" ca="1" si="28"/>
        <v>0.51599996461351505</v>
      </c>
      <c r="P41" s="56" t="b">
        <f t="shared" ca="1" si="29"/>
        <v>0</v>
      </c>
      <c r="Q41">
        <f t="shared" ca="1" si="0"/>
        <v>64</v>
      </c>
      <c r="R41">
        <f t="shared" ca="1" si="1"/>
        <v>0</v>
      </c>
      <c r="S41">
        <f t="shared" ca="1" si="2"/>
        <v>0</v>
      </c>
      <c r="T41" s="30">
        <f t="shared" ca="1" si="3"/>
        <v>0.5241289550946493</v>
      </c>
      <c r="U41" s="61" t="b">
        <f t="shared" ca="1" si="4"/>
        <v>0</v>
      </c>
      <c r="V41" s="31">
        <f t="shared" ca="1" si="30"/>
        <v>63</v>
      </c>
      <c r="W41" s="31">
        <f t="shared" ca="1" si="31"/>
        <v>0</v>
      </c>
      <c r="X41" s="31">
        <f t="shared" ca="1" si="32"/>
        <v>0</v>
      </c>
      <c r="Y41" s="32">
        <f t="shared" ca="1" si="33"/>
        <v>0.45616361469515188</v>
      </c>
      <c r="Z41" s="56" t="b">
        <f t="shared" ca="1" si="34"/>
        <v>0</v>
      </c>
      <c r="AA41">
        <f t="shared" ca="1" si="35"/>
        <v>65</v>
      </c>
      <c r="AB41">
        <f t="shared" ca="1" si="36"/>
        <v>1</v>
      </c>
      <c r="AC41">
        <f t="shared" ca="1" si="37"/>
        <v>0</v>
      </c>
      <c r="AD41" s="30">
        <f t="shared" ca="1" si="38"/>
        <v>0.14027312348828103</v>
      </c>
      <c r="AE41" s="61" t="b">
        <f t="shared" ca="1" si="39"/>
        <v>1</v>
      </c>
    </row>
    <row r="42" spans="1:31" x14ac:dyDescent="0.25">
      <c r="A42" t="str">
        <f>'2014Q3'!A37</f>
        <v>VGDEOMUK</v>
      </c>
      <c r="B42" s="31">
        <f t="shared" ca="1" si="15"/>
        <v>58</v>
      </c>
      <c r="C42" s="31">
        <f t="shared" ca="1" si="16"/>
        <v>4</v>
      </c>
      <c r="D42" s="31">
        <f t="shared" ca="1" si="17"/>
        <v>3</v>
      </c>
      <c r="E42" s="32">
        <f t="shared" ca="1" si="18"/>
        <v>-0.17815760427849736</v>
      </c>
      <c r="F42" s="56" t="b">
        <f t="shared" ca="1" si="19"/>
        <v>1</v>
      </c>
      <c r="G42">
        <f t="shared" ca="1" si="20"/>
        <v>66</v>
      </c>
      <c r="H42">
        <f t="shared" ca="1" si="21"/>
        <v>2</v>
      </c>
      <c r="I42">
        <f t="shared" ca="1" si="22"/>
        <v>3</v>
      </c>
      <c r="J42" s="30">
        <f t="shared" ca="1" si="23"/>
        <v>9.0191911192106566E-2</v>
      </c>
      <c r="K42" s="61" t="b">
        <f t="shared" ca="1" si="24"/>
        <v>1</v>
      </c>
      <c r="L42" s="31">
        <f t="shared" ca="1" si="25"/>
        <v>61</v>
      </c>
      <c r="M42" s="31">
        <f t="shared" ca="1" si="26"/>
        <v>3</v>
      </c>
      <c r="N42" s="31">
        <f t="shared" ca="1" si="27"/>
        <v>3</v>
      </c>
      <c r="O42" s="32">
        <f t="shared" ca="1" si="28"/>
        <v>0.17944568870369904</v>
      </c>
      <c r="P42" s="56" t="b">
        <f t="shared" ca="1" si="29"/>
        <v>0</v>
      </c>
      <c r="Q42">
        <f t="shared" ca="1" si="0"/>
        <v>64</v>
      </c>
      <c r="R42">
        <f t="shared" ca="1" si="1"/>
        <v>3</v>
      </c>
      <c r="S42">
        <f t="shared" ca="1" si="2"/>
        <v>3</v>
      </c>
      <c r="T42" s="30">
        <f t="shared" ca="1" si="3"/>
        <v>0.11445001811977407</v>
      </c>
      <c r="U42" s="61" t="b">
        <f t="shared" ca="1" si="4"/>
        <v>1</v>
      </c>
      <c r="V42" s="31">
        <f t="shared" ca="1" si="30"/>
        <v>63</v>
      </c>
      <c r="W42" s="31">
        <f t="shared" ca="1" si="31"/>
        <v>0</v>
      </c>
      <c r="X42" s="31">
        <f t="shared" ca="1" si="32"/>
        <v>3</v>
      </c>
      <c r="Y42" s="32">
        <f t="shared" ca="1" si="33"/>
        <v>0.35315080002724031</v>
      </c>
      <c r="Z42" s="56" t="b">
        <f t="shared" ca="1" si="34"/>
        <v>0</v>
      </c>
      <c r="AA42">
        <f t="shared" ca="1" si="35"/>
        <v>65</v>
      </c>
      <c r="AB42">
        <f t="shared" ca="1" si="36"/>
        <v>1</v>
      </c>
      <c r="AC42">
        <f t="shared" ca="1" si="37"/>
        <v>3</v>
      </c>
      <c r="AD42" s="30">
        <f t="shared" ca="1" si="38"/>
        <v>4.840318330065585E-2</v>
      </c>
      <c r="AE42" s="61" t="b">
        <f t="shared" ca="1" si="39"/>
        <v>1</v>
      </c>
    </row>
    <row r="43" spans="1:31" x14ac:dyDescent="0.25">
      <c r="A43" t="str">
        <f>'2014Q3'!A38</f>
        <v>SKUKCONST</v>
      </c>
      <c r="B43" s="31">
        <f t="shared" ca="1" si="15"/>
        <v>58</v>
      </c>
      <c r="C43" s="31">
        <f t="shared" ca="1" si="16"/>
        <v>4</v>
      </c>
      <c r="D43" s="31">
        <f t="shared" ca="1" si="17"/>
        <v>3</v>
      </c>
      <c r="E43" s="32">
        <f t="shared" ca="1" si="18"/>
        <v>-0.1773397315926839</v>
      </c>
      <c r="F43" s="56" t="b">
        <f t="shared" ca="1" si="19"/>
        <v>1</v>
      </c>
      <c r="G43">
        <f t="shared" ca="1" si="20"/>
        <v>66</v>
      </c>
      <c r="H43">
        <f t="shared" ca="1" si="21"/>
        <v>1</v>
      </c>
      <c r="I43">
        <f t="shared" ca="1" si="22"/>
        <v>3</v>
      </c>
      <c r="J43" s="30">
        <f t="shared" ca="1" si="23"/>
        <v>9.4407951702459081E-2</v>
      </c>
      <c r="K43" s="61" t="b">
        <f t="shared" ca="1" si="24"/>
        <v>1</v>
      </c>
      <c r="L43" s="31">
        <f t="shared" ca="1" si="25"/>
        <v>61</v>
      </c>
      <c r="M43" s="31">
        <f t="shared" ca="1" si="26"/>
        <v>2</v>
      </c>
      <c r="N43" s="31">
        <f t="shared" ca="1" si="27"/>
        <v>3</v>
      </c>
      <c r="O43" s="32">
        <f t="shared" ca="1" si="28"/>
        <v>0.19642932489040454</v>
      </c>
      <c r="P43" s="56" t="b">
        <f t="shared" ca="1" si="29"/>
        <v>0</v>
      </c>
      <c r="Q43">
        <f t="shared" ca="1" si="0"/>
        <v>64</v>
      </c>
      <c r="R43">
        <f t="shared" ca="1" si="1"/>
        <v>3</v>
      </c>
      <c r="S43">
        <f t="shared" ca="1" si="2"/>
        <v>3</v>
      </c>
      <c r="T43" s="30">
        <f t="shared" ca="1" si="3"/>
        <v>0.1178849308969202</v>
      </c>
      <c r="U43" s="61" t="b">
        <f t="shared" ca="1" si="4"/>
        <v>1</v>
      </c>
      <c r="V43" s="31">
        <f t="shared" ca="1" si="30"/>
        <v>63</v>
      </c>
      <c r="W43" s="31">
        <f t="shared" ca="1" si="31"/>
        <v>0</v>
      </c>
      <c r="X43" s="31">
        <f t="shared" ca="1" si="32"/>
        <v>3</v>
      </c>
      <c r="Y43" s="32">
        <f t="shared" ca="1" si="33"/>
        <v>0.3538021830137601</v>
      </c>
      <c r="Z43" s="56" t="b">
        <f t="shared" ca="1" si="34"/>
        <v>0</v>
      </c>
      <c r="AA43">
        <f t="shared" ca="1" si="35"/>
        <v>65</v>
      </c>
      <c r="AB43">
        <f t="shared" ca="1" si="36"/>
        <v>1</v>
      </c>
      <c r="AC43">
        <f t="shared" ca="1" si="37"/>
        <v>3</v>
      </c>
      <c r="AD43" s="30">
        <f t="shared" ca="1" si="38"/>
        <v>4.9843358475462063E-2</v>
      </c>
      <c r="AE43" s="61" t="b">
        <f t="shared" ca="1" si="39"/>
        <v>1</v>
      </c>
    </row>
    <row r="44" spans="1:31" x14ac:dyDescent="0.25">
      <c r="A44" t="str">
        <f>'2014Q3'!A39</f>
        <v>SKGEQ</v>
      </c>
      <c r="B44" s="31">
        <f t="shared" ca="1" si="15"/>
        <v>58</v>
      </c>
      <c r="C44" s="31">
        <f t="shared" ca="1" si="16"/>
        <v>0</v>
      </c>
      <c r="D44" s="31">
        <f t="shared" ca="1" si="17"/>
        <v>0</v>
      </c>
      <c r="E44" s="32">
        <f t="shared" ca="1" si="18"/>
        <v>0.22657662829616587</v>
      </c>
      <c r="F44" s="56" t="b">
        <f t="shared" ca="1" si="19"/>
        <v>0</v>
      </c>
      <c r="G44">
        <f t="shared" ca="1" si="20"/>
        <v>66</v>
      </c>
      <c r="H44">
        <f t="shared" ca="1" si="21"/>
        <v>0</v>
      </c>
      <c r="I44">
        <f t="shared" ca="1" si="22"/>
        <v>0</v>
      </c>
      <c r="J44" s="30">
        <f t="shared" ca="1" si="23"/>
        <v>0.22911615737951452</v>
      </c>
      <c r="K44" s="61" t="b">
        <f t="shared" ca="1" si="24"/>
        <v>0</v>
      </c>
      <c r="L44" s="31">
        <f t="shared" ca="1" si="25"/>
        <v>61</v>
      </c>
      <c r="M44" s="31">
        <f t="shared" ca="1" si="26"/>
        <v>0</v>
      </c>
      <c r="N44" s="31">
        <f t="shared" ca="1" si="27"/>
        <v>0</v>
      </c>
      <c r="O44" s="32">
        <f t="shared" ca="1" si="28"/>
        <v>0.3525382882968886</v>
      </c>
      <c r="P44" s="56" t="b">
        <f t="shared" ca="1" si="29"/>
        <v>0</v>
      </c>
      <c r="Q44">
        <f t="shared" ca="1" si="0"/>
        <v>64</v>
      </c>
      <c r="R44">
        <f t="shared" ca="1" si="1"/>
        <v>0</v>
      </c>
      <c r="S44">
        <f t="shared" ca="1" si="2"/>
        <v>0</v>
      </c>
      <c r="T44" s="30">
        <f t="shared" ca="1" si="3"/>
        <v>0.2040142889949873</v>
      </c>
      <c r="U44" s="61" t="b">
        <f t="shared" ca="1" si="4"/>
        <v>0</v>
      </c>
      <c r="V44" s="31">
        <f t="shared" ca="1" si="30"/>
        <v>63</v>
      </c>
      <c r="W44" s="31">
        <f t="shared" ca="1" si="31"/>
        <v>0</v>
      </c>
      <c r="X44" s="31">
        <f t="shared" ca="1" si="32"/>
        <v>0</v>
      </c>
      <c r="Y44" s="32">
        <f t="shared" ca="1" si="33"/>
        <v>0.3949766370866078</v>
      </c>
      <c r="Z44" s="56" t="b">
        <f t="shared" ca="1" si="34"/>
        <v>0</v>
      </c>
      <c r="AA44">
        <f t="shared" ca="1" si="35"/>
        <v>63</v>
      </c>
      <c r="AB44">
        <f t="shared" ca="1" si="36"/>
        <v>0</v>
      </c>
      <c r="AC44">
        <f t="shared" ca="1" si="37"/>
        <v>0</v>
      </c>
      <c r="AD44" s="30">
        <f t="shared" ca="1" si="38"/>
        <v>0.22261695247271651</v>
      </c>
      <c r="AE44" s="61" t="b">
        <f t="shared" ca="1" si="39"/>
        <v>0</v>
      </c>
    </row>
    <row r="45" spans="1:31" x14ac:dyDescent="0.25">
      <c r="A45" t="str">
        <f>'2014Q3'!A40</f>
        <v>ARBEA</v>
      </c>
      <c r="B45" s="31">
        <f t="shared" ca="1" si="15"/>
        <v>58</v>
      </c>
      <c r="C45" s="31">
        <f t="shared" ca="1" si="16"/>
        <v>7</v>
      </c>
      <c r="D45" s="31">
        <f t="shared" ca="1" si="17"/>
        <v>3</v>
      </c>
      <c r="E45" s="32">
        <f t="shared" ca="1" si="18"/>
        <v>-0.52059047602866415</v>
      </c>
      <c r="F45" s="56" t="b">
        <f t="shared" ca="1" si="19"/>
        <v>0</v>
      </c>
      <c r="G45">
        <f t="shared" ca="1" si="20"/>
        <v>66</v>
      </c>
      <c r="H45">
        <f t="shared" ca="1" si="21"/>
        <v>3</v>
      </c>
      <c r="I45">
        <f t="shared" ca="1" si="22"/>
        <v>3</v>
      </c>
      <c r="J45" s="30">
        <f t="shared" ca="1" si="23"/>
        <v>-4.4742667194499264E-2</v>
      </c>
      <c r="K45" s="61" t="b">
        <f t="shared" ca="1" si="24"/>
        <v>1</v>
      </c>
      <c r="L45" s="31">
        <f t="shared" ca="1" si="25"/>
        <v>61</v>
      </c>
      <c r="M45" s="31">
        <f t="shared" ca="1" si="26"/>
        <v>15</v>
      </c>
      <c r="N45" s="31">
        <f t="shared" ca="1" si="27"/>
        <v>3</v>
      </c>
      <c r="O45" s="32">
        <f t="shared" ca="1" si="28"/>
        <v>-0.99823901247483815</v>
      </c>
      <c r="P45" s="56" t="b">
        <f t="shared" ca="1" si="29"/>
        <v>0</v>
      </c>
      <c r="Q45">
        <f t="shared" ca="1" si="0"/>
        <v>64</v>
      </c>
      <c r="R45">
        <f t="shared" ca="1" si="1"/>
        <v>8</v>
      </c>
      <c r="S45">
        <f t="shared" ca="1" si="2"/>
        <v>3</v>
      </c>
      <c r="T45" s="30">
        <f t="shared" ca="1" si="3"/>
        <v>-0.62780252964759842</v>
      </c>
      <c r="U45" s="61" t="b">
        <f t="shared" ca="1" si="4"/>
        <v>0</v>
      </c>
      <c r="V45" s="31">
        <f t="shared" ca="1" si="30"/>
        <v>63</v>
      </c>
      <c r="W45" s="31">
        <f t="shared" ca="1" si="31"/>
        <v>2</v>
      </c>
      <c r="X45" s="31">
        <f t="shared" ca="1" si="32"/>
        <v>3</v>
      </c>
      <c r="Y45" s="32">
        <f t="shared" ca="1" si="33"/>
        <v>-8.4512890836542454E-2</v>
      </c>
      <c r="Z45" s="56" t="b">
        <f t="shared" ca="1" si="34"/>
        <v>1</v>
      </c>
      <c r="AA45">
        <f t="shared" ca="1" si="35"/>
        <v>63</v>
      </c>
      <c r="AB45">
        <f t="shared" ca="1" si="36"/>
        <v>8</v>
      </c>
      <c r="AC45">
        <f t="shared" ca="1" si="37"/>
        <v>3</v>
      </c>
      <c r="AD45" s="30">
        <f t="shared" ca="1" si="38"/>
        <v>-0.45545801590370449</v>
      </c>
      <c r="AE45" s="61" t="b">
        <f t="shared" ca="1" si="39"/>
        <v>0</v>
      </c>
    </row>
    <row r="46" spans="1:31" x14ac:dyDescent="0.25">
      <c r="A46" t="str">
        <f>'2014Q3'!A41</f>
        <v>SKUSCAPGR</v>
      </c>
      <c r="B46" s="31">
        <f t="shared" ca="1" si="15"/>
        <v>58</v>
      </c>
      <c r="C46" s="31">
        <f t="shared" ca="1" si="16"/>
        <v>0</v>
      </c>
      <c r="D46" s="31">
        <f t="shared" ca="1" si="17"/>
        <v>0</v>
      </c>
      <c r="E46" s="32">
        <f t="shared" ca="1" si="18"/>
        <v>0.31770960748833821</v>
      </c>
      <c r="F46" s="56" t="b">
        <f t="shared" ca="1" si="19"/>
        <v>0</v>
      </c>
      <c r="G46">
        <f t="shared" ca="1" si="20"/>
        <v>66</v>
      </c>
      <c r="H46">
        <f t="shared" ca="1" si="21"/>
        <v>0</v>
      </c>
      <c r="I46">
        <f t="shared" ca="1" si="22"/>
        <v>0</v>
      </c>
      <c r="J46" s="30">
        <f t="shared" ca="1" si="23"/>
        <v>0.51618977479947914</v>
      </c>
      <c r="K46" s="61" t="b">
        <f t="shared" ca="1" si="24"/>
        <v>0</v>
      </c>
      <c r="L46" s="31">
        <f t="shared" ca="1" si="25"/>
        <v>60</v>
      </c>
      <c r="M46" s="31">
        <f t="shared" ca="1" si="26"/>
        <v>0</v>
      </c>
      <c r="N46" s="31">
        <f t="shared" ca="1" si="27"/>
        <v>0</v>
      </c>
      <c r="O46" s="32">
        <f t="shared" ca="1" si="28"/>
        <v>0.5712557396786202</v>
      </c>
      <c r="P46" s="56" t="b">
        <f t="shared" ca="1" si="29"/>
        <v>0</v>
      </c>
      <c r="Q46">
        <f t="shared" ca="1" si="0"/>
        <v>64</v>
      </c>
      <c r="R46">
        <f t="shared" ca="1" si="1"/>
        <v>0</v>
      </c>
      <c r="S46">
        <f t="shared" ca="1" si="2"/>
        <v>0</v>
      </c>
      <c r="T46" s="30">
        <f t="shared" ca="1" si="3"/>
        <v>0.43717447115405461</v>
      </c>
      <c r="U46" s="61" t="b">
        <f t="shared" ca="1" si="4"/>
        <v>0</v>
      </c>
      <c r="V46" s="31"/>
      <c r="W46" s="31"/>
      <c r="X46" s="31"/>
      <c r="Y46" s="32"/>
      <c r="Z46" s="56"/>
      <c r="AD46" s="30"/>
      <c r="AE46" s="61"/>
    </row>
    <row r="47" spans="1:31" x14ac:dyDescent="0.25">
      <c r="A47" t="str">
        <f>'2014Q3'!A42</f>
        <v>OMUKALPHA</v>
      </c>
      <c r="B47" s="31">
        <f t="shared" ca="1" si="15"/>
        <v>58</v>
      </c>
      <c r="C47" s="31">
        <f t="shared" ca="1" si="16"/>
        <v>2</v>
      </c>
      <c r="D47" s="31">
        <f t="shared" ca="1" si="17"/>
        <v>0</v>
      </c>
      <c r="E47" s="32">
        <f t="shared" ca="1" si="18"/>
        <v>-9.7483795420328256E-2</v>
      </c>
      <c r="F47" s="56" t="b">
        <f t="shared" ca="1" si="19"/>
        <v>1</v>
      </c>
      <c r="G47">
        <f t="shared" ca="1" si="20"/>
        <v>66</v>
      </c>
      <c r="H47">
        <f t="shared" ca="1" si="21"/>
        <v>0</v>
      </c>
      <c r="I47">
        <f t="shared" ca="1" si="22"/>
        <v>0</v>
      </c>
      <c r="J47" s="30">
        <f t="shared" ca="1" si="23"/>
        <v>0.17212309851417873</v>
      </c>
      <c r="K47" s="61" t="b">
        <f t="shared" ca="1" si="24"/>
        <v>0</v>
      </c>
      <c r="L47" s="31">
        <f t="shared" ca="1" si="25"/>
        <v>60</v>
      </c>
      <c r="M47" s="31">
        <f t="shared" ca="1" si="26"/>
        <v>0</v>
      </c>
      <c r="N47" s="31">
        <f t="shared" ca="1" si="27"/>
        <v>0</v>
      </c>
      <c r="O47" s="32">
        <f t="shared" ca="1" si="28"/>
        <v>0.26636871491348335</v>
      </c>
      <c r="P47" s="56" t="b">
        <f t="shared" ca="1" si="29"/>
        <v>0</v>
      </c>
      <c r="Q47">
        <f t="shared" ca="1" si="0"/>
        <v>60</v>
      </c>
      <c r="R47">
        <f t="shared" ca="1" si="1"/>
        <v>0</v>
      </c>
      <c r="S47">
        <f t="shared" ca="1" si="2"/>
        <v>0</v>
      </c>
      <c r="T47" s="30">
        <f t="shared" ca="1" si="3"/>
        <v>0.15806488489406167</v>
      </c>
      <c r="U47" s="61" t="b">
        <f t="shared" ca="1" si="4"/>
        <v>1</v>
      </c>
      <c r="V47" s="31"/>
      <c r="W47" s="31"/>
      <c r="X47" s="31"/>
      <c r="Y47" s="32"/>
      <c r="Z47" s="56"/>
      <c r="AD47" s="30"/>
      <c r="AE47" s="61"/>
    </row>
    <row r="48" spans="1:31" x14ac:dyDescent="0.25">
      <c r="A48" t="s">
        <v>87</v>
      </c>
      <c r="B48" s="31">
        <f t="shared" ca="1" si="15"/>
        <v>49</v>
      </c>
      <c r="C48" s="31">
        <f t="shared" ca="1" si="16"/>
        <v>1</v>
      </c>
      <c r="D48" s="31">
        <f t="shared" ca="1" si="17"/>
        <v>0</v>
      </c>
      <c r="E48" s="32">
        <f t="shared" ca="1" si="18"/>
        <v>-0.23472523114389454</v>
      </c>
      <c r="F48" s="56" t="b">
        <f t="shared" ca="1" si="19"/>
        <v>0</v>
      </c>
      <c r="L48" s="31"/>
      <c r="M48" s="31"/>
      <c r="N48" s="31"/>
      <c r="O48" s="32"/>
      <c r="P48" s="56"/>
      <c r="V48" s="31"/>
      <c r="W48" s="31"/>
      <c r="X48" s="31"/>
      <c r="Y48" s="32"/>
      <c r="Z48" s="56"/>
    </row>
    <row r="49" spans="1:26" x14ac:dyDescent="0.25">
      <c r="A49" t="s">
        <v>88</v>
      </c>
      <c r="B49" s="31">
        <f t="shared" ca="1" si="15"/>
        <v>49</v>
      </c>
      <c r="C49" s="31">
        <f t="shared" ca="1" si="16"/>
        <v>1</v>
      </c>
      <c r="D49" s="31">
        <f t="shared" ca="1" si="17"/>
        <v>0</v>
      </c>
      <c r="E49" s="32">
        <f t="shared" ca="1" si="18"/>
        <v>-0.15368492011523771</v>
      </c>
      <c r="F49" s="56" t="b">
        <f t="shared" ca="1" si="19"/>
        <v>1</v>
      </c>
      <c r="L49" s="31"/>
      <c r="M49" s="31"/>
      <c r="N49" s="31"/>
      <c r="O49" s="32"/>
      <c r="P49" s="56"/>
      <c r="V49" s="31"/>
      <c r="W49" s="31"/>
      <c r="X49" s="31"/>
      <c r="Y49" s="32"/>
      <c r="Z49" s="56"/>
    </row>
    <row r="50" spans="1:26" x14ac:dyDescent="0.25">
      <c r="A50" t="s">
        <v>89</v>
      </c>
      <c r="B50" s="31">
        <f t="shared" ca="1" si="15"/>
        <v>31</v>
      </c>
      <c r="C50" s="31">
        <f t="shared" ca="1" si="16"/>
        <v>0</v>
      </c>
      <c r="D50" s="31">
        <f t="shared" ca="1" si="17"/>
        <v>0</v>
      </c>
      <c r="E50" s="32">
        <f t="shared" ca="1" si="18"/>
        <v>0.27634886055092467</v>
      </c>
      <c r="F50" s="56" t="b">
        <f t="shared" ca="1" si="19"/>
        <v>0</v>
      </c>
      <c r="L50" s="31"/>
      <c r="M50" s="31"/>
      <c r="N50" s="31"/>
      <c r="O50" s="32"/>
      <c r="P50" s="56"/>
      <c r="V50" s="31"/>
      <c r="W50" s="31"/>
      <c r="X50" s="31"/>
      <c r="Y50" s="32"/>
      <c r="Z50" s="56"/>
    </row>
    <row r="51" spans="1:26" x14ac:dyDescent="0.25">
      <c r="A51" t="s">
        <v>86</v>
      </c>
      <c r="B51" s="31">
        <f t="shared" ca="1" si="15"/>
        <v>58</v>
      </c>
      <c r="C51" s="31">
        <f t="shared" ca="1" si="16"/>
        <v>1</v>
      </c>
      <c r="D51" s="31">
        <f t="shared" ca="1" si="17"/>
        <v>0</v>
      </c>
      <c r="E51" s="32">
        <f t="shared" ca="1" si="18"/>
        <v>8.3449145239486988E-3</v>
      </c>
      <c r="F51" s="56" t="b">
        <f t="shared" ca="1" si="19"/>
        <v>1</v>
      </c>
      <c r="L51" s="31"/>
      <c r="M51" s="31"/>
      <c r="N51" s="31"/>
      <c r="O51" s="32"/>
      <c r="P51" s="56"/>
      <c r="V51" s="31"/>
      <c r="W51" s="31"/>
      <c r="X51" s="31"/>
      <c r="Y51" s="32"/>
      <c r="Z51" s="5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4" orientation="landscape" r:id="rId1"/>
  <headerFooter>
    <oddHeader>&amp;L&amp;D</oddHeader>
    <oddFooter>&amp;ROMGI  - Investment Risk &amp; Performance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B1" workbookViewId="0">
      <selection activeCell="M1" sqref="M1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466</v>
      </c>
      <c r="D2" s="18">
        <v>3510642</v>
      </c>
      <c r="E2" s="18">
        <v>305874556.69567907</v>
      </c>
      <c r="F2" s="19">
        <v>1.1477391378756653E-2</v>
      </c>
      <c r="G2" s="17"/>
      <c r="H2" s="17">
        <v>58</v>
      </c>
      <c r="I2" s="18">
        <v>3510642.689999999</v>
      </c>
      <c r="J2" s="20">
        <v>1</v>
      </c>
      <c r="K2" s="21">
        <v>6</v>
      </c>
      <c r="L2" s="17">
        <v>1</v>
      </c>
      <c r="M2" s="17">
        <v>3</v>
      </c>
      <c r="N2" s="22">
        <v>0.98956329075894522</v>
      </c>
      <c r="O2" s="23">
        <v>1.0436709241054776E-2</v>
      </c>
      <c r="P2" s="17">
        <v>1</v>
      </c>
      <c r="Q2" s="17" t="s">
        <v>21</v>
      </c>
      <c r="R2" s="24">
        <f>SQRT(CHIINV(0.975, H2)/H2)</f>
        <v>0.8183615914729897</v>
      </c>
      <c r="S2" s="24">
        <f>SQRT(CHIINV(0.025, H2)/H2)</f>
        <v>1.1812879578760807</v>
      </c>
      <c r="T2" s="25" t="str">
        <f>IF(AND(N2&gt;=R2,N2&lt;=S2),"√","X")</f>
        <v>√</v>
      </c>
    </row>
    <row r="3" spans="1:20" x14ac:dyDescent="0.25">
      <c r="A3" s="15" t="s">
        <v>23</v>
      </c>
      <c r="B3" s="16">
        <v>0.95</v>
      </c>
      <c r="C3" s="17">
        <v>167</v>
      </c>
      <c r="D3" s="18">
        <v>707829.5</v>
      </c>
      <c r="E3" s="18">
        <v>63992905.697542392</v>
      </c>
      <c r="F3" s="19">
        <v>1.10610620393689E-2</v>
      </c>
      <c r="G3" s="17">
        <v>4</v>
      </c>
      <c r="H3" s="17">
        <v>58</v>
      </c>
      <c r="I3" s="18">
        <v>707829.39</v>
      </c>
      <c r="J3" s="20">
        <v>1</v>
      </c>
      <c r="K3" s="21">
        <v>11</v>
      </c>
      <c r="L3" s="17">
        <v>4</v>
      </c>
      <c r="M3" s="17">
        <v>3</v>
      </c>
      <c r="N3" s="22">
        <v>1.2033673727130645</v>
      </c>
      <c r="O3" s="23">
        <v>-0.20336737271306449</v>
      </c>
      <c r="P3" s="17">
        <v>3</v>
      </c>
      <c r="Q3" s="17" t="s">
        <v>24</v>
      </c>
      <c r="R3" s="24">
        <f t="shared" ref="R3:R46" si="0">SQRT(CHIINV(0.975, H3)/H3)</f>
        <v>0.8183615914729897</v>
      </c>
      <c r="S3" s="24">
        <f t="shared" ref="S3:S46" si="1">SQRT(CHIINV(0.025, H3)/H3)</f>
        <v>1.1812879578760807</v>
      </c>
      <c r="T3" s="25" t="str">
        <f t="shared" ref="T3:T46" si="2">IF(AND(N3&gt;=R3,N3&lt;=S3),"√","X")</f>
        <v>X</v>
      </c>
    </row>
    <row r="4" spans="1:20" x14ac:dyDescent="0.25">
      <c r="A4" s="15" t="s">
        <v>26</v>
      </c>
      <c r="B4" s="16">
        <v>0.95</v>
      </c>
      <c r="C4" s="17">
        <v>106</v>
      </c>
      <c r="D4" s="18">
        <v>1854747.38</v>
      </c>
      <c r="E4" s="18">
        <v>536408956.46001279</v>
      </c>
      <c r="F4" s="19">
        <v>3.4577114301749434E-3</v>
      </c>
      <c r="G4" s="17">
        <v>3</v>
      </c>
      <c r="H4" s="17">
        <v>58</v>
      </c>
      <c r="I4" s="18">
        <v>1854747.8100000003</v>
      </c>
      <c r="J4" s="20">
        <v>1</v>
      </c>
      <c r="K4" s="21">
        <v>12</v>
      </c>
      <c r="L4" s="17">
        <v>3</v>
      </c>
      <c r="M4" s="17">
        <v>3</v>
      </c>
      <c r="N4" s="22">
        <v>1.2589768014109362</v>
      </c>
      <c r="O4" s="23">
        <v>-0.25897680141093615</v>
      </c>
      <c r="P4" s="17">
        <v>5</v>
      </c>
      <c r="Q4" s="17" t="s">
        <v>24</v>
      </c>
      <c r="R4" s="24">
        <f t="shared" si="0"/>
        <v>0.8183615914729897</v>
      </c>
      <c r="S4" s="24">
        <f t="shared" si="1"/>
        <v>1.1812879578760807</v>
      </c>
      <c r="T4" s="25" t="str">
        <f t="shared" si="2"/>
        <v>X</v>
      </c>
    </row>
    <row r="5" spans="1:20" x14ac:dyDescent="0.25">
      <c r="A5" s="15" t="s">
        <v>27</v>
      </c>
      <c r="B5" s="16">
        <v>0.95</v>
      </c>
      <c r="C5" s="17">
        <v>99</v>
      </c>
      <c r="D5" s="18">
        <v>371730.19</v>
      </c>
      <c r="E5" s="18">
        <v>157188894.18386179</v>
      </c>
      <c r="F5" s="19">
        <v>2.3648629372326523E-3</v>
      </c>
      <c r="G5" s="17">
        <v>4</v>
      </c>
      <c r="H5" s="17">
        <v>58</v>
      </c>
      <c r="I5" s="18">
        <v>371730.24000000005</v>
      </c>
      <c r="J5" s="20">
        <v>1</v>
      </c>
      <c r="K5" s="21">
        <v>11</v>
      </c>
      <c r="L5" s="17">
        <v>2</v>
      </c>
      <c r="M5" s="17">
        <v>3</v>
      </c>
      <c r="N5" s="22">
        <v>1.5955944473121253</v>
      </c>
      <c r="O5" s="23">
        <v>-0.5955944473121253</v>
      </c>
      <c r="P5" s="17">
        <v>6</v>
      </c>
      <c r="Q5" s="17" t="s">
        <v>24</v>
      </c>
      <c r="R5" s="24">
        <f t="shared" si="0"/>
        <v>0.8183615914729897</v>
      </c>
      <c r="S5" s="24">
        <f t="shared" si="1"/>
        <v>1.1812879578760807</v>
      </c>
      <c r="T5" s="25" t="str">
        <f t="shared" si="2"/>
        <v>X</v>
      </c>
    </row>
    <row r="6" spans="1:20" x14ac:dyDescent="0.25">
      <c r="A6" s="15" t="s">
        <v>28</v>
      </c>
      <c r="B6" s="16">
        <v>0.95</v>
      </c>
      <c r="C6" s="17">
        <v>53</v>
      </c>
      <c r="D6" s="18">
        <v>959812.06</v>
      </c>
      <c r="E6" s="18">
        <v>70273639.32412602</v>
      </c>
      <c r="F6" s="19">
        <v>1.3658209098478863E-2</v>
      </c>
      <c r="G6" s="17"/>
      <c r="H6" s="17">
        <v>58</v>
      </c>
      <c r="I6" s="18">
        <v>959812.12999999989</v>
      </c>
      <c r="J6" s="20">
        <v>1</v>
      </c>
      <c r="K6" s="21">
        <v>10</v>
      </c>
      <c r="L6" s="17">
        <v>4</v>
      </c>
      <c r="M6" s="17">
        <v>3</v>
      </c>
      <c r="N6" s="22">
        <v>1.2263519146295352</v>
      </c>
      <c r="O6" s="23">
        <v>-0.22635191462953519</v>
      </c>
      <c r="P6" s="17">
        <v>7</v>
      </c>
      <c r="Q6" s="17" t="s">
        <v>24</v>
      </c>
      <c r="R6" s="24">
        <f t="shared" si="0"/>
        <v>0.8183615914729897</v>
      </c>
      <c r="S6" s="24">
        <f t="shared" si="1"/>
        <v>1.1812879578760807</v>
      </c>
      <c r="T6" s="25" t="str">
        <f t="shared" si="2"/>
        <v>X</v>
      </c>
    </row>
    <row r="7" spans="1:20" x14ac:dyDescent="0.25">
      <c r="A7" s="15" t="s">
        <v>29</v>
      </c>
      <c r="B7" s="16">
        <v>0.95</v>
      </c>
      <c r="C7" s="17">
        <v>46</v>
      </c>
      <c r="D7" s="18">
        <v>1870697.38</v>
      </c>
      <c r="E7" s="18">
        <v>156732357.30081803</v>
      </c>
      <c r="F7" s="19">
        <v>1.1935616947364296E-2</v>
      </c>
      <c r="G7" s="17">
        <v>1</v>
      </c>
      <c r="H7" s="17">
        <v>58</v>
      </c>
      <c r="I7" s="18">
        <v>1870697.3699999999</v>
      </c>
      <c r="J7" s="20">
        <v>1</v>
      </c>
      <c r="K7" s="21">
        <v>10</v>
      </c>
      <c r="L7" s="17">
        <v>3</v>
      </c>
      <c r="M7" s="17">
        <v>3</v>
      </c>
      <c r="N7" s="22">
        <v>1.1697992656096148</v>
      </c>
      <c r="O7" s="23">
        <v>-0.16979926560961478</v>
      </c>
      <c r="P7" s="17">
        <v>10</v>
      </c>
      <c r="Q7" s="17" t="s">
        <v>24</v>
      </c>
      <c r="R7" s="24">
        <f t="shared" si="0"/>
        <v>0.8183615914729897</v>
      </c>
      <c r="S7" s="24">
        <f t="shared" si="1"/>
        <v>1.1812879578760807</v>
      </c>
      <c r="T7" s="25" t="str">
        <f t="shared" si="2"/>
        <v>√</v>
      </c>
    </row>
    <row r="8" spans="1:20" x14ac:dyDescent="0.25">
      <c r="A8" s="15" t="s">
        <v>30</v>
      </c>
      <c r="B8" s="16">
        <v>0.95</v>
      </c>
      <c r="C8" s="17">
        <v>48</v>
      </c>
      <c r="D8" s="18">
        <v>445746.41</v>
      </c>
      <c r="E8" s="18">
        <v>126998046.53680505</v>
      </c>
      <c r="F8" s="19">
        <v>3.5098682393576749E-3</v>
      </c>
      <c r="G8" s="17">
        <v>2</v>
      </c>
      <c r="H8" s="17">
        <v>58</v>
      </c>
      <c r="I8" s="18">
        <v>445746.40000000008</v>
      </c>
      <c r="J8" s="20">
        <v>1</v>
      </c>
      <c r="K8" s="21">
        <v>11</v>
      </c>
      <c r="L8" s="17">
        <v>7</v>
      </c>
      <c r="M8" s="17">
        <v>3</v>
      </c>
      <c r="N8" s="22">
        <v>1.4016613784359639</v>
      </c>
      <c r="O8" s="23">
        <v>-0.40166137843596394</v>
      </c>
      <c r="P8" s="17">
        <v>12</v>
      </c>
      <c r="Q8" s="17" t="s">
        <v>24</v>
      </c>
      <c r="R8" s="24">
        <f t="shared" si="0"/>
        <v>0.8183615914729897</v>
      </c>
      <c r="S8" s="24">
        <f t="shared" si="1"/>
        <v>1.1812879578760807</v>
      </c>
      <c r="T8" s="25" t="str">
        <f t="shared" si="2"/>
        <v>X</v>
      </c>
    </row>
    <row r="9" spans="1:20" x14ac:dyDescent="0.25">
      <c r="A9" s="15" t="s">
        <v>31</v>
      </c>
      <c r="B9" s="16">
        <v>0.99</v>
      </c>
      <c r="C9" s="17">
        <v>806</v>
      </c>
      <c r="D9" s="18">
        <v>12461161</v>
      </c>
      <c r="E9" s="18">
        <v>2805041016.5082402</v>
      </c>
      <c r="F9" s="19">
        <v>4.4424166800640409E-3</v>
      </c>
      <c r="G9" s="17">
        <v>1</v>
      </c>
      <c r="H9" s="17">
        <v>58</v>
      </c>
      <c r="I9" s="18">
        <v>12461161.759999983</v>
      </c>
      <c r="J9" s="20">
        <v>1</v>
      </c>
      <c r="K9" s="21">
        <v>12</v>
      </c>
      <c r="L9" s="17">
        <v>6</v>
      </c>
      <c r="M9" s="17">
        <v>0</v>
      </c>
      <c r="N9" s="22">
        <v>1.6666700234162497</v>
      </c>
      <c r="O9" s="23">
        <v>-0.6666700234162497</v>
      </c>
      <c r="P9" s="17">
        <v>14</v>
      </c>
      <c r="Q9" s="17" t="s">
        <v>32</v>
      </c>
      <c r="R9" s="24">
        <f t="shared" si="0"/>
        <v>0.8183615914729897</v>
      </c>
      <c r="S9" s="24">
        <f t="shared" si="1"/>
        <v>1.1812879578760807</v>
      </c>
      <c r="T9" s="25" t="str">
        <f t="shared" si="2"/>
        <v>X</v>
      </c>
    </row>
    <row r="10" spans="1:20" x14ac:dyDescent="0.25">
      <c r="A10" s="15" t="s">
        <v>33</v>
      </c>
      <c r="B10" s="16">
        <v>0.95</v>
      </c>
      <c r="C10" s="17">
        <v>503</v>
      </c>
      <c r="D10" s="18">
        <v>2105771.75</v>
      </c>
      <c r="E10" s="18">
        <v>184882339.94472557</v>
      </c>
      <c r="F10" s="19">
        <v>1.1389793912331293E-2</v>
      </c>
      <c r="G10" s="17"/>
      <c r="H10" s="17">
        <v>58</v>
      </c>
      <c r="I10" s="18">
        <v>2105772.1399999987</v>
      </c>
      <c r="J10" s="20">
        <v>1</v>
      </c>
      <c r="K10" s="21">
        <v>6</v>
      </c>
      <c r="L10" s="17">
        <v>1</v>
      </c>
      <c r="M10" s="17">
        <v>3</v>
      </c>
      <c r="N10" s="22">
        <v>1.0082310745075822</v>
      </c>
      <c r="O10" s="23">
        <v>-8.2310745075822034E-3</v>
      </c>
      <c r="P10" s="17">
        <v>15</v>
      </c>
      <c r="Q10" s="17" t="s">
        <v>24</v>
      </c>
      <c r="R10" s="24">
        <f t="shared" si="0"/>
        <v>0.8183615914729897</v>
      </c>
      <c r="S10" s="24">
        <f t="shared" si="1"/>
        <v>1.1812879578760807</v>
      </c>
      <c r="T10" s="25" t="str">
        <f t="shared" si="2"/>
        <v>√</v>
      </c>
    </row>
    <row r="11" spans="1:20" x14ac:dyDescent="0.25">
      <c r="A11" s="15" t="s">
        <v>34</v>
      </c>
      <c r="B11" s="16">
        <v>0.95</v>
      </c>
      <c r="C11" s="17">
        <v>742</v>
      </c>
      <c r="D11" s="18">
        <v>634393.43999999994</v>
      </c>
      <c r="E11" s="18">
        <v>179609264.94570011</v>
      </c>
      <c r="F11" s="19">
        <v>3.5320752534218724E-3</v>
      </c>
      <c r="G11" s="17">
        <v>1</v>
      </c>
      <c r="H11" s="17">
        <v>58</v>
      </c>
      <c r="I11" s="18">
        <v>634393.44999999972</v>
      </c>
      <c r="J11" s="20">
        <v>1</v>
      </c>
      <c r="K11" s="21">
        <v>12</v>
      </c>
      <c r="L11" s="17">
        <v>6</v>
      </c>
      <c r="M11" s="17">
        <v>3</v>
      </c>
      <c r="N11" s="22">
        <v>1.5936867471994254</v>
      </c>
      <c r="O11" s="23">
        <v>-0.59368674719942538</v>
      </c>
      <c r="P11" s="17">
        <v>18</v>
      </c>
      <c r="Q11" s="17" t="s">
        <v>35</v>
      </c>
      <c r="R11" s="24">
        <f t="shared" si="0"/>
        <v>0.8183615914729897</v>
      </c>
      <c r="S11" s="24">
        <f t="shared" si="1"/>
        <v>1.1812879578760807</v>
      </c>
      <c r="T11" s="25" t="str">
        <f t="shared" si="2"/>
        <v>X</v>
      </c>
    </row>
    <row r="12" spans="1:20" x14ac:dyDescent="0.25">
      <c r="A12" s="15" t="s">
        <v>38</v>
      </c>
      <c r="B12" s="16">
        <v>0.95</v>
      </c>
      <c r="C12" s="17">
        <v>23</v>
      </c>
      <c r="D12" s="18">
        <v>2723148.25</v>
      </c>
      <c r="E12" s="18">
        <v>608711003.00055385</v>
      </c>
      <c r="F12" s="19">
        <v>4.4736307321152895E-3</v>
      </c>
      <c r="G12" s="17">
        <v>2</v>
      </c>
      <c r="H12" s="17">
        <v>58</v>
      </c>
      <c r="I12" s="18">
        <v>2723148.4999999995</v>
      </c>
      <c r="J12" s="20">
        <v>1</v>
      </c>
      <c r="K12" s="21">
        <v>11</v>
      </c>
      <c r="L12" s="17">
        <v>5</v>
      </c>
      <c r="M12" s="17">
        <v>3</v>
      </c>
      <c r="N12" s="22">
        <v>1.2197182106029449</v>
      </c>
      <c r="O12" s="23">
        <v>-0.21971821060294494</v>
      </c>
      <c r="P12" s="17">
        <v>22</v>
      </c>
      <c r="Q12" s="17" t="s">
        <v>24</v>
      </c>
      <c r="R12" s="24">
        <f t="shared" si="0"/>
        <v>0.8183615914729897</v>
      </c>
      <c r="S12" s="24">
        <f t="shared" si="1"/>
        <v>1.1812879578760807</v>
      </c>
      <c r="T12" s="25" t="str">
        <f t="shared" si="2"/>
        <v>X</v>
      </c>
    </row>
    <row r="13" spans="1:20" x14ac:dyDescent="0.25">
      <c r="A13" s="15" t="s">
        <v>39</v>
      </c>
      <c r="B13" s="16">
        <v>0.95</v>
      </c>
      <c r="C13" s="17">
        <v>266</v>
      </c>
      <c r="D13" s="18">
        <v>300306.15999999997</v>
      </c>
      <c r="E13" s="18">
        <v>23708833.554780915</v>
      </c>
      <c r="F13" s="19">
        <v>1.2666424913149845E-2</v>
      </c>
      <c r="G13" s="17">
        <v>1</v>
      </c>
      <c r="H13" s="17">
        <v>58</v>
      </c>
      <c r="I13" s="18">
        <v>300306.20000000007</v>
      </c>
      <c r="J13" s="20">
        <v>1</v>
      </c>
      <c r="K13" s="21">
        <v>12</v>
      </c>
      <c r="L13" s="17">
        <v>5</v>
      </c>
      <c r="M13" s="17">
        <v>3</v>
      </c>
      <c r="N13" s="22">
        <v>1.2774462007904515</v>
      </c>
      <c r="O13" s="23">
        <v>-0.27744620079045146</v>
      </c>
      <c r="P13" s="17">
        <v>23</v>
      </c>
      <c r="Q13" s="17" t="s">
        <v>37</v>
      </c>
      <c r="R13" s="24">
        <f t="shared" si="0"/>
        <v>0.8183615914729897</v>
      </c>
      <c r="S13" s="24">
        <f t="shared" si="1"/>
        <v>1.1812879578760807</v>
      </c>
      <c r="T13" s="25" t="str">
        <f t="shared" si="2"/>
        <v>X</v>
      </c>
    </row>
    <row r="14" spans="1:20" x14ac:dyDescent="0.25">
      <c r="A14" s="15" t="s">
        <v>40</v>
      </c>
      <c r="B14" s="16">
        <v>0.95</v>
      </c>
      <c r="C14" s="17">
        <v>175</v>
      </c>
      <c r="D14" s="18">
        <v>522794.31</v>
      </c>
      <c r="E14" s="18">
        <v>27285115.585789178</v>
      </c>
      <c r="F14" s="19">
        <v>1.9160421305757097E-2</v>
      </c>
      <c r="G14" s="17"/>
      <c r="H14" s="17">
        <v>58</v>
      </c>
      <c r="I14" s="18">
        <v>522794.26999999984</v>
      </c>
      <c r="J14" s="20">
        <v>1</v>
      </c>
      <c r="K14" s="21">
        <v>7</v>
      </c>
      <c r="L14" s="17">
        <v>3</v>
      </c>
      <c r="M14" s="17">
        <v>3</v>
      </c>
      <c r="N14" s="22">
        <v>1.1188750650836401</v>
      </c>
      <c r="O14" s="23">
        <v>-0.1188750650836401</v>
      </c>
      <c r="P14" s="17">
        <v>24</v>
      </c>
      <c r="Q14" s="17" t="s">
        <v>24</v>
      </c>
      <c r="R14" s="24">
        <f t="shared" si="0"/>
        <v>0.8183615914729897</v>
      </c>
      <c r="S14" s="24">
        <f t="shared" si="1"/>
        <v>1.1812879578760807</v>
      </c>
      <c r="T14" s="25" t="str">
        <f t="shared" si="2"/>
        <v>√</v>
      </c>
    </row>
    <row r="15" spans="1:20" x14ac:dyDescent="0.25">
      <c r="A15" s="15" t="s">
        <v>41</v>
      </c>
      <c r="B15" s="16">
        <v>0.95</v>
      </c>
      <c r="C15" s="17">
        <v>215</v>
      </c>
      <c r="D15" s="18">
        <v>9330118</v>
      </c>
      <c r="E15" s="18">
        <v>651558430.1697979</v>
      </c>
      <c r="F15" s="19">
        <v>1.4319695008118529E-2</v>
      </c>
      <c r="G15" s="17"/>
      <c r="H15" s="17">
        <v>58</v>
      </c>
      <c r="I15" s="18">
        <v>9330116.639999995</v>
      </c>
      <c r="J15" s="20">
        <v>1</v>
      </c>
      <c r="K15" s="21">
        <v>6</v>
      </c>
      <c r="L15" s="17"/>
      <c r="M15" s="17">
        <v>3</v>
      </c>
      <c r="N15" s="22">
        <v>0.96010814822855273</v>
      </c>
      <c r="O15" s="23">
        <v>3.9891851771447273E-2</v>
      </c>
      <c r="P15" s="17">
        <v>26</v>
      </c>
      <c r="Q15" s="17" t="s">
        <v>24</v>
      </c>
      <c r="R15" s="24">
        <f t="shared" si="0"/>
        <v>0.8183615914729897</v>
      </c>
      <c r="S15" s="24">
        <f t="shared" si="1"/>
        <v>1.1812879578760807</v>
      </c>
      <c r="T15" s="25" t="str">
        <f t="shared" si="2"/>
        <v>√</v>
      </c>
    </row>
    <row r="16" spans="1:20" x14ac:dyDescent="0.25">
      <c r="A16" s="15" t="s">
        <v>42</v>
      </c>
      <c r="B16" s="16">
        <v>0.95</v>
      </c>
      <c r="C16" s="21">
        <v>65</v>
      </c>
      <c r="D16" s="26">
        <v>1614341</v>
      </c>
      <c r="E16" s="27">
        <v>126902380.27374969</v>
      </c>
      <c r="F16" s="28">
        <v>1.2721124666988878E-2</v>
      </c>
      <c r="G16" s="17"/>
      <c r="H16" s="29">
        <v>58</v>
      </c>
      <c r="I16" s="18">
        <v>1614340.7799999996</v>
      </c>
      <c r="J16" s="20">
        <v>1</v>
      </c>
      <c r="K16" s="21">
        <v>2</v>
      </c>
      <c r="L16" s="17"/>
      <c r="M16" s="17">
        <v>3</v>
      </c>
      <c r="N16" s="22">
        <v>0.84637526700607546</v>
      </c>
      <c r="O16" s="23">
        <v>0.15362473299392454</v>
      </c>
      <c r="P16" s="17">
        <v>29</v>
      </c>
      <c r="Q16" s="17" t="s">
        <v>32</v>
      </c>
      <c r="R16" s="24">
        <f t="shared" si="0"/>
        <v>0.8183615914729897</v>
      </c>
      <c r="S16" s="24">
        <f t="shared" si="1"/>
        <v>1.1812879578760807</v>
      </c>
      <c r="T16" s="25" t="str">
        <f t="shared" si="2"/>
        <v>√</v>
      </c>
    </row>
    <row r="17" spans="1:20" x14ac:dyDescent="0.25">
      <c r="A17" s="15" t="s">
        <v>43</v>
      </c>
      <c r="B17" s="16">
        <v>0.95</v>
      </c>
      <c r="C17" s="21">
        <v>438</v>
      </c>
      <c r="D17" s="26">
        <v>477955.88</v>
      </c>
      <c r="E17" s="27">
        <v>50894964.15249873</v>
      </c>
      <c r="F17" s="28">
        <v>9.3910249856524238E-3</v>
      </c>
      <c r="G17" s="17"/>
      <c r="H17" s="29">
        <v>58</v>
      </c>
      <c r="I17" s="18">
        <v>477955.97000000009</v>
      </c>
      <c r="J17" s="20">
        <v>1</v>
      </c>
      <c r="K17" s="21">
        <v>6</v>
      </c>
      <c r="L17" s="17">
        <v>1</v>
      </c>
      <c r="M17" s="17">
        <v>3</v>
      </c>
      <c r="N17" s="22">
        <v>1.0903553473697345</v>
      </c>
      <c r="O17" s="23">
        <v>-9.0355347369734496E-2</v>
      </c>
      <c r="P17" s="17">
        <v>33</v>
      </c>
      <c r="Q17" s="17" t="s">
        <v>44</v>
      </c>
      <c r="R17" s="24">
        <f t="shared" si="0"/>
        <v>0.8183615914729897</v>
      </c>
      <c r="S17" s="24">
        <f t="shared" si="1"/>
        <v>1.1812879578760807</v>
      </c>
      <c r="T17" s="25" t="str">
        <f t="shared" si="2"/>
        <v>√</v>
      </c>
    </row>
    <row r="18" spans="1:20" x14ac:dyDescent="0.25">
      <c r="A18" s="15" t="s">
        <v>45</v>
      </c>
      <c r="B18" s="16">
        <v>0.95</v>
      </c>
      <c r="C18" s="21">
        <v>10</v>
      </c>
      <c r="D18" s="26">
        <v>604558.75</v>
      </c>
      <c r="E18" s="27">
        <v>37311366.544479996</v>
      </c>
      <c r="F18" s="28">
        <v>1.6203071771152832E-2</v>
      </c>
      <c r="G18" s="17"/>
      <c r="H18" s="29">
        <v>58</v>
      </c>
      <c r="I18" s="18">
        <v>604558.74</v>
      </c>
      <c r="J18" s="20">
        <v>1</v>
      </c>
      <c r="K18" s="21">
        <v>7</v>
      </c>
      <c r="L18" s="17">
        <v>1</v>
      </c>
      <c r="M18" s="17">
        <v>3</v>
      </c>
      <c r="N18" s="22">
        <v>1.0534249427339832</v>
      </c>
      <c r="O18" s="23">
        <v>-5.3424942733983238E-2</v>
      </c>
      <c r="P18" s="17">
        <v>34</v>
      </c>
      <c r="Q18" s="17" t="s">
        <v>37</v>
      </c>
      <c r="R18" s="24">
        <f t="shared" si="0"/>
        <v>0.8183615914729897</v>
      </c>
      <c r="S18" s="24">
        <f t="shared" si="1"/>
        <v>1.1812879578760807</v>
      </c>
      <c r="T18" s="25" t="str">
        <f t="shared" si="2"/>
        <v>√</v>
      </c>
    </row>
    <row r="19" spans="1:20" x14ac:dyDescent="0.25">
      <c r="A19" s="15" t="s">
        <v>46</v>
      </c>
      <c r="B19" s="16">
        <v>0.95</v>
      </c>
      <c r="C19" s="21">
        <v>61</v>
      </c>
      <c r="D19" s="26">
        <v>462333.28</v>
      </c>
      <c r="E19" s="27">
        <v>35251037.477387123</v>
      </c>
      <c r="F19" s="28">
        <v>1.3115451716749561E-2</v>
      </c>
      <c r="G19" s="17"/>
      <c r="H19" s="29">
        <v>58</v>
      </c>
      <c r="I19" s="18">
        <v>462333.31999999989</v>
      </c>
      <c r="J19" s="20">
        <v>1</v>
      </c>
      <c r="K19" s="21">
        <v>2</v>
      </c>
      <c r="L19" s="17"/>
      <c r="M19" s="17">
        <v>3</v>
      </c>
      <c r="N19" s="22">
        <v>0.87709351571430216</v>
      </c>
      <c r="O19" s="23">
        <v>0.12290648428569784</v>
      </c>
      <c r="P19" s="17">
        <v>36</v>
      </c>
      <c r="Q19" s="17" t="s">
        <v>37</v>
      </c>
      <c r="R19" s="24">
        <f t="shared" si="0"/>
        <v>0.8183615914729897</v>
      </c>
      <c r="S19" s="24">
        <f t="shared" si="1"/>
        <v>1.1812879578760807</v>
      </c>
      <c r="T19" s="25" t="str">
        <f t="shared" si="2"/>
        <v>√</v>
      </c>
    </row>
    <row r="20" spans="1:20" x14ac:dyDescent="0.25">
      <c r="A20" s="15" t="s">
        <v>47</v>
      </c>
      <c r="B20" s="16">
        <v>0.95</v>
      </c>
      <c r="C20" s="21">
        <v>14</v>
      </c>
      <c r="D20" s="26">
        <v>28016.79</v>
      </c>
      <c r="E20" s="27">
        <v>6389934.8121617902</v>
      </c>
      <c r="F20" s="28">
        <v>4.3845189072471294E-3</v>
      </c>
      <c r="G20" s="17"/>
      <c r="H20" s="29">
        <v>58</v>
      </c>
      <c r="I20" s="18">
        <v>28016.78</v>
      </c>
      <c r="J20" s="20">
        <v>1</v>
      </c>
      <c r="K20" s="21">
        <v>10</v>
      </c>
      <c r="L20" s="17">
        <v>3</v>
      </c>
      <c r="M20" s="17">
        <v>3</v>
      </c>
      <c r="N20" s="22">
        <v>1.3286191301574379</v>
      </c>
      <c r="O20" s="23">
        <v>-0.32861913015743793</v>
      </c>
      <c r="P20" s="17">
        <v>38</v>
      </c>
      <c r="Q20" s="17" t="s">
        <v>48</v>
      </c>
      <c r="R20" s="24">
        <f t="shared" si="0"/>
        <v>0.8183615914729897</v>
      </c>
      <c r="S20" s="24">
        <f t="shared" si="1"/>
        <v>1.1812879578760807</v>
      </c>
      <c r="T20" s="25" t="str">
        <f t="shared" si="2"/>
        <v>X</v>
      </c>
    </row>
    <row r="21" spans="1:20" x14ac:dyDescent="0.25">
      <c r="A21" s="15" t="s">
        <v>49</v>
      </c>
      <c r="B21" s="16">
        <v>0.95</v>
      </c>
      <c r="C21" s="21">
        <v>4</v>
      </c>
      <c r="D21" s="26">
        <v>106157.41</v>
      </c>
      <c r="E21" s="27">
        <v>7596146.4415462185</v>
      </c>
      <c r="F21" s="28">
        <v>1.3975166331626349E-2</v>
      </c>
      <c r="G21" s="17"/>
      <c r="H21" s="29">
        <v>58</v>
      </c>
      <c r="I21" s="18">
        <v>106157.38999999998</v>
      </c>
      <c r="J21" s="20">
        <v>1</v>
      </c>
      <c r="K21" s="21"/>
      <c r="L21" s="17"/>
      <c r="M21" s="17">
        <v>3</v>
      </c>
      <c r="N21" s="22">
        <v>0.50080431692849103</v>
      </c>
      <c r="O21" s="23">
        <v>0.49919568307150897</v>
      </c>
      <c r="P21" s="17">
        <v>39</v>
      </c>
      <c r="Q21" s="17" t="s">
        <v>48</v>
      </c>
      <c r="R21" s="24">
        <f t="shared" si="0"/>
        <v>0.8183615914729897</v>
      </c>
      <c r="S21" s="24">
        <f t="shared" si="1"/>
        <v>1.1812879578760807</v>
      </c>
      <c r="T21" s="25" t="str">
        <f t="shared" si="2"/>
        <v>X</v>
      </c>
    </row>
    <row r="22" spans="1:20" x14ac:dyDescent="0.25">
      <c r="A22" s="15" t="s">
        <v>50</v>
      </c>
      <c r="B22" s="16">
        <v>0.99</v>
      </c>
      <c r="C22" s="21">
        <v>66</v>
      </c>
      <c r="D22" s="26">
        <v>4757627.5</v>
      </c>
      <c r="E22" s="27">
        <v>265461131.74844667</v>
      </c>
      <c r="F22" s="28">
        <v>1.7922124676648971E-2</v>
      </c>
      <c r="G22" s="17"/>
      <c r="H22" s="29">
        <v>58</v>
      </c>
      <c r="I22" s="18">
        <v>4757627.3600000003</v>
      </c>
      <c r="J22" s="20">
        <v>1</v>
      </c>
      <c r="K22" s="21">
        <v>1</v>
      </c>
      <c r="L22" s="17"/>
      <c r="M22" s="17">
        <v>0</v>
      </c>
      <c r="N22" s="22">
        <v>1.0407737304917293</v>
      </c>
      <c r="O22" s="23">
        <v>-4.0773730491729276E-2</v>
      </c>
      <c r="P22" s="17">
        <v>41</v>
      </c>
      <c r="Q22" s="17" t="s">
        <v>32</v>
      </c>
      <c r="R22" s="24">
        <f t="shared" si="0"/>
        <v>0.8183615914729897</v>
      </c>
      <c r="S22" s="24">
        <f t="shared" si="1"/>
        <v>1.1812879578760807</v>
      </c>
      <c r="T22" s="25" t="str">
        <f t="shared" si="2"/>
        <v>√</v>
      </c>
    </row>
    <row r="23" spans="1:20" x14ac:dyDescent="0.25">
      <c r="A23" s="15" t="s">
        <v>51</v>
      </c>
      <c r="B23" s="16">
        <v>0.95</v>
      </c>
      <c r="C23" s="21">
        <v>47</v>
      </c>
      <c r="D23" s="26">
        <v>21846262</v>
      </c>
      <c r="E23" s="27">
        <v>1542019251.644294</v>
      </c>
      <c r="F23" s="28">
        <v>1.4167308207536825E-2</v>
      </c>
      <c r="G23" s="17"/>
      <c r="H23" s="29">
        <v>58</v>
      </c>
      <c r="I23" s="18">
        <v>21846264.180000003</v>
      </c>
      <c r="J23" s="20">
        <v>1</v>
      </c>
      <c r="K23" s="21">
        <v>6</v>
      </c>
      <c r="L23" s="17">
        <v>2</v>
      </c>
      <c r="M23" s="17">
        <v>3</v>
      </c>
      <c r="N23" s="22">
        <v>1.0261356432731459</v>
      </c>
      <c r="O23" s="23">
        <v>-2.6135643273145881E-2</v>
      </c>
      <c r="P23" s="17">
        <v>42</v>
      </c>
      <c r="Q23" s="17" t="s">
        <v>24</v>
      </c>
      <c r="R23" s="24">
        <f t="shared" si="0"/>
        <v>0.8183615914729897</v>
      </c>
      <c r="S23" s="24">
        <f t="shared" si="1"/>
        <v>1.1812879578760807</v>
      </c>
      <c r="T23" s="25" t="str">
        <f t="shared" si="2"/>
        <v>√</v>
      </c>
    </row>
    <row r="24" spans="1:20" x14ac:dyDescent="0.25">
      <c r="A24" s="15" t="s">
        <v>52</v>
      </c>
      <c r="B24" s="16">
        <v>0.95</v>
      </c>
      <c r="C24" s="21">
        <v>121</v>
      </c>
      <c r="D24" s="26">
        <v>224668.27</v>
      </c>
      <c r="E24" s="27">
        <v>41101668.108663477</v>
      </c>
      <c r="F24" s="28">
        <v>5.4661594124605379E-3</v>
      </c>
      <c r="G24" s="17"/>
      <c r="H24" s="29">
        <v>58</v>
      </c>
      <c r="I24" s="18">
        <v>224668.28000000006</v>
      </c>
      <c r="J24" s="20">
        <v>1</v>
      </c>
      <c r="K24" s="21">
        <v>5</v>
      </c>
      <c r="L24" s="17">
        <v>2</v>
      </c>
      <c r="M24" s="17">
        <v>3</v>
      </c>
      <c r="N24" s="22">
        <v>0.96228851260377679</v>
      </c>
      <c r="O24" s="23">
        <v>3.7711487396223209E-2</v>
      </c>
      <c r="P24" s="17">
        <v>43</v>
      </c>
      <c r="Q24" s="17" t="s">
        <v>35</v>
      </c>
      <c r="R24" s="24">
        <f t="shared" si="0"/>
        <v>0.8183615914729897</v>
      </c>
      <c r="S24" s="24">
        <f t="shared" si="1"/>
        <v>1.1812879578760807</v>
      </c>
      <c r="T24" s="25" t="str">
        <f t="shared" si="2"/>
        <v>√</v>
      </c>
    </row>
    <row r="25" spans="1:20" x14ac:dyDescent="0.25">
      <c r="A25" s="15" t="s">
        <v>53</v>
      </c>
      <c r="B25" s="16">
        <v>0.95</v>
      </c>
      <c r="C25" s="21">
        <v>45</v>
      </c>
      <c r="D25" s="26">
        <v>6174553.5</v>
      </c>
      <c r="E25" s="27">
        <v>474777967.35193998</v>
      </c>
      <c r="F25" s="28">
        <v>1.3005139085198895E-2</v>
      </c>
      <c r="G25" s="17"/>
      <c r="H25" s="29">
        <v>58</v>
      </c>
      <c r="I25" s="18">
        <v>6174553.2600000007</v>
      </c>
      <c r="J25" s="20">
        <v>1</v>
      </c>
      <c r="K25" s="21">
        <v>8</v>
      </c>
      <c r="L25" s="17">
        <v>4</v>
      </c>
      <c r="M25" s="17">
        <v>3</v>
      </c>
      <c r="N25" s="22">
        <v>1.1410831328478568</v>
      </c>
      <c r="O25" s="23">
        <v>-0.14108313284785678</v>
      </c>
      <c r="P25" s="17">
        <v>44</v>
      </c>
      <c r="Q25" s="17" t="s">
        <v>24</v>
      </c>
      <c r="R25" s="24">
        <f t="shared" si="0"/>
        <v>0.8183615914729897</v>
      </c>
      <c r="S25" s="24">
        <f t="shared" si="1"/>
        <v>1.1812879578760807</v>
      </c>
      <c r="T25" s="25" t="str">
        <f t="shared" si="2"/>
        <v>√</v>
      </c>
    </row>
    <row r="26" spans="1:20" x14ac:dyDescent="0.25">
      <c r="A26" s="15" t="s">
        <v>54</v>
      </c>
      <c r="B26" s="16">
        <v>0.95</v>
      </c>
      <c r="C26" s="21">
        <v>89</v>
      </c>
      <c r="D26" s="26">
        <v>10357298</v>
      </c>
      <c r="E26" s="27">
        <v>813623413.29675007</v>
      </c>
      <c r="F26" s="28">
        <v>1.2729842616048733E-2</v>
      </c>
      <c r="G26" s="17"/>
      <c r="H26" s="29">
        <v>58</v>
      </c>
      <c r="I26" s="18">
        <v>10357297.920000004</v>
      </c>
      <c r="J26" s="20">
        <v>1</v>
      </c>
      <c r="K26" s="21">
        <v>2</v>
      </c>
      <c r="L26" s="17"/>
      <c r="M26" s="17">
        <v>3</v>
      </c>
      <c r="N26" s="22">
        <v>0.82416244329169985</v>
      </c>
      <c r="O26" s="23">
        <v>0.17583755670830015</v>
      </c>
      <c r="P26" s="17">
        <v>45</v>
      </c>
      <c r="Q26" s="17" t="s">
        <v>24</v>
      </c>
      <c r="R26" s="24">
        <f t="shared" si="0"/>
        <v>0.8183615914729897</v>
      </c>
      <c r="S26" s="24">
        <f t="shared" si="1"/>
        <v>1.1812879578760807</v>
      </c>
      <c r="T26" s="25" t="str">
        <f t="shared" si="2"/>
        <v>√</v>
      </c>
    </row>
    <row r="27" spans="1:20" x14ac:dyDescent="0.25">
      <c r="A27" s="15" t="s">
        <v>55</v>
      </c>
      <c r="B27" s="16">
        <v>0.95</v>
      </c>
      <c r="C27" s="21">
        <v>7</v>
      </c>
      <c r="D27" s="26">
        <v>94469.74</v>
      </c>
      <c r="E27" s="27">
        <v>14068247.057500003</v>
      </c>
      <c r="F27" s="28">
        <v>6.7151038515233285E-3</v>
      </c>
      <c r="G27" s="17"/>
      <c r="H27" s="29">
        <v>58</v>
      </c>
      <c r="I27" s="18">
        <v>94469.73000000001</v>
      </c>
      <c r="J27" s="20">
        <v>1</v>
      </c>
      <c r="K27" s="21"/>
      <c r="L27" s="17"/>
      <c r="M27" s="17">
        <v>3</v>
      </c>
      <c r="N27" s="22">
        <v>0</v>
      </c>
      <c r="O27" s="23">
        <v>1</v>
      </c>
      <c r="P27" s="17">
        <v>46</v>
      </c>
      <c r="Q27" s="17" t="s">
        <v>37</v>
      </c>
      <c r="R27" s="24">
        <f t="shared" si="0"/>
        <v>0.8183615914729897</v>
      </c>
      <c r="S27" s="24">
        <f t="shared" si="1"/>
        <v>1.1812879578760807</v>
      </c>
      <c r="T27" s="25" t="str">
        <f t="shared" si="2"/>
        <v>X</v>
      </c>
    </row>
    <row r="28" spans="1:20" x14ac:dyDescent="0.25">
      <c r="A28" s="15" t="s">
        <v>56</v>
      </c>
      <c r="B28" s="16">
        <v>0.95</v>
      </c>
      <c r="C28" s="21">
        <v>120</v>
      </c>
      <c r="D28" s="26">
        <v>81951.98</v>
      </c>
      <c r="E28" s="27">
        <v>15272071.900556704</v>
      </c>
      <c r="F28" s="28">
        <v>5.3661337200103573E-3</v>
      </c>
      <c r="G28" s="17"/>
      <c r="H28" s="29">
        <v>58</v>
      </c>
      <c r="I28" s="18">
        <v>81952.000000000015</v>
      </c>
      <c r="J28" s="20">
        <v>1</v>
      </c>
      <c r="K28" s="21">
        <v>5</v>
      </c>
      <c r="L28" s="17">
        <v>2</v>
      </c>
      <c r="M28" s="17">
        <v>3</v>
      </c>
      <c r="N28" s="22">
        <v>0.9735491153342708</v>
      </c>
      <c r="O28" s="23">
        <v>2.6450884665729202E-2</v>
      </c>
      <c r="P28" s="17">
        <v>51</v>
      </c>
      <c r="Q28" s="17" t="s">
        <v>37</v>
      </c>
      <c r="R28" s="24">
        <f t="shared" si="0"/>
        <v>0.8183615914729897</v>
      </c>
      <c r="S28" s="24">
        <f t="shared" si="1"/>
        <v>1.1812879578760807</v>
      </c>
      <c r="T28" s="25" t="str">
        <f t="shared" si="2"/>
        <v>√</v>
      </c>
    </row>
    <row r="29" spans="1:20" x14ac:dyDescent="0.25">
      <c r="A29" s="15" t="s">
        <v>57</v>
      </c>
      <c r="B29" s="16">
        <v>0.99</v>
      </c>
      <c r="C29" s="21">
        <v>18</v>
      </c>
      <c r="D29" s="26">
        <v>757959.88</v>
      </c>
      <c r="E29" s="27">
        <v>146035695.33096585</v>
      </c>
      <c r="F29" s="28">
        <v>5.1902370737661688E-3</v>
      </c>
      <c r="G29" s="17"/>
      <c r="H29" s="29">
        <v>58</v>
      </c>
      <c r="I29" s="18">
        <v>757959.68000000005</v>
      </c>
      <c r="J29" s="20">
        <v>1</v>
      </c>
      <c r="K29" s="21">
        <v>1</v>
      </c>
      <c r="L29" s="17">
        <v>1</v>
      </c>
      <c r="M29" s="17">
        <v>0</v>
      </c>
      <c r="N29" s="22">
        <v>0.82876005162021127</v>
      </c>
      <c r="O29" s="23">
        <v>0.17123994837978873</v>
      </c>
      <c r="P29" s="17">
        <v>52</v>
      </c>
      <c r="Q29" s="17" t="s">
        <v>32</v>
      </c>
      <c r="R29" s="24">
        <f t="shared" si="0"/>
        <v>0.8183615914729897</v>
      </c>
      <c r="S29" s="24">
        <f t="shared" si="1"/>
        <v>1.1812879578760807</v>
      </c>
      <c r="T29" s="25" t="str">
        <f t="shared" si="2"/>
        <v>√</v>
      </c>
    </row>
    <row r="30" spans="1:20" x14ac:dyDescent="0.25">
      <c r="A30" s="15" t="s">
        <v>58</v>
      </c>
      <c r="B30" s="16">
        <v>0.95</v>
      </c>
      <c r="C30" s="21">
        <v>48</v>
      </c>
      <c r="D30" s="26">
        <v>1674813.38</v>
      </c>
      <c r="E30" s="27">
        <v>115814036.74665345</v>
      </c>
      <c r="F30" s="28">
        <v>1.4461229631980642E-2</v>
      </c>
      <c r="G30" s="17"/>
      <c r="H30" s="29">
        <v>58</v>
      </c>
      <c r="I30" s="18">
        <v>1674813.4300000002</v>
      </c>
      <c r="J30" s="20">
        <v>1</v>
      </c>
      <c r="K30" s="21">
        <v>6</v>
      </c>
      <c r="L30" s="17">
        <v>2</v>
      </c>
      <c r="M30" s="17">
        <v>3</v>
      </c>
      <c r="N30" s="22">
        <v>1.0238766063844889</v>
      </c>
      <c r="O30" s="23">
        <v>-2.3876606384488852E-2</v>
      </c>
      <c r="P30" s="17">
        <v>60</v>
      </c>
      <c r="Q30" s="17" t="s">
        <v>37</v>
      </c>
      <c r="R30" s="24">
        <f t="shared" si="0"/>
        <v>0.8183615914729897</v>
      </c>
      <c r="S30" s="24">
        <f t="shared" si="1"/>
        <v>1.1812879578760807</v>
      </c>
      <c r="T30" s="25" t="str">
        <f t="shared" si="2"/>
        <v>√</v>
      </c>
    </row>
    <row r="31" spans="1:20" x14ac:dyDescent="0.25">
      <c r="A31" s="15" t="s">
        <v>59</v>
      </c>
      <c r="B31" s="16">
        <v>0.99</v>
      </c>
      <c r="C31" s="21">
        <v>64</v>
      </c>
      <c r="D31" s="26">
        <v>175648.69</v>
      </c>
      <c r="E31" s="27">
        <v>42102492.407900006</v>
      </c>
      <c r="F31" s="28">
        <v>4.1719309227175759E-3</v>
      </c>
      <c r="G31" s="17">
        <v>1</v>
      </c>
      <c r="H31" s="29">
        <v>58</v>
      </c>
      <c r="I31" s="18">
        <v>175648.62000000002</v>
      </c>
      <c r="J31" s="20">
        <v>1</v>
      </c>
      <c r="K31" s="21">
        <v>1</v>
      </c>
      <c r="L31" s="17"/>
      <c r="M31" s="17">
        <v>0</v>
      </c>
      <c r="N31" s="22">
        <v>0.93478540356823192</v>
      </c>
      <c r="O31" s="23">
        <v>6.5214596431768079E-2</v>
      </c>
      <c r="P31" s="17">
        <v>86</v>
      </c>
      <c r="Q31" s="17" t="s">
        <v>24</v>
      </c>
      <c r="R31" s="24">
        <f t="shared" si="0"/>
        <v>0.8183615914729897</v>
      </c>
      <c r="S31" s="24">
        <f t="shared" si="1"/>
        <v>1.1812879578760807</v>
      </c>
      <c r="T31" s="25" t="str">
        <f t="shared" si="2"/>
        <v>√</v>
      </c>
    </row>
    <row r="32" spans="1:20" x14ac:dyDescent="0.25">
      <c r="A32" s="15" t="s">
        <v>60</v>
      </c>
      <c r="B32" s="16">
        <v>0.95</v>
      </c>
      <c r="C32" s="21">
        <v>13</v>
      </c>
      <c r="D32" s="26">
        <v>890698.31</v>
      </c>
      <c r="E32" s="27">
        <v>51278043.808016539</v>
      </c>
      <c r="F32" s="28">
        <v>1.7369974434569849E-2</v>
      </c>
      <c r="G32" s="17"/>
      <c r="H32" s="29">
        <v>58</v>
      </c>
      <c r="I32" s="18">
        <v>890698.27</v>
      </c>
      <c r="J32" s="20">
        <v>1</v>
      </c>
      <c r="K32" s="21">
        <v>10</v>
      </c>
      <c r="L32" s="17">
        <v>4</v>
      </c>
      <c r="M32" s="17">
        <v>3</v>
      </c>
      <c r="N32" s="22">
        <v>1.1970541688736178</v>
      </c>
      <c r="O32" s="23">
        <v>-0.19705416887361782</v>
      </c>
      <c r="P32" s="17">
        <v>96</v>
      </c>
      <c r="Q32" s="17" t="s">
        <v>37</v>
      </c>
      <c r="R32" s="24">
        <f t="shared" si="0"/>
        <v>0.8183615914729897</v>
      </c>
      <c r="S32" s="24">
        <f t="shared" si="1"/>
        <v>1.1812879578760807</v>
      </c>
      <c r="T32" s="25" t="str">
        <f t="shared" si="2"/>
        <v>X</v>
      </c>
    </row>
    <row r="33" spans="1:20" x14ac:dyDescent="0.25">
      <c r="A33" s="15" t="s">
        <v>61</v>
      </c>
      <c r="B33" s="16">
        <v>0.99</v>
      </c>
      <c r="C33" s="21">
        <v>56</v>
      </c>
      <c r="D33" s="26">
        <v>1603913.88</v>
      </c>
      <c r="E33" s="27">
        <v>62311685.35291592</v>
      </c>
      <c r="F33" s="28">
        <v>2.5740178120939615E-2</v>
      </c>
      <c r="G33" s="29"/>
      <c r="H33" s="29">
        <v>58</v>
      </c>
      <c r="I33" s="18">
        <v>1603913.9499999995</v>
      </c>
      <c r="J33" s="20">
        <v>1</v>
      </c>
      <c r="K33" s="21">
        <v>3</v>
      </c>
      <c r="L33" s="17">
        <v>2</v>
      </c>
      <c r="M33" s="17">
        <v>0</v>
      </c>
      <c r="N33" s="22">
        <v>1.1431091823957227</v>
      </c>
      <c r="O33" s="23">
        <v>-0.14310918239572268</v>
      </c>
      <c r="P33" s="17">
        <v>104</v>
      </c>
      <c r="Q33" s="17" t="s">
        <v>32</v>
      </c>
      <c r="R33" s="24">
        <f t="shared" si="0"/>
        <v>0.8183615914729897</v>
      </c>
      <c r="S33" s="24">
        <f t="shared" si="1"/>
        <v>1.1812879578760807</v>
      </c>
      <c r="T33" s="25" t="str">
        <f t="shared" si="2"/>
        <v>√</v>
      </c>
    </row>
    <row r="34" spans="1:20" x14ac:dyDescent="0.25">
      <c r="A34" s="15" t="s">
        <v>62</v>
      </c>
      <c r="B34" s="16">
        <v>0.99</v>
      </c>
      <c r="C34" s="21">
        <v>184</v>
      </c>
      <c r="D34" s="26">
        <v>242479872</v>
      </c>
      <c r="E34" s="27">
        <v>7493743080.6542931</v>
      </c>
      <c r="F34" s="28">
        <v>3.2357644155960125E-2</v>
      </c>
      <c r="G34" s="29"/>
      <c r="H34" s="29">
        <v>58</v>
      </c>
      <c r="I34" s="18">
        <v>242479850.29000011</v>
      </c>
      <c r="J34" s="20">
        <v>1</v>
      </c>
      <c r="K34" s="21">
        <v>3</v>
      </c>
      <c r="L34" s="17">
        <v>1</v>
      </c>
      <c r="M34" s="17">
        <v>0</v>
      </c>
      <c r="N34" s="22">
        <v>1.0518590422740135</v>
      </c>
      <c r="O34" s="23">
        <v>-5.18590422740135E-2</v>
      </c>
      <c r="P34" s="17">
        <v>105</v>
      </c>
      <c r="Q34" s="17" t="s">
        <v>32</v>
      </c>
      <c r="R34" s="24">
        <f t="shared" si="0"/>
        <v>0.8183615914729897</v>
      </c>
      <c r="S34" s="24">
        <f t="shared" si="1"/>
        <v>1.1812879578760807</v>
      </c>
      <c r="T34" s="25" t="str">
        <f t="shared" si="2"/>
        <v>√</v>
      </c>
    </row>
    <row r="35" spans="1:20" x14ac:dyDescent="0.25">
      <c r="A35" s="15" t="s">
        <v>63</v>
      </c>
      <c r="B35" s="16">
        <v>0.99</v>
      </c>
      <c r="C35" s="21">
        <v>40</v>
      </c>
      <c r="D35" s="26">
        <v>112666.86</v>
      </c>
      <c r="E35" s="27">
        <v>23337935.290967647</v>
      </c>
      <c r="F35" s="28">
        <v>4.8276275769607111E-3</v>
      </c>
      <c r="G35" s="29"/>
      <c r="H35" s="29">
        <v>58</v>
      </c>
      <c r="I35" s="18">
        <v>112666.89000000001</v>
      </c>
      <c r="J35" s="20">
        <v>1</v>
      </c>
      <c r="K35" s="21">
        <v>2</v>
      </c>
      <c r="L35" s="17">
        <v>2</v>
      </c>
      <c r="M35" s="17">
        <v>0</v>
      </c>
      <c r="N35" s="22">
        <v>1.1710495233373015</v>
      </c>
      <c r="O35" s="23">
        <v>-0.1710495233373015</v>
      </c>
      <c r="P35" s="17">
        <v>106</v>
      </c>
      <c r="Q35" s="17" t="s">
        <v>32</v>
      </c>
      <c r="R35" s="24">
        <f t="shared" si="0"/>
        <v>0.8183615914729897</v>
      </c>
      <c r="S35" s="24">
        <f t="shared" si="1"/>
        <v>1.1812879578760807</v>
      </c>
      <c r="T35" s="25" t="str">
        <f t="shared" si="2"/>
        <v>√</v>
      </c>
    </row>
    <row r="36" spans="1:20" x14ac:dyDescent="0.25">
      <c r="A36" s="15" t="s">
        <v>64</v>
      </c>
      <c r="B36" s="16">
        <v>0.95</v>
      </c>
      <c r="C36" s="21">
        <v>39</v>
      </c>
      <c r="D36" s="26">
        <v>1024167.5</v>
      </c>
      <c r="E36" s="27">
        <v>79659124.170500025</v>
      </c>
      <c r="F36" s="28">
        <v>1.2856876229368305E-2</v>
      </c>
      <c r="G36" s="29">
        <v>1</v>
      </c>
      <c r="H36" s="29">
        <v>58</v>
      </c>
      <c r="I36" s="18">
        <v>1024167.4700000001</v>
      </c>
      <c r="J36" s="20">
        <v>1</v>
      </c>
      <c r="K36" s="21">
        <v>10</v>
      </c>
      <c r="L36" s="17">
        <v>4</v>
      </c>
      <c r="M36" s="17">
        <v>3</v>
      </c>
      <c r="N36" s="22">
        <v>1.1781576042784974</v>
      </c>
      <c r="O36" s="23">
        <v>-0.17815760427849736</v>
      </c>
      <c r="P36" s="17">
        <v>107</v>
      </c>
      <c r="Q36" s="17" t="s">
        <v>37</v>
      </c>
      <c r="R36" s="24">
        <f t="shared" si="0"/>
        <v>0.8183615914729897</v>
      </c>
      <c r="S36" s="24">
        <f t="shared" si="1"/>
        <v>1.1812879578760807</v>
      </c>
      <c r="T36" s="25" t="str">
        <f t="shared" si="2"/>
        <v>√</v>
      </c>
    </row>
    <row r="37" spans="1:20" x14ac:dyDescent="0.25">
      <c r="A37" s="15" t="s">
        <v>65</v>
      </c>
      <c r="B37" s="16">
        <v>0.95</v>
      </c>
      <c r="C37" s="21">
        <v>39</v>
      </c>
      <c r="D37" s="26">
        <v>23129652</v>
      </c>
      <c r="E37" s="27">
        <v>1879917289.7224</v>
      </c>
      <c r="F37" s="28">
        <v>1.2303547675448778E-2</v>
      </c>
      <c r="G37" s="29">
        <v>1</v>
      </c>
      <c r="H37" s="29">
        <v>58</v>
      </c>
      <c r="I37" s="18">
        <v>23129650.759999998</v>
      </c>
      <c r="J37" s="20">
        <v>1</v>
      </c>
      <c r="K37" s="21">
        <v>10</v>
      </c>
      <c r="L37" s="17">
        <v>4</v>
      </c>
      <c r="M37" s="17">
        <v>3</v>
      </c>
      <c r="N37" s="22">
        <v>1.1773397315926839</v>
      </c>
      <c r="O37" s="23">
        <v>-0.1773397315926839</v>
      </c>
      <c r="P37" s="17">
        <v>110</v>
      </c>
      <c r="Q37" s="17" t="s">
        <v>24</v>
      </c>
      <c r="R37" s="24">
        <f t="shared" si="0"/>
        <v>0.8183615914729897</v>
      </c>
      <c r="S37" s="24">
        <f t="shared" si="1"/>
        <v>1.1812879578760807</v>
      </c>
      <c r="T37" s="25" t="str">
        <f t="shared" si="2"/>
        <v>√</v>
      </c>
    </row>
    <row r="38" spans="1:20" x14ac:dyDescent="0.25">
      <c r="A38" s="15" t="s">
        <v>66</v>
      </c>
      <c r="B38" s="16">
        <v>0.99</v>
      </c>
      <c r="C38" s="21">
        <v>444</v>
      </c>
      <c r="D38" s="26">
        <v>2295638.25</v>
      </c>
      <c r="E38" s="27">
        <v>128965673.01066867</v>
      </c>
      <c r="F38" s="28">
        <v>1.780038204282541E-2</v>
      </c>
      <c r="G38" s="29"/>
      <c r="H38" s="29">
        <v>58</v>
      </c>
      <c r="I38" s="18">
        <v>2295638.25</v>
      </c>
      <c r="J38" s="20">
        <v>1</v>
      </c>
      <c r="K38" s="21"/>
      <c r="L38" s="17"/>
      <c r="M38" s="17">
        <v>0</v>
      </c>
      <c r="N38" s="22">
        <v>0.77342337170383413</v>
      </c>
      <c r="O38" s="23">
        <v>0.22657662829616587</v>
      </c>
      <c r="P38" s="17">
        <v>114</v>
      </c>
      <c r="Q38" s="17" t="s">
        <v>32</v>
      </c>
      <c r="R38" s="24">
        <f t="shared" si="0"/>
        <v>0.8183615914729897</v>
      </c>
      <c r="S38" s="24">
        <f t="shared" si="1"/>
        <v>1.1812879578760807</v>
      </c>
      <c r="T38" s="25" t="str">
        <f t="shared" si="2"/>
        <v>X</v>
      </c>
    </row>
    <row r="39" spans="1:20" x14ac:dyDescent="0.25">
      <c r="A39" s="15" t="s">
        <v>67</v>
      </c>
      <c r="B39" s="16">
        <v>0.95</v>
      </c>
      <c r="C39" s="21">
        <v>926</v>
      </c>
      <c r="D39" s="26">
        <v>735060.44</v>
      </c>
      <c r="E39" s="27">
        <v>127903813.24769415</v>
      </c>
      <c r="F39" s="28">
        <v>5.7469783060846436E-3</v>
      </c>
      <c r="G39" s="29">
        <v>3</v>
      </c>
      <c r="H39" s="29">
        <v>58</v>
      </c>
      <c r="I39" s="18">
        <v>735060.2300000008</v>
      </c>
      <c r="J39" s="20">
        <v>1</v>
      </c>
      <c r="K39" s="21">
        <v>16</v>
      </c>
      <c r="L39" s="17">
        <v>7</v>
      </c>
      <c r="M39" s="17">
        <v>3</v>
      </c>
      <c r="N39" s="22">
        <v>1.5205904760286642</v>
      </c>
      <c r="O39" s="23">
        <v>-0.52059047602866415</v>
      </c>
      <c r="P39" s="17">
        <v>115</v>
      </c>
      <c r="Q39" s="17" t="s">
        <v>35</v>
      </c>
      <c r="R39" s="24">
        <f t="shared" si="0"/>
        <v>0.8183615914729897</v>
      </c>
      <c r="S39" s="24">
        <f t="shared" si="1"/>
        <v>1.1812879578760807</v>
      </c>
      <c r="T39" s="25" t="str">
        <f t="shared" si="2"/>
        <v>X</v>
      </c>
    </row>
    <row r="40" spans="1:20" x14ac:dyDescent="0.25">
      <c r="A40" s="15" t="s">
        <v>68</v>
      </c>
      <c r="B40" s="16">
        <v>0.99</v>
      </c>
      <c r="C40" s="21">
        <v>206</v>
      </c>
      <c r="D40" s="26">
        <v>4326910.5</v>
      </c>
      <c r="E40" s="27">
        <v>196636452.03857729</v>
      </c>
      <c r="F40" s="28">
        <v>2.2004620481817488E-2</v>
      </c>
      <c r="G40" s="29"/>
      <c r="H40" s="29">
        <v>58</v>
      </c>
      <c r="I40" s="18">
        <v>4326910.29</v>
      </c>
      <c r="J40" s="20">
        <v>1</v>
      </c>
      <c r="K40" s="21"/>
      <c r="L40" s="17"/>
      <c r="M40" s="17">
        <v>0</v>
      </c>
      <c r="N40" s="22">
        <v>0.68229039251166179</v>
      </c>
      <c r="O40" s="23">
        <v>0.31770960748833821</v>
      </c>
      <c r="P40" s="17">
        <v>117</v>
      </c>
      <c r="Q40" s="17" t="s">
        <v>32</v>
      </c>
      <c r="R40" s="24">
        <f t="shared" si="0"/>
        <v>0.8183615914729897</v>
      </c>
      <c r="S40" s="24">
        <f t="shared" si="1"/>
        <v>1.1812879578760807</v>
      </c>
      <c r="T40" s="25" t="str">
        <f t="shared" si="2"/>
        <v>X</v>
      </c>
    </row>
    <row r="41" spans="1:20" x14ac:dyDescent="0.25">
      <c r="A41" s="15" t="s">
        <v>69</v>
      </c>
      <c r="B41" s="16">
        <v>0.99</v>
      </c>
      <c r="C41" s="21">
        <v>41</v>
      </c>
      <c r="D41" s="26">
        <v>2087872</v>
      </c>
      <c r="E41" s="27">
        <v>101050590.39842002</v>
      </c>
      <c r="F41" s="28">
        <v>2.0661650681782114E-2</v>
      </c>
      <c r="G41" s="29">
        <v>1</v>
      </c>
      <c r="H41" s="29">
        <v>58</v>
      </c>
      <c r="I41" s="18">
        <v>2087871.9600000004</v>
      </c>
      <c r="J41" s="20">
        <v>1</v>
      </c>
      <c r="K41" s="21">
        <v>2</v>
      </c>
      <c r="L41" s="17">
        <v>2</v>
      </c>
      <c r="M41" s="17">
        <v>0</v>
      </c>
      <c r="N41" s="22">
        <v>1.0974837954203283</v>
      </c>
      <c r="O41" s="23">
        <v>-9.7483795420328256E-2</v>
      </c>
      <c r="P41" s="17">
        <v>122</v>
      </c>
      <c r="Q41" s="17" t="s">
        <v>32</v>
      </c>
      <c r="R41" s="24">
        <f t="shared" si="0"/>
        <v>0.8183615914729897</v>
      </c>
      <c r="S41" s="24">
        <f t="shared" si="1"/>
        <v>1.1812879578760807</v>
      </c>
      <c r="T41" s="25" t="str">
        <f t="shared" si="2"/>
        <v>√</v>
      </c>
    </row>
    <row r="42" spans="1:20" x14ac:dyDescent="0.25">
      <c r="A42" s="15" t="s">
        <v>70</v>
      </c>
      <c r="B42" s="16">
        <v>0.95</v>
      </c>
      <c r="C42" s="21">
        <v>52</v>
      </c>
      <c r="D42" s="26">
        <v>594294.38</v>
      </c>
      <c r="E42" s="27">
        <v>48473234.363803662</v>
      </c>
      <c r="F42" s="28">
        <v>1.2260258425086164E-2</v>
      </c>
      <c r="G42" s="29"/>
      <c r="H42" s="29">
        <v>58</v>
      </c>
      <c r="I42" s="18">
        <v>594294.42999999982</v>
      </c>
      <c r="J42" s="20">
        <v>1</v>
      </c>
      <c r="K42" s="21">
        <v>13</v>
      </c>
      <c r="L42" s="17">
        <v>7</v>
      </c>
      <c r="M42" s="17">
        <v>3</v>
      </c>
      <c r="N42" s="22">
        <v>1.3665172326003034</v>
      </c>
      <c r="O42" s="23">
        <v>-0.36651723260030344</v>
      </c>
      <c r="P42" s="17">
        <v>136</v>
      </c>
      <c r="Q42" s="17" t="s">
        <v>37</v>
      </c>
      <c r="R42" s="24">
        <f t="shared" si="0"/>
        <v>0.8183615914729897</v>
      </c>
      <c r="S42" s="24">
        <f t="shared" si="1"/>
        <v>1.1812879578760807</v>
      </c>
      <c r="T42" s="25" t="str">
        <f t="shared" si="2"/>
        <v>X</v>
      </c>
    </row>
    <row r="43" spans="1:20" x14ac:dyDescent="0.25">
      <c r="A43" s="15" t="s">
        <v>86</v>
      </c>
      <c r="B43" s="16">
        <v>0.99</v>
      </c>
      <c r="C43" s="21">
        <v>87</v>
      </c>
      <c r="D43" s="26">
        <v>405193.81</v>
      </c>
      <c r="E43" s="27">
        <v>74952004.812310576</v>
      </c>
      <c r="F43" s="28">
        <v>5.4060436543980003E-3</v>
      </c>
      <c r="G43" s="29">
        <v>1</v>
      </c>
      <c r="H43" s="29">
        <v>58</v>
      </c>
      <c r="I43" s="18">
        <v>405193.80999999994</v>
      </c>
      <c r="J43" s="20">
        <v>1</v>
      </c>
      <c r="K43" s="21">
        <v>3</v>
      </c>
      <c r="L43" s="17">
        <v>1</v>
      </c>
      <c r="M43" s="17">
        <v>0</v>
      </c>
      <c r="N43" s="22">
        <v>0.9916550854760513</v>
      </c>
      <c r="O43" s="23">
        <v>8.3449145239486988E-3</v>
      </c>
      <c r="P43" s="17">
        <v>194</v>
      </c>
      <c r="Q43" s="17" t="s">
        <v>32</v>
      </c>
      <c r="R43" s="24">
        <f t="shared" si="0"/>
        <v>0.8183615914729897</v>
      </c>
      <c r="S43" s="24">
        <f t="shared" si="1"/>
        <v>1.1812879578760807</v>
      </c>
      <c r="T43" s="25" t="str">
        <f t="shared" si="2"/>
        <v>√</v>
      </c>
    </row>
    <row r="44" spans="1:20" x14ac:dyDescent="0.25">
      <c r="A44" s="15" t="s">
        <v>87</v>
      </c>
      <c r="B44" s="16">
        <v>0.99</v>
      </c>
      <c r="C44" s="21">
        <v>167</v>
      </c>
      <c r="D44" s="26">
        <v>1592995.62</v>
      </c>
      <c r="E44" s="27">
        <v>98124321.792067945</v>
      </c>
      <c r="F44" s="28">
        <v>1.6234462474815012E-2</v>
      </c>
      <c r="G44" s="29">
        <v>2</v>
      </c>
      <c r="H44" s="29">
        <v>49</v>
      </c>
      <c r="I44" s="18">
        <v>1592995.4900000007</v>
      </c>
      <c r="J44" s="20">
        <v>1</v>
      </c>
      <c r="K44" s="21">
        <v>4</v>
      </c>
      <c r="L44" s="17">
        <v>1</v>
      </c>
      <c r="M44" s="17">
        <v>0</v>
      </c>
      <c r="N44" s="22">
        <v>1.2347252311438945</v>
      </c>
      <c r="O44" s="23">
        <v>-0.23472523114389454</v>
      </c>
      <c r="P44" s="17">
        <v>202</v>
      </c>
      <c r="Q44" s="17" t="s">
        <v>32</v>
      </c>
      <c r="R44" s="24">
        <f t="shared" si="0"/>
        <v>0.80248232815010134</v>
      </c>
      <c r="S44" s="24">
        <f t="shared" si="1"/>
        <v>1.1971259252675315</v>
      </c>
      <c r="T44" s="25" t="str">
        <f t="shared" si="2"/>
        <v>X</v>
      </c>
    </row>
    <row r="45" spans="1:20" x14ac:dyDescent="0.25">
      <c r="A45" s="15" t="s">
        <v>88</v>
      </c>
      <c r="B45" s="16">
        <v>0.99</v>
      </c>
      <c r="C45" s="21">
        <v>163</v>
      </c>
      <c r="D45" s="26">
        <v>3408243.5</v>
      </c>
      <c r="E45" s="27">
        <v>206306921.95366162</v>
      </c>
      <c r="F45" s="28">
        <v>1.652025762259941E-2</v>
      </c>
      <c r="G45" s="29"/>
      <c r="H45" s="29">
        <v>49</v>
      </c>
      <c r="I45" s="18">
        <v>3408243.2699999977</v>
      </c>
      <c r="J45" s="20">
        <v>1</v>
      </c>
      <c r="K45" s="21">
        <v>2</v>
      </c>
      <c r="L45" s="17">
        <v>1</v>
      </c>
      <c r="M45" s="17">
        <v>0</v>
      </c>
      <c r="N45" s="22">
        <v>1.1536849201152377</v>
      </c>
      <c r="O45" s="23">
        <v>-0.15368492011523771</v>
      </c>
      <c r="P45" s="17">
        <v>205</v>
      </c>
      <c r="Q45" s="17" t="s">
        <v>32</v>
      </c>
      <c r="R45" s="24">
        <f t="shared" si="0"/>
        <v>0.80248232815010134</v>
      </c>
      <c r="S45" s="24">
        <f t="shared" si="1"/>
        <v>1.1971259252675315</v>
      </c>
      <c r="T45" s="25" t="str">
        <f t="shared" si="2"/>
        <v>√</v>
      </c>
    </row>
    <row r="46" spans="1:20" x14ac:dyDescent="0.25">
      <c r="A46" s="15" t="s">
        <v>89</v>
      </c>
      <c r="B46" s="16">
        <v>0.99</v>
      </c>
      <c r="C46" s="21">
        <v>53</v>
      </c>
      <c r="D46" s="26">
        <v>895056.56</v>
      </c>
      <c r="E46" s="27">
        <v>46080154.359187022</v>
      </c>
      <c r="F46" s="28">
        <v>1.9423905419742853E-2</v>
      </c>
      <c r="G46" s="29"/>
      <c r="H46" s="29">
        <v>31</v>
      </c>
      <c r="I46" s="18">
        <v>895056.43999999971</v>
      </c>
      <c r="J46" s="20">
        <v>1</v>
      </c>
      <c r="K46" s="21"/>
      <c r="L46" s="17"/>
      <c r="M46" s="17">
        <v>0</v>
      </c>
      <c r="N46" s="22">
        <v>0.72365113944907533</v>
      </c>
      <c r="O46" s="23">
        <v>0.27634886055092467</v>
      </c>
      <c r="P46" s="17">
        <v>219</v>
      </c>
      <c r="Q46" s="17" t="s">
        <v>32</v>
      </c>
      <c r="R46" s="24">
        <f t="shared" si="0"/>
        <v>0.75217402287818869</v>
      </c>
      <c r="S46" s="24">
        <f t="shared" si="1"/>
        <v>1.2473441410744044</v>
      </c>
      <c r="T46" s="25" t="str">
        <f t="shared" si="2"/>
        <v>X</v>
      </c>
    </row>
  </sheetData>
  <conditionalFormatting sqref="J1:J46">
    <cfRule type="cellIs" dxfId="11" priority="2" stopIfTrue="1" operator="equal">
      <formula>0</formula>
    </cfRule>
  </conditionalFormatting>
  <conditionalFormatting sqref="T2:T46">
    <cfRule type="cellIs" dxfId="10" priority="1" stopIfTrue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B1" workbookViewId="0">
      <selection activeCell="T1" sqref="T1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414</v>
      </c>
      <c r="D2" s="18">
        <v>2735786.75</v>
      </c>
      <c r="E2" s="18">
        <v>274014904.50663692</v>
      </c>
      <c r="F2" s="19">
        <v>9.9840800810663075E-3</v>
      </c>
      <c r="G2" s="17"/>
      <c r="H2" s="17">
        <v>66</v>
      </c>
      <c r="I2" s="18">
        <v>2735786.54</v>
      </c>
      <c r="J2" s="20">
        <v>1</v>
      </c>
      <c r="K2" s="21">
        <v>3</v>
      </c>
      <c r="L2" s="17"/>
      <c r="M2" s="17">
        <v>3</v>
      </c>
      <c r="N2" s="22">
        <v>0.78498283631942589</v>
      </c>
      <c r="O2" s="23">
        <v>0.21501716368057411</v>
      </c>
      <c r="P2" s="17">
        <v>1</v>
      </c>
      <c r="Q2" s="17" t="s">
        <v>21</v>
      </c>
      <c r="R2" s="24">
        <v>0.82967101133667398</v>
      </c>
      <c r="S2" s="24">
        <v>1.1700097393976978</v>
      </c>
      <c r="T2" s="25" t="s">
        <v>22</v>
      </c>
    </row>
    <row r="3" spans="1:20" x14ac:dyDescent="0.25">
      <c r="A3" s="15" t="s">
        <v>23</v>
      </c>
      <c r="B3" s="16">
        <v>0.95</v>
      </c>
      <c r="C3" s="17">
        <v>170</v>
      </c>
      <c r="D3" s="18">
        <v>620558.62</v>
      </c>
      <c r="E3" s="18">
        <v>58390059.608108066</v>
      </c>
      <c r="F3" s="19">
        <v>1.0627812750405705E-2</v>
      </c>
      <c r="G3" s="17">
        <v>3</v>
      </c>
      <c r="H3" s="17">
        <v>66</v>
      </c>
      <c r="I3" s="18">
        <v>620558.79000000027</v>
      </c>
      <c r="J3" s="20">
        <v>1</v>
      </c>
      <c r="K3" s="21">
        <v>8</v>
      </c>
      <c r="L3" s="17">
        <v>3</v>
      </c>
      <c r="M3" s="17">
        <v>3</v>
      </c>
      <c r="N3" s="22">
        <v>0.96679045017675314</v>
      </c>
      <c r="O3" s="23">
        <v>3.3209549823246864E-2</v>
      </c>
      <c r="P3" s="17">
        <v>3</v>
      </c>
      <c r="Q3" s="17" t="s">
        <v>24</v>
      </c>
      <c r="R3" s="24">
        <v>0.82967101133667398</v>
      </c>
      <c r="S3" s="24">
        <v>1.1700097393976978</v>
      </c>
      <c r="T3" s="25" t="s">
        <v>25</v>
      </c>
    </row>
    <row r="4" spans="1:20" x14ac:dyDescent="0.25">
      <c r="A4" s="15" t="s">
        <v>26</v>
      </c>
      <c r="B4" s="16">
        <v>0.95</v>
      </c>
      <c r="C4" s="17">
        <v>111</v>
      </c>
      <c r="D4" s="18">
        <v>1937004.38</v>
      </c>
      <c r="E4" s="18">
        <v>563393149.61625922</v>
      </c>
      <c r="F4" s="19">
        <v>3.438104246243215E-3</v>
      </c>
      <c r="G4" s="17">
        <v>4</v>
      </c>
      <c r="H4" s="17">
        <v>66</v>
      </c>
      <c r="I4" s="18">
        <v>1937004.3399999992</v>
      </c>
      <c r="J4" s="20">
        <v>1</v>
      </c>
      <c r="K4" s="21">
        <v>4</v>
      </c>
      <c r="L4" s="17"/>
      <c r="M4" s="17">
        <v>3</v>
      </c>
      <c r="N4" s="22">
        <v>0.86199787325892585</v>
      </c>
      <c r="O4" s="23">
        <v>0.13800212674107415</v>
      </c>
      <c r="P4" s="17">
        <v>5</v>
      </c>
      <c r="Q4" s="17" t="s">
        <v>24</v>
      </c>
      <c r="R4" s="24">
        <v>0.82967101133667398</v>
      </c>
      <c r="S4" s="24">
        <v>1.1700097393976978</v>
      </c>
      <c r="T4" s="25" t="s">
        <v>25</v>
      </c>
    </row>
    <row r="5" spans="1:20" x14ac:dyDescent="0.25">
      <c r="A5" s="15" t="s">
        <v>27</v>
      </c>
      <c r="B5" s="16">
        <v>0.95</v>
      </c>
      <c r="C5" s="17">
        <v>89</v>
      </c>
      <c r="D5" s="18">
        <v>370933.5</v>
      </c>
      <c r="E5" s="18">
        <v>131442151.33583701</v>
      </c>
      <c r="F5" s="19">
        <v>2.8220285215224332E-3</v>
      </c>
      <c r="G5" s="17">
        <v>6</v>
      </c>
      <c r="H5" s="17">
        <v>66</v>
      </c>
      <c r="I5" s="18">
        <v>370933.53999999992</v>
      </c>
      <c r="J5" s="20">
        <v>1</v>
      </c>
      <c r="K5" s="21">
        <v>17</v>
      </c>
      <c r="L5" s="17">
        <v>10</v>
      </c>
      <c r="M5" s="17">
        <v>3</v>
      </c>
      <c r="N5" s="22">
        <v>1.3722615221573895</v>
      </c>
      <c r="O5" s="23">
        <v>-0.3722615221573895</v>
      </c>
      <c r="P5" s="17">
        <v>6</v>
      </c>
      <c r="Q5" s="17" t="s">
        <v>24</v>
      </c>
      <c r="R5" s="24">
        <v>0.82967101133667398</v>
      </c>
      <c r="S5" s="24">
        <v>1.1700097393976978</v>
      </c>
      <c r="T5" s="25" t="s">
        <v>22</v>
      </c>
    </row>
    <row r="6" spans="1:20" x14ac:dyDescent="0.25">
      <c r="A6" s="15" t="s">
        <v>28</v>
      </c>
      <c r="B6" s="16">
        <v>0.95</v>
      </c>
      <c r="C6" s="17">
        <v>53</v>
      </c>
      <c r="D6" s="18">
        <v>865295.06</v>
      </c>
      <c r="E6" s="18">
        <v>69147665.662605003</v>
      </c>
      <c r="F6" s="19">
        <v>1.251372771167821E-2</v>
      </c>
      <c r="G6" s="17">
        <v>1</v>
      </c>
      <c r="H6" s="17">
        <v>66</v>
      </c>
      <c r="I6" s="18">
        <v>865294.98000000021</v>
      </c>
      <c r="J6" s="20">
        <v>1</v>
      </c>
      <c r="K6" s="21">
        <v>10</v>
      </c>
      <c r="L6" s="17">
        <v>4</v>
      </c>
      <c r="M6" s="17">
        <v>3</v>
      </c>
      <c r="N6" s="22">
        <v>1.1109359832952699</v>
      </c>
      <c r="O6" s="23">
        <v>-0.11093598329526988</v>
      </c>
      <c r="P6" s="17">
        <v>7</v>
      </c>
      <c r="Q6" s="17" t="s">
        <v>24</v>
      </c>
      <c r="R6" s="24">
        <v>0.82967101133667398</v>
      </c>
      <c r="S6" s="24">
        <v>1.1700097393976978</v>
      </c>
      <c r="T6" s="25" t="s">
        <v>25</v>
      </c>
    </row>
    <row r="7" spans="1:20" x14ac:dyDescent="0.25">
      <c r="A7" s="15" t="s">
        <v>29</v>
      </c>
      <c r="B7" s="16">
        <v>0.95</v>
      </c>
      <c r="C7" s="17">
        <v>45</v>
      </c>
      <c r="D7" s="18">
        <v>1425365.88</v>
      </c>
      <c r="E7" s="18">
        <v>135375166.2203936</v>
      </c>
      <c r="F7" s="19">
        <v>1.0529005576100084E-2</v>
      </c>
      <c r="G7" s="17">
        <v>1</v>
      </c>
      <c r="H7" s="17">
        <v>66</v>
      </c>
      <c r="I7" s="18">
        <v>1425365.8400000003</v>
      </c>
      <c r="J7" s="20">
        <v>1</v>
      </c>
      <c r="K7" s="21">
        <v>2</v>
      </c>
      <c r="L7" s="17"/>
      <c r="M7" s="17">
        <v>3</v>
      </c>
      <c r="N7" s="22">
        <v>0.88640092222286815</v>
      </c>
      <c r="O7" s="23">
        <v>0.11359907777713185</v>
      </c>
      <c r="P7" s="17">
        <v>10</v>
      </c>
      <c r="Q7" s="17" t="s">
        <v>24</v>
      </c>
      <c r="R7" s="24">
        <v>0.82967101133667398</v>
      </c>
      <c r="S7" s="24">
        <v>1.1700097393976978</v>
      </c>
      <c r="T7" s="25" t="s">
        <v>25</v>
      </c>
    </row>
    <row r="8" spans="1:20" x14ac:dyDescent="0.25">
      <c r="A8" s="15" t="s">
        <v>30</v>
      </c>
      <c r="B8" s="16">
        <v>0.95</v>
      </c>
      <c r="C8" s="17">
        <v>45</v>
      </c>
      <c r="D8" s="18">
        <v>455671.94</v>
      </c>
      <c r="E8" s="18">
        <v>138810498.42580754</v>
      </c>
      <c r="F8" s="19">
        <v>3.2826907558692396E-3</v>
      </c>
      <c r="G8" s="17">
        <v>2</v>
      </c>
      <c r="H8" s="17">
        <v>66</v>
      </c>
      <c r="I8" s="18">
        <v>455671.98</v>
      </c>
      <c r="J8" s="20">
        <v>1</v>
      </c>
      <c r="K8" s="21">
        <v>5</v>
      </c>
      <c r="L8" s="17">
        <v>5</v>
      </c>
      <c r="M8" s="17">
        <v>3</v>
      </c>
      <c r="N8" s="22">
        <v>0.8016267137177826</v>
      </c>
      <c r="O8" s="23">
        <v>0.1983732862822174</v>
      </c>
      <c r="P8" s="17">
        <v>12</v>
      </c>
      <c r="Q8" s="17" t="s">
        <v>24</v>
      </c>
      <c r="R8" s="24">
        <v>0.82967101133667398</v>
      </c>
      <c r="S8" s="24">
        <v>1.1700097393976978</v>
      </c>
      <c r="T8" s="25" t="s">
        <v>22</v>
      </c>
    </row>
    <row r="9" spans="1:20" x14ac:dyDescent="0.25">
      <c r="A9" s="15" t="s">
        <v>31</v>
      </c>
      <c r="B9" s="16">
        <v>0.99</v>
      </c>
      <c r="C9" s="17">
        <v>740</v>
      </c>
      <c r="D9" s="18">
        <v>7497179</v>
      </c>
      <c r="E9" s="18">
        <v>1896366967.1181066</v>
      </c>
      <c r="F9" s="19">
        <v>3.9534431520885441E-3</v>
      </c>
      <c r="G9" s="17">
        <v>3</v>
      </c>
      <c r="H9" s="17">
        <v>66</v>
      </c>
      <c r="I9" s="18">
        <v>7497178.6500000106</v>
      </c>
      <c r="J9" s="20">
        <v>1</v>
      </c>
      <c r="K9" s="21">
        <v>1</v>
      </c>
      <c r="L9" s="17"/>
      <c r="M9" s="17">
        <v>0</v>
      </c>
      <c r="N9" s="22">
        <v>0.94263800223781102</v>
      </c>
      <c r="O9" s="23">
        <v>5.7361997762188977E-2</v>
      </c>
      <c r="P9" s="17">
        <v>14</v>
      </c>
      <c r="Q9" s="17" t="s">
        <v>32</v>
      </c>
      <c r="R9" s="24">
        <v>0.82967101133667398</v>
      </c>
      <c r="S9" s="24">
        <v>1.1700097393976978</v>
      </c>
      <c r="T9" s="25" t="s">
        <v>25</v>
      </c>
    </row>
    <row r="10" spans="1:20" x14ac:dyDescent="0.25">
      <c r="A10" s="15" t="s">
        <v>33</v>
      </c>
      <c r="B10" s="16">
        <v>0.95</v>
      </c>
      <c r="C10" s="17">
        <v>449</v>
      </c>
      <c r="D10" s="18">
        <v>1354021.12</v>
      </c>
      <c r="E10" s="18">
        <v>134406506.03848848</v>
      </c>
      <c r="F10" s="19">
        <v>1.0074074238729667E-2</v>
      </c>
      <c r="G10" s="17"/>
      <c r="H10" s="17">
        <v>66</v>
      </c>
      <c r="I10" s="18">
        <v>1354021.0799999991</v>
      </c>
      <c r="J10" s="20">
        <v>1</v>
      </c>
      <c r="K10" s="21">
        <v>2</v>
      </c>
      <c r="L10" s="17"/>
      <c r="M10" s="17">
        <v>3</v>
      </c>
      <c r="N10" s="22">
        <v>0.80081814011636787</v>
      </c>
      <c r="O10" s="23">
        <v>0.19918185988363213</v>
      </c>
      <c r="P10" s="17">
        <v>15</v>
      </c>
      <c r="Q10" s="17" t="s">
        <v>24</v>
      </c>
      <c r="R10" s="24">
        <v>0.82967101133667398</v>
      </c>
      <c r="S10" s="24">
        <v>1.1700097393976978</v>
      </c>
      <c r="T10" s="25" t="s">
        <v>22</v>
      </c>
    </row>
    <row r="11" spans="1:20" x14ac:dyDescent="0.25">
      <c r="A11" s="15" t="s">
        <v>34</v>
      </c>
      <c r="B11" s="16">
        <v>0.95</v>
      </c>
      <c r="C11" s="17">
        <v>794</v>
      </c>
      <c r="D11" s="18">
        <v>772105.25</v>
      </c>
      <c r="E11" s="18">
        <v>210577875.35687202</v>
      </c>
      <c r="F11" s="19">
        <v>3.6666019575489228E-3</v>
      </c>
      <c r="G11" s="17">
        <v>1</v>
      </c>
      <c r="H11" s="17">
        <v>66</v>
      </c>
      <c r="I11" s="18">
        <v>772105.20999999985</v>
      </c>
      <c r="J11" s="20">
        <v>1</v>
      </c>
      <c r="K11" s="21">
        <v>3</v>
      </c>
      <c r="L11" s="17">
        <v>3</v>
      </c>
      <c r="M11" s="17">
        <v>3</v>
      </c>
      <c r="N11" s="22">
        <v>0.96910974055951282</v>
      </c>
      <c r="O11" s="23">
        <v>3.0890259440487178E-2</v>
      </c>
      <c r="P11" s="17">
        <v>18</v>
      </c>
      <c r="Q11" s="17" t="s">
        <v>35</v>
      </c>
      <c r="R11" s="24">
        <v>0.82967101133667398</v>
      </c>
      <c r="S11" s="24">
        <v>1.1700097393976978</v>
      </c>
      <c r="T11" s="25" t="s">
        <v>25</v>
      </c>
    </row>
    <row r="12" spans="1:20" x14ac:dyDescent="0.25">
      <c r="A12" s="15" t="s">
        <v>36</v>
      </c>
      <c r="B12" s="16">
        <v>0.95</v>
      </c>
      <c r="C12" s="17">
        <v>780</v>
      </c>
      <c r="D12" s="18">
        <v>104463.93</v>
      </c>
      <c r="E12" s="18">
        <v>30000000</v>
      </c>
      <c r="F12" s="19">
        <v>3.4821309999999999E-3</v>
      </c>
      <c r="G12" s="17">
        <v>1</v>
      </c>
      <c r="H12" s="17">
        <v>66</v>
      </c>
      <c r="I12" s="18">
        <v>104463.7999999999</v>
      </c>
      <c r="J12" s="20">
        <v>1</v>
      </c>
      <c r="K12" s="21">
        <v>3</v>
      </c>
      <c r="L12" s="17">
        <v>3</v>
      </c>
      <c r="M12" s="17">
        <v>3</v>
      </c>
      <c r="N12" s="22">
        <v>0.97005190923026474</v>
      </c>
      <c r="O12" s="23">
        <v>2.9948090769735258E-2</v>
      </c>
      <c r="P12" s="17">
        <v>19</v>
      </c>
      <c r="Q12" s="17" t="s">
        <v>37</v>
      </c>
      <c r="R12" s="24">
        <v>0.82967101133667398</v>
      </c>
      <c r="S12" s="24">
        <v>1.1700097393976978</v>
      </c>
      <c r="T12" s="25" t="s">
        <v>25</v>
      </c>
    </row>
    <row r="13" spans="1:20" x14ac:dyDescent="0.25">
      <c r="A13" s="15" t="s">
        <v>38</v>
      </c>
      <c r="B13" s="16">
        <v>0.95</v>
      </c>
      <c r="C13" s="17">
        <v>33</v>
      </c>
      <c r="D13" s="18">
        <v>2949830</v>
      </c>
      <c r="E13" s="18">
        <v>652718332.92883444</v>
      </c>
      <c r="F13" s="19">
        <v>4.5193000582099763E-3</v>
      </c>
      <c r="G13" s="17">
        <v>2</v>
      </c>
      <c r="H13" s="17">
        <v>66</v>
      </c>
      <c r="I13" s="18">
        <v>2949830.17</v>
      </c>
      <c r="J13" s="20">
        <v>1</v>
      </c>
      <c r="K13" s="21">
        <v>2</v>
      </c>
      <c r="L13" s="17"/>
      <c r="M13" s="17">
        <v>3</v>
      </c>
      <c r="N13" s="22">
        <v>0.70338236158076473</v>
      </c>
      <c r="O13" s="23">
        <v>0.29661763841923527</v>
      </c>
      <c r="P13" s="17">
        <v>22</v>
      </c>
      <c r="Q13" s="17" t="s">
        <v>24</v>
      </c>
      <c r="R13" s="24">
        <v>0.82967101133667398</v>
      </c>
      <c r="S13" s="24">
        <v>1.1700097393976978</v>
      </c>
      <c r="T13" s="25" t="s">
        <v>22</v>
      </c>
    </row>
    <row r="14" spans="1:20" x14ac:dyDescent="0.25">
      <c r="A14" s="15" t="s">
        <v>39</v>
      </c>
      <c r="B14" s="16">
        <v>0.95</v>
      </c>
      <c r="C14" s="17">
        <v>270</v>
      </c>
      <c r="D14" s="18">
        <v>280973.56</v>
      </c>
      <c r="E14" s="18">
        <v>22927539.017140463</v>
      </c>
      <c r="F14" s="19">
        <v>1.2254850369677538E-2</v>
      </c>
      <c r="G14" s="17">
        <v>1</v>
      </c>
      <c r="H14" s="17">
        <v>66</v>
      </c>
      <c r="I14" s="18">
        <v>280973.69000000024</v>
      </c>
      <c r="J14" s="20">
        <v>1</v>
      </c>
      <c r="K14" s="21">
        <v>9</v>
      </c>
      <c r="L14" s="17">
        <v>4</v>
      </c>
      <c r="M14" s="17">
        <v>3</v>
      </c>
      <c r="N14" s="22">
        <v>1.0990290789229744</v>
      </c>
      <c r="O14" s="23">
        <v>-9.9029078922974412E-2</v>
      </c>
      <c r="P14" s="17">
        <v>23</v>
      </c>
      <c r="Q14" s="17" t="s">
        <v>37</v>
      </c>
      <c r="R14" s="24">
        <v>0.82967101133667398</v>
      </c>
      <c r="S14" s="24">
        <v>1.1700097393976978</v>
      </c>
      <c r="T14" s="25" t="s">
        <v>25</v>
      </c>
    </row>
    <row r="15" spans="1:20" x14ac:dyDescent="0.25">
      <c r="A15" s="15" t="s">
        <v>40</v>
      </c>
      <c r="B15" s="16">
        <v>0.95</v>
      </c>
      <c r="C15" s="17">
        <v>182</v>
      </c>
      <c r="D15" s="18">
        <v>507949.03</v>
      </c>
      <c r="E15" s="18">
        <v>26441041.09157658</v>
      </c>
      <c r="F15" s="19">
        <v>1.9210628970347889E-2</v>
      </c>
      <c r="G15" s="17"/>
      <c r="H15" s="17">
        <v>66</v>
      </c>
      <c r="I15" s="18">
        <v>507949.06000000017</v>
      </c>
      <c r="J15" s="20">
        <v>1</v>
      </c>
      <c r="K15" s="21">
        <v>3</v>
      </c>
      <c r="L15" s="17">
        <v>1</v>
      </c>
      <c r="M15" s="17">
        <v>3</v>
      </c>
      <c r="N15" s="22">
        <v>0.67533111742992435</v>
      </c>
      <c r="O15" s="23">
        <v>0.32466888257007565</v>
      </c>
      <c r="P15" s="17">
        <v>24</v>
      </c>
      <c r="Q15" s="17" t="s">
        <v>24</v>
      </c>
      <c r="R15" s="24">
        <v>0.82967101133667398</v>
      </c>
      <c r="S15" s="24">
        <v>1.1700097393976978</v>
      </c>
      <c r="T15" s="25" t="s">
        <v>22</v>
      </c>
    </row>
    <row r="16" spans="1:20" x14ac:dyDescent="0.25">
      <c r="A16" s="15" t="s">
        <v>41</v>
      </c>
      <c r="B16" s="16">
        <v>0.95</v>
      </c>
      <c r="C16" s="21">
        <v>209</v>
      </c>
      <c r="D16" s="26">
        <v>6129258.5</v>
      </c>
      <c r="E16" s="27">
        <v>509644129.21415693</v>
      </c>
      <c r="F16" s="28">
        <v>1.2026545875159942E-2</v>
      </c>
      <c r="G16" s="17"/>
      <c r="H16" s="29">
        <v>66</v>
      </c>
      <c r="I16" s="18">
        <v>6129258.0100000007</v>
      </c>
      <c r="J16" s="20">
        <v>1</v>
      </c>
      <c r="K16" s="21"/>
      <c r="L16" s="17"/>
      <c r="M16" s="17">
        <v>3</v>
      </c>
      <c r="N16" s="22">
        <v>0.6857912439095365</v>
      </c>
      <c r="O16" s="23">
        <v>0.3142087560904635</v>
      </c>
      <c r="P16" s="17">
        <v>26</v>
      </c>
      <c r="Q16" s="17" t="s">
        <v>24</v>
      </c>
      <c r="R16" s="24">
        <v>0.82967101133667398</v>
      </c>
      <c r="S16" s="24">
        <v>1.1700097393976978</v>
      </c>
      <c r="T16" s="25" t="s">
        <v>22</v>
      </c>
    </row>
    <row r="17" spans="1:20" x14ac:dyDescent="0.25">
      <c r="A17" s="15" t="s">
        <v>42</v>
      </c>
      <c r="B17" s="16">
        <v>0.95</v>
      </c>
      <c r="C17" s="21">
        <v>67</v>
      </c>
      <c r="D17" s="26">
        <v>1552918.75</v>
      </c>
      <c r="E17" s="27">
        <v>123973745.31145352</v>
      </c>
      <c r="F17" s="28">
        <v>1.2526190493791035E-2</v>
      </c>
      <c r="G17" s="17"/>
      <c r="H17" s="29">
        <v>66</v>
      </c>
      <c r="I17" s="18">
        <v>1552918.78</v>
      </c>
      <c r="J17" s="20">
        <v>1</v>
      </c>
      <c r="K17" s="21">
        <v>4</v>
      </c>
      <c r="L17" s="17">
        <v>1</v>
      </c>
      <c r="M17" s="17">
        <v>3</v>
      </c>
      <c r="N17" s="22">
        <v>0.93842908913587364</v>
      </c>
      <c r="O17" s="23">
        <v>6.157091086412636E-2</v>
      </c>
      <c r="P17" s="17">
        <v>29</v>
      </c>
      <c r="Q17" s="17" t="s">
        <v>32</v>
      </c>
      <c r="R17" s="24">
        <v>0.82967101133667398</v>
      </c>
      <c r="S17" s="24">
        <v>1.1700097393976978</v>
      </c>
      <c r="T17" s="25" t="s">
        <v>25</v>
      </c>
    </row>
    <row r="18" spans="1:20" x14ac:dyDescent="0.25">
      <c r="A18" s="15" t="s">
        <v>43</v>
      </c>
      <c r="B18" s="16">
        <v>0.95</v>
      </c>
      <c r="C18" s="21">
        <v>430</v>
      </c>
      <c r="D18" s="26">
        <v>446962.03</v>
      </c>
      <c r="E18" s="27">
        <v>49269896.516093098</v>
      </c>
      <c r="F18" s="28">
        <v>9.0717062873068577E-3</v>
      </c>
      <c r="G18" s="17"/>
      <c r="H18" s="29">
        <v>66</v>
      </c>
      <c r="I18" s="18">
        <v>446961.99</v>
      </c>
      <c r="J18" s="20">
        <v>1</v>
      </c>
      <c r="K18" s="21">
        <v>3</v>
      </c>
      <c r="L18" s="17"/>
      <c r="M18" s="17">
        <v>3</v>
      </c>
      <c r="N18" s="22">
        <v>0.87995101720896374</v>
      </c>
      <c r="O18" s="23">
        <v>0.12004898279103626</v>
      </c>
      <c r="P18" s="17">
        <v>33</v>
      </c>
      <c r="Q18" s="17" t="s">
        <v>44</v>
      </c>
      <c r="R18" s="24">
        <v>0.82967101133667398</v>
      </c>
      <c r="S18" s="24">
        <v>1.1700097393976978</v>
      </c>
      <c r="T18" s="25" t="s">
        <v>25</v>
      </c>
    </row>
    <row r="19" spans="1:20" x14ac:dyDescent="0.25">
      <c r="A19" s="15" t="s">
        <v>45</v>
      </c>
      <c r="B19" s="16">
        <v>0.95</v>
      </c>
      <c r="C19" s="21">
        <v>11</v>
      </c>
      <c r="D19" s="26">
        <v>529934.93999999994</v>
      </c>
      <c r="E19" s="27">
        <v>34167293.175277993</v>
      </c>
      <c r="F19" s="28">
        <v>1.551000652236152E-2</v>
      </c>
      <c r="G19" s="17"/>
      <c r="H19" s="29">
        <v>66</v>
      </c>
      <c r="I19" s="18">
        <v>529935</v>
      </c>
      <c r="J19" s="20">
        <v>1</v>
      </c>
      <c r="K19" s="21">
        <v>9</v>
      </c>
      <c r="L19" s="17">
        <v>6</v>
      </c>
      <c r="M19" s="17">
        <v>3</v>
      </c>
      <c r="N19" s="22">
        <v>1.1250909554496156</v>
      </c>
      <c r="O19" s="23">
        <v>-0.12509095544961557</v>
      </c>
      <c r="P19" s="17">
        <v>34</v>
      </c>
      <c r="Q19" s="17" t="s">
        <v>37</v>
      </c>
      <c r="R19" s="24">
        <v>0.82967101133667398</v>
      </c>
      <c r="S19" s="24">
        <v>1.1700097393976978</v>
      </c>
      <c r="T19" s="25" t="s">
        <v>25</v>
      </c>
    </row>
    <row r="20" spans="1:20" x14ac:dyDescent="0.25">
      <c r="A20" s="15" t="s">
        <v>46</v>
      </c>
      <c r="B20" s="16">
        <v>0.95</v>
      </c>
      <c r="C20" s="21">
        <v>69</v>
      </c>
      <c r="D20" s="26">
        <v>475706.22</v>
      </c>
      <c r="E20" s="27">
        <v>35670754.211269677</v>
      </c>
      <c r="F20" s="28">
        <v>1.3336029207078196E-2</v>
      </c>
      <c r="G20" s="17"/>
      <c r="H20" s="29">
        <v>66</v>
      </c>
      <c r="I20" s="18">
        <v>475706.2099999999</v>
      </c>
      <c r="J20" s="20">
        <v>1</v>
      </c>
      <c r="K20" s="21">
        <v>4</v>
      </c>
      <c r="L20" s="17">
        <v>2</v>
      </c>
      <c r="M20" s="17">
        <v>3</v>
      </c>
      <c r="N20" s="22">
        <v>0.93774948998147067</v>
      </c>
      <c r="O20" s="23">
        <v>6.2250510018529326E-2</v>
      </c>
      <c r="P20" s="17">
        <v>36</v>
      </c>
      <c r="Q20" s="17" t="s">
        <v>37</v>
      </c>
      <c r="R20" s="24">
        <v>0.82967101133667398</v>
      </c>
      <c r="S20" s="24">
        <v>1.1700097393976978</v>
      </c>
      <c r="T20" s="25" t="s">
        <v>25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24887.06</v>
      </c>
      <c r="E21" s="27">
        <v>6213633.836479173</v>
      </c>
      <c r="F21" s="28">
        <v>4.0052344014692917E-3</v>
      </c>
      <c r="G21" s="17"/>
      <c r="H21" s="29">
        <v>66</v>
      </c>
      <c r="I21" s="18">
        <v>24887.06</v>
      </c>
      <c r="J21" s="20">
        <v>1</v>
      </c>
      <c r="K21" s="21">
        <v>11</v>
      </c>
      <c r="L21" s="17">
        <v>3</v>
      </c>
      <c r="M21" s="17">
        <v>3</v>
      </c>
      <c r="N21" s="22">
        <v>1.665627624430732</v>
      </c>
      <c r="O21" s="23">
        <v>-0.66562762443073198</v>
      </c>
      <c r="P21" s="17">
        <v>38</v>
      </c>
      <c r="Q21" s="17" t="s">
        <v>48</v>
      </c>
      <c r="R21" s="24">
        <v>0.82967101133667398</v>
      </c>
      <c r="S21" s="24">
        <v>1.1700097393976978</v>
      </c>
      <c r="T21" s="25" t="s">
        <v>22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108546.49</v>
      </c>
      <c r="E22" s="27">
        <v>8088083.7319047796</v>
      </c>
      <c r="F22" s="28">
        <v>1.3420544791323126E-2</v>
      </c>
      <c r="G22" s="17"/>
      <c r="H22" s="29">
        <v>66</v>
      </c>
      <c r="I22" s="18">
        <v>108546.48</v>
      </c>
      <c r="J22" s="20">
        <v>1</v>
      </c>
      <c r="K22" s="21">
        <v>1</v>
      </c>
      <c r="L22" s="17">
        <v>1</v>
      </c>
      <c r="M22" s="17">
        <v>3</v>
      </c>
      <c r="N22" s="22">
        <v>0.59513004993953833</v>
      </c>
      <c r="O22" s="23">
        <v>0.40486995006046167</v>
      </c>
      <c r="P22" s="17">
        <v>39</v>
      </c>
      <c r="Q22" s="17" t="s">
        <v>48</v>
      </c>
      <c r="R22" s="24">
        <v>0.82967101133667398</v>
      </c>
      <c r="S22" s="24">
        <v>1.1700097393976978</v>
      </c>
      <c r="T22" s="25" t="s">
        <v>22</v>
      </c>
    </row>
    <row r="23" spans="1:20" x14ac:dyDescent="0.25">
      <c r="A23" s="15" t="s">
        <v>50</v>
      </c>
      <c r="B23" s="16">
        <v>0.99</v>
      </c>
      <c r="C23" s="21">
        <v>71</v>
      </c>
      <c r="D23" s="26">
        <v>4470326.5</v>
      </c>
      <c r="E23" s="27">
        <v>251925037.29006293</v>
      </c>
      <c r="F23" s="28">
        <v>1.7744669398829658E-2</v>
      </c>
      <c r="G23" s="17"/>
      <c r="H23" s="29">
        <v>66</v>
      </c>
      <c r="I23" s="18">
        <v>4470326.0600000005</v>
      </c>
      <c r="J23" s="20">
        <v>1</v>
      </c>
      <c r="K23" s="21">
        <v>1</v>
      </c>
      <c r="L23" s="17"/>
      <c r="M23" s="17">
        <v>0</v>
      </c>
      <c r="N23" s="22">
        <v>0.87244124874043971</v>
      </c>
      <c r="O23" s="23">
        <v>0.12755875125956029</v>
      </c>
      <c r="P23" s="17">
        <v>41</v>
      </c>
      <c r="Q23" s="17" t="s">
        <v>32</v>
      </c>
      <c r="R23" s="24">
        <v>0.82967101133667398</v>
      </c>
      <c r="S23" s="24">
        <v>1.1700097393976978</v>
      </c>
      <c r="T23" s="25" t="s">
        <v>25</v>
      </c>
    </row>
    <row r="24" spans="1:20" x14ac:dyDescent="0.25">
      <c r="A24" s="15" t="s">
        <v>51</v>
      </c>
      <c r="B24" s="16">
        <v>0.95</v>
      </c>
      <c r="C24" s="21">
        <v>52</v>
      </c>
      <c r="D24" s="26">
        <v>18542334</v>
      </c>
      <c r="E24" s="27">
        <v>1434879488.2935505</v>
      </c>
      <c r="F24" s="28">
        <v>1.2922572349300021E-2</v>
      </c>
      <c r="G24" s="17"/>
      <c r="H24" s="29">
        <v>66</v>
      </c>
      <c r="I24" s="18">
        <v>18542333.089999996</v>
      </c>
      <c r="J24" s="20">
        <v>1</v>
      </c>
      <c r="K24" s="21">
        <v>4</v>
      </c>
      <c r="L24" s="17">
        <v>1</v>
      </c>
      <c r="M24" s="17">
        <v>3</v>
      </c>
      <c r="N24" s="22">
        <v>1.0093482356109942</v>
      </c>
      <c r="O24" s="23">
        <v>-9.3482356109941822E-3</v>
      </c>
      <c r="P24" s="17">
        <v>42</v>
      </c>
      <c r="Q24" s="17" t="s">
        <v>24</v>
      </c>
      <c r="R24" s="24">
        <v>0.82967101133667398</v>
      </c>
      <c r="S24" s="24">
        <v>1.1700097393976978</v>
      </c>
      <c r="T24" s="25" t="s">
        <v>25</v>
      </c>
    </row>
    <row r="25" spans="1:20" x14ac:dyDescent="0.25">
      <c r="A25" s="15" t="s">
        <v>52</v>
      </c>
      <c r="B25" s="16">
        <v>0.95</v>
      </c>
      <c r="C25" s="21">
        <v>117</v>
      </c>
      <c r="D25" s="26">
        <v>193307.14</v>
      </c>
      <c r="E25" s="27">
        <v>40970997.715104759</v>
      </c>
      <c r="F25" s="28">
        <v>4.7181457806855787E-3</v>
      </c>
      <c r="G25" s="17"/>
      <c r="H25" s="29">
        <v>66</v>
      </c>
      <c r="I25" s="18">
        <v>193307.15999999992</v>
      </c>
      <c r="J25" s="20">
        <v>1</v>
      </c>
      <c r="K25" s="21">
        <v>4</v>
      </c>
      <c r="L25" s="17">
        <v>1</v>
      </c>
      <c r="M25" s="17">
        <v>3</v>
      </c>
      <c r="N25" s="22">
        <v>0.80653497073775671</v>
      </c>
      <c r="O25" s="23">
        <v>0.19346502926224329</v>
      </c>
      <c r="P25" s="17">
        <v>43</v>
      </c>
      <c r="Q25" s="17" t="s">
        <v>35</v>
      </c>
      <c r="R25" s="24">
        <v>0.82967101133667398</v>
      </c>
      <c r="S25" s="24">
        <v>1.1700097393976978</v>
      </c>
      <c r="T25" s="25" t="s">
        <v>22</v>
      </c>
    </row>
    <row r="26" spans="1:20" x14ac:dyDescent="0.25">
      <c r="A26" s="15" t="s">
        <v>53</v>
      </c>
      <c r="B26" s="16">
        <v>0.95</v>
      </c>
      <c r="C26" s="21">
        <v>46</v>
      </c>
      <c r="D26" s="26">
        <v>3617707.25</v>
      </c>
      <c r="E26" s="27">
        <v>335591366.59449893</v>
      </c>
      <c r="F26" s="28">
        <v>1.0780096301974719E-2</v>
      </c>
      <c r="G26" s="17"/>
      <c r="H26" s="29">
        <v>66</v>
      </c>
      <c r="I26" s="18">
        <v>3617707.2900000005</v>
      </c>
      <c r="J26" s="20">
        <v>1</v>
      </c>
      <c r="K26" s="21">
        <v>5</v>
      </c>
      <c r="L26" s="17">
        <v>3</v>
      </c>
      <c r="M26" s="17">
        <v>3</v>
      </c>
      <c r="N26" s="22">
        <v>0.88904299849579815</v>
      </c>
      <c r="O26" s="23">
        <v>0.11095700150420185</v>
      </c>
      <c r="P26" s="17">
        <v>44</v>
      </c>
      <c r="Q26" s="17" t="s">
        <v>24</v>
      </c>
      <c r="R26" s="24">
        <v>0.82967101133667398</v>
      </c>
      <c r="S26" s="24">
        <v>1.1700097393976978</v>
      </c>
      <c r="T26" s="25" t="s">
        <v>25</v>
      </c>
    </row>
    <row r="27" spans="1:20" x14ac:dyDescent="0.25">
      <c r="A27" s="15" t="s">
        <v>54</v>
      </c>
      <c r="B27" s="16">
        <v>0.95</v>
      </c>
      <c r="C27" s="21">
        <v>99</v>
      </c>
      <c r="D27" s="26">
        <v>10522869</v>
      </c>
      <c r="E27" s="27">
        <v>839846738.110412</v>
      </c>
      <c r="F27" s="28">
        <v>1.2529511067311655E-2</v>
      </c>
      <c r="G27" s="17"/>
      <c r="H27" s="29">
        <v>66</v>
      </c>
      <c r="I27" s="18">
        <v>10522868.150000004</v>
      </c>
      <c r="J27" s="20">
        <v>1</v>
      </c>
      <c r="K27" s="21">
        <v>4</v>
      </c>
      <c r="L27" s="17">
        <v>1</v>
      </c>
      <c r="M27" s="17">
        <v>3</v>
      </c>
      <c r="N27" s="22">
        <v>0.92559528952143377</v>
      </c>
      <c r="O27" s="23">
        <v>7.4404710478566227E-2</v>
      </c>
      <c r="P27" s="17">
        <v>45</v>
      </c>
      <c r="Q27" s="17" t="s">
        <v>24</v>
      </c>
      <c r="R27" s="24">
        <v>0.82967101133667398</v>
      </c>
      <c r="S27" s="24">
        <v>1.1700097393976978</v>
      </c>
      <c r="T27" s="25" t="s">
        <v>25</v>
      </c>
    </row>
    <row r="28" spans="1:20" x14ac:dyDescent="0.25">
      <c r="A28" s="15" t="s">
        <v>55</v>
      </c>
      <c r="B28" s="16">
        <v>0.95</v>
      </c>
      <c r="C28" s="21">
        <v>7</v>
      </c>
      <c r="D28" s="26">
        <v>92514.55</v>
      </c>
      <c r="E28" s="27">
        <v>13582335.368708</v>
      </c>
      <c r="F28" s="28">
        <v>6.8113875477660447E-3</v>
      </c>
      <c r="G28" s="17"/>
      <c r="H28" s="29">
        <v>66</v>
      </c>
      <c r="I28" s="18">
        <v>92514.55</v>
      </c>
      <c r="J28" s="20">
        <v>1</v>
      </c>
      <c r="K28" s="21">
        <v>5</v>
      </c>
      <c r="L28" s="17">
        <v>3</v>
      </c>
      <c r="M28" s="17">
        <v>3</v>
      </c>
      <c r="N28" s="22">
        <v>0.69508102443871467</v>
      </c>
      <c r="O28" s="23">
        <v>0.30491897556128533</v>
      </c>
      <c r="P28" s="17">
        <v>46</v>
      </c>
      <c r="Q28" s="17" t="s">
        <v>37</v>
      </c>
      <c r="R28" s="24">
        <v>0.82967101133667398</v>
      </c>
      <c r="S28" s="24">
        <v>1.1700097393976978</v>
      </c>
      <c r="T28" s="25" t="s">
        <v>22</v>
      </c>
    </row>
    <row r="29" spans="1:20" x14ac:dyDescent="0.25">
      <c r="A29" s="15" t="s">
        <v>56</v>
      </c>
      <c r="B29" s="16">
        <v>0.95</v>
      </c>
      <c r="C29" s="21">
        <v>116</v>
      </c>
      <c r="D29" s="26">
        <v>215185.72</v>
      </c>
      <c r="E29" s="27">
        <v>47275351.019690827</v>
      </c>
      <c r="F29" s="28">
        <v>4.5517529824447463E-3</v>
      </c>
      <c r="G29" s="17"/>
      <c r="H29" s="29">
        <v>66</v>
      </c>
      <c r="I29" s="18">
        <v>215185.79000000004</v>
      </c>
      <c r="J29" s="20">
        <v>1</v>
      </c>
      <c r="K29" s="21">
        <v>6</v>
      </c>
      <c r="L29" s="17">
        <v>1</v>
      </c>
      <c r="M29" s="17">
        <v>3</v>
      </c>
      <c r="N29" s="22">
        <v>0.80557703389121194</v>
      </c>
      <c r="O29" s="23">
        <v>0.19442296610878806</v>
      </c>
      <c r="P29" s="17">
        <v>51</v>
      </c>
      <c r="Q29" s="17" t="s">
        <v>37</v>
      </c>
      <c r="R29" s="24">
        <v>0.82967101133667398</v>
      </c>
      <c r="S29" s="24">
        <v>1.1700097393976978</v>
      </c>
      <c r="T29" s="25" t="s">
        <v>22</v>
      </c>
    </row>
    <row r="30" spans="1:20" x14ac:dyDescent="0.25">
      <c r="A30" s="15" t="s">
        <v>57</v>
      </c>
      <c r="B30" s="16">
        <v>0.99</v>
      </c>
      <c r="C30" s="21">
        <v>26</v>
      </c>
      <c r="D30" s="26">
        <v>1013064.75</v>
      </c>
      <c r="E30" s="27">
        <v>195169320.35442078</v>
      </c>
      <c r="F30" s="28">
        <v>5.190696714833608E-3</v>
      </c>
      <c r="G30" s="17"/>
      <c r="H30" s="29">
        <v>66</v>
      </c>
      <c r="I30" s="18">
        <v>1013064.6600000001</v>
      </c>
      <c r="J30" s="20">
        <v>1</v>
      </c>
      <c r="K30" s="21"/>
      <c r="L30" s="17"/>
      <c r="M30" s="17">
        <v>0</v>
      </c>
      <c r="N30" s="22">
        <v>0.92446284885146646</v>
      </c>
      <c r="O30" s="23">
        <v>7.5537151148533543E-2</v>
      </c>
      <c r="P30" s="17">
        <v>52</v>
      </c>
      <c r="Q30" s="17" t="s">
        <v>32</v>
      </c>
      <c r="R30" s="24">
        <v>0.82967101133667398</v>
      </c>
      <c r="S30" s="24">
        <v>1.1700097393976978</v>
      </c>
      <c r="T30" s="25" t="s">
        <v>25</v>
      </c>
    </row>
    <row r="31" spans="1:20" x14ac:dyDescent="0.25">
      <c r="A31" s="15" t="s">
        <v>58</v>
      </c>
      <c r="B31" s="16">
        <v>0.95</v>
      </c>
      <c r="C31" s="21">
        <v>53</v>
      </c>
      <c r="D31" s="26">
        <v>1470945.75</v>
      </c>
      <c r="E31" s="27">
        <v>110017219.59098025</v>
      </c>
      <c r="F31" s="28">
        <v>1.3370141105807361E-2</v>
      </c>
      <c r="G31" s="17"/>
      <c r="H31" s="29">
        <v>66</v>
      </c>
      <c r="I31" s="18">
        <v>1470945.9000000004</v>
      </c>
      <c r="J31" s="20">
        <v>1</v>
      </c>
      <c r="K31" s="21">
        <v>4</v>
      </c>
      <c r="L31" s="17">
        <v>1</v>
      </c>
      <c r="M31" s="17">
        <v>3</v>
      </c>
      <c r="N31" s="22">
        <v>1.0087970331362803</v>
      </c>
      <c r="O31" s="23">
        <v>-8.79703313628033E-3</v>
      </c>
      <c r="P31" s="17">
        <v>60</v>
      </c>
      <c r="Q31" s="17" t="s">
        <v>37</v>
      </c>
      <c r="R31" s="24">
        <v>0.82967101133667398</v>
      </c>
      <c r="S31" s="24">
        <v>1.1700097393976978</v>
      </c>
      <c r="T31" s="25" t="s">
        <v>25</v>
      </c>
    </row>
    <row r="32" spans="1:20" x14ac:dyDescent="0.25">
      <c r="A32" s="15" t="s">
        <v>59</v>
      </c>
      <c r="B32" s="16">
        <v>0.99</v>
      </c>
      <c r="C32" s="21">
        <v>69</v>
      </c>
      <c r="D32" s="26">
        <v>178415.03</v>
      </c>
      <c r="E32" s="27">
        <v>39158278.697165653</v>
      </c>
      <c r="F32" s="28">
        <v>4.5562531330804899E-3</v>
      </c>
      <c r="G32" s="17"/>
      <c r="H32" s="29">
        <v>66</v>
      </c>
      <c r="I32" s="18">
        <v>178414.96999999994</v>
      </c>
      <c r="J32" s="20">
        <v>1</v>
      </c>
      <c r="K32" s="21">
        <v>1</v>
      </c>
      <c r="L32" s="17">
        <v>1</v>
      </c>
      <c r="M32" s="17">
        <v>0</v>
      </c>
      <c r="N32" s="22">
        <v>1.116889976845751</v>
      </c>
      <c r="O32" s="23">
        <v>-0.11688997684575098</v>
      </c>
      <c r="P32" s="17">
        <v>86</v>
      </c>
      <c r="Q32" s="17" t="s">
        <v>24</v>
      </c>
      <c r="R32" s="24">
        <v>0.82967101133667398</v>
      </c>
      <c r="S32" s="24">
        <v>1.1700097393976978</v>
      </c>
      <c r="T32" s="25" t="s">
        <v>25</v>
      </c>
    </row>
    <row r="33" spans="1:20" x14ac:dyDescent="0.25">
      <c r="A33" s="15" t="s">
        <v>60</v>
      </c>
      <c r="B33" s="16">
        <v>0.95</v>
      </c>
      <c r="C33" s="21">
        <v>14</v>
      </c>
      <c r="D33" s="26">
        <v>666255.06000000006</v>
      </c>
      <c r="E33" s="27">
        <v>46670164.620741755</v>
      </c>
      <c r="F33" s="28">
        <v>1.4275824081920945E-2</v>
      </c>
      <c r="G33" s="29"/>
      <c r="H33" s="29">
        <v>66</v>
      </c>
      <c r="I33" s="18">
        <v>666254.98999999987</v>
      </c>
      <c r="J33" s="20">
        <v>1</v>
      </c>
      <c r="K33" s="21">
        <v>13</v>
      </c>
      <c r="L33" s="17">
        <v>6</v>
      </c>
      <c r="M33" s="17">
        <v>3</v>
      </c>
      <c r="N33" s="22">
        <v>1.1635891178188018</v>
      </c>
      <c r="O33" s="23">
        <v>-0.16358911781880181</v>
      </c>
      <c r="P33" s="17">
        <v>96</v>
      </c>
      <c r="Q33" s="17" t="s">
        <v>37</v>
      </c>
      <c r="R33" s="24">
        <v>0.82967101133667398</v>
      </c>
      <c r="S33" s="24">
        <v>1.1700097393976978</v>
      </c>
      <c r="T33" s="25" t="s">
        <v>25</v>
      </c>
    </row>
    <row r="34" spans="1:20" x14ac:dyDescent="0.25">
      <c r="A34" s="15" t="s">
        <v>61</v>
      </c>
      <c r="B34" s="16">
        <v>0.99</v>
      </c>
      <c r="C34" s="21">
        <v>57</v>
      </c>
      <c r="D34" s="26">
        <v>1195722.6200000001</v>
      </c>
      <c r="E34" s="27">
        <v>62924231.668715104</v>
      </c>
      <c r="F34" s="28">
        <v>1.900257799404317E-2</v>
      </c>
      <c r="G34" s="29">
        <v>1</v>
      </c>
      <c r="H34" s="29">
        <v>66</v>
      </c>
      <c r="I34" s="18">
        <v>1195722.5999999999</v>
      </c>
      <c r="J34" s="20">
        <v>1</v>
      </c>
      <c r="K34" s="21"/>
      <c r="L34" s="17"/>
      <c r="M34" s="17">
        <v>0</v>
      </c>
      <c r="N34" s="22">
        <v>0.94290461211179111</v>
      </c>
      <c r="O34" s="23">
        <v>5.7095387888208893E-2</v>
      </c>
      <c r="P34" s="17">
        <v>104</v>
      </c>
      <c r="Q34" s="17" t="s">
        <v>32</v>
      </c>
      <c r="R34" s="24">
        <v>0.82967101133667398</v>
      </c>
      <c r="S34" s="24">
        <v>1.1700097393976978</v>
      </c>
      <c r="T34" s="25" t="s">
        <v>25</v>
      </c>
    </row>
    <row r="35" spans="1:20" x14ac:dyDescent="0.25">
      <c r="A35" s="15" t="s">
        <v>62</v>
      </c>
      <c r="B35" s="16">
        <v>0.99</v>
      </c>
      <c r="C35" s="21">
        <v>194</v>
      </c>
      <c r="D35" s="26">
        <v>195765488</v>
      </c>
      <c r="E35" s="27">
        <v>6120429693.2392569</v>
      </c>
      <c r="F35" s="28">
        <v>3.1985579087077214E-2</v>
      </c>
      <c r="G35" s="29"/>
      <c r="H35" s="29">
        <v>66</v>
      </c>
      <c r="I35" s="18">
        <v>195765503.16999993</v>
      </c>
      <c r="J35" s="20">
        <v>1</v>
      </c>
      <c r="K35" s="21"/>
      <c r="L35" s="17"/>
      <c r="M35" s="17">
        <v>0</v>
      </c>
      <c r="N35" s="22">
        <v>0.50492870939662216</v>
      </c>
      <c r="O35" s="23">
        <v>0.49507129060337784</v>
      </c>
      <c r="P35" s="17">
        <v>105</v>
      </c>
      <c r="Q35" s="17" t="s">
        <v>32</v>
      </c>
      <c r="R35" s="24">
        <v>0.82967101133667398</v>
      </c>
      <c r="S35" s="24">
        <v>1.1700097393976978</v>
      </c>
      <c r="T35" s="25" t="s">
        <v>22</v>
      </c>
    </row>
    <row r="36" spans="1:20" x14ac:dyDescent="0.25">
      <c r="A36" s="15" t="s">
        <v>63</v>
      </c>
      <c r="B36" s="16">
        <v>0.99</v>
      </c>
      <c r="C36" s="21">
        <v>37</v>
      </c>
      <c r="D36" s="26">
        <v>115227.7</v>
      </c>
      <c r="E36" s="27">
        <v>25343258.036609445</v>
      </c>
      <c r="F36" s="28">
        <v>4.5466806135796966E-3</v>
      </c>
      <c r="G36" s="29"/>
      <c r="H36" s="29">
        <v>66</v>
      </c>
      <c r="I36" s="18">
        <v>115227.67999999996</v>
      </c>
      <c r="J36" s="20">
        <v>1</v>
      </c>
      <c r="K36" s="21"/>
      <c r="L36" s="17"/>
      <c r="M36" s="17">
        <v>0</v>
      </c>
      <c r="N36" s="22">
        <v>0.70217039674147685</v>
      </c>
      <c r="O36" s="23">
        <v>0.29782960325852315</v>
      </c>
      <c r="P36" s="17">
        <v>106</v>
      </c>
      <c r="Q36" s="17" t="s">
        <v>32</v>
      </c>
      <c r="R36" s="24">
        <v>0.82967101133667398</v>
      </c>
      <c r="S36" s="24">
        <v>1.1700097393976978</v>
      </c>
      <c r="T36" s="25" t="s">
        <v>22</v>
      </c>
    </row>
    <row r="37" spans="1:20" x14ac:dyDescent="0.25">
      <c r="A37" s="15" t="s">
        <v>64</v>
      </c>
      <c r="B37" s="16">
        <v>0.95</v>
      </c>
      <c r="C37" s="21">
        <v>36</v>
      </c>
      <c r="D37" s="26">
        <v>932476.69</v>
      </c>
      <c r="E37" s="27">
        <v>84472433.658394292</v>
      </c>
      <c r="F37" s="28">
        <v>1.103882828534249E-2</v>
      </c>
      <c r="G37" s="29"/>
      <c r="H37" s="29">
        <v>66</v>
      </c>
      <c r="I37" s="18">
        <v>932476.69000000018</v>
      </c>
      <c r="J37" s="20">
        <v>1</v>
      </c>
      <c r="K37" s="21">
        <v>5</v>
      </c>
      <c r="L37" s="17">
        <v>2</v>
      </c>
      <c r="M37" s="17">
        <v>3</v>
      </c>
      <c r="N37" s="22">
        <v>0.90980808880789343</v>
      </c>
      <c r="O37" s="23">
        <v>9.0191911192106566E-2</v>
      </c>
      <c r="P37" s="17">
        <v>107</v>
      </c>
      <c r="Q37" s="17" t="s">
        <v>37</v>
      </c>
      <c r="R37" s="24">
        <v>0.82967101133667398</v>
      </c>
      <c r="S37" s="24">
        <v>1.1700097393976978</v>
      </c>
      <c r="T37" s="25" t="s">
        <v>25</v>
      </c>
    </row>
    <row r="38" spans="1:20" x14ac:dyDescent="0.25">
      <c r="A38" s="15" t="s">
        <v>65</v>
      </c>
      <c r="B38" s="16">
        <v>0.95</v>
      </c>
      <c r="C38" s="21">
        <v>36</v>
      </c>
      <c r="D38" s="26">
        <v>15925890</v>
      </c>
      <c r="E38" s="27">
        <v>1504396143.6087508</v>
      </c>
      <c r="F38" s="28">
        <v>1.058623426260381E-2</v>
      </c>
      <c r="G38" s="29"/>
      <c r="H38" s="29">
        <v>66</v>
      </c>
      <c r="I38" s="18">
        <v>15925889.959999997</v>
      </c>
      <c r="J38" s="20">
        <v>1</v>
      </c>
      <c r="K38" s="21">
        <v>4</v>
      </c>
      <c r="L38" s="17">
        <v>1</v>
      </c>
      <c r="M38" s="17">
        <v>3</v>
      </c>
      <c r="N38" s="22">
        <v>0.90559204829754092</v>
      </c>
      <c r="O38" s="23">
        <v>9.4407951702459081E-2</v>
      </c>
      <c r="P38" s="17">
        <v>110</v>
      </c>
      <c r="Q38" s="17" t="s">
        <v>24</v>
      </c>
      <c r="R38" s="24">
        <v>0.82967101133667398</v>
      </c>
      <c r="S38" s="24">
        <v>1.1700097393976978</v>
      </c>
      <c r="T38" s="25" t="s">
        <v>25</v>
      </c>
    </row>
    <row r="39" spans="1:20" x14ac:dyDescent="0.25">
      <c r="A39" s="15" t="s">
        <v>66</v>
      </c>
      <c r="B39" s="16">
        <v>0.99</v>
      </c>
      <c r="C39" s="21">
        <v>401</v>
      </c>
      <c r="D39" s="26">
        <v>2020078.62</v>
      </c>
      <c r="E39" s="27">
        <v>131929324.85149916</v>
      </c>
      <c r="F39" s="28">
        <v>1.5311824132154234E-2</v>
      </c>
      <c r="G39" s="29"/>
      <c r="H39" s="29">
        <v>66</v>
      </c>
      <c r="I39" s="18">
        <v>2020079.0300000005</v>
      </c>
      <c r="J39" s="20">
        <v>1</v>
      </c>
      <c r="K39" s="21"/>
      <c r="L39" s="17"/>
      <c r="M39" s="17">
        <v>0</v>
      </c>
      <c r="N39" s="22">
        <v>0.77088384262048548</v>
      </c>
      <c r="O39" s="23">
        <v>0.22911615737951452</v>
      </c>
      <c r="P39" s="17">
        <v>114</v>
      </c>
      <c r="Q39" s="17" t="s">
        <v>32</v>
      </c>
      <c r="R39" s="24">
        <v>0.82967101133667398</v>
      </c>
      <c r="S39" s="24">
        <v>1.1700097393976978</v>
      </c>
      <c r="T39" s="25" t="s">
        <v>22</v>
      </c>
    </row>
    <row r="40" spans="1:20" x14ac:dyDescent="0.25">
      <c r="A40" s="15" t="s">
        <v>67</v>
      </c>
      <c r="B40" s="16">
        <v>0.95</v>
      </c>
      <c r="C40" s="21">
        <v>785</v>
      </c>
      <c r="D40" s="26">
        <v>623971.88</v>
      </c>
      <c r="E40" s="27">
        <v>112588704.01661342</v>
      </c>
      <c r="F40" s="28">
        <v>5.5420469171394643E-3</v>
      </c>
      <c r="G40" s="29">
        <v>1</v>
      </c>
      <c r="H40" s="29">
        <v>66</v>
      </c>
      <c r="I40" s="18">
        <v>623971.97999999963</v>
      </c>
      <c r="J40" s="20">
        <v>1</v>
      </c>
      <c r="K40" s="21">
        <v>10</v>
      </c>
      <c r="L40" s="17">
        <v>3</v>
      </c>
      <c r="M40" s="17">
        <v>3</v>
      </c>
      <c r="N40" s="22">
        <v>1.0447426671944993</v>
      </c>
      <c r="O40" s="23">
        <v>-4.4742667194499264E-2</v>
      </c>
      <c r="P40" s="17">
        <v>115</v>
      </c>
      <c r="Q40" s="17" t="s">
        <v>35</v>
      </c>
      <c r="R40" s="24">
        <v>0.82967101133667398</v>
      </c>
      <c r="S40" s="24">
        <v>1.1700097393976978</v>
      </c>
      <c r="T40" s="25" t="s">
        <v>25</v>
      </c>
    </row>
    <row r="41" spans="1:20" x14ac:dyDescent="0.25">
      <c r="A41" s="15" t="s">
        <v>68</v>
      </c>
      <c r="B41" s="16">
        <v>0.99</v>
      </c>
      <c r="C41" s="21">
        <v>180</v>
      </c>
      <c r="D41" s="26">
        <v>3070494.75</v>
      </c>
      <c r="E41" s="27">
        <v>150479295.72146919</v>
      </c>
      <c r="F41" s="28">
        <v>2.0404765554481036E-2</v>
      </c>
      <c r="G41" s="29"/>
      <c r="H41" s="29">
        <v>66</v>
      </c>
      <c r="I41" s="18">
        <v>3070495.0600000005</v>
      </c>
      <c r="J41" s="20">
        <v>1</v>
      </c>
      <c r="K41" s="21"/>
      <c r="L41" s="17"/>
      <c r="M41" s="17">
        <v>0</v>
      </c>
      <c r="N41" s="22">
        <v>0.48381022520052086</v>
      </c>
      <c r="O41" s="23">
        <v>0.51618977479947914</v>
      </c>
      <c r="P41" s="17">
        <v>117</v>
      </c>
      <c r="Q41" s="17" t="s">
        <v>32</v>
      </c>
      <c r="R41" s="24">
        <v>0.82967101133667398</v>
      </c>
      <c r="S41" s="24">
        <v>1.1700097393976978</v>
      </c>
      <c r="T41" s="25" t="s">
        <v>22</v>
      </c>
    </row>
    <row r="42" spans="1:20" x14ac:dyDescent="0.25">
      <c r="A42" s="15" t="s">
        <v>69</v>
      </c>
      <c r="B42" s="16">
        <v>0.99</v>
      </c>
      <c r="C42" s="21">
        <v>36</v>
      </c>
      <c r="D42" s="26">
        <v>1040088.94</v>
      </c>
      <c r="E42" s="27">
        <v>62607864.998363376</v>
      </c>
      <c r="F42" s="28">
        <v>1.6612752088370826E-2</v>
      </c>
      <c r="G42" s="29"/>
      <c r="H42" s="29">
        <v>66</v>
      </c>
      <c r="I42" s="18">
        <v>1040089</v>
      </c>
      <c r="J42" s="20">
        <v>1</v>
      </c>
      <c r="K42" s="21"/>
      <c r="L42" s="17"/>
      <c r="M42" s="17">
        <v>0</v>
      </c>
      <c r="N42" s="22">
        <v>0.82787690148582127</v>
      </c>
      <c r="O42" s="23">
        <v>0.17212309851417873</v>
      </c>
      <c r="P42" s="17">
        <v>122</v>
      </c>
      <c r="Q42" s="17" t="s">
        <v>32</v>
      </c>
      <c r="R42" s="24">
        <v>0.82967101133667398</v>
      </c>
      <c r="S42" s="24">
        <v>1.1700097393976978</v>
      </c>
      <c r="T42" s="25" t="s">
        <v>22</v>
      </c>
    </row>
    <row r="43" spans="1:20" x14ac:dyDescent="0.25">
      <c r="A43" s="15" t="s">
        <v>70</v>
      </c>
      <c r="B43" s="16">
        <v>0.95</v>
      </c>
      <c r="C43" s="21">
        <v>52</v>
      </c>
      <c r="D43" s="26">
        <v>625766.38</v>
      </c>
      <c r="E43" s="27">
        <v>54462327.203055687</v>
      </c>
      <c r="F43" s="28">
        <v>1.1489894246841704E-2</v>
      </c>
      <c r="G43" s="29">
        <v>1</v>
      </c>
      <c r="H43" s="29">
        <v>66</v>
      </c>
      <c r="I43" s="18">
        <v>625766.33000000007</v>
      </c>
      <c r="J43" s="20">
        <v>1</v>
      </c>
      <c r="K43" s="21">
        <v>10</v>
      </c>
      <c r="L43" s="17">
        <v>4</v>
      </c>
      <c r="M43" s="17">
        <v>3</v>
      </c>
      <c r="N43" s="22">
        <v>1.0985817517730576</v>
      </c>
      <c r="O43" s="23">
        <v>-9.8581751773057613E-2</v>
      </c>
      <c r="P43" s="17">
        <v>136</v>
      </c>
      <c r="Q43" s="17" t="s">
        <v>37</v>
      </c>
      <c r="R43" s="24">
        <v>0.82967101133667398</v>
      </c>
      <c r="S43" s="24">
        <v>1.1700097393976978</v>
      </c>
      <c r="T43" s="25" t="s">
        <v>25</v>
      </c>
    </row>
  </sheetData>
  <conditionalFormatting sqref="J1:J43">
    <cfRule type="cellIs" dxfId="9" priority="2" stopIfTrue="1" operator="equal">
      <formula>0</formula>
    </cfRule>
  </conditionalFormatting>
  <conditionalFormatting sqref="T2:T43">
    <cfRule type="cellIs" dxfId="8" priority="1" stopIfTrue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1" workbookViewId="0">
      <selection activeCell="A43" sqref="A43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425</v>
      </c>
      <c r="D2" s="18">
        <v>2423665.25</v>
      </c>
      <c r="E2" s="18">
        <v>254977088.99132138</v>
      </c>
      <c r="F2" s="19">
        <v>9.5054236425237953E-3</v>
      </c>
      <c r="G2" s="17"/>
      <c r="H2" s="17">
        <v>61</v>
      </c>
      <c r="I2" s="18">
        <v>2423664.9000000013</v>
      </c>
      <c r="J2" s="20">
        <v>1</v>
      </c>
      <c r="K2" s="21">
        <v>1</v>
      </c>
      <c r="L2" s="17">
        <v>1</v>
      </c>
      <c r="M2" s="17">
        <v>3</v>
      </c>
      <c r="N2" s="22">
        <v>0.69136045447842243</v>
      </c>
      <c r="O2" s="23">
        <v>0.30863954552157757</v>
      </c>
      <c r="P2" s="17">
        <v>1</v>
      </c>
      <c r="Q2" s="17" t="s">
        <v>21</v>
      </c>
      <c r="R2" s="24">
        <v>0.82286124039199382</v>
      </c>
      <c r="S2" s="24">
        <v>1.1768005906737067</v>
      </c>
      <c r="T2" s="25" t="s">
        <v>22</v>
      </c>
    </row>
    <row r="3" spans="1:20" x14ac:dyDescent="0.25">
      <c r="A3" s="15" t="s">
        <v>23</v>
      </c>
      <c r="B3" s="16">
        <v>0.95</v>
      </c>
      <c r="C3" s="17">
        <v>178</v>
      </c>
      <c r="D3" s="18">
        <v>724682.25</v>
      </c>
      <c r="E3" s="18">
        <v>50837893.284480155</v>
      </c>
      <c r="F3" s="19">
        <v>1.4254765553419023E-2</v>
      </c>
      <c r="G3" s="17">
        <v>3</v>
      </c>
      <c r="H3" s="17">
        <v>61</v>
      </c>
      <c r="I3" s="18">
        <v>724682.21000000008</v>
      </c>
      <c r="J3" s="20">
        <v>1</v>
      </c>
      <c r="K3" s="21"/>
      <c r="L3" s="17"/>
      <c r="M3" s="17">
        <v>3</v>
      </c>
      <c r="N3" s="22">
        <v>0.57061694711652067</v>
      </c>
      <c r="O3" s="23">
        <v>0.42938305288347933</v>
      </c>
      <c r="P3" s="17">
        <v>3</v>
      </c>
      <c r="Q3" s="17" t="s">
        <v>24</v>
      </c>
      <c r="R3" s="24">
        <v>0.82286124039199382</v>
      </c>
      <c r="S3" s="24">
        <v>1.1768005906737067</v>
      </c>
      <c r="T3" s="25" t="s">
        <v>22</v>
      </c>
    </row>
    <row r="4" spans="1:20" x14ac:dyDescent="0.25">
      <c r="A4" s="15" t="s">
        <v>26</v>
      </c>
      <c r="B4" s="16">
        <v>0.95</v>
      </c>
      <c r="C4" s="17">
        <v>136</v>
      </c>
      <c r="D4" s="18">
        <v>1265574.8799999999</v>
      </c>
      <c r="E4" s="18">
        <v>530816686.92936623</v>
      </c>
      <c r="F4" s="19">
        <v>2.3842032685916772E-3</v>
      </c>
      <c r="G4" s="17">
        <v>3</v>
      </c>
      <c r="H4" s="17">
        <v>61</v>
      </c>
      <c r="I4" s="18">
        <v>1265574.8800000001</v>
      </c>
      <c r="J4" s="20">
        <v>1</v>
      </c>
      <c r="K4" s="21"/>
      <c r="L4" s="17"/>
      <c r="M4" s="17">
        <v>3</v>
      </c>
      <c r="N4" s="22">
        <v>0.52948390530585232</v>
      </c>
      <c r="O4" s="23">
        <v>0.47051609469414768</v>
      </c>
      <c r="P4" s="17">
        <v>5</v>
      </c>
      <c r="Q4" s="17" t="s">
        <v>24</v>
      </c>
      <c r="R4" s="24">
        <v>0.82286124039199382</v>
      </c>
      <c r="S4" s="24">
        <v>1.1768005906737067</v>
      </c>
      <c r="T4" s="25" t="s">
        <v>22</v>
      </c>
    </row>
    <row r="5" spans="1:20" x14ac:dyDescent="0.25">
      <c r="A5" s="15" t="s">
        <v>27</v>
      </c>
      <c r="B5" s="16">
        <v>0.95</v>
      </c>
      <c r="C5" s="17">
        <v>99</v>
      </c>
      <c r="D5" s="18">
        <v>249130.67</v>
      </c>
      <c r="E5" s="18">
        <v>141940274.74277455</v>
      </c>
      <c r="F5" s="19">
        <v>1.7551795672614899E-3</v>
      </c>
      <c r="G5" s="17">
        <v>5</v>
      </c>
      <c r="H5" s="17">
        <v>61</v>
      </c>
      <c r="I5" s="18">
        <v>249130.61000000002</v>
      </c>
      <c r="J5" s="20">
        <v>1</v>
      </c>
      <c r="K5" s="21">
        <v>3</v>
      </c>
      <c r="L5" s="17">
        <v>2</v>
      </c>
      <c r="M5" s="17">
        <v>3</v>
      </c>
      <c r="N5" s="22">
        <v>0.80041631740487595</v>
      </c>
      <c r="O5" s="23">
        <v>0.19958368259512405</v>
      </c>
      <c r="P5" s="17">
        <v>6</v>
      </c>
      <c r="Q5" s="17" t="s">
        <v>24</v>
      </c>
      <c r="R5" s="24">
        <v>0.82286124039199382</v>
      </c>
      <c r="S5" s="24">
        <v>1.1768005906737067</v>
      </c>
      <c r="T5" s="25" t="s">
        <v>22</v>
      </c>
    </row>
    <row r="6" spans="1:20" x14ac:dyDescent="0.25">
      <c r="A6" s="15" t="s">
        <v>28</v>
      </c>
      <c r="B6" s="16">
        <v>0.95</v>
      </c>
      <c r="C6" s="17">
        <v>52</v>
      </c>
      <c r="D6" s="18">
        <v>805007.19</v>
      </c>
      <c r="E6" s="18">
        <v>68467543.248738483</v>
      </c>
      <c r="F6" s="19">
        <v>1.1757500733967583E-2</v>
      </c>
      <c r="G6" s="17"/>
      <c r="H6" s="17">
        <v>61</v>
      </c>
      <c r="I6" s="18">
        <v>805007.24000000022</v>
      </c>
      <c r="J6" s="20">
        <v>1</v>
      </c>
      <c r="K6" s="21">
        <v>3</v>
      </c>
      <c r="L6" s="17">
        <v>2</v>
      </c>
      <c r="M6" s="17">
        <v>3</v>
      </c>
      <c r="N6" s="22">
        <v>0.80519069136672239</v>
      </c>
      <c r="O6" s="23">
        <v>0.19480930863327761</v>
      </c>
      <c r="P6" s="17">
        <v>7</v>
      </c>
      <c r="Q6" s="17" t="s">
        <v>24</v>
      </c>
      <c r="R6" s="24">
        <v>0.82286124039199382</v>
      </c>
      <c r="S6" s="24">
        <v>1.1768005906737067</v>
      </c>
      <c r="T6" s="25" t="s">
        <v>22</v>
      </c>
    </row>
    <row r="7" spans="1:20" x14ac:dyDescent="0.25">
      <c r="A7" s="15" t="s">
        <v>29</v>
      </c>
      <c r="B7" s="16">
        <v>0.95</v>
      </c>
      <c r="C7" s="17">
        <v>46</v>
      </c>
      <c r="D7" s="18">
        <v>1394252.38</v>
      </c>
      <c r="E7" s="18">
        <v>128118037.70903823</v>
      </c>
      <c r="F7" s="19">
        <v>1.0882561151665538E-2</v>
      </c>
      <c r="G7" s="17">
        <v>1</v>
      </c>
      <c r="H7" s="17">
        <v>61</v>
      </c>
      <c r="I7" s="18">
        <v>1394252.37</v>
      </c>
      <c r="J7" s="20">
        <v>1</v>
      </c>
      <c r="K7" s="21">
        <v>3</v>
      </c>
      <c r="L7" s="17">
        <v>3</v>
      </c>
      <c r="M7" s="17">
        <v>3</v>
      </c>
      <c r="N7" s="22">
        <v>0.80878363270730358</v>
      </c>
      <c r="O7" s="23">
        <v>0.19121636729269642</v>
      </c>
      <c r="P7" s="17">
        <v>10</v>
      </c>
      <c r="Q7" s="17" t="s">
        <v>24</v>
      </c>
      <c r="R7" s="24">
        <v>0.82286124039199382</v>
      </c>
      <c r="S7" s="24">
        <v>1.1768005906737067</v>
      </c>
      <c r="T7" s="25" t="s">
        <v>22</v>
      </c>
    </row>
    <row r="8" spans="1:20" x14ac:dyDescent="0.25">
      <c r="A8" s="15" t="s">
        <v>30</v>
      </c>
      <c r="B8" s="16">
        <v>0.95</v>
      </c>
      <c r="C8" s="17">
        <v>43</v>
      </c>
      <c r="D8" s="18">
        <v>485754.5</v>
      </c>
      <c r="E8" s="18">
        <v>133868933.2169341</v>
      </c>
      <c r="F8" s="19">
        <v>3.6285827363159509E-3</v>
      </c>
      <c r="G8" s="17">
        <v>1</v>
      </c>
      <c r="H8" s="17">
        <v>61</v>
      </c>
      <c r="I8" s="18">
        <v>485754.43000000017</v>
      </c>
      <c r="J8" s="20">
        <v>1</v>
      </c>
      <c r="K8" s="21"/>
      <c r="L8" s="17"/>
      <c r="M8" s="17">
        <v>3</v>
      </c>
      <c r="N8" s="22">
        <v>0.64292840264242967</v>
      </c>
      <c r="O8" s="23">
        <v>0.35707159735757033</v>
      </c>
      <c r="P8" s="17">
        <v>12</v>
      </c>
      <c r="Q8" s="17" t="s">
        <v>24</v>
      </c>
      <c r="R8" s="24">
        <v>0.82286124039199382</v>
      </c>
      <c r="S8" s="24">
        <v>1.1768005906737067</v>
      </c>
      <c r="T8" s="25" t="s">
        <v>22</v>
      </c>
    </row>
    <row r="9" spans="1:20" x14ac:dyDescent="0.25">
      <c r="A9" s="15" t="s">
        <v>31</v>
      </c>
      <c r="B9" s="16">
        <v>0.99</v>
      </c>
      <c r="C9" s="17">
        <v>724</v>
      </c>
      <c r="D9" s="18">
        <v>7288517.5</v>
      </c>
      <c r="E9" s="18">
        <v>1400193558.7301078</v>
      </c>
      <c r="F9" s="19">
        <v>5.2053642545036782E-3</v>
      </c>
      <c r="G9" s="17"/>
      <c r="H9" s="17">
        <v>61</v>
      </c>
      <c r="I9" s="18">
        <v>7288519.0500000007</v>
      </c>
      <c r="J9" s="20">
        <v>1</v>
      </c>
      <c r="K9" s="21">
        <v>6</v>
      </c>
      <c r="L9" s="17">
        <v>4</v>
      </c>
      <c r="M9" s="17">
        <v>0</v>
      </c>
      <c r="N9" s="22">
        <v>1.6570074578568776</v>
      </c>
      <c r="O9" s="23">
        <v>-0.65700745785687764</v>
      </c>
      <c r="P9" s="17">
        <v>14</v>
      </c>
      <c r="Q9" s="17" t="s">
        <v>32</v>
      </c>
      <c r="R9" s="24">
        <v>0.82286124039199382</v>
      </c>
      <c r="S9" s="24">
        <v>1.1768005906737067</v>
      </c>
      <c r="T9" s="25" t="s">
        <v>22</v>
      </c>
    </row>
    <row r="10" spans="1:20" x14ac:dyDescent="0.25">
      <c r="A10" s="15" t="s">
        <v>33</v>
      </c>
      <c r="B10" s="16">
        <v>0.95</v>
      </c>
      <c r="C10" s="17">
        <v>471</v>
      </c>
      <c r="D10" s="18">
        <v>969080.75</v>
      </c>
      <c r="E10" s="18">
        <v>101071921.6702195</v>
      </c>
      <c r="F10" s="19">
        <v>9.5880313145914626E-3</v>
      </c>
      <c r="G10" s="17"/>
      <c r="H10" s="17">
        <v>61</v>
      </c>
      <c r="I10" s="18">
        <v>969080.74000000069</v>
      </c>
      <c r="J10" s="20">
        <v>1</v>
      </c>
      <c r="K10" s="21">
        <v>1</v>
      </c>
      <c r="L10" s="17">
        <v>1</v>
      </c>
      <c r="M10" s="17">
        <v>3</v>
      </c>
      <c r="N10" s="22">
        <v>0.67637836473407498</v>
      </c>
      <c r="O10" s="23">
        <v>0.32362163526592502</v>
      </c>
      <c r="P10" s="17">
        <v>15</v>
      </c>
      <c r="Q10" s="17" t="s">
        <v>24</v>
      </c>
      <c r="R10" s="24">
        <v>0.82286124039199382</v>
      </c>
      <c r="S10" s="24">
        <v>1.1768005906737067</v>
      </c>
      <c r="T10" s="25" t="s">
        <v>22</v>
      </c>
    </row>
    <row r="11" spans="1:20" x14ac:dyDescent="0.25">
      <c r="A11" s="15" t="s">
        <v>34</v>
      </c>
      <c r="B11" s="16">
        <v>0.95</v>
      </c>
      <c r="C11" s="17">
        <v>839</v>
      </c>
      <c r="D11" s="18">
        <v>1038168.38</v>
      </c>
      <c r="E11" s="18">
        <v>219815295.92154992</v>
      </c>
      <c r="F11" s="19">
        <v>4.7229123689850631E-3</v>
      </c>
      <c r="G11" s="17">
        <v>2</v>
      </c>
      <c r="H11" s="17">
        <v>61</v>
      </c>
      <c r="I11" s="18">
        <v>1038168.5799999994</v>
      </c>
      <c r="J11" s="20">
        <v>1</v>
      </c>
      <c r="K11" s="21">
        <v>17</v>
      </c>
      <c r="L11" s="17">
        <v>4</v>
      </c>
      <c r="M11" s="17">
        <v>3</v>
      </c>
      <c r="N11" s="22">
        <v>1.5864381003687704</v>
      </c>
      <c r="O11" s="23">
        <v>-0.58643810036877042</v>
      </c>
      <c r="P11" s="17">
        <v>18</v>
      </c>
      <c r="Q11" s="17" t="s">
        <v>35</v>
      </c>
      <c r="R11" s="24">
        <v>0.82286124039199382</v>
      </c>
      <c r="S11" s="24">
        <v>1.1768005906737067</v>
      </c>
      <c r="T11" s="25" t="s">
        <v>22</v>
      </c>
    </row>
    <row r="12" spans="1:20" x14ac:dyDescent="0.25">
      <c r="A12" s="15" t="s">
        <v>36</v>
      </c>
      <c r="B12" s="16">
        <v>0.95</v>
      </c>
      <c r="C12" s="17">
        <v>823</v>
      </c>
      <c r="D12" s="18">
        <v>142249.23000000001</v>
      </c>
      <c r="E12" s="18">
        <v>30000000</v>
      </c>
      <c r="F12" s="19">
        <v>4.7416410000000004E-3</v>
      </c>
      <c r="G12" s="17">
        <v>2</v>
      </c>
      <c r="H12" s="17">
        <v>61</v>
      </c>
      <c r="I12" s="18">
        <v>142249.39000000001</v>
      </c>
      <c r="J12" s="20">
        <v>1</v>
      </c>
      <c r="K12" s="21">
        <v>17</v>
      </c>
      <c r="L12" s="17">
        <v>4</v>
      </c>
      <c r="M12" s="17">
        <v>3</v>
      </c>
      <c r="N12" s="22">
        <v>1.5724245003513528</v>
      </c>
      <c r="O12" s="23">
        <v>-0.57242450035135284</v>
      </c>
      <c r="P12" s="17">
        <v>19</v>
      </c>
      <c r="Q12" s="17" t="s">
        <v>37</v>
      </c>
      <c r="R12" s="24">
        <v>0.82286124039199382</v>
      </c>
      <c r="S12" s="24">
        <v>1.1768005906737067</v>
      </c>
      <c r="T12" s="25" t="s">
        <v>22</v>
      </c>
    </row>
    <row r="13" spans="1:20" x14ac:dyDescent="0.25">
      <c r="A13" s="15" t="s">
        <v>38</v>
      </c>
      <c r="B13" s="16">
        <v>0.95</v>
      </c>
      <c r="C13" s="17">
        <v>83</v>
      </c>
      <c r="D13" s="18">
        <v>5304444</v>
      </c>
      <c r="E13" s="18">
        <v>730755091.67160404</v>
      </c>
      <c r="F13" s="19">
        <v>7.2588532881325144E-3</v>
      </c>
      <c r="G13" s="17">
        <v>2</v>
      </c>
      <c r="H13" s="17">
        <v>61</v>
      </c>
      <c r="I13" s="18">
        <v>5304443.53</v>
      </c>
      <c r="J13" s="20">
        <v>1</v>
      </c>
      <c r="K13" s="21"/>
      <c r="L13" s="17"/>
      <c r="M13" s="17">
        <v>3</v>
      </c>
      <c r="N13" s="22">
        <v>0.36430834635666876</v>
      </c>
      <c r="O13" s="23">
        <v>0.63569165364333124</v>
      </c>
      <c r="P13" s="17">
        <v>22</v>
      </c>
      <c r="Q13" s="17" t="s">
        <v>24</v>
      </c>
      <c r="R13" s="24">
        <v>0.82286124039199382</v>
      </c>
      <c r="S13" s="24">
        <v>1.1768005906737067</v>
      </c>
      <c r="T13" s="25" t="s">
        <v>22</v>
      </c>
    </row>
    <row r="14" spans="1:20" x14ac:dyDescent="0.25">
      <c r="A14" s="15" t="s">
        <v>39</v>
      </c>
      <c r="B14" s="16">
        <v>0.95</v>
      </c>
      <c r="C14" s="17">
        <v>271</v>
      </c>
      <c r="D14" s="18">
        <v>271422.81</v>
      </c>
      <c r="E14" s="18">
        <v>23807329.285607871</v>
      </c>
      <c r="F14" s="19">
        <v>1.1400808832601056E-2</v>
      </c>
      <c r="G14" s="17"/>
      <c r="H14" s="17">
        <v>61</v>
      </c>
      <c r="I14" s="18">
        <v>271422.86</v>
      </c>
      <c r="J14" s="20">
        <v>1</v>
      </c>
      <c r="K14" s="21">
        <v>1</v>
      </c>
      <c r="L14" s="17">
        <v>1</v>
      </c>
      <c r="M14" s="17">
        <v>3</v>
      </c>
      <c r="N14" s="22">
        <v>0.78025304977346566</v>
      </c>
      <c r="O14" s="23">
        <v>0.21974695022653434</v>
      </c>
      <c r="P14" s="17">
        <v>23</v>
      </c>
      <c r="Q14" s="17" t="s">
        <v>37</v>
      </c>
      <c r="R14" s="24">
        <v>0.82286124039199382</v>
      </c>
      <c r="S14" s="24">
        <v>1.1768005906737067</v>
      </c>
      <c r="T14" s="25" t="s">
        <v>22</v>
      </c>
    </row>
    <row r="15" spans="1:20" x14ac:dyDescent="0.25">
      <c r="A15" s="15" t="s">
        <v>40</v>
      </c>
      <c r="B15" s="16">
        <v>0.95</v>
      </c>
      <c r="C15" s="17">
        <v>204</v>
      </c>
      <c r="D15" s="18">
        <v>514646.84</v>
      </c>
      <c r="E15" s="18">
        <v>30629649.750188582</v>
      </c>
      <c r="F15" s="19">
        <v>1.6802243714746735E-2</v>
      </c>
      <c r="G15" s="17"/>
      <c r="H15" s="17">
        <v>61</v>
      </c>
      <c r="I15" s="18">
        <v>514646.83000000013</v>
      </c>
      <c r="J15" s="20">
        <v>1</v>
      </c>
      <c r="K15" s="21">
        <v>1</v>
      </c>
      <c r="L15" s="17">
        <v>1</v>
      </c>
      <c r="M15" s="17">
        <v>3</v>
      </c>
      <c r="N15" s="22">
        <v>0.7517683017078266</v>
      </c>
      <c r="O15" s="23">
        <v>0.2482316982921734</v>
      </c>
      <c r="P15" s="17">
        <v>24</v>
      </c>
      <c r="Q15" s="17" t="s">
        <v>24</v>
      </c>
      <c r="R15" s="24">
        <v>0.82286124039199382</v>
      </c>
      <c r="S15" s="24">
        <v>1.1768005906737067</v>
      </c>
      <c r="T15" s="25" t="s">
        <v>22</v>
      </c>
    </row>
    <row r="16" spans="1:20" x14ac:dyDescent="0.25">
      <c r="A16" s="15" t="s">
        <v>41</v>
      </c>
      <c r="B16" s="16">
        <v>0.95</v>
      </c>
      <c r="C16" s="21">
        <v>212</v>
      </c>
      <c r="D16" s="26">
        <v>5248134</v>
      </c>
      <c r="E16" s="27">
        <v>402632716.29210311</v>
      </c>
      <c r="F16" s="28">
        <v>1.3034544356779415E-2</v>
      </c>
      <c r="G16" s="17"/>
      <c r="H16" s="29">
        <v>61</v>
      </c>
      <c r="I16" s="18">
        <v>5248133.8900000006</v>
      </c>
      <c r="J16" s="20">
        <v>1</v>
      </c>
      <c r="K16" s="21"/>
      <c r="L16" s="17"/>
      <c r="M16" s="17">
        <v>3</v>
      </c>
      <c r="N16" s="22">
        <v>0.56008741616923052</v>
      </c>
      <c r="O16" s="23">
        <v>0.43991258383076948</v>
      </c>
      <c r="P16" s="17">
        <v>26</v>
      </c>
      <c r="Q16" s="17" t="s">
        <v>24</v>
      </c>
      <c r="R16" s="24">
        <v>0.82286124039199382</v>
      </c>
      <c r="S16" s="24">
        <v>1.1768005906737067</v>
      </c>
      <c r="T16" s="25" t="s">
        <v>22</v>
      </c>
    </row>
    <row r="17" spans="1:20" x14ac:dyDescent="0.25">
      <c r="A17" s="15" t="s">
        <v>42</v>
      </c>
      <c r="B17" s="16">
        <v>0.95</v>
      </c>
      <c r="C17" s="21">
        <v>74</v>
      </c>
      <c r="D17" s="26">
        <v>1071669.75</v>
      </c>
      <c r="E17" s="27">
        <v>121522946.42420611</v>
      </c>
      <c r="F17" s="28">
        <v>8.8186616728257224E-3</v>
      </c>
      <c r="G17" s="17"/>
      <c r="H17" s="29">
        <v>61</v>
      </c>
      <c r="I17" s="18">
        <v>1071669.8099999998</v>
      </c>
      <c r="J17" s="20">
        <v>1</v>
      </c>
      <c r="K17" s="21">
        <v>9</v>
      </c>
      <c r="L17" s="17">
        <v>7</v>
      </c>
      <c r="M17" s="17">
        <v>3</v>
      </c>
      <c r="N17" s="22">
        <v>1.1529547514709289</v>
      </c>
      <c r="O17" s="23">
        <v>-0.15295475147092885</v>
      </c>
      <c r="P17" s="17">
        <v>29</v>
      </c>
      <c r="Q17" s="17" t="s">
        <v>32</v>
      </c>
      <c r="R17" s="24">
        <v>0.82286124039199382</v>
      </c>
      <c r="S17" s="24">
        <v>1.1768005906737067</v>
      </c>
      <c r="T17" s="25" t="s">
        <v>25</v>
      </c>
    </row>
    <row r="18" spans="1:20" x14ac:dyDescent="0.25">
      <c r="A18" s="15" t="s">
        <v>43</v>
      </c>
      <c r="B18" s="16">
        <v>0.95</v>
      </c>
      <c r="C18" s="21">
        <v>420</v>
      </c>
      <c r="D18" s="26">
        <v>437982.44</v>
      </c>
      <c r="E18" s="27">
        <v>49189250.684340306</v>
      </c>
      <c r="F18" s="28">
        <v>8.9040274837818238E-3</v>
      </c>
      <c r="G18" s="17"/>
      <c r="H18" s="29">
        <v>61</v>
      </c>
      <c r="I18" s="18">
        <v>437982.37999999971</v>
      </c>
      <c r="J18" s="20">
        <v>1</v>
      </c>
      <c r="K18" s="21"/>
      <c r="L18" s="17"/>
      <c r="M18" s="17">
        <v>3</v>
      </c>
      <c r="N18" s="22">
        <v>0.69047343415643969</v>
      </c>
      <c r="O18" s="23">
        <v>0.30952656584356031</v>
      </c>
      <c r="P18" s="17">
        <v>33</v>
      </c>
      <c r="Q18" s="17" t="s">
        <v>44</v>
      </c>
      <c r="R18" s="24">
        <v>0.82286124039199382</v>
      </c>
      <c r="S18" s="24">
        <v>1.1768005906737067</v>
      </c>
      <c r="T18" s="25" t="s">
        <v>22</v>
      </c>
    </row>
    <row r="19" spans="1:20" x14ac:dyDescent="0.25">
      <c r="A19" s="15" t="s">
        <v>45</v>
      </c>
      <c r="B19" s="16">
        <v>0.95</v>
      </c>
      <c r="C19" s="21">
        <v>11</v>
      </c>
      <c r="D19" s="26">
        <v>462906.78</v>
      </c>
      <c r="E19" s="27">
        <v>36953034.277368002</v>
      </c>
      <c r="F19" s="28">
        <v>1.252689499123239E-2</v>
      </c>
      <c r="G19" s="17"/>
      <c r="H19" s="29">
        <v>61</v>
      </c>
      <c r="I19" s="18">
        <v>462906.80999999994</v>
      </c>
      <c r="J19" s="20">
        <v>1</v>
      </c>
      <c r="K19" s="21">
        <v>11</v>
      </c>
      <c r="L19" s="17">
        <v>7</v>
      </c>
      <c r="M19" s="17">
        <v>3</v>
      </c>
      <c r="N19" s="22">
        <v>1.3498416328217124</v>
      </c>
      <c r="O19" s="23">
        <v>-0.34984163282171243</v>
      </c>
      <c r="P19" s="17">
        <v>34</v>
      </c>
      <c r="Q19" s="17" t="s">
        <v>37</v>
      </c>
      <c r="R19" s="24">
        <v>0.82286124039199382</v>
      </c>
      <c r="S19" s="24">
        <v>1.1768005906737067</v>
      </c>
      <c r="T19" s="25" t="s">
        <v>22</v>
      </c>
    </row>
    <row r="20" spans="1:20" x14ac:dyDescent="0.25">
      <c r="A20" s="15" t="s">
        <v>46</v>
      </c>
      <c r="B20" s="16">
        <v>0.95</v>
      </c>
      <c r="C20" s="21">
        <v>72</v>
      </c>
      <c r="D20" s="26">
        <v>392713</v>
      </c>
      <c r="E20" s="27">
        <v>38407600.50529927</v>
      </c>
      <c r="F20" s="28">
        <v>1.0224877233500062E-2</v>
      </c>
      <c r="G20" s="17"/>
      <c r="H20" s="29">
        <v>61</v>
      </c>
      <c r="I20" s="18">
        <v>392713.03000000009</v>
      </c>
      <c r="J20" s="20">
        <v>1</v>
      </c>
      <c r="K20" s="21">
        <v>8</v>
      </c>
      <c r="L20" s="17">
        <v>6</v>
      </c>
      <c r="M20" s="17">
        <v>3</v>
      </c>
      <c r="N20" s="22">
        <v>1.1907698363736059</v>
      </c>
      <c r="O20" s="23">
        <v>-0.19076983637360589</v>
      </c>
      <c r="P20" s="17">
        <v>36</v>
      </c>
      <c r="Q20" s="17" t="s">
        <v>37</v>
      </c>
      <c r="R20" s="24">
        <v>0.82286124039199382</v>
      </c>
      <c r="S20" s="24">
        <v>1.1768005906737067</v>
      </c>
      <c r="T20" s="25" t="s">
        <v>22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28203.53</v>
      </c>
      <c r="E21" s="27">
        <v>6287923.0500890203</v>
      </c>
      <c r="F21" s="28">
        <v>4.4853491010200435E-3</v>
      </c>
      <c r="G21" s="17"/>
      <c r="H21" s="29">
        <v>61</v>
      </c>
      <c r="I21" s="18">
        <v>28203.53</v>
      </c>
      <c r="J21" s="20">
        <v>1</v>
      </c>
      <c r="K21" s="21">
        <v>1</v>
      </c>
      <c r="L21" s="17"/>
      <c r="M21" s="17">
        <v>3</v>
      </c>
      <c r="N21" s="22">
        <v>0.56409761224507116</v>
      </c>
      <c r="O21" s="23">
        <v>0.43590238775492884</v>
      </c>
      <c r="P21" s="17">
        <v>38</v>
      </c>
      <c r="Q21" s="17" t="s">
        <v>48</v>
      </c>
      <c r="R21" s="24">
        <v>0.82286124039199382</v>
      </c>
      <c r="S21" s="24">
        <v>1.1768005906737067</v>
      </c>
      <c r="T21" s="25" t="s">
        <v>22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147942.42000000001</v>
      </c>
      <c r="E22" s="27">
        <v>8514697.6739817336</v>
      </c>
      <c r="F22" s="28">
        <v>1.7374946905286608E-2</v>
      </c>
      <c r="G22" s="17"/>
      <c r="H22" s="29">
        <v>61</v>
      </c>
      <c r="I22" s="18">
        <v>147942.42000000001</v>
      </c>
      <c r="J22" s="20">
        <v>1</v>
      </c>
      <c r="K22" s="21"/>
      <c r="L22" s="17"/>
      <c r="M22" s="17">
        <v>3</v>
      </c>
      <c r="N22" s="22">
        <v>0.21711624716613795</v>
      </c>
      <c r="O22" s="23">
        <v>0.78288375283386202</v>
      </c>
      <c r="P22" s="17">
        <v>39</v>
      </c>
      <c r="Q22" s="17" t="s">
        <v>48</v>
      </c>
      <c r="R22" s="24">
        <v>0.82286124039199382</v>
      </c>
      <c r="S22" s="24">
        <v>1.1768005906737067</v>
      </c>
      <c r="T22" s="25" t="s">
        <v>22</v>
      </c>
    </row>
    <row r="23" spans="1:20" x14ac:dyDescent="0.25">
      <c r="A23" s="15" t="s">
        <v>50</v>
      </c>
      <c r="B23" s="16">
        <v>0.99</v>
      </c>
      <c r="C23" s="21">
        <v>66</v>
      </c>
      <c r="D23" s="26">
        <v>3851887.25</v>
      </c>
      <c r="E23" s="27">
        <v>245930199.75917676</v>
      </c>
      <c r="F23" s="28">
        <v>1.5662522348909972E-2</v>
      </c>
      <c r="G23" s="17"/>
      <c r="H23" s="29">
        <v>61</v>
      </c>
      <c r="I23" s="18">
        <v>3851886.9699999988</v>
      </c>
      <c r="J23" s="20">
        <v>1</v>
      </c>
      <c r="K23" s="21">
        <v>5</v>
      </c>
      <c r="L23" s="17">
        <v>5</v>
      </c>
      <c r="M23" s="17">
        <v>0</v>
      </c>
      <c r="N23" s="22">
        <v>1.1115859720412704</v>
      </c>
      <c r="O23" s="23">
        <v>-0.11158597204127041</v>
      </c>
      <c r="P23" s="17">
        <v>41</v>
      </c>
      <c r="Q23" s="17" t="s">
        <v>32</v>
      </c>
      <c r="R23" s="24">
        <v>0.82286124039199382</v>
      </c>
      <c r="S23" s="24">
        <v>1.1768005906737067</v>
      </c>
      <c r="T23" s="25" t="s">
        <v>25</v>
      </c>
    </row>
    <row r="24" spans="1:20" x14ac:dyDescent="0.25">
      <c r="A24" s="15" t="s">
        <v>51</v>
      </c>
      <c r="B24" s="16">
        <v>0.95</v>
      </c>
      <c r="C24" s="21">
        <v>63</v>
      </c>
      <c r="D24" s="26">
        <v>13840258</v>
      </c>
      <c r="E24" s="27">
        <v>1389391220.8814826</v>
      </c>
      <c r="F24" s="28">
        <v>9.9613829366355239E-3</v>
      </c>
      <c r="G24" s="17"/>
      <c r="H24" s="29">
        <v>61</v>
      </c>
      <c r="I24" s="18">
        <v>13840258.040000003</v>
      </c>
      <c r="J24" s="20">
        <v>1</v>
      </c>
      <c r="K24" s="21">
        <v>13</v>
      </c>
      <c r="L24" s="17">
        <v>9</v>
      </c>
      <c r="M24" s="17">
        <v>3</v>
      </c>
      <c r="N24" s="22">
        <v>1.3836672207419043</v>
      </c>
      <c r="O24" s="23">
        <v>-0.38366722074190429</v>
      </c>
      <c r="P24" s="17">
        <v>42</v>
      </c>
      <c r="Q24" s="17" t="s">
        <v>24</v>
      </c>
      <c r="R24" s="24">
        <v>0.82286124039199382</v>
      </c>
      <c r="S24" s="24">
        <v>1.1768005906737067</v>
      </c>
      <c r="T24" s="25" t="s">
        <v>22</v>
      </c>
    </row>
    <row r="25" spans="1:20" x14ac:dyDescent="0.25">
      <c r="A25" s="15" t="s">
        <v>52</v>
      </c>
      <c r="B25" s="16">
        <v>0.95</v>
      </c>
      <c r="C25" s="21">
        <v>118</v>
      </c>
      <c r="D25" s="26">
        <v>196012.7</v>
      </c>
      <c r="E25" s="27">
        <v>40348071.928446002</v>
      </c>
      <c r="F25" s="28">
        <v>4.8580437832968192E-3</v>
      </c>
      <c r="G25" s="17"/>
      <c r="H25" s="29">
        <v>61</v>
      </c>
      <c r="I25" s="18">
        <v>196012.63999999998</v>
      </c>
      <c r="J25" s="20">
        <v>1</v>
      </c>
      <c r="K25" s="21">
        <v>15</v>
      </c>
      <c r="L25" s="17">
        <v>9</v>
      </c>
      <c r="M25" s="17">
        <v>3</v>
      </c>
      <c r="N25" s="22">
        <v>1.4810383162907326</v>
      </c>
      <c r="O25" s="23">
        <v>-0.48103831629073257</v>
      </c>
      <c r="P25" s="17">
        <v>43</v>
      </c>
      <c r="Q25" s="17" t="s">
        <v>35</v>
      </c>
      <c r="R25" s="24">
        <v>0.82286124039199382</v>
      </c>
      <c r="S25" s="24">
        <v>1.1768005906737067</v>
      </c>
      <c r="T25" s="25" t="s">
        <v>22</v>
      </c>
    </row>
    <row r="26" spans="1:20" x14ac:dyDescent="0.25">
      <c r="A26" s="15" t="s">
        <v>53</v>
      </c>
      <c r="B26" s="16">
        <v>0.95</v>
      </c>
      <c r="C26" s="21">
        <v>44</v>
      </c>
      <c r="D26" s="26">
        <v>3468888.25</v>
      </c>
      <c r="E26" s="27">
        <v>323237203.12641829</v>
      </c>
      <c r="F26" s="28">
        <v>1.0731711004946777E-2</v>
      </c>
      <c r="G26" s="17"/>
      <c r="H26" s="29">
        <v>61</v>
      </c>
      <c r="I26" s="18">
        <v>3468887.8400000003</v>
      </c>
      <c r="J26" s="20">
        <v>1</v>
      </c>
      <c r="K26" s="21">
        <v>4</v>
      </c>
      <c r="L26" s="17">
        <v>4</v>
      </c>
      <c r="M26" s="17">
        <v>3</v>
      </c>
      <c r="N26" s="22">
        <v>0.85908052455409745</v>
      </c>
      <c r="O26" s="23">
        <v>0.14091947544590255</v>
      </c>
      <c r="P26" s="17">
        <v>44</v>
      </c>
      <c r="Q26" s="17" t="s">
        <v>24</v>
      </c>
      <c r="R26" s="24">
        <v>0.82286124039199382</v>
      </c>
      <c r="S26" s="24">
        <v>1.1768005906737067</v>
      </c>
      <c r="T26" s="25" t="s">
        <v>25</v>
      </c>
    </row>
    <row r="27" spans="1:20" x14ac:dyDescent="0.25">
      <c r="A27" s="15" t="s">
        <v>54</v>
      </c>
      <c r="B27" s="16">
        <v>0.95</v>
      </c>
      <c r="C27" s="21">
        <v>117</v>
      </c>
      <c r="D27" s="26">
        <v>8228732.5</v>
      </c>
      <c r="E27" s="27">
        <v>881249479.22278404</v>
      </c>
      <c r="F27" s="28">
        <v>9.3375743123925714E-3</v>
      </c>
      <c r="G27" s="17"/>
      <c r="H27" s="29">
        <v>61</v>
      </c>
      <c r="I27" s="18">
        <v>8228733.3899999969</v>
      </c>
      <c r="J27" s="20">
        <v>1</v>
      </c>
      <c r="K27" s="21">
        <v>7</v>
      </c>
      <c r="L27" s="17">
        <v>7</v>
      </c>
      <c r="M27" s="17">
        <v>3</v>
      </c>
      <c r="N27" s="22">
        <v>1.0761063319047111</v>
      </c>
      <c r="O27" s="23">
        <v>-7.6106331904711055E-2</v>
      </c>
      <c r="P27" s="17">
        <v>45</v>
      </c>
      <c r="Q27" s="17" t="s">
        <v>24</v>
      </c>
      <c r="R27" s="24">
        <v>0.82286124039199382</v>
      </c>
      <c r="S27" s="24">
        <v>1.1768005906737067</v>
      </c>
      <c r="T27" s="25" t="s">
        <v>25</v>
      </c>
    </row>
    <row r="28" spans="1:20" x14ac:dyDescent="0.25">
      <c r="A28" s="15" t="s">
        <v>55</v>
      </c>
      <c r="B28" s="16">
        <v>0.95</v>
      </c>
      <c r="C28" s="21">
        <v>7</v>
      </c>
      <c r="D28" s="26">
        <v>107924.81</v>
      </c>
      <c r="E28" s="27">
        <v>13118425.523869611</v>
      </c>
      <c r="F28" s="28">
        <v>8.2269636553278114E-3</v>
      </c>
      <c r="G28" s="17"/>
      <c r="H28" s="29">
        <v>61</v>
      </c>
      <c r="I28" s="18">
        <v>107924.80999999998</v>
      </c>
      <c r="J28" s="20">
        <v>1</v>
      </c>
      <c r="K28" s="21"/>
      <c r="L28" s="17"/>
      <c r="M28" s="17">
        <v>3</v>
      </c>
      <c r="N28" s="22">
        <v>6.3448502548432859E-2</v>
      </c>
      <c r="O28" s="23">
        <v>0.93655149745156718</v>
      </c>
      <c r="P28" s="17">
        <v>46</v>
      </c>
      <c r="Q28" s="17" t="s">
        <v>37</v>
      </c>
      <c r="R28" s="24">
        <v>0.82286124039199382</v>
      </c>
      <c r="S28" s="24">
        <v>1.1768005906737067</v>
      </c>
      <c r="T28" s="25" t="s">
        <v>22</v>
      </c>
    </row>
    <row r="29" spans="1:20" x14ac:dyDescent="0.25">
      <c r="A29" s="15" t="s">
        <v>56</v>
      </c>
      <c r="B29" s="16">
        <v>0.95</v>
      </c>
      <c r="C29" s="21">
        <v>118</v>
      </c>
      <c r="D29" s="26">
        <v>226453.41</v>
      </c>
      <c r="E29" s="27">
        <v>45419363.613214523</v>
      </c>
      <c r="F29" s="28">
        <v>4.9858340581001572E-3</v>
      </c>
      <c r="G29" s="17"/>
      <c r="H29" s="29">
        <v>61</v>
      </c>
      <c r="I29" s="18">
        <v>226453.42999999988</v>
      </c>
      <c r="J29" s="20">
        <v>1</v>
      </c>
      <c r="K29" s="21">
        <v>12</v>
      </c>
      <c r="L29" s="17">
        <v>5</v>
      </c>
      <c r="M29" s="17">
        <v>3</v>
      </c>
      <c r="N29" s="22">
        <v>1.319969264757634</v>
      </c>
      <c r="O29" s="23">
        <v>-0.31996926475763399</v>
      </c>
      <c r="P29" s="17">
        <v>51</v>
      </c>
      <c r="Q29" s="17" t="s">
        <v>37</v>
      </c>
      <c r="R29" s="24">
        <v>0.82286124039199382</v>
      </c>
      <c r="S29" s="24">
        <v>1.1768005906737067</v>
      </c>
      <c r="T29" s="25" t="s">
        <v>22</v>
      </c>
    </row>
    <row r="30" spans="1:20" x14ac:dyDescent="0.25">
      <c r="A30" s="15" t="s">
        <v>57</v>
      </c>
      <c r="B30" s="16">
        <v>0.99</v>
      </c>
      <c r="C30" s="21">
        <v>73</v>
      </c>
      <c r="D30" s="26">
        <v>948834.62</v>
      </c>
      <c r="E30" s="27">
        <v>205042502.62016752</v>
      </c>
      <c r="F30" s="28">
        <v>4.6275021416299997E-3</v>
      </c>
      <c r="G30" s="17"/>
      <c r="H30" s="29">
        <v>61</v>
      </c>
      <c r="I30" s="18">
        <v>948834.7200000002</v>
      </c>
      <c r="J30" s="20">
        <v>1</v>
      </c>
      <c r="K30" s="21"/>
      <c r="L30" s="17"/>
      <c r="M30" s="17">
        <v>0</v>
      </c>
      <c r="N30" s="22">
        <v>0.6149031401146966</v>
      </c>
      <c r="O30" s="23">
        <v>0.3850968598853034</v>
      </c>
      <c r="P30" s="17">
        <v>52</v>
      </c>
      <c r="Q30" s="17" t="s">
        <v>32</v>
      </c>
      <c r="R30" s="24">
        <v>0.82286124039199382</v>
      </c>
      <c r="S30" s="24">
        <v>1.1768005906737067</v>
      </c>
      <c r="T30" s="25" t="s">
        <v>22</v>
      </c>
    </row>
    <row r="31" spans="1:20" x14ac:dyDescent="0.25">
      <c r="A31" s="15" t="s">
        <v>58</v>
      </c>
      <c r="B31" s="16">
        <v>0.95</v>
      </c>
      <c r="C31" s="21">
        <v>62</v>
      </c>
      <c r="D31" s="26">
        <v>1124242.8799999999</v>
      </c>
      <c r="E31" s="27">
        <v>111532639.19507432</v>
      </c>
      <c r="F31" s="28">
        <v>1.0079945100497993E-2</v>
      </c>
      <c r="G31" s="17"/>
      <c r="H31" s="29">
        <v>61</v>
      </c>
      <c r="I31" s="18">
        <v>1124242.8999999999</v>
      </c>
      <c r="J31" s="20">
        <v>1</v>
      </c>
      <c r="K31" s="21">
        <v>13</v>
      </c>
      <c r="L31" s="17">
        <v>9</v>
      </c>
      <c r="M31" s="17">
        <v>3</v>
      </c>
      <c r="N31" s="22">
        <v>1.3835853389923207</v>
      </c>
      <c r="O31" s="23">
        <v>-0.38358533899232072</v>
      </c>
      <c r="P31" s="17">
        <v>60</v>
      </c>
      <c r="Q31" s="17" t="s">
        <v>37</v>
      </c>
      <c r="R31" s="24">
        <v>0.82286124039199382</v>
      </c>
      <c r="S31" s="24">
        <v>1.1768005906737067</v>
      </c>
      <c r="T31" s="25" t="s">
        <v>22</v>
      </c>
    </row>
    <row r="32" spans="1:20" x14ac:dyDescent="0.25">
      <c r="A32" s="15" t="s">
        <v>59</v>
      </c>
      <c r="B32" s="16">
        <v>0.99</v>
      </c>
      <c r="C32" s="21">
        <v>66</v>
      </c>
      <c r="D32" s="26">
        <v>127753.84</v>
      </c>
      <c r="E32" s="27">
        <v>38783048.410309836</v>
      </c>
      <c r="F32" s="28">
        <v>3.29406390772621E-3</v>
      </c>
      <c r="G32" s="17"/>
      <c r="H32" s="29">
        <v>61</v>
      </c>
      <c r="I32" s="18">
        <v>127753.83999999994</v>
      </c>
      <c r="J32" s="20">
        <v>1</v>
      </c>
      <c r="K32" s="21">
        <v>2</v>
      </c>
      <c r="L32" s="17">
        <v>1</v>
      </c>
      <c r="M32" s="17">
        <v>0</v>
      </c>
      <c r="N32" s="22">
        <v>1.2559428501662875</v>
      </c>
      <c r="O32" s="23">
        <v>-0.25594285016628748</v>
      </c>
      <c r="P32" s="17">
        <v>86</v>
      </c>
      <c r="Q32" s="17" t="s">
        <v>24</v>
      </c>
      <c r="R32" s="24">
        <v>0.82286124039199382</v>
      </c>
      <c r="S32" s="24">
        <v>1.1768005906737067</v>
      </c>
      <c r="T32" s="25" t="s">
        <v>22</v>
      </c>
    </row>
    <row r="33" spans="1:20" x14ac:dyDescent="0.25">
      <c r="A33" s="15" t="s">
        <v>60</v>
      </c>
      <c r="B33" s="16">
        <v>0.95</v>
      </c>
      <c r="C33" s="21">
        <v>14</v>
      </c>
      <c r="D33" s="26">
        <v>552131.12</v>
      </c>
      <c r="E33" s="27">
        <v>42894336.490448505</v>
      </c>
      <c r="F33" s="28">
        <v>1.2871888579578467E-2</v>
      </c>
      <c r="G33" s="29"/>
      <c r="H33" s="29">
        <v>61</v>
      </c>
      <c r="I33" s="18">
        <v>552131.29</v>
      </c>
      <c r="J33" s="20">
        <v>1</v>
      </c>
      <c r="K33" s="21">
        <v>12</v>
      </c>
      <c r="L33" s="17">
        <v>8</v>
      </c>
      <c r="M33" s="17">
        <v>3</v>
      </c>
      <c r="N33" s="22">
        <v>1.3438207308586254</v>
      </c>
      <c r="O33" s="23">
        <v>-0.34382073085862541</v>
      </c>
      <c r="P33" s="17">
        <v>96</v>
      </c>
      <c r="Q33" s="17" t="s">
        <v>37</v>
      </c>
      <c r="R33" s="24">
        <v>0.82286124039199382</v>
      </c>
      <c r="S33" s="24">
        <v>1.1768005906737067</v>
      </c>
      <c r="T33" s="25" t="s">
        <v>22</v>
      </c>
    </row>
    <row r="34" spans="1:20" x14ac:dyDescent="0.25">
      <c r="A34" s="15" t="s">
        <v>61</v>
      </c>
      <c r="B34" s="16">
        <v>0.99</v>
      </c>
      <c r="C34" s="21">
        <v>55</v>
      </c>
      <c r="D34" s="26">
        <v>1198631.6200000001</v>
      </c>
      <c r="E34" s="27">
        <v>67164244.586532369</v>
      </c>
      <c r="F34" s="28">
        <v>1.7846275609572585E-2</v>
      </c>
      <c r="G34" s="29"/>
      <c r="H34" s="29">
        <v>61</v>
      </c>
      <c r="I34" s="18">
        <v>1198631.44</v>
      </c>
      <c r="J34" s="20">
        <v>1</v>
      </c>
      <c r="K34" s="21"/>
      <c r="L34" s="17"/>
      <c r="M34" s="17">
        <v>0</v>
      </c>
      <c r="N34" s="22">
        <v>0.68126840947513134</v>
      </c>
      <c r="O34" s="23">
        <v>0.31873159052486866</v>
      </c>
      <c r="P34" s="17">
        <v>104</v>
      </c>
      <c r="Q34" s="17" t="s">
        <v>32</v>
      </c>
      <c r="R34" s="24">
        <v>0.82286124039199382</v>
      </c>
      <c r="S34" s="24">
        <v>1.1768005906737067</v>
      </c>
      <c r="T34" s="25" t="s">
        <v>22</v>
      </c>
    </row>
    <row r="35" spans="1:20" x14ac:dyDescent="0.25">
      <c r="A35" s="15" t="s">
        <v>62</v>
      </c>
      <c r="B35" s="16">
        <v>0.99</v>
      </c>
      <c r="C35" s="21">
        <v>217</v>
      </c>
      <c r="D35" s="26">
        <v>220405584</v>
      </c>
      <c r="E35" s="27">
        <v>6175492580.2549171</v>
      </c>
      <c r="F35" s="28">
        <v>3.5690364960474445E-2</v>
      </c>
      <c r="G35" s="29">
        <v>3</v>
      </c>
      <c r="H35" s="29">
        <v>60</v>
      </c>
      <c r="I35" s="18">
        <v>220405583.39999995</v>
      </c>
      <c r="J35" s="20">
        <v>1</v>
      </c>
      <c r="K35" s="21"/>
      <c r="L35" s="17"/>
      <c r="M35" s="17">
        <v>0</v>
      </c>
      <c r="N35" s="22">
        <v>0.52735376409596268</v>
      </c>
      <c r="O35" s="23">
        <v>0.47264623590403732</v>
      </c>
      <c r="P35" s="17">
        <v>105</v>
      </c>
      <c r="Q35" s="17" t="s">
        <v>32</v>
      </c>
      <c r="R35" s="24">
        <v>0.82139868560524898</v>
      </c>
      <c r="S35" s="24">
        <v>1.1782591316371029</v>
      </c>
      <c r="T35" s="25" t="s">
        <v>22</v>
      </c>
    </row>
    <row r="36" spans="1:20" x14ac:dyDescent="0.25">
      <c r="A36" s="15" t="s">
        <v>63</v>
      </c>
      <c r="B36" s="16">
        <v>0.99</v>
      </c>
      <c r="C36" s="21">
        <v>33</v>
      </c>
      <c r="D36" s="26">
        <v>142579.22</v>
      </c>
      <c r="E36" s="27">
        <v>28243840.728192847</v>
      </c>
      <c r="F36" s="28">
        <v>5.0481526705990166E-3</v>
      </c>
      <c r="G36" s="29"/>
      <c r="H36" s="29">
        <v>61</v>
      </c>
      <c r="I36" s="18">
        <v>142579.23999999996</v>
      </c>
      <c r="J36" s="20">
        <v>1</v>
      </c>
      <c r="K36" s="21"/>
      <c r="L36" s="17"/>
      <c r="M36" s="17">
        <v>0</v>
      </c>
      <c r="N36" s="22">
        <v>0.48400003538648495</v>
      </c>
      <c r="O36" s="23">
        <v>0.51599996461351505</v>
      </c>
      <c r="P36" s="17">
        <v>106</v>
      </c>
      <c r="Q36" s="17" t="s">
        <v>32</v>
      </c>
      <c r="R36" s="24">
        <v>0.82286124039199382</v>
      </c>
      <c r="S36" s="24">
        <v>1.1768005906737067</v>
      </c>
      <c r="T36" s="25" t="s">
        <v>22</v>
      </c>
    </row>
    <row r="37" spans="1:20" x14ac:dyDescent="0.25">
      <c r="A37" s="15" t="s">
        <v>64</v>
      </c>
      <c r="B37" s="16">
        <v>0.95</v>
      </c>
      <c r="C37" s="21">
        <v>35</v>
      </c>
      <c r="D37" s="26">
        <v>953295.62</v>
      </c>
      <c r="E37" s="27">
        <v>85038647.400746837</v>
      </c>
      <c r="F37" s="28">
        <v>1.1210145611883613E-2</v>
      </c>
      <c r="G37" s="29">
        <v>1</v>
      </c>
      <c r="H37" s="29">
        <v>61</v>
      </c>
      <c r="I37" s="18">
        <v>953295.72000000009</v>
      </c>
      <c r="J37" s="20">
        <v>1</v>
      </c>
      <c r="K37" s="21">
        <v>3</v>
      </c>
      <c r="L37" s="17">
        <v>3</v>
      </c>
      <c r="M37" s="17">
        <v>3</v>
      </c>
      <c r="N37" s="22">
        <v>0.82055431129630096</v>
      </c>
      <c r="O37" s="23">
        <v>0.17944568870369904</v>
      </c>
      <c r="P37" s="17">
        <v>107</v>
      </c>
      <c r="Q37" s="17" t="s">
        <v>37</v>
      </c>
      <c r="R37" s="24">
        <v>0.82286124039199382</v>
      </c>
      <c r="S37" s="24">
        <v>1.1768005906737067</v>
      </c>
      <c r="T37" s="25" t="s">
        <v>22</v>
      </c>
    </row>
    <row r="38" spans="1:20" x14ac:dyDescent="0.25">
      <c r="A38" s="15" t="s">
        <v>65</v>
      </c>
      <c r="B38" s="16">
        <v>0.95</v>
      </c>
      <c r="C38" s="21">
        <v>35</v>
      </c>
      <c r="D38" s="26">
        <v>15723920</v>
      </c>
      <c r="E38" s="27">
        <v>1426923447.0947146</v>
      </c>
      <c r="F38" s="28">
        <v>1.1019455901446335E-2</v>
      </c>
      <c r="G38" s="29">
        <v>1</v>
      </c>
      <c r="H38" s="29">
        <v>61</v>
      </c>
      <c r="I38" s="18">
        <v>15723918.57</v>
      </c>
      <c r="J38" s="20">
        <v>1</v>
      </c>
      <c r="K38" s="21">
        <v>2</v>
      </c>
      <c r="L38" s="17">
        <v>2</v>
      </c>
      <c r="M38" s="17">
        <v>3</v>
      </c>
      <c r="N38" s="22">
        <v>0.80357067510959546</v>
      </c>
      <c r="O38" s="23">
        <v>0.19642932489040454</v>
      </c>
      <c r="P38" s="17">
        <v>110</v>
      </c>
      <c r="Q38" s="17" t="s">
        <v>24</v>
      </c>
      <c r="R38" s="24">
        <v>0.82286124039199382</v>
      </c>
      <c r="S38" s="24">
        <v>1.1768005906737067</v>
      </c>
      <c r="T38" s="25" t="s">
        <v>22</v>
      </c>
    </row>
    <row r="39" spans="1:20" x14ac:dyDescent="0.25">
      <c r="A39" s="15" t="s">
        <v>66</v>
      </c>
      <c r="B39" s="16">
        <v>0.99</v>
      </c>
      <c r="C39" s="21">
        <v>414</v>
      </c>
      <c r="D39" s="26">
        <v>1420250.12</v>
      </c>
      <c r="E39" s="27">
        <v>135323083.50554106</v>
      </c>
      <c r="F39" s="28">
        <v>1.0495253900579685E-2</v>
      </c>
      <c r="G39" s="29"/>
      <c r="H39" s="29">
        <v>61</v>
      </c>
      <c r="I39" s="18">
        <v>1420249.6600000001</v>
      </c>
      <c r="J39" s="20">
        <v>1</v>
      </c>
      <c r="K39" s="21"/>
      <c r="L39" s="17"/>
      <c r="M39" s="17">
        <v>0</v>
      </c>
      <c r="N39" s="22">
        <v>0.6474617117031114</v>
      </c>
      <c r="O39" s="23">
        <v>0.3525382882968886</v>
      </c>
      <c r="P39" s="17">
        <v>114</v>
      </c>
      <c r="Q39" s="17" t="s">
        <v>32</v>
      </c>
      <c r="R39" s="24">
        <v>0.82286124039199382</v>
      </c>
      <c r="S39" s="24">
        <v>1.1768005906737067</v>
      </c>
      <c r="T39" s="25" t="s">
        <v>22</v>
      </c>
    </row>
    <row r="40" spans="1:20" x14ac:dyDescent="0.25">
      <c r="A40" s="15" t="s">
        <v>67</v>
      </c>
      <c r="B40" s="16">
        <v>0.95</v>
      </c>
      <c r="C40" s="21">
        <v>813</v>
      </c>
      <c r="D40" s="26">
        <v>510891.91</v>
      </c>
      <c r="E40" s="27">
        <v>84841657.198477298</v>
      </c>
      <c r="F40" s="28">
        <v>6.0217106415640506E-3</v>
      </c>
      <c r="G40" s="29">
        <v>1</v>
      </c>
      <c r="H40" s="29">
        <v>61</v>
      </c>
      <c r="I40" s="18">
        <v>510891.97999999922</v>
      </c>
      <c r="J40" s="20">
        <v>1</v>
      </c>
      <c r="K40" s="21">
        <v>29</v>
      </c>
      <c r="L40" s="17">
        <v>15</v>
      </c>
      <c r="M40" s="17">
        <v>3</v>
      </c>
      <c r="N40" s="22">
        <v>1.9982390124748381</v>
      </c>
      <c r="O40" s="23">
        <v>-0.99823901247483815</v>
      </c>
      <c r="P40" s="17">
        <v>115</v>
      </c>
      <c r="Q40" s="17" t="s">
        <v>35</v>
      </c>
      <c r="R40" s="24">
        <v>0.82286124039199382</v>
      </c>
      <c r="S40" s="24">
        <v>1.1768005906737067</v>
      </c>
      <c r="T40" s="25" t="s">
        <v>22</v>
      </c>
    </row>
    <row r="41" spans="1:20" x14ac:dyDescent="0.25">
      <c r="A41" s="15" t="s">
        <v>68</v>
      </c>
      <c r="B41" s="16">
        <v>0.99</v>
      </c>
      <c r="C41" s="21">
        <v>200</v>
      </c>
      <c r="D41" s="26">
        <v>3270050</v>
      </c>
      <c r="E41" s="27">
        <v>160627537.57221594</v>
      </c>
      <c r="F41" s="28">
        <v>2.0357966320250848E-2</v>
      </c>
      <c r="G41" s="29"/>
      <c r="H41" s="29">
        <v>60</v>
      </c>
      <c r="I41" s="18">
        <v>3270049.3400000008</v>
      </c>
      <c r="J41" s="20">
        <v>1</v>
      </c>
      <c r="K41" s="21"/>
      <c r="L41" s="17"/>
      <c r="M41" s="17">
        <v>0</v>
      </c>
      <c r="N41" s="22">
        <v>0.42874426032137974</v>
      </c>
      <c r="O41" s="23">
        <v>0.5712557396786202</v>
      </c>
      <c r="P41" s="17">
        <v>117</v>
      </c>
      <c r="Q41" s="17" t="s">
        <v>32</v>
      </c>
      <c r="R41" s="24">
        <v>0.82139868560524898</v>
      </c>
      <c r="S41" s="24">
        <v>1.1782591316371029</v>
      </c>
      <c r="T41" s="25" t="s">
        <v>22</v>
      </c>
    </row>
    <row r="42" spans="1:20" x14ac:dyDescent="0.25">
      <c r="A42" s="15" t="s">
        <v>69</v>
      </c>
      <c r="B42" s="16">
        <v>0.99</v>
      </c>
      <c r="C42" s="21">
        <v>35</v>
      </c>
      <c r="D42" s="26">
        <v>621397.75</v>
      </c>
      <c r="E42" s="27">
        <v>36602552.507250346</v>
      </c>
      <c r="F42" s="28">
        <v>1.6976896621537847E-2</v>
      </c>
      <c r="G42" s="29">
        <v>1</v>
      </c>
      <c r="H42" s="29">
        <v>60</v>
      </c>
      <c r="I42" s="18">
        <v>621397.7300000001</v>
      </c>
      <c r="J42" s="20">
        <v>1</v>
      </c>
      <c r="K42" s="21"/>
      <c r="L42" s="17"/>
      <c r="M42" s="17">
        <v>0</v>
      </c>
      <c r="N42" s="22">
        <v>0.73363128508651665</v>
      </c>
      <c r="O42" s="23">
        <v>0.26636871491348335</v>
      </c>
      <c r="P42" s="17">
        <v>122</v>
      </c>
      <c r="Q42" s="17" t="s">
        <v>32</v>
      </c>
      <c r="R42" s="24">
        <v>0.82139868560524898</v>
      </c>
      <c r="S42" s="24">
        <v>1.1782591316371029</v>
      </c>
      <c r="T42" s="25" t="s">
        <v>22</v>
      </c>
    </row>
    <row r="43" spans="1:20" x14ac:dyDescent="0.25">
      <c r="A43" s="15" t="s">
        <v>70</v>
      </c>
      <c r="B43" s="16">
        <v>0.95</v>
      </c>
      <c r="C43" s="21">
        <v>51</v>
      </c>
      <c r="D43" s="26">
        <v>704263.69</v>
      </c>
      <c r="E43" s="27">
        <v>55453072.593428396</v>
      </c>
      <c r="F43" s="28">
        <v>1.2700174346758568E-2</v>
      </c>
      <c r="G43" s="29"/>
      <c r="H43" s="29">
        <v>60</v>
      </c>
      <c r="I43" s="18">
        <v>704263.69000000006</v>
      </c>
      <c r="J43" s="20">
        <v>1</v>
      </c>
      <c r="K43" s="21">
        <v>3</v>
      </c>
      <c r="L43" s="17">
        <v>2</v>
      </c>
      <c r="M43" s="17">
        <v>3</v>
      </c>
      <c r="N43" s="22">
        <v>0.78389928951440946</v>
      </c>
      <c r="O43" s="23">
        <v>0.21610071048559054</v>
      </c>
      <c r="P43" s="17">
        <v>136</v>
      </c>
      <c r="Q43" s="17" t="s">
        <v>37</v>
      </c>
      <c r="R43" s="24">
        <v>0.82139868560524898</v>
      </c>
      <c r="S43" s="24">
        <v>1.1782591316371029</v>
      </c>
      <c r="T43" s="25" t="s">
        <v>22</v>
      </c>
    </row>
  </sheetData>
  <conditionalFormatting sqref="J1:J43">
    <cfRule type="cellIs" dxfId="7" priority="2" stopIfTrue="1" operator="equal">
      <formula>0</formula>
    </cfRule>
  </conditionalFormatting>
  <conditionalFormatting sqref="T2:T43">
    <cfRule type="cellIs" dxfId="6" priority="1" stopIfTrue="1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0" workbookViewId="0">
      <selection activeCell="A42" sqref="A42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386</v>
      </c>
      <c r="D2" s="18">
        <v>2907713.25</v>
      </c>
      <c r="E2" s="18">
        <v>234612141.04620427</v>
      </c>
      <c r="F2" s="19">
        <v>1.2393703228799903E-2</v>
      </c>
      <c r="G2" s="17"/>
      <c r="H2" s="17">
        <v>64</v>
      </c>
      <c r="I2" s="18">
        <v>2907713.2799999993</v>
      </c>
      <c r="J2" s="20">
        <v>1</v>
      </c>
      <c r="K2" s="21">
        <v>2</v>
      </c>
      <c r="L2" s="17">
        <v>1</v>
      </c>
      <c r="M2" s="17">
        <v>3</v>
      </c>
      <c r="N2" s="22">
        <v>0.83656326015535598</v>
      </c>
      <c r="O2" s="23">
        <v>0.16343673984464402</v>
      </c>
      <c r="P2" s="17">
        <v>1</v>
      </c>
      <c r="Q2" s="17" t="s">
        <v>21</v>
      </c>
      <c r="R2" s="24">
        <f>SQRT(CHIINV(0.975, H2)/H2)</f>
        <v>0.82704247758361393</v>
      </c>
      <c r="S2" s="24">
        <f>SQRT(CHIINV(0.025, H2)/H2)</f>
        <v>1.1726309295667259</v>
      </c>
      <c r="T2" s="25" t="str">
        <f>IF(AND(N2&gt;=R2,N2&lt;=S2),"√","X")</f>
        <v>√</v>
      </c>
    </row>
    <row r="3" spans="1:20" x14ac:dyDescent="0.25">
      <c r="A3" s="15" t="s">
        <v>23</v>
      </c>
      <c r="B3" s="16">
        <v>0.95</v>
      </c>
      <c r="C3" s="17">
        <v>174</v>
      </c>
      <c r="D3" s="18">
        <v>794398.44</v>
      </c>
      <c r="E3" s="18">
        <v>44848625.571294993</v>
      </c>
      <c r="F3" s="19">
        <v>1.7712882610798408E-2</v>
      </c>
      <c r="G3" s="17">
        <v>3</v>
      </c>
      <c r="H3" s="17">
        <v>64</v>
      </c>
      <c r="I3" s="18">
        <v>794398.51</v>
      </c>
      <c r="J3" s="20">
        <v>1</v>
      </c>
      <c r="K3" s="21">
        <v>1</v>
      </c>
      <c r="L3" s="17">
        <v>1</v>
      </c>
      <c r="M3" s="17">
        <v>3</v>
      </c>
      <c r="N3" s="22">
        <v>0.76095853722169304</v>
      </c>
      <c r="O3" s="23">
        <v>0.23904146277830696</v>
      </c>
      <c r="P3" s="17">
        <v>3</v>
      </c>
      <c r="Q3" s="17" t="s">
        <v>24</v>
      </c>
      <c r="R3" s="24">
        <f t="shared" ref="R3:R42" si="0">SQRT(CHIINV(0.975, H3)/H3)</f>
        <v>0.82704247758361393</v>
      </c>
      <c r="S3" s="24">
        <f t="shared" ref="S3:S42" si="1">SQRT(CHIINV(0.025, H3)/H3)</f>
        <v>1.1726309295667259</v>
      </c>
      <c r="T3" s="25" t="str">
        <f t="shared" ref="T3:T42" si="2">IF(AND(N3&gt;=R3,N3&lt;=S3),"√","X")</f>
        <v>X</v>
      </c>
    </row>
    <row r="4" spans="1:20" x14ac:dyDescent="0.25">
      <c r="A4" s="15" t="s">
        <v>26</v>
      </c>
      <c r="B4" s="16">
        <v>0.95</v>
      </c>
      <c r="C4" s="17">
        <v>135</v>
      </c>
      <c r="D4" s="18">
        <v>1480066.38</v>
      </c>
      <c r="E4" s="18">
        <v>474541573.32669806</v>
      </c>
      <c r="F4" s="19">
        <v>3.1189393368092713E-3</v>
      </c>
      <c r="G4" s="17">
        <v>3</v>
      </c>
      <c r="H4" s="17">
        <v>64</v>
      </c>
      <c r="I4" s="18">
        <v>1480066.3499999999</v>
      </c>
      <c r="J4" s="20">
        <v>1</v>
      </c>
      <c r="K4" s="21"/>
      <c r="L4" s="17"/>
      <c r="M4" s="17">
        <v>3</v>
      </c>
      <c r="N4" s="22">
        <v>0.46713312670201068</v>
      </c>
      <c r="O4" s="23">
        <v>0.53286687329798932</v>
      </c>
      <c r="P4" s="17">
        <v>5</v>
      </c>
      <c r="Q4" s="17" t="s">
        <v>24</v>
      </c>
      <c r="R4" s="24">
        <f t="shared" si="0"/>
        <v>0.82704247758361393</v>
      </c>
      <c r="S4" s="24">
        <f t="shared" si="1"/>
        <v>1.1726309295667259</v>
      </c>
      <c r="T4" s="25" t="str">
        <f t="shared" si="2"/>
        <v>X</v>
      </c>
    </row>
    <row r="5" spans="1:20" x14ac:dyDescent="0.25">
      <c r="A5" s="15" t="s">
        <v>27</v>
      </c>
      <c r="B5" s="16">
        <v>0.95</v>
      </c>
      <c r="C5" s="17">
        <v>109</v>
      </c>
      <c r="D5" s="18">
        <v>338176.81</v>
      </c>
      <c r="E5" s="18">
        <v>110961925.3233691</v>
      </c>
      <c r="F5" s="19">
        <v>3.0476833293444881E-3</v>
      </c>
      <c r="G5" s="17">
        <v>5</v>
      </c>
      <c r="H5" s="17">
        <v>64</v>
      </c>
      <c r="I5" s="18">
        <v>338176.91</v>
      </c>
      <c r="J5" s="20">
        <v>1</v>
      </c>
      <c r="K5" s="21">
        <v>1</v>
      </c>
      <c r="L5" s="17">
        <v>1</v>
      </c>
      <c r="M5" s="17">
        <v>3</v>
      </c>
      <c r="N5" s="22">
        <v>0.7441695673875256</v>
      </c>
      <c r="O5" s="23">
        <v>0.2558304326124744</v>
      </c>
      <c r="P5" s="17">
        <v>6</v>
      </c>
      <c r="Q5" s="17" t="s">
        <v>24</v>
      </c>
      <c r="R5" s="24">
        <f t="shared" si="0"/>
        <v>0.82704247758361393</v>
      </c>
      <c r="S5" s="24">
        <f t="shared" si="1"/>
        <v>1.1726309295667259</v>
      </c>
      <c r="T5" s="25" t="str">
        <f t="shared" si="2"/>
        <v>X</v>
      </c>
    </row>
    <row r="6" spans="1:20" x14ac:dyDescent="0.25">
      <c r="A6" s="15" t="s">
        <v>28</v>
      </c>
      <c r="B6" s="16">
        <v>0.95</v>
      </c>
      <c r="C6" s="17">
        <v>52</v>
      </c>
      <c r="D6" s="18">
        <v>993790.06</v>
      </c>
      <c r="E6" s="18">
        <v>67478977.638213918</v>
      </c>
      <c r="F6" s="19">
        <v>1.472740244121909E-2</v>
      </c>
      <c r="G6" s="17"/>
      <c r="H6" s="17">
        <v>64</v>
      </c>
      <c r="I6" s="18">
        <v>993790.00000000012</v>
      </c>
      <c r="J6" s="20">
        <v>1</v>
      </c>
      <c r="K6" s="21">
        <v>5</v>
      </c>
      <c r="L6" s="17">
        <v>3</v>
      </c>
      <c r="M6" s="17">
        <v>3</v>
      </c>
      <c r="N6" s="22">
        <v>0.97254109819648304</v>
      </c>
      <c r="O6" s="23">
        <v>2.7458901803516955E-2</v>
      </c>
      <c r="P6" s="17">
        <v>7</v>
      </c>
      <c r="Q6" s="17" t="s">
        <v>24</v>
      </c>
      <c r="R6" s="24">
        <f t="shared" si="0"/>
        <v>0.82704247758361393</v>
      </c>
      <c r="S6" s="24">
        <f t="shared" si="1"/>
        <v>1.1726309295667259</v>
      </c>
      <c r="T6" s="25" t="str">
        <f t="shared" si="2"/>
        <v>√</v>
      </c>
    </row>
    <row r="7" spans="1:20" x14ac:dyDescent="0.25">
      <c r="A7" s="15" t="s">
        <v>29</v>
      </c>
      <c r="B7" s="16">
        <v>0.95</v>
      </c>
      <c r="C7" s="17">
        <v>49</v>
      </c>
      <c r="D7" s="18">
        <v>1619179.38</v>
      </c>
      <c r="E7" s="18">
        <v>120753625.19898862</v>
      </c>
      <c r="F7" s="19">
        <v>1.340895047524885E-2</v>
      </c>
      <c r="G7" s="17">
        <v>1</v>
      </c>
      <c r="H7" s="17">
        <v>64</v>
      </c>
      <c r="I7" s="18">
        <v>1619179.6</v>
      </c>
      <c r="J7" s="20">
        <v>1</v>
      </c>
      <c r="K7" s="21">
        <v>4</v>
      </c>
      <c r="L7" s="17">
        <v>2</v>
      </c>
      <c r="M7" s="17">
        <v>3</v>
      </c>
      <c r="N7" s="22">
        <v>0.83283651689014582</v>
      </c>
      <c r="O7" s="23">
        <v>0.16716348310985418</v>
      </c>
      <c r="P7" s="17">
        <v>10</v>
      </c>
      <c r="Q7" s="17" t="s">
        <v>24</v>
      </c>
      <c r="R7" s="24">
        <f t="shared" si="0"/>
        <v>0.82704247758361393</v>
      </c>
      <c r="S7" s="24">
        <f t="shared" si="1"/>
        <v>1.1726309295667259</v>
      </c>
      <c r="T7" s="25" t="str">
        <f t="shared" si="2"/>
        <v>√</v>
      </c>
    </row>
    <row r="8" spans="1:20" x14ac:dyDescent="0.25">
      <c r="A8" s="15" t="s">
        <v>30</v>
      </c>
      <c r="B8" s="16">
        <v>0.95</v>
      </c>
      <c r="C8" s="17">
        <v>43</v>
      </c>
      <c r="D8" s="18">
        <v>612469.18999999994</v>
      </c>
      <c r="E8" s="18">
        <v>132129811.7737409</v>
      </c>
      <c r="F8" s="19">
        <v>4.635359589013812E-3</v>
      </c>
      <c r="G8" s="17">
        <v>1</v>
      </c>
      <c r="H8" s="17">
        <v>64</v>
      </c>
      <c r="I8" s="18">
        <v>612469.18999999994</v>
      </c>
      <c r="J8" s="20">
        <v>1</v>
      </c>
      <c r="K8" s="21">
        <v>1</v>
      </c>
      <c r="L8" s="17">
        <v>1</v>
      </c>
      <c r="M8" s="17">
        <v>3</v>
      </c>
      <c r="N8" s="22">
        <v>0.65657158963135043</v>
      </c>
      <c r="O8" s="23">
        <v>0.34342841036864957</v>
      </c>
      <c r="P8" s="17">
        <v>12</v>
      </c>
      <c r="Q8" s="17" t="s">
        <v>24</v>
      </c>
      <c r="R8" s="24">
        <f t="shared" si="0"/>
        <v>0.82704247758361393</v>
      </c>
      <c r="S8" s="24">
        <f t="shared" si="1"/>
        <v>1.1726309295667259</v>
      </c>
      <c r="T8" s="25" t="str">
        <f t="shared" si="2"/>
        <v>X</v>
      </c>
    </row>
    <row r="9" spans="1:20" x14ac:dyDescent="0.25">
      <c r="A9" s="15" t="s">
        <v>31</v>
      </c>
      <c r="B9" s="16">
        <v>0.99</v>
      </c>
      <c r="C9" s="17">
        <v>699</v>
      </c>
      <c r="D9" s="18">
        <v>5423171</v>
      </c>
      <c r="E9" s="18">
        <v>927984190.33183348</v>
      </c>
      <c r="F9" s="19">
        <v>5.8440338278400563E-3</v>
      </c>
      <c r="G9" s="17"/>
      <c r="H9" s="17">
        <v>64</v>
      </c>
      <c r="I9" s="18">
        <v>5423168.2199999988</v>
      </c>
      <c r="J9" s="20">
        <v>1</v>
      </c>
      <c r="K9" s="21">
        <v>8</v>
      </c>
      <c r="L9" s="17">
        <v>2</v>
      </c>
      <c r="M9" s="17">
        <v>0</v>
      </c>
      <c r="N9" s="22">
        <v>1.5575197838404371</v>
      </c>
      <c r="O9" s="23">
        <v>-0.5575197838404371</v>
      </c>
      <c r="P9" s="17">
        <v>14</v>
      </c>
      <c r="Q9" s="17" t="s">
        <v>32</v>
      </c>
      <c r="R9" s="24">
        <f t="shared" si="0"/>
        <v>0.82704247758361393</v>
      </c>
      <c r="S9" s="24">
        <f t="shared" si="1"/>
        <v>1.1726309295667259</v>
      </c>
      <c r="T9" s="25" t="str">
        <f t="shared" si="2"/>
        <v>X</v>
      </c>
    </row>
    <row r="10" spans="1:20" x14ac:dyDescent="0.25">
      <c r="A10" s="15" t="s">
        <v>33</v>
      </c>
      <c r="B10" s="16">
        <v>0.95</v>
      </c>
      <c r="C10" s="17">
        <v>451</v>
      </c>
      <c r="D10" s="18">
        <v>885493.31</v>
      </c>
      <c r="E10" s="18">
        <v>70542013.110430896</v>
      </c>
      <c r="F10" s="19">
        <v>1.2552708250809248E-2</v>
      </c>
      <c r="G10" s="17"/>
      <c r="H10" s="17">
        <v>64</v>
      </c>
      <c r="I10" s="18">
        <v>885493.38000000059</v>
      </c>
      <c r="J10" s="20">
        <v>1</v>
      </c>
      <c r="K10" s="21">
        <v>2</v>
      </c>
      <c r="L10" s="17">
        <v>1</v>
      </c>
      <c r="M10" s="17">
        <v>3</v>
      </c>
      <c r="N10" s="22">
        <v>0.82903551990953372</v>
      </c>
      <c r="O10" s="23">
        <v>0.17096448009046628</v>
      </c>
      <c r="P10" s="17">
        <v>15</v>
      </c>
      <c r="Q10" s="17" t="s">
        <v>24</v>
      </c>
      <c r="R10" s="24">
        <f t="shared" si="0"/>
        <v>0.82704247758361393</v>
      </c>
      <c r="S10" s="24">
        <f t="shared" si="1"/>
        <v>1.1726309295667259</v>
      </c>
      <c r="T10" s="25" t="str">
        <f t="shared" si="2"/>
        <v>√</v>
      </c>
    </row>
    <row r="11" spans="1:20" x14ac:dyDescent="0.25">
      <c r="A11" s="15" t="s">
        <v>34</v>
      </c>
      <c r="B11" s="16">
        <v>0.95</v>
      </c>
      <c r="C11" s="17">
        <v>770</v>
      </c>
      <c r="D11" s="18">
        <v>1040461.06</v>
      </c>
      <c r="E11" s="18">
        <v>269801328.59014595</v>
      </c>
      <c r="F11" s="19">
        <v>3.8563970957332092E-3</v>
      </c>
      <c r="G11" s="17"/>
      <c r="H11" s="17">
        <v>64</v>
      </c>
      <c r="I11" s="18">
        <v>1040461.1300000012</v>
      </c>
      <c r="J11" s="20">
        <v>1</v>
      </c>
      <c r="K11" s="21">
        <v>11</v>
      </c>
      <c r="L11" s="17">
        <v>5</v>
      </c>
      <c r="M11" s="17">
        <v>3</v>
      </c>
      <c r="N11" s="22">
        <v>1.2970428501893576</v>
      </c>
      <c r="O11" s="23">
        <v>-0.29704285018935761</v>
      </c>
      <c r="P11" s="17">
        <v>18</v>
      </c>
      <c r="Q11" s="17" t="s">
        <v>35</v>
      </c>
      <c r="R11" s="24">
        <f t="shared" si="0"/>
        <v>0.82704247758361393</v>
      </c>
      <c r="S11" s="24">
        <f t="shared" si="1"/>
        <v>1.1726309295667259</v>
      </c>
      <c r="T11" s="25" t="str">
        <f t="shared" si="2"/>
        <v>X</v>
      </c>
    </row>
    <row r="12" spans="1:20" x14ac:dyDescent="0.25">
      <c r="A12" s="15" t="s">
        <v>36</v>
      </c>
      <c r="B12" s="16">
        <v>0.95</v>
      </c>
      <c r="C12" s="17">
        <v>766</v>
      </c>
      <c r="D12" s="18">
        <v>116476.78</v>
      </c>
      <c r="E12" s="18">
        <v>30000000</v>
      </c>
      <c r="F12" s="19">
        <v>3.8825593333333334E-3</v>
      </c>
      <c r="G12" s="17"/>
      <c r="H12" s="17">
        <v>64</v>
      </c>
      <c r="I12" s="18">
        <v>116476.72</v>
      </c>
      <c r="J12" s="20">
        <v>1</v>
      </c>
      <c r="K12" s="21">
        <v>10</v>
      </c>
      <c r="L12" s="17">
        <v>4</v>
      </c>
      <c r="M12" s="17">
        <v>3</v>
      </c>
      <c r="N12" s="22">
        <v>1.2631027977077729</v>
      </c>
      <c r="O12" s="23">
        <v>-0.2631027977077729</v>
      </c>
      <c r="P12" s="17">
        <v>19</v>
      </c>
      <c r="Q12" s="17" t="s">
        <v>37</v>
      </c>
      <c r="R12" s="24">
        <f t="shared" si="0"/>
        <v>0.82704247758361393</v>
      </c>
      <c r="S12" s="24">
        <f t="shared" si="1"/>
        <v>1.1726309295667259</v>
      </c>
      <c r="T12" s="25" t="str">
        <f t="shared" si="2"/>
        <v>X</v>
      </c>
    </row>
    <row r="13" spans="1:20" x14ac:dyDescent="0.25">
      <c r="A13" s="15" t="s">
        <v>38</v>
      </c>
      <c r="B13" s="16">
        <v>0.95</v>
      </c>
      <c r="C13" s="17">
        <v>83</v>
      </c>
      <c r="D13" s="18">
        <v>5741792.5</v>
      </c>
      <c r="E13" s="18">
        <v>839574076.04663873</v>
      </c>
      <c r="F13" s="19">
        <v>6.8389349597795836E-3</v>
      </c>
      <c r="G13" s="17">
        <v>1</v>
      </c>
      <c r="H13" s="17">
        <v>64</v>
      </c>
      <c r="I13" s="18">
        <v>5741792.6199999982</v>
      </c>
      <c r="J13" s="20">
        <v>1</v>
      </c>
      <c r="K13" s="21"/>
      <c r="L13" s="17"/>
      <c r="M13" s="17">
        <v>3</v>
      </c>
      <c r="N13" s="22">
        <v>0.50025640042560626</v>
      </c>
      <c r="O13" s="23">
        <v>0.49974359957439374</v>
      </c>
      <c r="P13" s="17">
        <v>22</v>
      </c>
      <c r="Q13" s="17" t="s">
        <v>24</v>
      </c>
      <c r="R13" s="24">
        <f t="shared" si="0"/>
        <v>0.82704247758361393</v>
      </c>
      <c r="S13" s="24">
        <f t="shared" si="1"/>
        <v>1.1726309295667259</v>
      </c>
      <c r="T13" s="25" t="str">
        <f t="shared" si="2"/>
        <v>X</v>
      </c>
    </row>
    <row r="14" spans="1:20" x14ac:dyDescent="0.25">
      <c r="A14" s="15" t="s">
        <v>39</v>
      </c>
      <c r="B14" s="16">
        <v>0.95</v>
      </c>
      <c r="C14" s="17">
        <v>292</v>
      </c>
      <c r="D14" s="18">
        <v>356174.81</v>
      </c>
      <c r="E14" s="18">
        <v>23881282.705626216</v>
      </c>
      <c r="F14" s="19">
        <v>1.4914391927368643E-2</v>
      </c>
      <c r="G14" s="17"/>
      <c r="H14" s="17">
        <v>64</v>
      </c>
      <c r="I14" s="18">
        <v>356174.77000000014</v>
      </c>
      <c r="J14" s="20">
        <v>1</v>
      </c>
      <c r="K14" s="21">
        <v>3</v>
      </c>
      <c r="L14" s="17">
        <v>1</v>
      </c>
      <c r="M14" s="17">
        <v>3</v>
      </c>
      <c r="N14" s="22">
        <v>0.93968935044554802</v>
      </c>
      <c r="O14" s="23">
        <v>6.0310649554451978E-2</v>
      </c>
      <c r="P14" s="17">
        <v>23</v>
      </c>
      <c r="Q14" s="17" t="s">
        <v>37</v>
      </c>
      <c r="R14" s="24">
        <f t="shared" si="0"/>
        <v>0.82704247758361393</v>
      </c>
      <c r="S14" s="24">
        <f t="shared" si="1"/>
        <v>1.1726309295667259</v>
      </c>
      <c r="T14" s="25" t="str">
        <f t="shared" si="2"/>
        <v>√</v>
      </c>
    </row>
    <row r="15" spans="1:20" x14ac:dyDescent="0.25">
      <c r="A15" s="15" t="s">
        <v>40</v>
      </c>
      <c r="B15" s="16">
        <v>0.95</v>
      </c>
      <c r="C15" s="17">
        <v>182</v>
      </c>
      <c r="D15" s="18">
        <v>666260.75</v>
      </c>
      <c r="E15" s="18">
        <v>28275166.812175822</v>
      </c>
      <c r="F15" s="19">
        <v>2.3563459569515097E-2</v>
      </c>
      <c r="G15" s="17"/>
      <c r="H15" s="17">
        <v>64</v>
      </c>
      <c r="I15" s="18">
        <v>666260.69999999984</v>
      </c>
      <c r="J15" s="20">
        <v>1</v>
      </c>
      <c r="K15" s="21">
        <v>7</v>
      </c>
      <c r="L15" s="17">
        <v>5</v>
      </c>
      <c r="M15" s="17">
        <v>3</v>
      </c>
      <c r="N15" s="22">
        <v>1.089126739148879</v>
      </c>
      <c r="O15" s="23">
        <v>-8.9126739148879031E-2</v>
      </c>
      <c r="P15" s="17">
        <v>24</v>
      </c>
      <c r="Q15" s="17" t="s">
        <v>24</v>
      </c>
      <c r="R15" s="24">
        <f t="shared" si="0"/>
        <v>0.82704247758361393</v>
      </c>
      <c r="S15" s="24">
        <f t="shared" si="1"/>
        <v>1.1726309295667259</v>
      </c>
      <c r="T15" s="25" t="str">
        <f t="shared" si="2"/>
        <v>√</v>
      </c>
    </row>
    <row r="16" spans="1:20" x14ac:dyDescent="0.25">
      <c r="A16" s="15" t="s">
        <v>41</v>
      </c>
      <c r="B16" s="16">
        <v>0.95</v>
      </c>
      <c r="C16" s="21">
        <v>184</v>
      </c>
      <c r="D16" s="26">
        <v>4442115.5</v>
      </c>
      <c r="E16" s="27">
        <v>301019623.72647381</v>
      </c>
      <c r="F16" s="28">
        <v>1.475689672656158E-2</v>
      </c>
      <c r="G16" s="17"/>
      <c r="H16" s="29">
        <v>64</v>
      </c>
      <c r="I16" s="18">
        <v>4442116.8199999975</v>
      </c>
      <c r="J16" s="20">
        <v>1</v>
      </c>
      <c r="K16" s="21">
        <v>1</v>
      </c>
      <c r="L16" s="17"/>
      <c r="M16" s="17">
        <v>3</v>
      </c>
      <c r="N16" s="22">
        <v>0.69670731332652192</v>
      </c>
      <c r="O16" s="23">
        <v>0.30329268667347808</v>
      </c>
      <c r="P16" s="17">
        <v>26</v>
      </c>
      <c r="Q16" s="17" t="s">
        <v>24</v>
      </c>
      <c r="R16" s="24">
        <f t="shared" si="0"/>
        <v>0.82704247758361393</v>
      </c>
      <c r="S16" s="24">
        <f t="shared" si="1"/>
        <v>1.1726309295667259</v>
      </c>
      <c r="T16" s="25" t="str">
        <f t="shared" si="2"/>
        <v>X</v>
      </c>
    </row>
    <row r="17" spans="1:20" x14ac:dyDescent="0.25">
      <c r="A17" s="15" t="s">
        <v>42</v>
      </c>
      <c r="B17" s="16">
        <v>0.95</v>
      </c>
      <c r="C17" s="21">
        <v>79</v>
      </c>
      <c r="D17" s="26">
        <v>1893632.5</v>
      </c>
      <c r="E17" s="27">
        <v>130373850.70824505</v>
      </c>
      <c r="F17" s="28">
        <v>1.4524634270699222E-2</v>
      </c>
      <c r="G17" s="17">
        <v>1</v>
      </c>
      <c r="H17" s="29">
        <v>64</v>
      </c>
      <c r="I17" s="18">
        <v>1893632.5100000005</v>
      </c>
      <c r="J17" s="20">
        <v>1</v>
      </c>
      <c r="K17" s="21">
        <v>3</v>
      </c>
      <c r="L17" s="17">
        <v>1</v>
      </c>
      <c r="M17" s="17">
        <v>3</v>
      </c>
      <c r="N17" s="22">
        <v>0.77106253887924348</v>
      </c>
      <c r="O17" s="23">
        <v>0.22893746112075652</v>
      </c>
      <c r="P17" s="17">
        <v>29</v>
      </c>
      <c r="Q17" s="17" t="s">
        <v>32</v>
      </c>
      <c r="R17" s="24">
        <f t="shared" si="0"/>
        <v>0.82704247758361393</v>
      </c>
      <c r="S17" s="24">
        <f t="shared" si="1"/>
        <v>1.1726309295667259</v>
      </c>
      <c r="T17" s="25" t="str">
        <f t="shared" si="2"/>
        <v>X</v>
      </c>
    </row>
    <row r="18" spans="1:20" x14ac:dyDescent="0.25">
      <c r="A18" s="15" t="s">
        <v>43</v>
      </c>
      <c r="B18" s="16">
        <v>0.95</v>
      </c>
      <c r="C18" s="21">
        <v>389</v>
      </c>
      <c r="D18" s="26">
        <v>592758.56000000006</v>
      </c>
      <c r="E18" s="27">
        <v>48604438.277289018</v>
      </c>
      <c r="F18" s="28">
        <v>1.2195564458914307E-2</v>
      </c>
      <c r="G18" s="17"/>
      <c r="H18" s="29">
        <v>64</v>
      </c>
      <c r="I18" s="18">
        <v>592758.62000000046</v>
      </c>
      <c r="J18" s="20">
        <v>1</v>
      </c>
      <c r="K18" s="21">
        <v>4</v>
      </c>
      <c r="L18" s="17">
        <v>2</v>
      </c>
      <c r="M18" s="17">
        <v>3</v>
      </c>
      <c r="N18" s="22">
        <v>0.86070998118310749</v>
      </c>
      <c r="O18" s="23">
        <v>0.13929001881689251</v>
      </c>
      <c r="P18" s="17">
        <v>33</v>
      </c>
      <c r="Q18" s="17" t="s">
        <v>44</v>
      </c>
      <c r="R18" s="24">
        <f t="shared" si="0"/>
        <v>0.82704247758361393</v>
      </c>
      <c r="S18" s="24">
        <f t="shared" si="1"/>
        <v>1.1726309295667259</v>
      </c>
      <c r="T18" s="25" t="str">
        <f t="shared" si="2"/>
        <v>√</v>
      </c>
    </row>
    <row r="19" spans="1:20" x14ac:dyDescent="0.25">
      <c r="A19" s="15" t="s">
        <v>45</v>
      </c>
      <c r="B19" s="16">
        <v>0.95</v>
      </c>
      <c r="C19" s="21">
        <v>10</v>
      </c>
      <c r="D19" s="26">
        <v>638774.62</v>
      </c>
      <c r="E19" s="27">
        <v>39610848.226868004</v>
      </c>
      <c r="F19" s="28">
        <v>1.6126254513447145E-2</v>
      </c>
      <c r="G19" s="17"/>
      <c r="H19" s="29">
        <v>64</v>
      </c>
      <c r="I19" s="18">
        <v>638774.6</v>
      </c>
      <c r="J19" s="20">
        <v>1</v>
      </c>
      <c r="K19" s="21">
        <v>6</v>
      </c>
      <c r="L19" s="17">
        <v>2</v>
      </c>
      <c r="M19" s="17">
        <v>3</v>
      </c>
      <c r="N19" s="22">
        <v>1.0074096471045897</v>
      </c>
      <c r="O19" s="23">
        <v>-7.4096471045896894E-3</v>
      </c>
      <c r="P19" s="17">
        <v>34</v>
      </c>
      <c r="Q19" s="17" t="s">
        <v>37</v>
      </c>
      <c r="R19" s="24">
        <f t="shared" si="0"/>
        <v>0.82704247758361393</v>
      </c>
      <c r="S19" s="24">
        <f t="shared" si="1"/>
        <v>1.1726309295667259</v>
      </c>
      <c r="T19" s="25" t="str">
        <f t="shared" si="2"/>
        <v>√</v>
      </c>
    </row>
    <row r="20" spans="1:20" x14ac:dyDescent="0.25">
      <c r="A20" s="15" t="s">
        <v>46</v>
      </c>
      <c r="B20" s="16">
        <v>0.95</v>
      </c>
      <c r="C20" s="21">
        <v>80</v>
      </c>
      <c r="D20" s="26">
        <v>700223.5</v>
      </c>
      <c r="E20" s="27">
        <v>46329874.076363459</v>
      </c>
      <c r="F20" s="28">
        <v>1.5113865814654556E-2</v>
      </c>
      <c r="G20" s="17">
        <v>1</v>
      </c>
      <c r="H20" s="29">
        <v>64</v>
      </c>
      <c r="I20" s="18">
        <v>700223.44</v>
      </c>
      <c r="J20" s="20">
        <v>1</v>
      </c>
      <c r="K20" s="21">
        <v>4</v>
      </c>
      <c r="L20" s="17">
        <v>2</v>
      </c>
      <c r="M20" s="17">
        <v>3</v>
      </c>
      <c r="N20" s="22">
        <v>0.79729495946733908</v>
      </c>
      <c r="O20" s="23">
        <v>0.20270504053266092</v>
      </c>
      <c r="P20" s="17">
        <v>36</v>
      </c>
      <c r="Q20" s="17" t="s">
        <v>37</v>
      </c>
      <c r="R20" s="24">
        <f t="shared" si="0"/>
        <v>0.82704247758361393</v>
      </c>
      <c r="S20" s="24">
        <f t="shared" si="1"/>
        <v>1.1726309295667259</v>
      </c>
      <c r="T20" s="25" t="str">
        <f t="shared" si="2"/>
        <v>X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44819.54</v>
      </c>
      <c r="E21" s="27">
        <v>6799457.6200813651</v>
      </c>
      <c r="F21" s="28">
        <v>6.5916345838572445E-3</v>
      </c>
      <c r="G21" s="17"/>
      <c r="H21" s="29">
        <v>64</v>
      </c>
      <c r="I21" s="18">
        <v>44819.53</v>
      </c>
      <c r="J21" s="20">
        <v>1</v>
      </c>
      <c r="K21" s="21"/>
      <c r="L21" s="17"/>
      <c r="M21" s="17">
        <v>3</v>
      </c>
      <c r="N21" s="22">
        <v>0.63107316643270595</v>
      </c>
      <c r="O21" s="23">
        <v>0.36892683356729405</v>
      </c>
      <c r="P21" s="17">
        <v>38</v>
      </c>
      <c r="Q21" s="17" t="s">
        <v>48</v>
      </c>
      <c r="R21" s="24">
        <f t="shared" si="0"/>
        <v>0.82704247758361393</v>
      </c>
      <c r="S21" s="24">
        <f t="shared" si="1"/>
        <v>1.1726309295667259</v>
      </c>
      <c r="T21" s="25" t="str">
        <f t="shared" si="2"/>
        <v>X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173068.27</v>
      </c>
      <c r="E22" s="27">
        <v>8369417.3182337731</v>
      </c>
      <c r="F22" s="28">
        <v>2.0678652219067884E-2</v>
      </c>
      <c r="G22" s="17"/>
      <c r="H22" s="29">
        <v>64</v>
      </c>
      <c r="I22" s="18">
        <v>173068.25999999998</v>
      </c>
      <c r="J22" s="20">
        <v>1</v>
      </c>
      <c r="K22" s="21"/>
      <c r="L22" s="17"/>
      <c r="M22" s="17">
        <v>3</v>
      </c>
      <c r="N22" s="22">
        <v>0.41086878776371538</v>
      </c>
      <c r="O22" s="23">
        <v>0.58913121223628462</v>
      </c>
      <c r="P22" s="17">
        <v>39</v>
      </c>
      <c r="Q22" s="17" t="s">
        <v>48</v>
      </c>
      <c r="R22" s="24">
        <f t="shared" si="0"/>
        <v>0.82704247758361393</v>
      </c>
      <c r="S22" s="24">
        <f t="shared" si="1"/>
        <v>1.1726309295667259</v>
      </c>
      <c r="T22" s="25" t="str">
        <f t="shared" si="2"/>
        <v>X</v>
      </c>
    </row>
    <row r="23" spans="1:20" x14ac:dyDescent="0.25">
      <c r="A23" s="15" t="s">
        <v>50</v>
      </c>
      <c r="B23" s="16">
        <v>0.99</v>
      </c>
      <c r="C23" s="21">
        <v>68</v>
      </c>
      <c r="D23" s="26">
        <v>7017512.5</v>
      </c>
      <c r="E23" s="27">
        <v>317929610.02413011</v>
      </c>
      <c r="F23" s="28">
        <v>2.2072535173642327E-2</v>
      </c>
      <c r="G23" s="17">
        <v>1</v>
      </c>
      <c r="H23" s="29">
        <v>64</v>
      </c>
      <c r="I23" s="18">
        <v>7017511.9299999988</v>
      </c>
      <c r="J23" s="20">
        <v>1</v>
      </c>
      <c r="K23" s="21">
        <v>1</v>
      </c>
      <c r="L23" s="17"/>
      <c r="M23" s="17">
        <v>0</v>
      </c>
      <c r="N23" s="22">
        <v>0.829687402268944</v>
      </c>
      <c r="O23" s="23">
        <v>0.170312597731056</v>
      </c>
      <c r="P23" s="17">
        <v>41</v>
      </c>
      <c r="Q23" s="17" t="s">
        <v>32</v>
      </c>
      <c r="R23" s="24">
        <f t="shared" si="0"/>
        <v>0.82704247758361393</v>
      </c>
      <c r="S23" s="24">
        <f t="shared" si="1"/>
        <v>1.1726309295667259</v>
      </c>
      <c r="T23" s="25" t="str">
        <f t="shared" si="2"/>
        <v>√</v>
      </c>
    </row>
    <row r="24" spans="1:20" x14ac:dyDescent="0.25">
      <c r="A24" s="15" t="s">
        <v>51</v>
      </c>
      <c r="B24" s="16">
        <v>0.95</v>
      </c>
      <c r="C24" s="21">
        <v>64</v>
      </c>
      <c r="D24" s="26">
        <v>22141612</v>
      </c>
      <c r="E24" s="27">
        <v>1490810898.8750637</v>
      </c>
      <c r="F24" s="28">
        <v>1.4852059383727086E-2</v>
      </c>
      <c r="G24" s="17">
        <v>1</v>
      </c>
      <c r="H24" s="29">
        <v>64</v>
      </c>
      <c r="I24" s="18">
        <v>22141612.18999999</v>
      </c>
      <c r="J24" s="20">
        <v>1</v>
      </c>
      <c r="K24" s="21">
        <v>6</v>
      </c>
      <c r="L24" s="17">
        <v>2</v>
      </c>
      <c r="M24" s="17">
        <v>3</v>
      </c>
      <c r="N24" s="22">
        <v>0.94786208944305839</v>
      </c>
      <c r="O24" s="23">
        <v>5.2137910556941613E-2</v>
      </c>
      <c r="P24" s="17">
        <v>42</v>
      </c>
      <c r="Q24" s="17" t="s">
        <v>24</v>
      </c>
      <c r="R24" s="24">
        <f t="shared" si="0"/>
        <v>0.82704247758361393</v>
      </c>
      <c r="S24" s="24">
        <f t="shared" si="1"/>
        <v>1.1726309295667259</v>
      </c>
      <c r="T24" s="25" t="str">
        <f t="shared" si="2"/>
        <v>√</v>
      </c>
    </row>
    <row r="25" spans="1:20" x14ac:dyDescent="0.25">
      <c r="A25" s="15" t="s">
        <v>52</v>
      </c>
      <c r="B25" s="16">
        <v>0.95</v>
      </c>
      <c r="C25" s="21">
        <v>128</v>
      </c>
      <c r="D25" s="26">
        <v>52314.63</v>
      </c>
      <c r="E25" s="27">
        <v>10646737.68946597</v>
      </c>
      <c r="F25" s="28">
        <v>4.9136769896905436E-3</v>
      </c>
      <c r="G25" s="17"/>
      <c r="H25" s="29">
        <v>64</v>
      </c>
      <c r="I25" s="18">
        <v>52314.640000000007</v>
      </c>
      <c r="J25" s="20">
        <v>1</v>
      </c>
      <c r="K25" s="21">
        <v>6</v>
      </c>
      <c r="L25" s="17"/>
      <c r="M25" s="17">
        <v>3</v>
      </c>
      <c r="N25" s="22">
        <v>0.89358334228672687</v>
      </c>
      <c r="O25" s="23">
        <v>0.10641665771327313</v>
      </c>
      <c r="P25" s="17">
        <v>43</v>
      </c>
      <c r="Q25" s="17" t="s">
        <v>35</v>
      </c>
      <c r="R25" s="24">
        <f t="shared" si="0"/>
        <v>0.82704247758361393</v>
      </c>
      <c r="S25" s="24">
        <f t="shared" si="1"/>
        <v>1.1726309295667259</v>
      </c>
      <c r="T25" s="25" t="str">
        <f t="shared" si="2"/>
        <v>√</v>
      </c>
    </row>
    <row r="26" spans="1:20" x14ac:dyDescent="0.25">
      <c r="A26" s="15" t="s">
        <v>53</v>
      </c>
      <c r="B26" s="16">
        <v>0.95</v>
      </c>
      <c r="C26" s="21">
        <v>46</v>
      </c>
      <c r="D26" s="26">
        <v>4647664</v>
      </c>
      <c r="E26" s="27">
        <v>323209276.73192877</v>
      </c>
      <c r="F26" s="28">
        <v>1.4379735776751215E-2</v>
      </c>
      <c r="G26" s="17">
        <v>1</v>
      </c>
      <c r="H26" s="29">
        <v>64</v>
      </c>
      <c r="I26" s="18">
        <v>4647662.8099999987</v>
      </c>
      <c r="J26" s="20">
        <v>1</v>
      </c>
      <c r="K26" s="21">
        <v>5</v>
      </c>
      <c r="L26" s="17">
        <v>3</v>
      </c>
      <c r="M26" s="17">
        <v>3</v>
      </c>
      <c r="N26" s="22">
        <v>0.88286423268779035</v>
      </c>
      <c r="O26" s="23">
        <v>0.11713576731220965</v>
      </c>
      <c r="P26" s="17">
        <v>44</v>
      </c>
      <c r="Q26" s="17" t="s">
        <v>24</v>
      </c>
      <c r="R26" s="24">
        <f t="shared" si="0"/>
        <v>0.82704247758361393</v>
      </c>
      <c r="S26" s="24">
        <f t="shared" si="1"/>
        <v>1.1726309295667259</v>
      </c>
      <c r="T26" s="25" t="str">
        <f t="shared" si="2"/>
        <v>√</v>
      </c>
    </row>
    <row r="27" spans="1:20" x14ac:dyDescent="0.25">
      <c r="A27" s="15" t="s">
        <v>54</v>
      </c>
      <c r="B27" s="16">
        <v>0.95</v>
      </c>
      <c r="C27" s="21">
        <v>120</v>
      </c>
      <c r="D27" s="26">
        <v>13116633</v>
      </c>
      <c r="E27" s="27">
        <v>956042247.29543102</v>
      </c>
      <c r="F27" s="28">
        <v>1.3719721107624618E-2</v>
      </c>
      <c r="G27" s="17">
        <v>1</v>
      </c>
      <c r="H27" s="29">
        <v>64</v>
      </c>
      <c r="I27" s="18">
        <v>13116633.799999995</v>
      </c>
      <c r="J27" s="20">
        <v>1</v>
      </c>
      <c r="K27" s="21">
        <v>4</v>
      </c>
      <c r="L27" s="17">
        <v>2</v>
      </c>
      <c r="M27" s="17">
        <v>3</v>
      </c>
      <c r="N27" s="22">
        <v>0.78892876519077748</v>
      </c>
      <c r="O27" s="23">
        <v>0.21107123480922252</v>
      </c>
      <c r="P27" s="17">
        <v>45</v>
      </c>
      <c r="Q27" s="17" t="s">
        <v>24</v>
      </c>
      <c r="R27" s="24">
        <f t="shared" si="0"/>
        <v>0.82704247758361393</v>
      </c>
      <c r="S27" s="24">
        <f t="shared" si="1"/>
        <v>1.1726309295667259</v>
      </c>
      <c r="T27" s="25" t="str">
        <f t="shared" si="2"/>
        <v>X</v>
      </c>
    </row>
    <row r="28" spans="1:20" x14ac:dyDescent="0.25">
      <c r="A28" s="15" t="s">
        <v>55</v>
      </c>
      <c r="B28" s="16">
        <v>0.95</v>
      </c>
      <c r="C28" s="21">
        <v>7</v>
      </c>
      <c r="D28" s="26">
        <v>117661.7</v>
      </c>
      <c r="E28" s="27">
        <v>12685539.10545633</v>
      </c>
      <c r="F28" s="28">
        <v>9.2752620934644474E-3</v>
      </c>
      <c r="G28" s="17"/>
      <c r="H28" s="29">
        <v>43</v>
      </c>
      <c r="I28" s="18">
        <v>117661.71999999999</v>
      </c>
      <c r="J28" s="20">
        <v>1</v>
      </c>
      <c r="K28" s="21"/>
      <c r="L28" s="17"/>
      <c r="M28" s="17">
        <v>2</v>
      </c>
      <c r="N28" s="22">
        <v>1.026195502369414E-2</v>
      </c>
      <c r="O28" s="23">
        <v>0.98973804497630591</v>
      </c>
      <c r="P28" s="17">
        <v>46</v>
      </c>
      <c r="Q28" s="17" t="s">
        <v>37</v>
      </c>
      <c r="R28" s="24">
        <f t="shared" si="0"/>
        <v>0.7892500733406913</v>
      </c>
      <c r="S28" s="24">
        <f t="shared" si="1"/>
        <v>1.2103272239751508</v>
      </c>
      <c r="T28" s="25" t="str">
        <f t="shared" si="2"/>
        <v>X</v>
      </c>
    </row>
    <row r="29" spans="1:20" x14ac:dyDescent="0.25">
      <c r="A29" s="15" t="s">
        <v>56</v>
      </c>
      <c r="B29" s="16">
        <v>0.95</v>
      </c>
      <c r="C29" s="21">
        <v>127</v>
      </c>
      <c r="D29" s="26">
        <v>224087.02</v>
      </c>
      <c r="E29" s="27">
        <v>46971753.698437586</v>
      </c>
      <c r="F29" s="28">
        <v>4.7706760415771694E-3</v>
      </c>
      <c r="G29" s="17"/>
      <c r="H29" s="29">
        <v>64</v>
      </c>
      <c r="I29" s="18">
        <v>224087.00999999995</v>
      </c>
      <c r="J29" s="20">
        <v>1</v>
      </c>
      <c r="K29" s="21">
        <v>6</v>
      </c>
      <c r="L29" s="17"/>
      <c r="M29" s="17">
        <v>3</v>
      </c>
      <c r="N29" s="22">
        <v>0.90471395597947357</v>
      </c>
      <c r="O29" s="23">
        <v>9.5286044020526428E-2</v>
      </c>
      <c r="P29" s="17">
        <v>51</v>
      </c>
      <c r="Q29" s="17" t="s">
        <v>37</v>
      </c>
      <c r="R29" s="24">
        <f t="shared" si="0"/>
        <v>0.82704247758361393</v>
      </c>
      <c r="S29" s="24">
        <f t="shared" si="1"/>
        <v>1.1726309295667259</v>
      </c>
      <c r="T29" s="25" t="str">
        <f t="shared" si="2"/>
        <v>√</v>
      </c>
    </row>
    <row r="30" spans="1:20" x14ac:dyDescent="0.25">
      <c r="A30" s="15" t="s">
        <v>57</v>
      </c>
      <c r="B30" s="16">
        <v>0.99</v>
      </c>
      <c r="C30" s="21">
        <v>81</v>
      </c>
      <c r="D30" s="26">
        <v>1134945.5</v>
      </c>
      <c r="E30" s="27">
        <v>207414171.2520383</v>
      </c>
      <c r="F30" s="28">
        <v>5.4718802150740056E-3</v>
      </c>
      <c r="G30" s="17"/>
      <c r="H30" s="29">
        <v>64</v>
      </c>
      <c r="I30" s="18">
        <v>1134945.6299999999</v>
      </c>
      <c r="J30" s="20">
        <v>1</v>
      </c>
      <c r="K30" s="21">
        <v>1</v>
      </c>
      <c r="L30" s="17">
        <v>1</v>
      </c>
      <c r="M30" s="17">
        <v>0</v>
      </c>
      <c r="N30" s="22">
        <v>0.74874859975886687</v>
      </c>
      <c r="O30" s="23">
        <v>0.25125140024113313</v>
      </c>
      <c r="P30" s="17">
        <v>52</v>
      </c>
      <c r="Q30" s="17" t="s">
        <v>32</v>
      </c>
      <c r="R30" s="24">
        <f t="shared" si="0"/>
        <v>0.82704247758361393</v>
      </c>
      <c r="S30" s="24">
        <f t="shared" si="1"/>
        <v>1.1726309295667259</v>
      </c>
      <c r="T30" s="25" t="str">
        <f t="shared" si="2"/>
        <v>X</v>
      </c>
    </row>
    <row r="31" spans="1:20" x14ac:dyDescent="0.25">
      <c r="A31" s="15" t="s">
        <v>58</v>
      </c>
      <c r="B31" s="16">
        <v>0.95</v>
      </c>
      <c r="C31" s="21">
        <v>63</v>
      </c>
      <c r="D31" s="26">
        <v>1831971</v>
      </c>
      <c r="E31" s="27">
        <v>120439855.36535728</v>
      </c>
      <c r="F31" s="28">
        <v>1.5210670873380499E-2</v>
      </c>
      <c r="G31" s="17">
        <v>1</v>
      </c>
      <c r="H31" s="29">
        <v>64</v>
      </c>
      <c r="I31" s="18">
        <v>1831971.0200000005</v>
      </c>
      <c r="J31" s="20">
        <v>1</v>
      </c>
      <c r="K31" s="21">
        <v>6</v>
      </c>
      <c r="L31" s="17">
        <v>2</v>
      </c>
      <c r="M31" s="17">
        <v>3</v>
      </c>
      <c r="N31" s="22">
        <v>0.94484175353169242</v>
      </c>
      <c r="O31" s="23">
        <v>5.5158246468307581E-2</v>
      </c>
      <c r="P31" s="17">
        <v>60</v>
      </c>
      <c r="Q31" s="17" t="s">
        <v>37</v>
      </c>
      <c r="R31" s="24">
        <f t="shared" si="0"/>
        <v>0.82704247758361393</v>
      </c>
      <c r="S31" s="24">
        <f t="shared" si="1"/>
        <v>1.1726309295667259</v>
      </c>
      <c r="T31" s="25" t="str">
        <f t="shared" si="2"/>
        <v>√</v>
      </c>
    </row>
    <row r="32" spans="1:20" x14ac:dyDescent="0.25">
      <c r="A32" s="15" t="s">
        <v>59</v>
      </c>
      <c r="B32" s="16">
        <v>0.99</v>
      </c>
      <c r="C32" s="21">
        <v>57</v>
      </c>
      <c r="D32" s="26">
        <v>257780.39</v>
      </c>
      <c r="E32" s="27">
        <v>39587736.469668344</v>
      </c>
      <c r="F32" s="28">
        <v>6.5116223605638148E-3</v>
      </c>
      <c r="G32" s="17"/>
      <c r="H32" s="29">
        <v>64</v>
      </c>
      <c r="I32" s="18">
        <v>257780.36999999991</v>
      </c>
      <c r="J32" s="20">
        <v>1</v>
      </c>
      <c r="K32" s="21">
        <v>3</v>
      </c>
      <c r="L32" s="17">
        <v>1</v>
      </c>
      <c r="M32" s="17">
        <v>0</v>
      </c>
      <c r="N32" s="22">
        <v>1.1371891314426721</v>
      </c>
      <c r="O32" s="23">
        <v>-0.13718913144267209</v>
      </c>
      <c r="P32" s="17">
        <v>86</v>
      </c>
      <c r="Q32" s="17" t="s">
        <v>24</v>
      </c>
      <c r="R32" s="24">
        <f t="shared" si="0"/>
        <v>0.82704247758361393</v>
      </c>
      <c r="S32" s="24">
        <f t="shared" si="1"/>
        <v>1.1726309295667259</v>
      </c>
      <c r="T32" s="25" t="str">
        <f t="shared" si="2"/>
        <v>√</v>
      </c>
    </row>
    <row r="33" spans="1:20" x14ac:dyDescent="0.25">
      <c r="A33" s="15" t="s">
        <v>60</v>
      </c>
      <c r="B33" s="16">
        <v>0.95</v>
      </c>
      <c r="C33" s="21">
        <v>13</v>
      </c>
      <c r="D33" s="26">
        <v>696723.81</v>
      </c>
      <c r="E33" s="27">
        <v>44456048.649714604</v>
      </c>
      <c r="F33" s="28">
        <v>1.5672193799537621E-2</v>
      </c>
      <c r="G33" s="29"/>
      <c r="H33" s="29">
        <v>64</v>
      </c>
      <c r="I33" s="18">
        <v>696723.71000000008</v>
      </c>
      <c r="J33" s="20">
        <v>1</v>
      </c>
      <c r="K33" s="21">
        <v>7</v>
      </c>
      <c r="L33" s="17">
        <v>4</v>
      </c>
      <c r="M33" s="17">
        <v>3</v>
      </c>
      <c r="N33" s="22">
        <v>1.0913115448059125</v>
      </c>
      <c r="O33" s="23">
        <v>-9.1311544805912526E-2</v>
      </c>
      <c r="P33" s="17">
        <v>96</v>
      </c>
      <c r="Q33" s="17" t="s">
        <v>37</v>
      </c>
      <c r="R33" s="24">
        <f t="shared" si="0"/>
        <v>0.82704247758361393</v>
      </c>
      <c r="S33" s="24">
        <f t="shared" si="1"/>
        <v>1.1726309295667259</v>
      </c>
      <c r="T33" s="25" t="str">
        <f t="shared" si="2"/>
        <v>√</v>
      </c>
    </row>
    <row r="34" spans="1:20" x14ac:dyDescent="0.25">
      <c r="A34" s="15" t="s">
        <v>61</v>
      </c>
      <c r="B34" s="16">
        <v>0.99</v>
      </c>
      <c r="C34" s="21">
        <v>57</v>
      </c>
      <c r="D34" s="26">
        <v>1531972.12</v>
      </c>
      <c r="E34" s="27">
        <v>69470276.821226701</v>
      </c>
      <c r="F34" s="28">
        <v>2.2052195415059938E-2</v>
      </c>
      <c r="G34" s="29"/>
      <c r="H34" s="29">
        <v>64</v>
      </c>
      <c r="I34" s="18">
        <v>1531972.24</v>
      </c>
      <c r="J34" s="20">
        <v>1</v>
      </c>
      <c r="K34" s="21">
        <v>2</v>
      </c>
      <c r="L34" s="17">
        <v>1</v>
      </c>
      <c r="M34" s="17">
        <v>0</v>
      </c>
      <c r="N34" s="22">
        <v>0.89366876774058113</v>
      </c>
      <c r="O34" s="23">
        <v>0.10633123225941887</v>
      </c>
      <c r="P34" s="17">
        <v>104</v>
      </c>
      <c r="Q34" s="17" t="s">
        <v>32</v>
      </c>
      <c r="R34" s="24">
        <f t="shared" si="0"/>
        <v>0.82704247758361393</v>
      </c>
      <c r="S34" s="24">
        <f t="shared" si="1"/>
        <v>1.1726309295667259</v>
      </c>
      <c r="T34" s="25" t="str">
        <f t="shared" si="2"/>
        <v>√</v>
      </c>
    </row>
    <row r="35" spans="1:20" x14ac:dyDescent="0.25">
      <c r="A35" s="15" t="s">
        <v>62</v>
      </c>
      <c r="B35" s="16">
        <v>0.99</v>
      </c>
      <c r="C35" s="21">
        <v>183</v>
      </c>
      <c r="D35" s="26">
        <v>273583584</v>
      </c>
      <c r="E35" s="27">
        <v>5370170418.878314</v>
      </c>
      <c r="F35" s="28">
        <v>5.0945046927792718E-2</v>
      </c>
      <c r="G35" s="29">
        <v>3</v>
      </c>
      <c r="H35" s="29">
        <v>64</v>
      </c>
      <c r="I35" s="18">
        <v>273583618.04999989</v>
      </c>
      <c r="J35" s="20">
        <v>1</v>
      </c>
      <c r="K35" s="21">
        <v>1</v>
      </c>
      <c r="L35" s="17">
        <v>1</v>
      </c>
      <c r="M35" s="17">
        <v>0</v>
      </c>
      <c r="N35" s="22">
        <v>0.76266898246386561</v>
      </c>
      <c r="O35" s="23">
        <v>0.23733101753613439</v>
      </c>
      <c r="P35" s="17">
        <v>105</v>
      </c>
      <c r="Q35" s="17" t="s">
        <v>32</v>
      </c>
      <c r="R35" s="24">
        <f t="shared" si="0"/>
        <v>0.82704247758361393</v>
      </c>
      <c r="S35" s="24">
        <f t="shared" si="1"/>
        <v>1.1726309295667259</v>
      </c>
      <c r="T35" s="25" t="str">
        <f t="shared" si="2"/>
        <v>X</v>
      </c>
    </row>
    <row r="36" spans="1:20" x14ac:dyDescent="0.25">
      <c r="A36" s="15" t="s">
        <v>63</v>
      </c>
      <c r="B36" s="16">
        <v>0.99</v>
      </c>
      <c r="C36" s="21">
        <v>33</v>
      </c>
      <c r="D36" s="26">
        <v>245233.73</v>
      </c>
      <c r="E36" s="27">
        <v>28512649.84180592</v>
      </c>
      <c r="F36" s="28">
        <v>8.6008747471949289E-3</v>
      </c>
      <c r="G36" s="29"/>
      <c r="H36" s="29">
        <v>64</v>
      </c>
      <c r="I36" s="18">
        <v>245233.67999999996</v>
      </c>
      <c r="J36" s="20">
        <v>1</v>
      </c>
      <c r="K36" s="21"/>
      <c r="L36" s="17"/>
      <c r="M36" s="17">
        <v>0</v>
      </c>
      <c r="N36" s="22">
        <v>0.4758710449053507</v>
      </c>
      <c r="O36" s="23">
        <v>0.5241289550946493</v>
      </c>
      <c r="P36" s="17">
        <v>106</v>
      </c>
      <c r="Q36" s="17" t="s">
        <v>32</v>
      </c>
      <c r="R36" s="24">
        <f t="shared" si="0"/>
        <v>0.82704247758361393</v>
      </c>
      <c r="S36" s="24">
        <f t="shared" si="1"/>
        <v>1.1726309295667259</v>
      </c>
      <c r="T36" s="25" t="str">
        <f t="shared" si="2"/>
        <v>X</v>
      </c>
    </row>
    <row r="37" spans="1:20" x14ac:dyDescent="0.25">
      <c r="A37" s="15" t="s">
        <v>64</v>
      </c>
      <c r="B37" s="16">
        <v>0.95</v>
      </c>
      <c r="C37" s="21">
        <v>37</v>
      </c>
      <c r="D37" s="26">
        <v>1226344.1200000001</v>
      </c>
      <c r="E37" s="27">
        <v>84169918.910174966</v>
      </c>
      <c r="F37" s="28">
        <v>1.4569862201111759E-2</v>
      </c>
      <c r="G37" s="29">
        <v>1</v>
      </c>
      <c r="H37" s="29">
        <v>64</v>
      </c>
      <c r="I37" s="18">
        <v>1226344.1500000004</v>
      </c>
      <c r="J37" s="20">
        <v>1</v>
      </c>
      <c r="K37" s="21">
        <v>5</v>
      </c>
      <c r="L37" s="17">
        <v>3</v>
      </c>
      <c r="M37" s="17">
        <v>3</v>
      </c>
      <c r="N37" s="22">
        <v>0.88554998188022593</v>
      </c>
      <c r="O37" s="23">
        <v>0.11445001811977407</v>
      </c>
      <c r="P37" s="17">
        <v>107</v>
      </c>
      <c r="Q37" s="17" t="s">
        <v>37</v>
      </c>
      <c r="R37" s="24">
        <f t="shared" si="0"/>
        <v>0.82704247758361393</v>
      </c>
      <c r="S37" s="24">
        <f t="shared" si="1"/>
        <v>1.1726309295667259</v>
      </c>
      <c r="T37" s="25" t="str">
        <f t="shared" si="2"/>
        <v>√</v>
      </c>
    </row>
    <row r="38" spans="1:20" x14ac:dyDescent="0.25">
      <c r="A38" s="15" t="s">
        <v>65</v>
      </c>
      <c r="B38" s="16">
        <v>0.95</v>
      </c>
      <c r="C38" s="21">
        <v>36</v>
      </c>
      <c r="D38" s="26">
        <v>17887770</v>
      </c>
      <c r="E38" s="27">
        <v>1253545286.1911626</v>
      </c>
      <c r="F38" s="28">
        <v>1.4269743739654698E-2</v>
      </c>
      <c r="G38" s="29">
        <v>1</v>
      </c>
      <c r="H38" s="29">
        <v>64</v>
      </c>
      <c r="I38" s="18">
        <v>17887771.549999993</v>
      </c>
      <c r="J38" s="20">
        <v>1</v>
      </c>
      <c r="K38" s="21">
        <v>5</v>
      </c>
      <c r="L38" s="17">
        <v>3</v>
      </c>
      <c r="M38" s="17">
        <v>3</v>
      </c>
      <c r="N38" s="22">
        <v>0.8821150691030798</v>
      </c>
      <c r="O38" s="23">
        <v>0.1178849308969202</v>
      </c>
      <c r="P38" s="17">
        <v>110</v>
      </c>
      <c r="Q38" s="17" t="s">
        <v>24</v>
      </c>
      <c r="R38" s="24">
        <f t="shared" si="0"/>
        <v>0.82704247758361393</v>
      </c>
      <c r="S38" s="24">
        <f t="shared" si="1"/>
        <v>1.1726309295667259</v>
      </c>
      <c r="T38" s="25" t="str">
        <f t="shared" si="2"/>
        <v>√</v>
      </c>
    </row>
    <row r="39" spans="1:20" x14ac:dyDescent="0.25">
      <c r="A39" s="15" t="s">
        <v>66</v>
      </c>
      <c r="B39" s="16">
        <v>0.99</v>
      </c>
      <c r="C39" s="21">
        <v>395</v>
      </c>
      <c r="D39" s="26">
        <v>2917627.25</v>
      </c>
      <c r="E39" s="27">
        <v>137473891.75041014</v>
      </c>
      <c r="F39" s="28">
        <v>2.122313708334583E-2</v>
      </c>
      <c r="G39" s="29"/>
      <c r="H39" s="29">
        <v>64</v>
      </c>
      <c r="I39" s="18">
        <v>2917626.4299999983</v>
      </c>
      <c r="J39" s="20">
        <v>1</v>
      </c>
      <c r="K39" s="21"/>
      <c r="L39" s="17"/>
      <c r="M39" s="17">
        <v>0</v>
      </c>
      <c r="N39" s="22">
        <v>0.7959857110050127</v>
      </c>
      <c r="O39" s="23">
        <v>0.2040142889949873</v>
      </c>
      <c r="P39" s="17">
        <v>114</v>
      </c>
      <c r="Q39" s="17" t="s">
        <v>32</v>
      </c>
      <c r="R39" s="24">
        <f t="shared" si="0"/>
        <v>0.82704247758361393</v>
      </c>
      <c r="S39" s="24">
        <f t="shared" si="1"/>
        <v>1.1726309295667259</v>
      </c>
      <c r="T39" s="25" t="str">
        <f t="shared" si="2"/>
        <v>X</v>
      </c>
    </row>
    <row r="40" spans="1:20" x14ac:dyDescent="0.25">
      <c r="A40" s="15" t="s">
        <v>67</v>
      </c>
      <c r="B40" s="16">
        <v>0.95</v>
      </c>
      <c r="C40" s="21">
        <v>821</v>
      </c>
      <c r="D40" s="26">
        <v>416652.84</v>
      </c>
      <c r="E40" s="27">
        <v>84926091.536941081</v>
      </c>
      <c r="F40" s="28">
        <v>4.906063995877695E-3</v>
      </c>
      <c r="G40" s="29"/>
      <c r="H40" s="29">
        <v>64</v>
      </c>
      <c r="I40" s="18">
        <v>416652.76999999979</v>
      </c>
      <c r="J40" s="20">
        <v>1</v>
      </c>
      <c r="K40" s="21">
        <v>21</v>
      </c>
      <c r="L40" s="17">
        <v>8</v>
      </c>
      <c r="M40" s="17">
        <v>3</v>
      </c>
      <c r="N40" s="22">
        <v>1.6278025296475984</v>
      </c>
      <c r="O40" s="23">
        <v>-0.62780252964759842</v>
      </c>
      <c r="P40" s="17">
        <v>115</v>
      </c>
      <c r="Q40" s="17" t="s">
        <v>35</v>
      </c>
      <c r="R40" s="24">
        <f t="shared" si="0"/>
        <v>0.82704247758361393</v>
      </c>
      <c r="S40" s="24">
        <f t="shared" si="1"/>
        <v>1.1726309295667259</v>
      </c>
      <c r="T40" s="25" t="str">
        <f t="shared" si="2"/>
        <v>X</v>
      </c>
    </row>
    <row r="41" spans="1:20" x14ac:dyDescent="0.25">
      <c r="A41" s="15" t="s">
        <v>68</v>
      </c>
      <c r="B41" s="16">
        <v>0.99</v>
      </c>
      <c r="C41" s="21">
        <v>172</v>
      </c>
      <c r="D41" s="26">
        <v>3022995.25</v>
      </c>
      <c r="E41" s="27">
        <v>122048155.0881882</v>
      </c>
      <c r="F41" s="28">
        <v>2.4768872973259429E-2</v>
      </c>
      <c r="G41" s="29"/>
      <c r="H41" s="29">
        <v>64</v>
      </c>
      <c r="I41" s="18">
        <v>3022995.0999999978</v>
      </c>
      <c r="J41" s="20">
        <v>1</v>
      </c>
      <c r="K41" s="21"/>
      <c r="L41" s="17"/>
      <c r="M41" s="17">
        <v>0</v>
      </c>
      <c r="N41" s="22">
        <v>0.56282552884594539</v>
      </c>
      <c r="O41" s="23">
        <v>0.43717447115405461</v>
      </c>
      <c r="P41" s="17">
        <v>117</v>
      </c>
      <c r="Q41" s="17" t="s">
        <v>32</v>
      </c>
      <c r="R41" s="24">
        <f t="shared" si="0"/>
        <v>0.82704247758361393</v>
      </c>
      <c r="S41" s="24">
        <f t="shared" si="1"/>
        <v>1.1726309295667259</v>
      </c>
      <c r="T41" s="25" t="str">
        <f t="shared" si="2"/>
        <v>X</v>
      </c>
    </row>
    <row r="42" spans="1:20" x14ac:dyDescent="0.25">
      <c r="A42" s="15" t="s">
        <v>69</v>
      </c>
      <c r="B42" s="16">
        <v>0.99</v>
      </c>
      <c r="C42" s="21">
        <v>36</v>
      </c>
      <c r="D42" s="26">
        <v>629347.81000000006</v>
      </c>
      <c r="E42" s="27">
        <v>29465468.977686189</v>
      </c>
      <c r="F42" s="28">
        <v>2.135882549422841E-2</v>
      </c>
      <c r="G42" s="29"/>
      <c r="H42" s="29">
        <v>60</v>
      </c>
      <c r="I42" s="18">
        <v>629347.70000000007</v>
      </c>
      <c r="J42" s="20">
        <v>1</v>
      </c>
      <c r="K42" s="21"/>
      <c r="L42" s="17"/>
      <c r="M42" s="17">
        <v>0</v>
      </c>
      <c r="N42" s="22">
        <v>0.84193511510593833</v>
      </c>
      <c r="O42" s="23">
        <v>0.15806488489406167</v>
      </c>
      <c r="P42" s="17">
        <v>122</v>
      </c>
      <c r="Q42" s="17" t="s">
        <v>32</v>
      </c>
      <c r="R42" s="24">
        <f t="shared" si="0"/>
        <v>0.82139868560524898</v>
      </c>
      <c r="S42" s="24">
        <f t="shared" si="1"/>
        <v>1.1782591316371029</v>
      </c>
      <c r="T42" s="25" t="str">
        <f t="shared" si="2"/>
        <v>√</v>
      </c>
    </row>
  </sheetData>
  <conditionalFormatting sqref="J1:J42">
    <cfRule type="cellIs" dxfId="5" priority="2" stopIfTrue="1" operator="equal">
      <formula>0</formula>
    </cfRule>
  </conditionalFormatting>
  <conditionalFormatting sqref="T2:T42">
    <cfRule type="cellIs" dxfId="4" priority="1" stopIfTrue="1" operator="equal">
      <formula>"X"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5" sqref="A5"/>
    </sheetView>
  </sheetViews>
  <sheetFormatPr defaultRowHeight="15" x14ac:dyDescent="0.25"/>
  <cols>
    <col min="1" max="1" width="10.57031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347</v>
      </c>
      <c r="D2" s="18">
        <v>2648830.5</v>
      </c>
      <c r="E2" s="18">
        <v>208722739.34279144</v>
      </c>
      <c r="F2" s="19">
        <v>1.2690665656939987E-2</v>
      </c>
      <c r="G2" s="17"/>
      <c r="H2" s="17">
        <v>63</v>
      </c>
      <c r="I2" s="18">
        <v>2648829.9499999993</v>
      </c>
      <c r="J2" s="20">
        <v>1</v>
      </c>
      <c r="K2" s="21">
        <v>1</v>
      </c>
      <c r="L2" s="17"/>
      <c r="M2" s="17">
        <v>3</v>
      </c>
      <c r="N2" s="22">
        <v>0.67607308927328547</v>
      </c>
      <c r="O2" s="23">
        <v>0.32392691072671453</v>
      </c>
      <c r="P2" s="17">
        <v>1</v>
      </c>
      <c r="Q2" s="17" t="s">
        <v>21</v>
      </c>
      <c r="R2" s="24">
        <f>SQRT(CHIINV(0.975, H2)/H2)</f>
        <v>0.82568177577635249</v>
      </c>
      <c r="S2" s="24">
        <f>SQRT(CHIINV(0.025, H2)/H2)</f>
        <v>1.1739878488817515</v>
      </c>
      <c r="T2" s="25" t="str">
        <f>IF(AND(N2&gt;=R2,N2&lt;=S2),"√","X")</f>
        <v>X</v>
      </c>
    </row>
    <row r="3" spans="1:20" x14ac:dyDescent="0.25">
      <c r="A3" s="15" t="s">
        <v>23</v>
      </c>
      <c r="B3" s="16">
        <v>0.95</v>
      </c>
      <c r="C3" s="17">
        <v>166</v>
      </c>
      <c r="D3" s="18">
        <v>610671.38</v>
      </c>
      <c r="E3" s="18">
        <v>37894279.914172046</v>
      </c>
      <c r="F3" s="19">
        <v>1.6115133507830968E-2</v>
      </c>
      <c r="G3" s="17">
        <v>3</v>
      </c>
      <c r="H3" s="17">
        <v>63</v>
      </c>
      <c r="I3" s="18">
        <v>610671.33999999973</v>
      </c>
      <c r="J3" s="20">
        <v>1</v>
      </c>
      <c r="K3" s="21">
        <v>1</v>
      </c>
      <c r="L3" s="17">
        <v>1</v>
      </c>
      <c r="M3" s="17">
        <v>3</v>
      </c>
      <c r="N3" s="22">
        <v>0.71151544374694453</v>
      </c>
      <c r="O3" s="23">
        <v>0.28848455625305547</v>
      </c>
      <c r="P3" s="17">
        <v>3</v>
      </c>
      <c r="Q3" s="17" t="s">
        <v>24</v>
      </c>
      <c r="R3" s="24">
        <f t="shared" ref="R3:R39" si="0">SQRT(CHIINV(0.975, H3)/H3)</f>
        <v>0.82568177577635249</v>
      </c>
      <c r="S3" s="24">
        <f t="shared" ref="S3:S39" si="1">SQRT(CHIINV(0.025, H3)/H3)</f>
        <v>1.1739878488817515</v>
      </c>
      <c r="T3" s="25" t="str">
        <f t="shared" ref="T3:T39" si="2">IF(AND(N3&gt;=R3,N3&lt;=S3),"√","X")</f>
        <v>X</v>
      </c>
    </row>
    <row r="4" spans="1:20" x14ac:dyDescent="0.25">
      <c r="A4" s="15" t="s">
        <v>26</v>
      </c>
      <c r="B4" s="16">
        <v>0.95</v>
      </c>
      <c r="C4" s="17">
        <v>123</v>
      </c>
      <c r="D4" s="18">
        <v>1299593.25</v>
      </c>
      <c r="E4" s="18">
        <v>419133263.21123546</v>
      </c>
      <c r="F4" s="19">
        <v>3.1006683650995001E-3</v>
      </c>
      <c r="G4" s="17">
        <v>4</v>
      </c>
      <c r="H4" s="17">
        <v>63</v>
      </c>
      <c r="I4" s="18">
        <v>1299593.3400000001</v>
      </c>
      <c r="J4" s="20">
        <v>1</v>
      </c>
      <c r="K4" s="21">
        <v>2</v>
      </c>
      <c r="L4" s="17"/>
      <c r="M4" s="17">
        <v>3</v>
      </c>
      <c r="N4" s="22">
        <v>0.599725512293937</v>
      </c>
      <c r="O4" s="23">
        <v>0.400274487706063</v>
      </c>
      <c r="P4" s="17">
        <v>5</v>
      </c>
      <c r="Q4" s="17" t="s">
        <v>24</v>
      </c>
      <c r="R4" s="24">
        <f t="shared" si="0"/>
        <v>0.82568177577635249</v>
      </c>
      <c r="S4" s="24">
        <f t="shared" si="1"/>
        <v>1.1739878488817515</v>
      </c>
      <c r="T4" s="25" t="str">
        <f t="shared" si="2"/>
        <v>X</v>
      </c>
    </row>
    <row r="5" spans="1:20" x14ac:dyDescent="0.25">
      <c r="A5" s="15" t="s">
        <v>27</v>
      </c>
      <c r="B5" s="16">
        <v>0.95</v>
      </c>
      <c r="C5" s="17">
        <v>98</v>
      </c>
      <c r="D5" s="18">
        <v>134519.28</v>
      </c>
      <c r="E5" s="18">
        <v>46771343.117215991</v>
      </c>
      <c r="F5" s="19">
        <v>2.8761047050300552E-3</v>
      </c>
      <c r="G5" s="17">
        <v>6</v>
      </c>
      <c r="H5" s="17">
        <v>62</v>
      </c>
      <c r="I5" s="18">
        <v>134519.29999999987</v>
      </c>
      <c r="J5" s="20">
        <v>1</v>
      </c>
      <c r="K5" s="21"/>
      <c r="L5" s="17"/>
      <c r="M5" s="17">
        <v>3</v>
      </c>
      <c r="N5" s="22">
        <v>0.56773153179903579</v>
      </c>
      <c r="O5" s="23">
        <v>0.43226846820096421</v>
      </c>
      <c r="P5" s="17">
        <v>6</v>
      </c>
      <c r="Q5" s="17" t="s">
        <v>24</v>
      </c>
      <c r="R5" s="24">
        <f t="shared" si="0"/>
        <v>0.82428847086327983</v>
      </c>
      <c r="S5" s="24">
        <f t="shared" si="1"/>
        <v>1.1753772955648241</v>
      </c>
      <c r="T5" s="25" t="str">
        <f t="shared" si="2"/>
        <v>X</v>
      </c>
    </row>
    <row r="6" spans="1:20" x14ac:dyDescent="0.25">
      <c r="A6" s="15" t="s">
        <v>28</v>
      </c>
      <c r="B6" s="16">
        <v>0.95</v>
      </c>
      <c r="C6" s="17">
        <v>54</v>
      </c>
      <c r="D6" s="18">
        <v>902380.38</v>
      </c>
      <c r="E6" s="18">
        <v>57131977.785012707</v>
      </c>
      <c r="F6" s="19">
        <v>1.5794663776486997E-2</v>
      </c>
      <c r="G6" s="17"/>
      <c r="H6" s="17">
        <v>63</v>
      </c>
      <c r="I6" s="18">
        <v>902380.5299999998</v>
      </c>
      <c r="J6" s="20">
        <v>1</v>
      </c>
      <c r="K6" s="21">
        <v>3</v>
      </c>
      <c r="L6" s="17">
        <v>2</v>
      </c>
      <c r="M6" s="17">
        <v>3</v>
      </c>
      <c r="N6" s="22">
        <v>0.72311220125783104</v>
      </c>
      <c r="O6" s="23">
        <v>0.27688779874216896</v>
      </c>
      <c r="P6" s="17">
        <v>7</v>
      </c>
      <c r="Q6" s="17" t="s">
        <v>24</v>
      </c>
      <c r="R6" s="24">
        <f t="shared" si="0"/>
        <v>0.82568177577635249</v>
      </c>
      <c r="S6" s="24">
        <f t="shared" si="1"/>
        <v>1.1739878488817515</v>
      </c>
      <c r="T6" s="25" t="str">
        <f t="shared" si="2"/>
        <v>X</v>
      </c>
    </row>
    <row r="7" spans="1:20" x14ac:dyDescent="0.25">
      <c r="A7" s="15" t="s">
        <v>29</v>
      </c>
      <c r="B7" s="16">
        <v>0.95</v>
      </c>
      <c r="C7" s="17">
        <v>49</v>
      </c>
      <c r="D7" s="18">
        <v>1077871.6200000001</v>
      </c>
      <c r="E7" s="18">
        <v>81518275.042038426</v>
      </c>
      <c r="F7" s="19">
        <v>1.322245373131545E-2</v>
      </c>
      <c r="G7" s="17">
        <v>1</v>
      </c>
      <c r="H7" s="17">
        <v>63</v>
      </c>
      <c r="I7" s="18">
        <v>1077871.7600000002</v>
      </c>
      <c r="J7" s="20">
        <v>1</v>
      </c>
      <c r="K7" s="21">
        <v>2</v>
      </c>
      <c r="L7" s="17"/>
      <c r="M7" s="17">
        <v>3</v>
      </c>
      <c r="N7" s="22">
        <v>0.68568296813956331</v>
      </c>
      <c r="O7" s="23">
        <v>0.31431703186043669</v>
      </c>
      <c r="P7" s="17">
        <v>10</v>
      </c>
      <c r="Q7" s="17" t="s">
        <v>24</v>
      </c>
      <c r="R7" s="24">
        <f t="shared" si="0"/>
        <v>0.82568177577635249</v>
      </c>
      <c r="S7" s="24">
        <f t="shared" si="1"/>
        <v>1.1739878488817515</v>
      </c>
      <c r="T7" s="25" t="str">
        <f t="shared" si="2"/>
        <v>X</v>
      </c>
    </row>
    <row r="8" spans="1:20" x14ac:dyDescent="0.25">
      <c r="A8" s="15" t="s">
        <v>30</v>
      </c>
      <c r="B8" s="16">
        <v>0.95</v>
      </c>
      <c r="C8" s="17">
        <v>40</v>
      </c>
      <c r="D8" s="18">
        <v>438555.72</v>
      </c>
      <c r="E8" s="18">
        <v>98502364.712686494</v>
      </c>
      <c r="F8" s="19">
        <v>4.4522354491609148E-3</v>
      </c>
      <c r="G8" s="17">
        <v>2</v>
      </c>
      <c r="H8" s="17">
        <v>63</v>
      </c>
      <c r="I8" s="18">
        <v>438555.81000000017</v>
      </c>
      <c r="J8" s="20">
        <v>1</v>
      </c>
      <c r="K8" s="21">
        <v>2</v>
      </c>
      <c r="L8" s="17">
        <v>1</v>
      </c>
      <c r="M8" s="17">
        <v>3</v>
      </c>
      <c r="N8" s="22">
        <v>0.75561135199371143</v>
      </c>
      <c r="O8" s="23">
        <v>0.24438864800628857</v>
      </c>
      <c r="P8" s="17">
        <v>12</v>
      </c>
      <c r="Q8" s="17" t="s">
        <v>24</v>
      </c>
      <c r="R8" s="24">
        <f t="shared" si="0"/>
        <v>0.82568177577635249</v>
      </c>
      <c r="S8" s="24">
        <f t="shared" si="1"/>
        <v>1.1739878488817515</v>
      </c>
      <c r="T8" s="25" t="str">
        <f t="shared" si="2"/>
        <v>X</v>
      </c>
    </row>
    <row r="9" spans="1:20" x14ac:dyDescent="0.25">
      <c r="A9" s="15" t="s">
        <v>31</v>
      </c>
      <c r="B9" s="16">
        <v>0.99</v>
      </c>
      <c r="C9" s="17">
        <v>572</v>
      </c>
      <c r="D9" s="18">
        <v>2830754.75</v>
      </c>
      <c r="E9" s="18">
        <v>582365151.06820953</v>
      </c>
      <c r="F9" s="19">
        <v>4.8607900812877589E-3</v>
      </c>
      <c r="G9" s="17"/>
      <c r="H9" s="17">
        <v>63</v>
      </c>
      <c r="I9" s="18">
        <v>2830754.0400000024</v>
      </c>
      <c r="J9" s="20">
        <v>1</v>
      </c>
      <c r="K9" s="21"/>
      <c r="L9" s="17"/>
      <c r="M9" s="17">
        <v>0</v>
      </c>
      <c r="N9" s="22">
        <v>0.94917540830622882</v>
      </c>
      <c r="O9" s="23">
        <v>5.0824591693771182E-2</v>
      </c>
      <c r="P9" s="17">
        <v>14</v>
      </c>
      <c r="Q9" s="17" t="s">
        <v>32</v>
      </c>
      <c r="R9" s="24">
        <f t="shared" si="0"/>
        <v>0.82568177577635249</v>
      </c>
      <c r="S9" s="24">
        <f t="shared" si="1"/>
        <v>1.1739878488817515</v>
      </c>
      <c r="T9" s="25" t="str">
        <f t="shared" si="2"/>
        <v>√</v>
      </c>
    </row>
    <row r="10" spans="1:20" x14ac:dyDescent="0.25">
      <c r="A10" s="15" t="s">
        <v>33</v>
      </c>
      <c r="B10" s="16">
        <v>0.95</v>
      </c>
      <c r="C10" s="17">
        <v>380</v>
      </c>
      <c r="D10" s="18">
        <v>610866.68999999994</v>
      </c>
      <c r="E10" s="18">
        <v>47184740.947902381</v>
      </c>
      <c r="F10" s="19">
        <v>1.2946276226767254E-2</v>
      </c>
      <c r="G10" s="17"/>
      <c r="H10" s="17">
        <v>63</v>
      </c>
      <c r="I10" s="18">
        <v>610866.82000000053</v>
      </c>
      <c r="J10" s="20">
        <v>1</v>
      </c>
      <c r="K10" s="21">
        <v>1</v>
      </c>
      <c r="L10" s="17"/>
      <c r="M10" s="17">
        <v>3</v>
      </c>
      <c r="N10" s="22">
        <v>0.67265920104399601</v>
      </c>
      <c r="O10" s="23">
        <v>0.32734079895600399</v>
      </c>
      <c r="P10" s="17">
        <v>15</v>
      </c>
      <c r="Q10" s="17" t="s">
        <v>24</v>
      </c>
      <c r="R10" s="24">
        <f t="shared" si="0"/>
        <v>0.82568177577635249</v>
      </c>
      <c r="S10" s="24">
        <f t="shared" si="1"/>
        <v>1.1739878488817515</v>
      </c>
      <c r="T10" s="25" t="str">
        <f t="shared" si="2"/>
        <v>X</v>
      </c>
    </row>
    <row r="11" spans="1:20" x14ac:dyDescent="0.25">
      <c r="A11" s="15" t="s">
        <v>34</v>
      </c>
      <c r="B11" s="16">
        <v>0.95</v>
      </c>
      <c r="C11" s="17">
        <v>828</v>
      </c>
      <c r="D11" s="18">
        <v>923848.44</v>
      </c>
      <c r="E11" s="18">
        <v>269619867.89663774</v>
      </c>
      <c r="F11" s="19">
        <v>3.4264850257777336E-3</v>
      </c>
      <c r="G11" s="17">
        <v>1</v>
      </c>
      <c r="H11" s="17">
        <v>63</v>
      </c>
      <c r="I11" s="18">
        <v>923848.5900000002</v>
      </c>
      <c r="J11" s="20">
        <v>1</v>
      </c>
      <c r="K11" s="21">
        <v>12</v>
      </c>
      <c r="L11" s="17">
        <v>6</v>
      </c>
      <c r="M11" s="17">
        <v>3</v>
      </c>
      <c r="N11" s="22">
        <v>1.2050431583871486</v>
      </c>
      <c r="O11" s="23">
        <v>-0.20504315838714859</v>
      </c>
      <c r="P11" s="17">
        <v>18</v>
      </c>
      <c r="Q11" s="17" t="s">
        <v>35</v>
      </c>
      <c r="R11" s="24">
        <f t="shared" si="0"/>
        <v>0.82568177577635249</v>
      </c>
      <c r="S11" s="24">
        <f t="shared" si="1"/>
        <v>1.1739878488817515</v>
      </c>
      <c r="T11" s="25" t="str">
        <f t="shared" si="2"/>
        <v>X</v>
      </c>
    </row>
    <row r="12" spans="1:20" x14ac:dyDescent="0.25">
      <c r="A12" s="15" t="s">
        <v>36</v>
      </c>
      <c r="B12" s="16">
        <v>0.95</v>
      </c>
      <c r="C12" s="17">
        <v>822</v>
      </c>
      <c r="D12" s="18">
        <v>104002.85</v>
      </c>
      <c r="E12" s="18">
        <v>30000000</v>
      </c>
      <c r="F12" s="19">
        <v>3.4667616666666668E-3</v>
      </c>
      <c r="G12" s="17">
        <v>1</v>
      </c>
      <c r="H12" s="17">
        <v>63</v>
      </c>
      <c r="I12" s="18">
        <v>104002.77</v>
      </c>
      <c r="J12" s="20">
        <v>1</v>
      </c>
      <c r="K12" s="21">
        <v>12</v>
      </c>
      <c r="L12" s="17">
        <v>6</v>
      </c>
      <c r="M12" s="17">
        <v>3</v>
      </c>
      <c r="N12" s="22">
        <v>1.2048017535110493</v>
      </c>
      <c r="O12" s="23">
        <v>-0.20480175351104934</v>
      </c>
      <c r="P12" s="17">
        <v>19</v>
      </c>
      <c r="Q12" s="17" t="s">
        <v>37</v>
      </c>
      <c r="R12" s="24">
        <f t="shared" si="0"/>
        <v>0.82568177577635249</v>
      </c>
      <c r="S12" s="24">
        <f t="shared" si="1"/>
        <v>1.1739878488817515</v>
      </c>
      <c r="T12" s="25" t="str">
        <f t="shared" si="2"/>
        <v>X</v>
      </c>
    </row>
    <row r="13" spans="1:20" x14ac:dyDescent="0.25">
      <c r="A13" s="15" t="s">
        <v>38</v>
      </c>
      <c r="B13" s="16">
        <v>0.95</v>
      </c>
      <c r="C13" s="17">
        <v>93</v>
      </c>
      <c r="D13" s="18">
        <v>3693485.5</v>
      </c>
      <c r="E13" s="18">
        <v>894043379.89384949</v>
      </c>
      <c r="F13" s="19">
        <v>4.1312150876152455E-3</v>
      </c>
      <c r="G13" s="17">
        <v>3</v>
      </c>
      <c r="H13" s="17">
        <v>63</v>
      </c>
      <c r="I13" s="18">
        <v>3693485.5699999994</v>
      </c>
      <c r="J13" s="20">
        <v>1</v>
      </c>
      <c r="K13" s="21">
        <v>7</v>
      </c>
      <c r="L13" s="17">
        <v>3</v>
      </c>
      <c r="M13" s="17">
        <v>3</v>
      </c>
      <c r="N13" s="22">
        <v>0.99432113761679419</v>
      </c>
      <c r="O13" s="23">
        <v>5.6788623832058072E-3</v>
      </c>
      <c r="P13" s="17">
        <v>22</v>
      </c>
      <c r="Q13" s="17" t="s">
        <v>24</v>
      </c>
      <c r="R13" s="24">
        <f t="shared" si="0"/>
        <v>0.82568177577635249</v>
      </c>
      <c r="S13" s="24">
        <f t="shared" si="1"/>
        <v>1.1739878488817515</v>
      </c>
      <c r="T13" s="25" t="str">
        <f t="shared" si="2"/>
        <v>√</v>
      </c>
    </row>
    <row r="14" spans="1:20" x14ac:dyDescent="0.25">
      <c r="A14" s="15" t="s">
        <v>39</v>
      </c>
      <c r="B14" s="16">
        <v>0.95</v>
      </c>
      <c r="C14" s="17">
        <v>328</v>
      </c>
      <c r="D14" s="18">
        <v>359575.22</v>
      </c>
      <c r="E14" s="18">
        <v>22551754.81929937</v>
      </c>
      <c r="F14" s="19">
        <v>1.5944445249656679E-2</v>
      </c>
      <c r="G14" s="17"/>
      <c r="H14" s="17">
        <v>63</v>
      </c>
      <c r="I14" s="18">
        <v>359575.15000000014</v>
      </c>
      <c r="J14" s="20">
        <v>1</v>
      </c>
      <c r="K14" s="21">
        <v>2</v>
      </c>
      <c r="L14" s="17">
        <v>1</v>
      </c>
      <c r="M14" s="17">
        <v>3</v>
      </c>
      <c r="N14" s="22">
        <v>0.72799847113863425</v>
      </c>
      <c r="O14" s="23">
        <v>0.27200152886136575</v>
      </c>
      <c r="P14" s="17">
        <v>23</v>
      </c>
      <c r="Q14" s="17" t="s">
        <v>37</v>
      </c>
      <c r="R14" s="24">
        <f t="shared" si="0"/>
        <v>0.82568177577635249</v>
      </c>
      <c r="S14" s="24">
        <f t="shared" si="1"/>
        <v>1.1739878488817515</v>
      </c>
      <c r="T14" s="25" t="str">
        <f t="shared" si="2"/>
        <v>X</v>
      </c>
    </row>
    <row r="15" spans="1:20" x14ac:dyDescent="0.25">
      <c r="A15" s="15" t="s">
        <v>40</v>
      </c>
      <c r="B15" s="16">
        <v>0.95</v>
      </c>
      <c r="C15" s="17">
        <v>185</v>
      </c>
      <c r="D15" s="18">
        <v>677986.81</v>
      </c>
      <c r="E15" s="18">
        <v>29718882.694832079</v>
      </c>
      <c r="F15" s="19">
        <v>2.2813334436623943E-2</v>
      </c>
      <c r="G15" s="17"/>
      <c r="H15" s="17">
        <v>63</v>
      </c>
      <c r="I15" s="18">
        <v>677986.8600000001</v>
      </c>
      <c r="J15" s="20">
        <v>1</v>
      </c>
      <c r="K15" s="21">
        <v>2</v>
      </c>
      <c r="L15" s="17">
        <v>1</v>
      </c>
      <c r="M15" s="17">
        <v>3</v>
      </c>
      <c r="N15" s="22">
        <v>0.63367372048212911</v>
      </c>
      <c r="O15" s="23">
        <v>0.36632627951787089</v>
      </c>
      <c r="P15" s="17">
        <v>24</v>
      </c>
      <c r="Q15" s="17" t="s">
        <v>24</v>
      </c>
      <c r="R15" s="24">
        <f t="shared" si="0"/>
        <v>0.82568177577635249</v>
      </c>
      <c r="S15" s="24">
        <f t="shared" si="1"/>
        <v>1.1739878488817515</v>
      </c>
      <c r="T15" s="25" t="str">
        <f t="shared" si="2"/>
        <v>X</v>
      </c>
    </row>
    <row r="16" spans="1:20" x14ac:dyDescent="0.25">
      <c r="A16" s="15" t="s">
        <v>41</v>
      </c>
      <c r="B16" s="16">
        <v>0.95</v>
      </c>
      <c r="C16" s="21">
        <v>183</v>
      </c>
      <c r="D16" s="26">
        <v>3470592.75</v>
      </c>
      <c r="E16" s="27">
        <v>235883157.7214871</v>
      </c>
      <c r="F16" s="28">
        <v>1.4713185899002642E-2</v>
      </c>
      <c r="G16" s="17"/>
      <c r="H16" s="29">
        <v>63</v>
      </c>
      <c r="I16" s="18">
        <v>3470592.9699999993</v>
      </c>
      <c r="J16" s="20">
        <v>1</v>
      </c>
      <c r="K16" s="21">
        <v>2</v>
      </c>
      <c r="L16" s="17"/>
      <c r="M16" s="17">
        <v>3</v>
      </c>
      <c r="N16" s="22">
        <v>0.68619882353225636</v>
      </c>
      <c r="O16" s="23">
        <v>0.31380117646774364</v>
      </c>
      <c r="P16" s="17">
        <v>26</v>
      </c>
      <c r="Q16" s="17" t="s">
        <v>24</v>
      </c>
      <c r="R16" s="24">
        <f t="shared" si="0"/>
        <v>0.82568177577635249</v>
      </c>
      <c r="S16" s="24">
        <f t="shared" si="1"/>
        <v>1.1739878488817515</v>
      </c>
      <c r="T16" s="25" t="str">
        <f t="shared" si="2"/>
        <v>X</v>
      </c>
    </row>
    <row r="17" spans="1:20" x14ac:dyDescent="0.25">
      <c r="A17" s="15" t="s">
        <v>42</v>
      </c>
      <c r="B17" s="16">
        <v>0.95</v>
      </c>
      <c r="C17" s="21">
        <v>85</v>
      </c>
      <c r="D17" s="26">
        <v>1586162.62</v>
      </c>
      <c r="E17" s="27">
        <v>115474121.90149923</v>
      </c>
      <c r="F17" s="28">
        <v>1.3736087305803592E-2</v>
      </c>
      <c r="G17" s="17">
        <v>1</v>
      </c>
      <c r="H17" s="29">
        <v>63</v>
      </c>
      <c r="I17" s="18">
        <v>1586162.9</v>
      </c>
      <c r="J17" s="20">
        <v>1</v>
      </c>
      <c r="K17" s="21">
        <v>1</v>
      </c>
      <c r="L17" s="17"/>
      <c r="M17" s="17">
        <v>3</v>
      </c>
      <c r="N17" s="22">
        <v>0.57326504978385617</v>
      </c>
      <c r="O17" s="23">
        <v>0.42673495021614383</v>
      </c>
      <c r="P17" s="17">
        <v>29</v>
      </c>
      <c r="Q17" s="17" t="s">
        <v>32</v>
      </c>
      <c r="R17" s="24">
        <f t="shared" si="0"/>
        <v>0.82568177577635249</v>
      </c>
      <c r="S17" s="24">
        <f t="shared" si="1"/>
        <v>1.1739878488817515</v>
      </c>
      <c r="T17" s="25" t="str">
        <f t="shared" si="2"/>
        <v>X</v>
      </c>
    </row>
    <row r="18" spans="1:20" x14ac:dyDescent="0.25">
      <c r="A18" s="15" t="s">
        <v>43</v>
      </c>
      <c r="B18" s="16">
        <v>0.95</v>
      </c>
      <c r="C18" s="21">
        <v>378</v>
      </c>
      <c r="D18" s="26">
        <v>620696.5</v>
      </c>
      <c r="E18" s="27">
        <v>50678138.159362391</v>
      </c>
      <c r="F18" s="28">
        <v>1.2247815775081531E-2</v>
      </c>
      <c r="G18" s="17"/>
      <c r="H18" s="29">
        <v>63</v>
      </c>
      <c r="I18" s="18">
        <v>620696.5000000007</v>
      </c>
      <c r="J18" s="20">
        <v>1</v>
      </c>
      <c r="K18" s="21">
        <v>1</v>
      </c>
      <c r="L18" s="17">
        <v>1</v>
      </c>
      <c r="M18" s="17">
        <v>3</v>
      </c>
      <c r="N18" s="22">
        <v>0.67400339416381783</v>
      </c>
      <c r="O18" s="23">
        <v>0.32599660583618217</v>
      </c>
      <c r="P18" s="17">
        <v>33</v>
      </c>
      <c r="Q18" s="17" t="s">
        <v>44</v>
      </c>
      <c r="R18" s="24">
        <f t="shared" si="0"/>
        <v>0.82568177577635249</v>
      </c>
      <c r="S18" s="24">
        <f t="shared" si="1"/>
        <v>1.1739878488817515</v>
      </c>
      <c r="T18" s="25" t="str">
        <f t="shared" si="2"/>
        <v>X</v>
      </c>
    </row>
    <row r="19" spans="1:20" x14ac:dyDescent="0.25">
      <c r="A19" s="15" t="s">
        <v>45</v>
      </c>
      <c r="B19" s="16">
        <v>0.95</v>
      </c>
      <c r="C19" s="21">
        <v>12</v>
      </c>
      <c r="D19" s="26">
        <v>665020.5</v>
      </c>
      <c r="E19" s="27">
        <v>40544462.792382002</v>
      </c>
      <c r="F19" s="28">
        <v>1.6402252100500201E-2</v>
      </c>
      <c r="G19" s="17"/>
      <c r="H19" s="29">
        <v>63</v>
      </c>
      <c r="I19" s="18">
        <v>665020.58000000007</v>
      </c>
      <c r="J19" s="20">
        <v>1</v>
      </c>
      <c r="K19" s="21">
        <v>3</v>
      </c>
      <c r="L19" s="17">
        <v>1</v>
      </c>
      <c r="M19" s="17">
        <v>3</v>
      </c>
      <c r="N19" s="22">
        <v>0.73836648827065243</v>
      </c>
      <c r="O19" s="23">
        <v>0.26163351172934757</v>
      </c>
      <c r="P19" s="17">
        <v>34</v>
      </c>
      <c r="Q19" s="17" t="s">
        <v>37</v>
      </c>
      <c r="R19" s="24">
        <f t="shared" si="0"/>
        <v>0.82568177577635249</v>
      </c>
      <c r="S19" s="24">
        <f t="shared" si="1"/>
        <v>1.1739878488817515</v>
      </c>
      <c r="T19" s="25" t="str">
        <f t="shared" si="2"/>
        <v>X</v>
      </c>
    </row>
    <row r="20" spans="1:20" x14ac:dyDescent="0.25">
      <c r="A20" s="15" t="s">
        <v>46</v>
      </c>
      <c r="B20" s="16">
        <v>0.95</v>
      </c>
      <c r="C20" s="21">
        <v>79</v>
      </c>
      <c r="D20" s="26">
        <v>750353.69</v>
      </c>
      <c r="E20" s="27">
        <v>52497547.407174908</v>
      </c>
      <c r="F20" s="28">
        <v>1.4293118956209527E-2</v>
      </c>
      <c r="G20" s="17">
        <v>1</v>
      </c>
      <c r="H20" s="29">
        <v>63</v>
      </c>
      <c r="I20" s="18">
        <v>750353.77999999991</v>
      </c>
      <c r="J20" s="20">
        <v>1</v>
      </c>
      <c r="K20" s="21">
        <v>2</v>
      </c>
      <c r="L20" s="17">
        <v>1</v>
      </c>
      <c r="M20" s="17">
        <v>3</v>
      </c>
      <c r="N20" s="22">
        <v>0.64932339611531298</v>
      </c>
      <c r="O20" s="23">
        <v>0.35067660388468702</v>
      </c>
      <c r="P20" s="17">
        <v>36</v>
      </c>
      <c r="Q20" s="17" t="s">
        <v>37</v>
      </c>
      <c r="R20" s="24">
        <f t="shared" si="0"/>
        <v>0.82568177577635249</v>
      </c>
      <c r="S20" s="24">
        <f t="shared" si="1"/>
        <v>1.1739878488817515</v>
      </c>
      <c r="T20" s="25" t="str">
        <f t="shared" si="2"/>
        <v>X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36668.07</v>
      </c>
      <c r="E21" s="27">
        <v>6959175.7006809395</v>
      </c>
      <c r="F21" s="28">
        <v>5.2690248927631063E-3</v>
      </c>
      <c r="G21" s="17"/>
      <c r="H21" s="29">
        <v>63</v>
      </c>
      <c r="I21" s="18">
        <v>36668.060000000005</v>
      </c>
      <c r="J21" s="20">
        <v>1</v>
      </c>
      <c r="K21" s="21">
        <v>3</v>
      </c>
      <c r="L21" s="17">
        <v>1</v>
      </c>
      <c r="M21" s="17">
        <v>3</v>
      </c>
      <c r="N21" s="22">
        <v>0.77631947385561939</v>
      </c>
      <c r="O21" s="23">
        <v>0.22368052614438061</v>
      </c>
      <c r="P21" s="17">
        <v>38</v>
      </c>
      <c r="Q21" s="17" t="s">
        <v>48</v>
      </c>
      <c r="R21" s="24">
        <f t="shared" si="0"/>
        <v>0.82568177577635249</v>
      </c>
      <c r="S21" s="24">
        <f t="shared" si="1"/>
        <v>1.1739878488817515</v>
      </c>
      <c r="T21" s="25" t="str">
        <f t="shared" si="2"/>
        <v>X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154226.42000000001</v>
      </c>
      <c r="E22" s="27">
        <v>8745567.5976997111</v>
      </c>
      <c r="F22" s="28">
        <v>1.7634809665248618E-2</v>
      </c>
      <c r="G22" s="17"/>
      <c r="H22" s="29">
        <v>63</v>
      </c>
      <c r="I22" s="18">
        <v>154226.41999999998</v>
      </c>
      <c r="J22" s="20">
        <v>1</v>
      </c>
      <c r="K22" s="21"/>
      <c r="L22" s="17"/>
      <c r="M22" s="17">
        <v>3</v>
      </c>
      <c r="N22" s="22">
        <v>0.40817122527674871</v>
      </c>
      <c r="O22" s="23">
        <v>0.59182877472325135</v>
      </c>
      <c r="P22" s="17">
        <v>39</v>
      </c>
      <c r="Q22" s="17" t="s">
        <v>48</v>
      </c>
      <c r="R22" s="24">
        <f t="shared" si="0"/>
        <v>0.82568177577635249</v>
      </c>
      <c r="S22" s="24">
        <f t="shared" si="1"/>
        <v>1.1739878488817515</v>
      </c>
      <c r="T22" s="25" t="str">
        <f t="shared" si="2"/>
        <v>X</v>
      </c>
    </row>
    <row r="23" spans="1:20" x14ac:dyDescent="0.25">
      <c r="A23" s="15" t="s">
        <v>50</v>
      </c>
      <c r="B23" s="16">
        <v>0.99</v>
      </c>
      <c r="C23" s="21">
        <v>72</v>
      </c>
      <c r="D23" s="26">
        <v>7144426</v>
      </c>
      <c r="E23" s="27">
        <v>315176558.26129669</v>
      </c>
      <c r="F23" s="28">
        <v>2.2668011984815582E-2</v>
      </c>
      <c r="G23" s="17">
        <v>1</v>
      </c>
      <c r="H23" s="29">
        <v>63</v>
      </c>
      <c r="I23" s="18">
        <v>7144425.9700000007</v>
      </c>
      <c r="J23" s="20">
        <v>1</v>
      </c>
      <c r="K23" s="21"/>
      <c r="L23" s="17"/>
      <c r="M23" s="17">
        <v>0</v>
      </c>
      <c r="N23" s="22">
        <v>0.61750519513936886</v>
      </c>
      <c r="O23" s="23">
        <v>0.38249480486063114</v>
      </c>
      <c r="P23" s="17">
        <v>41</v>
      </c>
      <c r="Q23" s="17" t="s">
        <v>32</v>
      </c>
      <c r="R23" s="24">
        <f t="shared" si="0"/>
        <v>0.82568177577635249</v>
      </c>
      <c r="S23" s="24">
        <f t="shared" si="1"/>
        <v>1.1739878488817515</v>
      </c>
      <c r="T23" s="25" t="str">
        <f t="shared" si="2"/>
        <v>X</v>
      </c>
    </row>
    <row r="24" spans="1:20" x14ac:dyDescent="0.25">
      <c r="A24" s="15" t="s">
        <v>51</v>
      </c>
      <c r="B24" s="16">
        <v>0.95</v>
      </c>
      <c r="C24" s="21">
        <v>68</v>
      </c>
      <c r="D24" s="26">
        <v>18717904</v>
      </c>
      <c r="E24" s="27">
        <v>1358677964.9663773</v>
      </c>
      <c r="F24" s="28">
        <v>1.3776556684249461E-2</v>
      </c>
      <c r="G24" s="17">
        <v>1</v>
      </c>
      <c r="H24" s="29">
        <v>63</v>
      </c>
      <c r="I24" s="18">
        <v>18717905.860000003</v>
      </c>
      <c r="J24" s="20">
        <v>1</v>
      </c>
      <c r="K24" s="21">
        <v>3</v>
      </c>
      <c r="L24" s="17">
        <v>1</v>
      </c>
      <c r="M24" s="17">
        <v>3</v>
      </c>
      <c r="N24" s="22">
        <v>0.77691278161013244</v>
      </c>
      <c r="O24" s="23">
        <v>0.22308721838986756</v>
      </c>
      <c r="P24" s="17">
        <v>42</v>
      </c>
      <c r="Q24" s="17" t="s">
        <v>24</v>
      </c>
      <c r="R24" s="24">
        <f t="shared" si="0"/>
        <v>0.82568177577635249</v>
      </c>
      <c r="S24" s="24">
        <f t="shared" si="1"/>
        <v>1.1739878488817515</v>
      </c>
      <c r="T24" s="25" t="str">
        <f t="shared" si="2"/>
        <v>X</v>
      </c>
    </row>
    <row r="25" spans="1:20" x14ac:dyDescent="0.25">
      <c r="A25" s="15" t="s">
        <v>52</v>
      </c>
      <c r="B25" s="16">
        <v>0.95</v>
      </c>
      <c r="C25" s="21">
        <v>121</v>
      </c>
      <c r="D25" s="26">
        <v>45214.39</v>
      </c>
      <c r="E25" s="27">
        <v>10293575.247358575</v>
      </c>
      <c r="F25" s="28">
        <v>4.392486469810615E-3</v>
      </c>
      <c r="G25" s="17">
        <v>1</v>
      </c>
      <c r="H25" s="29">
        <v>63</v>
      </c>
      <c r="I25" s="18">
        <v>45214.42</v>
      </c>
      <c r="J25" s="20">
        <v>1</v>
      </c>
      <c r="K25" s="21">
        <v>7</v>
      </c>
      <c r="L25" s="17">
        <v>1</v>
      </c>
      <c r="M25" s="17">
        <v>3</v>
      </c>
      <c r="N25" s="22">
        <v>0.98904739436593048</v>
      </c>
      <c r="O25" s="23">
        <v>1.0952605634069523E-2</v>
      </c>
      <c r="P25" s="17">
        <v>43</v>
      </c>
      <c r="Q25" s="17" t="s">
        <v>35</v>
      </c>
      <c r="R25" s="24">
        <f t="shared" si="0"/>
        <v>0.82568177577635249</v>
      </c>
      <c r="S25" s="24">
        <f t="shared" si="1"/>
        <v>1.1739878488817515</v>
      </c>
      <c r="T25" s="25" t="str">
        <f t="shared" si="2"/>
        <v>√</v>
      </c>
    </row>
    <row r="26" spans="1:20" x14ac:dyDescent="0.25">
      <c r="A26" s="15" t="s">
        <v>53</v>
      </c>
      <c r="B26" s="16">
        <v>0.95</v>
      </c>
      <c r="C26" s="21">
        <v>47</v>
      </c>
      <c r="D26" s="26">
        <v>4458946.5</v>
      </c>
      <c r="E26" s="27">
        <v>307412980.01547891</v>
      </c>
      <c r="F26" s="28">
        <v>1.4504743748216104E-2</v>
      </c>
      <c r="G26" s="17">
        <v>1</v>
      </c>
      <c r="H26" s="29">
        <v>63</v>
      </c>
      <c r="I26" s="18">
        <v>4458947.1500000004</v>
      </c>
      <c r="J26" s="20">
        <v>1</v>
      </c>
      <c r="K26" s="21">
        <v>2</v>
      </c>
      <c r="L26" s="17"/>
      <c r="M26" s="17">
        <v>3</v>
      </c>
      <c r="N26" s="22">
        <v>0.70388071466430435</v>
      </c>
      <c r="O26" s="23">
        <v>0.29611928533569565</v>
      </c>
      <c r="P26" s="17">
        <v>44</v>
      </c>
      <c r="Q26" s="17" t="s">
        <v>24</v>
      </c>
      <c r="R26" s="24">
        <f t="shared" si="0"/>
        <v>0.82568177577635249</v>
      </c>
      <c r="S26" s="24">
        <f t="shared" si="1"/>
        <v>1.1739878488817515</v>
      </c>
      <c r="T26" s="25" t="str">
        <f t="shared" si="2"/>
        <v>X</v>
      </c>
    </row>
    <row r="27" spans="1:20" x14ac:dyDescent="0.25">
      <c r="A27" s="15" t="s">
        <v>54</v>
      </c>
      <c r="B27" s="16">
        <v>0.95</v>
      </c>
      <c r="C27" s="21">
        <v>115</v>
      </c>
      <c r="D27" s="26">
        <v>10216796</v>
      </c>
      <c r="E27" s="27">
        <v>822899245.52273786</v>
      </c>
      <c r="F27" s="28">
        <v>1.2415609876407033E-2</v>
      </c>
      <c r="G27" s="17">
        <v>1</v>
      </c>
      <c r="H27" s="29">
        <v>63</v>
      </c>
      <c r="I27" s="18">
        <v>10216795.009999996</v>
      </c>
      <c r="J27" s="20">
        <v>1</v>
      </c>
      <c r="K27" s="21">
        <v>1</v>
      </c>
      <c r="L27" s="17"/>
      <c r="M27" s="17">
        <v>3</v>
      </c>
      <c r="N27" s="22">
        <v>0.62463537601980001</v>
      </c>
      <c r="O27" s="23">
        <v>0.37536462398019999</v>
      </c>
      <c r="P27" s="17">
        <v>45</v>
      </c>
      <c r="Q27" s="17" t="s">
        <v>24</v>
      </c>
      <c r="R27" s="24">
        <f t="shared" si="0"/>
        <v>0.82568177577635249</v>
      </c>
      <c r="S27" s="24">
        <f t="shared" si="1"/>
        <v>1.1739878488817515</v>
      </c>
      <c r="T27" s="25" t="str">
        <f t="shared" si="2"/>
        <v>X</v>
      </c>
    </row>
    <row r="28" spans="1:20" x14ac:dyDescent="0.25">
      <c r="A28" s="15" t="s">
        <v>56</v>
      </c>
      <c r="B28" s="16">
        <v>0.95</v>
      </c>
      <c r="C28" s="21">
        <v>120</v>
      </c>
      <c r="D28" s="26">
        <v>201145.88</v>
      </c>
      <c r="E28" s="27">
        <v>44880939.555215992</v>
      </c>
      <c r="F28" s="28">
        <v>4.4817662462822297E-3</v>
      </c>
      <c r="G28" s="17">
        <v>1</v>
      </c>
      <c r="H28" s="29">
        <v>63</v>
      </c>
      <c r="I28" s="18">
        <v>201145.85</v>
      </c>
      <c r="J28" s="20">
        <v>1</v>
      </c>
      <c r="K28" s="21">
        <v>8</v>
      </c>
      <c r="L28" s="17">
        <v>1</v>
      </c>
      <c r="M28" s="17">
        <v>3</v>
      </c>
      <c r="N28" s="22">
        <v>0.99205628057118778</v>
      </c>
      <c r="O28" s="23">
        <v>7.9437194288122237E-3</v>
      </c>
      <c r="P28" s="17">
        <v>51</v>
      </c>
      <c r="Q28" s="17" t="s">
        <v>37</v>
      </c>
      <c r="R28" s="24">
        <f t="shared" si="0"/>
        <v>0.82568177577635249</v>
      </c>
      <c r="S28" s="24">
        <f t="shared" si="1"/>
        <v>1.1739878488817515</v>
      </c>
      <c r="T28" s="25" t="str">
        <f t="shared" si="2"/>
        <v>√</v>
      </c>
    </row>
    <row r="29" spans="1:20" x14ac:dyDescent="0.25">
      <c r="A29" s="15" t="s">
        <v>57</v>
      </c>
      <c r="B29" s="16">
        <v>0.99</v>
      </c>
      <c r="C29" s="21">
        <v>91</v>
      </c>
      <c r="D29" s="26">
        <v>866646</v>
      </c>
      <c r="E29" s="27">
        <v>221184954.32070571</v>
      </c>
      <c r="F29" s="28">
        <v>3.918195985172717E-3</v>
      </c>
      <c r="G29" s="17">
        <v>1</v>
      </c>
      <c r="H29" s="29">
        <v>63</v>
      </c>
      <c r="I29" s="18">
        <v>866646.13000000024</v>
      </c>
      <c r="J29" s="20">
        <v>1</v>
      </c>
      <c r="K29" s="21">
        <v>3</v>
      </c>
      <c r="L29" s="17"/>
      <c r="M29" s="17">
        <v>0</v>
      </c>
      <c r="N29" s="22">
        <v>1.0850283176827631</v>
      </c>
      <c r="O29" s="23">
        <v>-8.5028317682763088E-2</v>
      </c>
      <c r="P29" s="17">
        <v>52</v>
      </c>
      <c r="Q29" s="17" t="s">
        <v>32</v>
      </c>
      <c r="R29" s="24">
        <f t="shared" si="0"/>
        <v>0.82568177577635249</v>
      </c>
      <c r="S29" s="24">
        <f t="shared" si="1"/>
        <v>1.1739878488817515</v>
      </c>
      <c r="T29" s="25" t="str">
        <f t="shared" si="2"/>
        <v>√</v>
      </c>
    </row>
    <row r="30" spans="1:20" x14ac:dyDescent="0.25">
      <c r="A30" s="15" t="s">
        <v>58</v>
      </c>
      <c r="B30" s="16">
        <v>0.95</v>
      </c>
      <c r="C30" s="21">
        <v>67</v>
      </c>
      <c r="D30" s="26">
        <v>1831754.12</v>
      </c>
      <c r="E30" s="27">
        <v>128825730.06363462</v>
      </c>
      <c r="F30" s="28">
        <v>1.4218853012478088E-2</v>
      </c>
      <c r="G30" s="17">
        <v>1</v>
      </c>
      <c r="H30" s="29">
        <v>63</v>
      </c>
      <c r="I30" s="18">
        <v>1831754.3</v>
      </c>
      <c r="J30" s="20">
        <v>1</v>
      </c>
      <c r="K30" s="21">
        <v>3</v>
      </c>
      <c r="L30" s="17">
        <v>1</v>
      </c>
      <c r="M30" s="17">
        <v>3</v>
      </c>
      <c r="N30" s="22">
        <v>0.77657767476495365</v>
      </c>
      <c r="O30" s="23">
        <v>0.22342232523504635</v>
      </c>
      <c r="P30" s="17">
        <v>60</v>
      </c>
      <c r="Q30" s="17" t="s">
        <v>37</v>
      </c>
      <c r="R30" s="24">
        <f t="shared" si="0"/>
        <v>0.82568177577635249</v>
      </c>
      <c r="S30" s="24">
        <f t="shared" si="1"/>
        <v>1.1739878488817515</v>
      </c>
      <c r="T30" s="25" t="str">
        <f t="shared" si="2"/>
        <v>X</v>
      </c>
    </row>
    <row r="31" spans="1:20" x14ac:dyDescent="0.25">
      <c r="A31" s="15" t="s">
        <v>59</v>
      </c>
      <c r="B31" s="16">
        <v>0.99</v>
      </c>
      <c r="C31" s="21">
        <v>61</v>
      </c>
      <c r="D31" s="26">
        <v>386716.47</v>
      </c>
      <c r="E31" s="27">
        <v>39248189.761200003</v>
      </c>
      <c r="F31" s="28">
        <v>9.8531033495537247E-3</v>
      </c>
      <c r="G31" s="17">
        <v>1</v>
      </c>
      <c r="H31" s="29">
        <v>63</v>
      </c>
      <c r="I31" s="18">
        <v>386716.4600000002</v>
      </c>
      <c r="J31" s="20">
        <v>1</v>
      </c>
      <c r="K31" s="21">
        <v>1</v>
      </c>
      <c r="L31" s="17"/>
      <c r="M31" s="17">
        <v>0</v>
      </c>
      <c r="N31" s="22">
        <v>0.80145280455880052</v>
      </c>
      <c r="O31" s="23">
        <v>0.19854719544119948</v>
      </c>
      <c r="P31" s="17">
        <v>86</v>
      </c>
      <c r="Q31" s="17" t="s">
        <v>24</v>
      </c>
      <c r="R31" s="24">
        <f t="shared" si="0"/>
        <v>0.82568177577635249</v>
      </c>
      <c r="S31" s="24">
        <f t="shared" si="1"/>
        <v>1.1739878488817515</v>
      </c>
      <c r="T31" s="25" t="str">
        <f t="shared" si="2"/>
        <v>X</v>
      </c>
    </row>
    <row r="32" spans="1:20" x14ac:dyDescent="0.25">
      <c r="A32" s="15" t="s">
        <v>60</v>
      </c>
      <c r="B32" s="16">
        <v>0.95</v>
      </c>
      <c r="C32" s="21">
        <v>15</v>
      </c>
      <c r="D32" s="26">
        <v>664955.43999999994</v>
      </c>
      <c r="E32" s="27">
        <v>40862916.012002036</v>
      </c>
      <c r="F32" s="28">
        <v>1.6272833779280283E-2</v>
      </c>
      <c r="G32" s="17"/>
      <c r="H32" s="29">
        <v>63</v>
      </c>
      <c r="I32" s="18">
        <v>664955.31999999995</v>
      </c>
      <c r="J32" s="20">
        <v>1</v>
      </c>
      <c r="K32" s="21">
        <v>3</v>
      </c>
      <c r="L32" s="17"/>
      <c r="M32" s="17">
        <v>3</v>
      </c>
      <c r="N32" s="22">
        <v>0.78593204788800419</v>
      </c>
      <c r="O32" s="23">
        <v>0.21406795211199581</v>
      </c>
      <c r="P32" s="17">
        <v>96</v>
      </c>
      <c r="Q32" s="17" t="s">
        <v>37</v>
      </c>
      <c r="R32" s="24">
        <f t="shared" si="0"/>
        <v>0.82568177577635249</v>
      </c>
      <c r="S32" s="24">
        <f t="shared" si="1"/>
        <v>1.1739878488817515</v>
      </c>
      <c r="T32" s="25" t="str">
        <f t="shared" si="2"/>
        <v>X</v>
      </c>
    </row>
    <row r="33" spans="1:20" x14ac:dyDescent="0.25">
      <c r="A33" s="15" t="s">
        <v>61</v>
      </c>
      <c r="B33" s="16">
        <v>0.99</v>
      </c>
      <c r="C33" s="21">
        <v>56</v>
      </c>
      <c r="D33" s="26">
        <v>1318390</v>
      </c>
      <c r="E33" s="27">
        <v>55913355.553597428</v>
      </c>
      <c r="F33" s="28">
        <v>2.3579160773783601E-2</v>
      </c>
      <c r="G33" s="29"/>
      <c r="H33" s="29">
        <v>63</v>
      </c>
      <c r="I33" s="18">
        <v>1318390</v>
      </c>
      <c r="J33" s="20">
        <v>1</v>
      </c>
      <c r="K33" s="21"/>
      <c r="L33" s="17"/>
      <c r="M33" s="17">
        <v>0</v>
      </c>
      <c r="N33" s="22">
        <v>0.63718164150732071</v>
      </c>
      <c r="O33" s="23">
        <v>0.36281835849267929</v>
      </c>
      <c r="P33" s="17">
        <v>104</v>
      </c>
      <c r="Q33" s="17" t="s">
        <v>32</v>
      </c>
      <c r="R33" s="24">
        <f t="shared" si="0"/>
        <v>0.82568177577635249</v>
      </c>
      <c r="S33" s="24">
        <f t="shared" si="1"/>
        <v>1.1739878488817515</v>
      </c>
      <c r="T33" s="25" t="str">
        <f t="shared" si="2"/>
        <v>X</v>
      </c>
    </row>
    <row r="34" spans="1:20" x14ac:dyDescent="0.25">
      <c r="A34" s="15" t="s">
        <v>62</v>
      </c>
      <c r="B34" s="16">
        <v>0.99</v>
      </c>
      <c r="C34" s="21">
        <v>189</v>
      </c>
      <c r="D34" s="26">
        <v>287443968</v>
      </c>
      <c r="E34" s="27">
        <v>6430297077.8641748</v>
      </c>
      <c r="F34" s="28">
        <v>4.4701506714130632E-2</v>
      </c>
      <c r="G34" s="29">
        <v>3</v>
      </c>
      <c r="H34" s="29">
        <v>63</v>
      </c>
      <c r="I34" s="18">
        <v>287443964.34000003</v>
      </c>
      <c r="J34" s="20">
        <v>1</v>
      </c>
      <c r="K34" s="21"/>
      <c r="L34" s="17"/>
      <c r="M34" s="17">
        <v>0</v>
      </c>
      <c r="N34" s="22">
        <v>0.51417709677648094</v>
      </c>
      <c r="O34" s="23">
        <v>0.48582290322351906</v>
      </c>
      <c r="P34" s="17">
        <v>105</v>
      </c>
      <c r="Q34" s="17" t="s">
        <v>32</v>
      </c>
      <c r="R34" s="24">
        <f t="shared" si="0"/>
        <v>0.82568177577635249</v>
      </c>
      <c r="S34" s="24">
        <f t="shared" si="1"/>
        <v>1.1739878488817515</v>
      </c>
      <c r="T34" s="25" t="str">
        <f t="shared" si="2"/>
        <v>X</v>
      </c>
    </row>
    <row r="35" spans="1:20" x14ac:dyDescent="0.25">
      <c r="A35" s="15" t="s">
        <v>63</v>
      </c>
      <c r="B35" s="16">
        <v>0.99</v>
      </c>
      <c r="C35" s="21">
        <v>29</v>
      </c>
      <c r="D35" s="26">
        <v>261440.72</v>
      </c>
      <c r="E35" s="27">
        <v>39315494.232770227</v>
      </c>
      <c r="F35" s="28">
        <v>6.6498138991238753E-3</v>
      </c>
      <c r="G35" s="29"/>
      <c r="H35" s="29">
        <v>63</v>
      </c>
      <c r="I35" s="18">
        <v>261440.69999999998</v>
      </c>
      <c r="J35" s="20">
        <v>1</v>
      </c>
      <c r="K35" s="21"/>
      <c r="L35" s="17"/>
      <c r="M35" s="17">
        <v>0</v>
      </c>
      <c r="N35" s="22">
        <v>0.54383638530484812</v>
      </c>
      <c r="O35" s="23">
        <v>0.45616361469515188</v>
      </c>
      <c r="P35" s="17">
        <v>106</v>
      </c>
      <c r="Q35" s="17" t="s">
        <v>32</v>
      </c>
      <c r="R35" s="24">
        <f t="shared" si="0"/>
        <v>0.82568177577635249</v>
      </c>
      <c r="S35" s="24">
        <f t="shared" si="1"/>
        <v>1.1739878488817515</v>
      </c>
      <c r="T35" s="25" t="str">
        <f t="shared" si="2"/>
        <v>X</v>
      </c>
    </row>
    <row r="36" spans="1:20" x14ac:dyDescent="0.25">
      <c r="A36" s="15" t="s">
        <v>64</v>
      </c>
      <c r="B36" s="16">
        <v>0.95</v>
      </c>
      <c r="C36" s="21">
        <v>35</v>
      </c>
      <c r="D36" s="26">
        <v>1253360.3799999999</v>
      </c>
      <c r="E36" s="27">
        <v>86548217.869800001</v>
      </c>
      <c r="F36" s="28">
        <v>1.4481642844287212E-2</v>
      </c>
      <c r="G36" s="29">
        <v>2</v>
      </c>
      <c r="H36" s="29">
        <v>63</v>
      </c>
      <c r="I36" s="18">
        <v>1253360.5799999998</v>
      </c>
      <c r="J36" s="20">
        <v>1</v>
      </c>
      <c r="K36" s="21">
        <v>2</v>
      </c>
      <c r="L36" s="17"/>
      <c r="M36" s="17">
        <v>3</v>
      </c>
      <c r="N36" s="22">
        <v>0.64684919997275969</v>
      </c>
      <c r="O36" s="23">
        <v>0.35315080002724031</v>
      </c>
      <c r="P36" s="17">
        <v>107</v>
      </c>
      <c r="Q36" s="17" t="s">
        <v>37</v>
      </c>
      <c r="R36" s="24">
        <f t="shared" si="0"/>
        <v>0.82568177577635249</v>
      </c>
      <c r="S36" s="24">
        <f t="shared" si="1"/>
        <v>1.1739878488817515</v>
      </c>
      <c r="T36" s="25" t="str">
        <f t="shared" si="2"/>
        <v>X</v>
      </c>
    </row>
    <row r="37" spans="1:20" x14ac:dyDescent="0.25">
      <c r="A37" s="15" t="s">
        <v>65</v>
      </c>
      <c r="B37" s="16">
        <v>0.95</v>
      </c>
      <c r="C37" s="21">
        <v>35</v>
      </c>
      <c r="D37" s="26">
        <v>14922948</v>
      </c>
      <c r="E37" s="27">
        <v>1048936004.7185998</v>
      </c>
      <c r="F37" s="28">
        <v>1.4226747802410891E-2</v>
      </c>
      <c r="G37" s="29">
        <v>2</v>
      </c>
      <c r="H37" s="29">
        <v>63</v>
      </c>
      <c r="I37" s="18">
        <v>14922947.729999997</v>
      </c>
      <c r="J37" s="20">
        <v>1</v>
      </c>
      <c r="K37" s="21">
        <v>2</v>
      </c>
      <c r="L37" s="17"/>
      <c r="M37" s="17">
        <v>3</v>
      </c>
      <c r="N37" s="22">
        <v>0.6461978169862399</v>
      </c>
      <c r="O37" s="23">
        <v>0.3538021830137601</v>
      </c>
      <c r="P37" s="17">
        <v>110</v>
      </c>
      <c r="Q37" s="17" t="s">
        <v>24</v>
      </c>
      <c r="R37" s="24">
        <f t="shared" si="0"/>
        <v>0.82568177577635249</v>
      </c>
      <c r="S37" s="24">
        <f t="shared" si="1"/>
        <v>1.1739878488817515</v>
      </c>
      <c r="T37" s="25" t="str">
        <f t="shared" si="2"/>
        <v>X</v>
      </c>
    </row>
    <row r="38" spans="1:20" x14ac:dyDescent="0.25">
      <c r="A38" s="15" t="s">
        <v>66</v>
      </c>
      <c r="B38" s="16">
        <v>0.99</v>
      </c>
      <c r="C38" s="21">
        <v>285</v>
      </c>
      <c r="D38" s="26">
        <v>2524245</v>
      </c>
      <c r="E38" s="27">
        <v>133338014.50004104</v>
      </c>
      <c r="F38" s="28">
        <v>1.8931172850179371E-2</v>
      </c>
      <c r="G38" s="29"/>
      <c r="H38" s="29">
        <v>63</v>
      </c>
      <c r="I38" s="18">
        <v>2524244.9099999997</v>
      </c>
      <c r="J38" s="20">
        <v>1</v>
      </c>
      <c r="K38" s="21"/>
      <c r="L38" s="17"/>
      <c r="M38" s="17">
        <v>0</v>
      </c>
      <c r="N38" s="22">
        <v>0.6050233629133922</v>
      </c>
      <c r="O38" s="23">
        <v>0.3949766370866078</v>
      </c>
      <c r="P38" s="17">
        <v>114</v>
      </c>
      <c r="Q38" s="17" t="s">
        <v>32</v>
      </c>
      <c r="R38" s="24">
        <f t="shared" si="0"/>
        <v>0.82568177577635249</v>
      </c>
      <c r="S38" s="24">
        <f t="shared" si="1"/>
        <v>1.1739878488817515</v>
      </c>
      <c r="T38" s="25" t="str">
        <f t="shared" si="2"/>
        <v>X</v>
      </c>
    </row>
    <row r="39" spans="1:20" x14ac:dyDescent="0.25">
      <c r="A39" s="15" t="s">
        <v>67</v>
      </c>
      <c r="B39" s="16">
        <v>0.95</v>
      </c>
      <c r="C39" s="21">
        <v>813</v>
      </c>
      <c r="D39" s="26">
        <v>469050.81</v>
      </c>
      <c r="E39" s="27">
        <v>82369505.905434966</v>
      </c>
      <c r="F39" s="28">
        <v>5.6944715746929195E-3</v>
      </c>
      <c r="G39" s="29"/>
      <c r="H39" s="29">
        <v>63</v>
      </c>
      <c r="I39" s="18">
        <v>469050.83999999904</v>
      </c>
      <c r="J39" s="20">
        <v>1</v>
      </c>
      <c r="K39" s="21">
        <v>13</v>
      </c>
      <c r="L39" s="17">
        <v>2</v>
      </c>
      <c r="M39" s="17">
        <v>3</v>
      </c>
      <c r="N39" s="22">
        <v>1.0845128908365425</v>
      </c>
      <c r="O39" s="23">
        <v>-8.4512890836542454E-2</v>
      </c>
      <c r="P39" s="17">
        <v>115</v>
      </c>
      <c r="Q39" s="17" t="s">
        <v>35</v>
      </c>
      <c r="R39" s="24">
        <f t="shared" si="0"/>
        <v>0.82568177577635249</v>
      </c>
      <c r="S39" s="24">
        <f t="shared" si="1"/>
        <v>1.1739878488817515</v>
      </c>
      <c r="T39" s="25" t="str">
        <f t="shared" si="2"/>
        <v>√</v>
      </c>
    </row>
  </sheetData>
  <conditionalFormatting sqref="J1:J39">
    <cfRule type="cellIs" dxfId="3" priority="2" stopIfTrue="1" operator="equal">
      <formula>0</formula>
    </cfRule>
  </conditionalFormatting>
  <conditionalFormatting sqref="T2:T39">
    <cfRule type="cellIs" dxfId="2" priority="1" stopIfTrue="1" operator="equal">
      <formula>"X"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7" workbookViewId="0">
      <selection activeCell="A39" sqref="A39"/>
    </sheetView>
  </sheetViews>
  <sheetFormatPr defaultRowHeight="15" x14ac:dyDescent="0.25"/>
  <cols>
    <col min="1" max="1" width="10.57031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358</v>
      </c>
      <c r="D2" s="18">
        <v>2347259.25</v>
      </c>
      <c r="E2" s="18">
        <v>190448779.60073215</v>
      </c>
      <c r="F2" s="19">
        <v>1.2324884700867763E-2</v>
      </c>
      <c r="G2" s="17">
        <v>1</v>
      </c>
      <c r="H2" s="17">
        <v>65</v>
      </c>
      <c r="I2" s="18">
        <v>2347258.9299999983</v>
      </c>
      <c r="J2" s="20">
        <v>1</v>
      </c>
      <c r="K2" s="21">
        <v>8</v>
      </c>
      <c r="L2" s="17">
        <v>3</v>
      </c>
      <c r="M2" s="17">
        <v>3</v>
      </c>
      <c r="N2" s="22">
        <v>1.0279264698158312</v>
      </c>
      <c r="O2" s="23">
        <v>-2.7926469815831245E-2</v>
      </c>
      <c r="P2" s="17">
        <v>1</v>
      </c>
      <c r="Q2" s="17" t="s">
        <v>21</v>
      </c>
      <c r="R2" s="24">
        <v>0.82837182770066653</v>
      </c>
      <c r="S2" s="24">
        <v>1.1713052876484302</v>
      </c>
      <c r="T2" s="25" t="s">
        <v>25</v>
      </c>
    </row>
    <row r="3" spans="1:20" x14ac:dyDescent="0.25">
      <c r="A3" s="15" t="s">
        <v>23</v>
      </c>
      <c r="B3" s="16">
        <v>0.95</v>
      </c>
      <c r="C3" s="17">
        <v>161</v>
      </c>
      <c r="D3" s="18">
        <v>586322.81000000006</v>
      </c>
      <c r="E3" s="18">
        <v>37155368.780007988</v>
      </c>
      <c r="F3" s="19">
        <v>1.5780298493914557E-2</v>
      </c>
      <c r="G3" s="17">
        <v>3</v>
      </c>
      <c r="H3" s="17">
        <v>65</v>
      </c>
      <c r="I3" s="18">
        <v>586322.83999999985</v>
      </c>
      <c r="J3" s="20">
        <v>1</v>
      </c>
      <c r="K3" s="21">
        <v>12</v>
      </c>
      <c r="L3" s="17">
        <v>4</v>
      </c>
      <c r="M3" s="17">
        <v>3</v>
      </c>
      <c r="N3" s="22">
        <v>1.1446769157449281</v>
      </c>
      <c r="O3" s="23">
        <v>-0.14467691574492814</v>
      </c>
      <c r="P3" s="17">
        <v>3</v>
      </c>
      <c r="Q3" s="17" t="s">
        <v>24</v>
      </c>
      <c r="R3" s="24">
        <v>0.82837182770066653</v>
      </c>
      <c r="S3" s="24">
        <v>1.1713052876484302</v>
      </c>
      <c r="T3" s="25" t="s">
        <v>25</v>
      </c>
    </row>
    <row r="4" spans="1:20" x14ac:dyDescent="0.25">
      <c r="A4" s="15" t="s">
        <v>26</v>
      </c>
      <c r="B4" s="16">
        <v>0.95</v>
      </c>
      <c r="C4" s="17">
        <v>131</v>
      </c>
      <c r="D4" s="18">
        <v>1202604.1200000001</v>
      </c>
      <c r="E4" s="18">
        <v>420680424.39052474</v>
      </c>
      <c r="F4" s="19">
        <v>2.8587118636250173E-3</v>
      </c>
      <c r="G4" s="17">
        <v>18</v>
      </c>
      <c r="H4" s="17">
        <v>65</v>
      </c>
      <c r="I4" s="18">
        <v>1202604.1899999995</v>
      </c>
      <c r="J4" s="20">
        <v>1</v>
      </c>
      <c r="K4" s="21">
        <v>2</v>
      </c>
      <c r="L4" s="17"/>
      <c r="M4" s="17">
        <v>3</v>
      </c>
      <c r="N4" s="22">
        <v>0.69316717213875723</v>
      </c>
      <c r="O4" s="23">
        <v>0.30683282786124277</v>
      </c>
      <c r="P4" s="17">
        <v>5</v>
      </c>
      <c r="Q4" s="17" t="s">
        <v>24</v>
      </c>
      <c r="R4" s="24">
        <v>0.82837182770066653</v>
      </c>
      <c r="S4" s="24">
        <v>1.1713052876484302</v>
      </c>
      <c r="T4" s="25" t="s">
        <v>22</v>
      </c>
    </row>
    <row r="5" spans="1:20" x14ac:dyDescent="0.25">
      <c r="A5" s="15" t="s">
        <v>27</v>
      </c>
      <c r="B5" s="16">
        <v>0.95</v>
      </c>
      <c r="C5" s="17">
        <v>96</v>
      </c>
      <c r="D5" s="18">
        <v>158432.48000000001</v>
      </c>
      <c r="E5" s="18">
        <v>40698130.307001203</v>
      </c>
      <c r="F5" s="19">
        <v>3.8928687584634629E-3</v>
      </c>
      <c r="G5" s="17">
        <v>15</v>
      </c>
      <c r="H5" s="17">
        <v>65</v>
      </c>
      <c r="I5" s="18">
        <v>158432.51999999999</v>
      </c>
      <c r="J5" s="20">
        <v>1</v>
      </c>
      <c r="K5" s="21">
        <v>7</v>
      </c>
      <c r="L5" s="17"/>
      <c r="M5" s="17">
        <v>3</v>
      </c>
      <c r="N5" s="22">
        <v>0.79279859399050734</v>
      </c>
      <c r="O5" s="23">
        <v>0.20720140600949266</v>
      </c>
      <c r="P5" s="17">
        <v>6</v>
      </c>
      <c r="Q5" s="17" t="s">
        <v>24</v>
      </c>
      <c r="R5" s="24">
        <v>0.82837182770066653</v>
      </c>
      <c r="S5" s="24">
        <v>1.1713052876484302</v>
      </c>
      <c r="T5" s="25" t="s">
        <v>22</v>
      </c>
    </row>
    <row r="6" spans="1:20" x14ac:dyDescent="0.25">
      <c r="A6" s="15" t="s">
        <v>28</v>
      </c>
      <c r="B6" s="16">
        <v>0.95</v>
      </c>
      <c r="C6" s="17">
        <v>53</v>
      </c>
      <c r="D6" s="18">
        <v>883320.31</v>
      </c>
      <c r="E6" s="18">
        <v>57011273.402972296</v>
      </c>
      <c r="F6" s="19">
        <v>1.5493783198919881E-2</v>
      </c>
      <c r="G6" s="17"/>
      <c r="H6" s="17">
        <v>65</v>
      </c>
      <c r="I6" s="18">
        <v>883320.27000000014</v>
      </c>
      <c r="J6" s="20">
        <v>1</v>
      </c>
      <c r="K6" s="21">
        <v>4</v>
      </c>
      <c r="L6" s="17">
        <v>1</v>
      </c>
      <c r="M6" s="17">
        <v>3</v>
      </c>
      <c r="N6" s="22">
        <v>0.85751651016720154</v>
      </c>
      <c r="O6" s="23">
        <v>0.14248348983279846</v>
      </c>
      <c r="P6" s="17">
        <v>7</v>
      </c>
      <c r="Q6" s="17" t="s">
        <v>24</v>
      </c>
      <c r="R6" s="24">
        <v>0.82837182770066653</v>
      </c>
      <c r="S6" s="24">
        <v>1.1713052876484302</v>
      </c>
      <c r="T6" s="25" t="s">
        <v>25</v>
      </c>
    </row>
    <row r="7" spans="1:20" x14ac:dyDescent="0.25">
      <c r="A7" s="15" t="s">
        <v>29</v>
      </c>
      <c r="B7" s="16">
        <v>0.95</v>
      </c>
      <c r="C7" s="17">
        <v>52</v>
      </c>
      <c r="D7" s="18">
        <v>903025.81</v>
      </c>
      <c r="E7" s="18">
        <v>68376136.036403865</v>
      </c>
      <c r="F7" s="19">
        <v>1.3206739402753378E-2</v>
      </c>
      <c r="G7" s="17">
        <v>2</v>
      </c>
      <c r="H7" s="17">
        <v>65</v>
      </c>
      <c r="I7" s="18">
        <v>903025.7300000001</v>
      </c>
      <c r="J7" s="20">
        <v>1</v>
      </c>
      <c r="K7" s="21">
        <v>5</v>
      </c>
      <c r="L7" s="17">
        <v>1</v>
      </c>
      <c r="M7" s="17">
        <v>3</v>
      </c>
      <c r="N7" s="22">
        <v>1.002927150011264</v>
      </c>
      <c r="O7" s="23">
        <v>-2.9271500112639792E-3</v>
      </c>
      <c r="P7" s="17">
        <v>10</v>
      </c>
      <c r="Q7" s="17" t="s">
        <v>24</v>
      </c>
      <c r="R7" s="24">
        <v>0.82837182770066653</v>
      </c>
      <c r="S7" s="24">
        <v>1.1713052876484302</v>
      </c>
      <c r="T7" s="25" t="s">
        <v>25</v>
      </c>
    </row>
    <row r="8" spans="1:20" x14ac:dyDescent="0.25">
      <c r="A8" s="15" t="s">
        <v>30</v>
      </c>
      <c r="B8" s="16">
        <v>0.95</v>
      </c>
      <c r="C8" s="17">
        <v>42</v>
      </c>
      <c r="D8" s="18">
        <v>488038.5</v>
      </c>
      <c r="E8" s="18">
        <v>102560122.38511303</v>
      </c>
      <c r="F8" s="19">
        <v>4.7585600392267132E-3</v>
      </c>
      <c r="G8" s="17">
        <v>2</v>
      </c>
      <c r="H8" s="17">
        <v>65</v>
      </c>
      <c r="I8" s="18">
        <v>488038.50999999978</v>
      </c>
      <c r="J8" s="20">
        <v>1</v>
      </c>
      <c r="K8" s="21">
        <v>9</v>
      </c>
      <c r="L8" s="17">
        <v>3</v>
      </c>
      <c r="M8" s="17">
        <v>3</v>
      </c>
      <c r="N8" s="22">
        <v>1.2472342951475535</v>
      </c>
      <c r="O8" s="23">
        <v>-0.24723429514755346</v>
      </c>
      <c r="P8" s="17">
        <v>12</v>
      </c>
      <c r="Q8" s="17" t="s">
        <v>24</v>
      </c>
      <c r="R8" s="24">
        <v>0.82837182770066653</v>
      </c>
      <c r="S8" s="24">
        <v>1.1713052876484302</v>
      </c>
      <c r="T8" s="25" t="s">
        <v>22</v>
      </c>
    </row>
    <row r="9" spans="1:20" x14ac:dyDescent="0.25">
      <c r="A9" s="15" t="s">
        <v>31</v>
      </c>
      <c r="B9" s="16">
        <v>0.99</v>
      </c>
      <c r="C9" s="17">
        <v>625</v>
      </c>
      <c r="D9" s="18">
        <v>1676890.88</v>
      </c>
      <c r="E9" s="18">
        <v>447467574.44159317</v>
      </c>
      <c r="F9" s="19">
        <v>3.7475137323472814E-3</v>
      </c>
      <c r="G9" s="17">
        <v>1</v>
      </c>
      <c r="H9" s="17">
        <v>65</v>
      </c>
      <c r="I9" s="18">
        <v>1676891.3499999992</v>
      </c>
      <c r="J9" s="20">
        <v>1</v>
      </c>
      <c r="K9" s="21">
        <v>5</v>
      </c>
      <c r="L9" s="17">
        <v>3</v>
      </c>
      <c r="M9" s="17">
        <v>0</v>
      </c>
      <c r="N9" s="22">
        <v>1.2370826604486072</v>
      </c>
      <c r="O9" s="23">
        <v>-0.23708266044860715</v>
      </c>
      <c r="P9" s="17">
        <v>14</v>
      </c>
      <c r="Q9" s="17" t="s">
        <v>32</v>
      </c>
      <c r="R9" s="24">
        <v>0.82837182770066653</v>
      </c>
      <c r="S9" s="24">
        <v>1.1713052876484302</v>
      </c>
      <c r="T9" s="25" t="s">
        <v>22</v>
      </c>
    </row>
    <row r="10" spans="1:20" x14ac:dyDescent="0.25">
      <c r="A10" s="15" t="s">
        <v>33</v>
      </c>
      <c r="B10" s="16">
        <v>0.95</v>
      </c>
      <c r="C10" s="17">
        <v>362</v>
      </c>
      <c r="D10" s="18">
        <v>311070.46999999997</v>
      </c>
      <c r="E10" s="18">
        <v>24539279.017929845</v>
      </c>
      <c r="F10" s="19">
        <v>1.2676430704125967E-2</v>
      </c>
      <c r="G10" s="17">
        <v>1</v>
      </c>
      <c r="H10" s="17">
        <v>65</v>
      </c>
      <c r="I10" s="18">
        <v>311070.42999999964</v>
      </c>
      <c r="J10" s="20">
        <v>1</v>
      </c>
      <c r="K10" s="21">
        <v>8</v>
      </c>
      <c r="L10" s="17">
        <v>3</v>
      </c>
      <c r="M10" s="17">
        <v>3</v>
      </c>
      <c r="N10" s="22">
        <v>1.0247995741811333</v>
      </c>
      <c r="O10" s="23">
        <v>-2.4799574181133321E-2</v>
      </c>
      <c r="P10" s="17">
        <v>15</v>
      </c>
      <c r="Q10" s="17" t="s">
        <v>24</v>
      </c>
      <c r="R10" s="24">
        <v>0.82837182770066653</v>
      </c>
      <c r="S10" s="24">
        <v>1.1713052876484302</v>
      </c>
      <c r="T10" s="25" t="s">
        <v>25</v>
      </c>
    </row>
    <row r="11" spans="1:20" x14ac:dyDescent="0.25">
      <c r="A11" s="15" t="s">
        <v>34</v>
      </c>
      <c r="B11" s="16">
        <v>0.95</v>
      </c>
      <c r="C11" s="17">
        <v>532</v>
      </c>
      <c r="D11" s="18">
        <v>909076.62</v>
      </c>
      <c r="E11" s="18">
        <v>225003803.81603396</v>
      </c>
      <c r="F11" s="19">
        <v>4.0402722291009484E-3</v>
      </c>
      <c r="G11" s="17"/>
      <c r="H11" s="17">
        <v>65</v>
      </c>
      <c r="I11" s="18">
        <v>909076.64000000025</v>
      </c>
      <c r="J11" s="20">
        <v>1</v>
      </c>
      <c r="K11" s="21">
        <v>8</v>
      </c>
      <c r="L11" s="17">
        <v>4</v>
      </c>
      <c r="M11" s="17">
        <v>3</v>
      </c>
      <c r="N11" s="22">
        <v>1.1209361906438429</v>
      </c>
      <c r="O11" s="23">
        <v>-0.12093619064384287</v>
      </c>
      <c r="P11" s="17">
        <v>18</v>
      </c>
      <c r="Q11" s="17" t="s">
        <v>35</v>
      </c>
      <c r="R11" s="24">
        <v>0.82837182770066653</v>
      </c>
      <c r="S11" s="24">
        <v>1.1713052876484302</v>
      </c>
      <c r="T11" s="25" t="s">
        <v>25</v>
      </c>
    </row>
    <row r="12" spans="1:20" x14ac:dyDescent="0.25">
      <c r="A12" s="15" t="s">
        <v>36</v>
      </c>
      <c r="B12" s="16">
        <v>0.95</v>
      </c>
      <c r="C12" s="17">
        <v>532</v>
      </c>
      <c r="D12" s="18">
        <v>123420.73</v>
      </c>
      <c r="E12" s="18">
        <v>30000000</v>
      </c>
      <c r="F12" s="19">
        <v>4.1140243333333331E-3</v>
      </c>
      <c r="G12" s="17"/>
      <c r="H12" s="17">
        <v>65</v>
      </c>
      <c r="I12" s="18">
        <v>123420.75000000004</v>
      </c>
      <c r="J12" s="20">
        <v>1</v>
      </c>
      <c r="K12" s="21">
        <v>7</v>
      </c>
      <c r="L12" s="17">
        <v>4</v>
      </c>
      <c r="M12" s="17">
        <v>3</v>
      </c>
      <c r="N12" s="22">
        <v>1.1315584311654685</v>
      </c>
      <c r="O12" s="23">
        <v>-0.1315584311654685</v>
      </c>
      <c r="P12" s="17">
        <v>19</v>
      </c>
      <c r="Q12" s="17" t="s">
        <v>37</v>
      </c>
      <c r="R12" s="24">
        <v>0.82837182770066653</v>
      </c>
      <c r="S12" s="24">
        <v>1.1713052876484302</v>
      </c>
      <c r="T12" s="25" t="s">
        <v>25</v>
      </c>
    </row>
    <row r="13" spans="1:20" x14ac:dyDescent="0.25">
      <c r="A13" s="15" t="s">
        <v>38</v>
      </c>
      <c r="B13" s="16">
        <v>0.95</v>
      </c>
      <c r="C13" s="17">
        <v>94</v>
      </c>
      <c r="D13" s="18">
        <v>2785856.25</v>
      </c>
      <c r="E13" s="18">
        <v>910868737.96838772</v>
      </c>
      <c r="F13" s="19">
        <v>3.0584607132456937E-3</v>
      </c>
      <c r="G13" s="17">
        <v>9</v>
      </c>
      <c r="H13" s="17">
        <v>65</v>
      </c>
      <c r="I13" s="18">
        <v>2785856.5900000003</v>
      </c>
      <c r="J13" s="20">
        <v>1</v>
      </c>
      <c r="K13" s="21">
        <v>10</v>
      </c>
      <c r="L13" s="17">
        <v>3</v>
      </c>
      <c r="M13" s="17">
        <v>3</v>
      </c>
      <c r="N13" s="22">
        <v>1.2755761545672617</v>
      </c>
      <c r="O13" s="23">
        <v>-0.2755761545672617</v>
      </c>
      <c r="P13" s="17">
        <v>22</v>
      </c>
      <c r="Q13" s="17" t="s">
        <v>24</v>
      </c>
      <c r="R13" s="24">
        <v>0.82837182770066653</v>
      </c>
      <c r="S13" s="24">
        <v>1.1713052876484302</v>
      </c>
      <c r="T13" s="25" t="s">
        <v>22</v>
      </c>
    </row>
    <row r="14" spans="1:20" x14ac:dyDescent="0.25">
      <c r="A14" s="15" t="s">
        <v>39</v>
      </c>
      <c r="B14" s="16">
        <v>0.95</v>
      </c>
      <c r="C14" s="17">
        <v>345</v>
      </c>
      <c r="D14" s="18">
        <v>350230.5</v>
      </c>
      <c r="E14" s="18">
        <v>21044910.713533383</v>
      </c>
      <c r="F14" s="19">
        <v>1.6642052074603328E-2</v>
      </c>
      <c r="G14" s="17">
        <v>1</v>
      </c>
      <c r="H14" s="17">
        <v>64</v>
      </c>
      <c r="I14" s="18">
        <v>350230.44999999978</v>
      </c>
      <c r="J14" s="20">
        <v>1</v>
      </c>
      <c r="K14" s="21">
        <v>5</v>
      </c>
      <c r="L14" s="17">
        <v>2</v>
      </c>
      <c r="M14" s="17">
        <v>3</v>
      </c>
      <c r="N14" s="22">
        <v>0.84019944355867138</v>
      </c>
      <c r="O14" s="23">
        <v>0.15980055644132862</v>
      </c>
      <c r="P14" s="17">
        <v>23</v>
      </c>
      <c r="Q14" s="17" t="s">
        <v>37</v>
      </c>
      <c r="R14" s="24">
        <v>0.82704247758361393</v>
      </c>
      <c r="S14" s="24">
        <v>1.1726309295667259</v>
      </c>
      <c r="T14" s="25" t="s">
        <v>25</v>
      </c>
    </row>
    <row r="15" spans="1:20" x14ac:dyDescent="0.25">
      <c r="A15" s="15" t="s">
        <v>40</v>
      </c>
      <c r="B15" s="16">
        <v>0.95</v>
      </c>
      <c r="C15" s="17">
        <v>181</v>
      </c>
      <c r="D15" s="18">
        <v>642978.12</v>
      </c>
      <c r="E15" s="18">
        <v>28751627.480426103</v>
      </c>
      <c r="F15" s="19">
        <v>2.2363190412011798E-2</v>
      </c>
      <c r="G15" s="17"/>
      <c r="H15" s="17">
        <v>65</v>
      </c>
      <c r="I15" s="18">
        <v>642978.09000000008</v>
      </c>
      <c r="J15" s="20">
        <v>1</v>
      </c>
      <c r="K15" s="21">
        <v>8</v>
      </c>
      <c r="L15" s="17">
        <v>4</v>
      </c>
      <c r="M15" s="17">
        <v>3</v>
      </c>
      <c r="N15" s="22">
        <v>0.9887571769720559</v>
      </c>
      <c r="O15" s="23">
        <v>1.1242823027944104E-2</v>
      </c>
      <c r="P15" s="17">
        <v>24</v>
      </c>
      <c r="Q15" s="17" t="s">
        <v>24</v>
      </c>
      <c r="R15" s="24">
        <v>0.82837182770066653</v>
      </c>
      <c r="S15" s="24">
        <v>1.1713052876484302</v>
      </c>
      <c r="T15" s="25" t="s">
        <v>25</v>
      </c>
    </row>
    <row r="16" spans="1:20" x14ac:dyDescent="0.25">
      <c r="A16" s="15" t="s">
        <v>41</v>
      </c>
      <c r="B16" s="16">
        <v>0.95</v>
      </c>
      <c r="C16" s="21">
        <v>177</v>
      </c>
      <c r="D16" s="26">
        <v>2385937</v>
      </c>
      <c r="E16" s="27">
        <v>166415805.97097987</v>
      </c>
      <c r="F16" s="28">
        <v>1.4337201842570575E-2</v>
      </c>
      <c r="G16" s="17"/>
      <c r="H16" s="29">
        <v>65</v>
      </c>
      <c r="I16" s="18">
        <v>2385936.54</v>
      </c>
      <c r="J16" s="20">
        <v>1</v>
      </c>
      <c r="K16" s="21">
        <v>9</v>
      </c>
      <c r="L16" s="17">
        <v>4</v>
      </c>
      <c r="M16" s="17">
        <v>3</v>
      </c>
      <c r="N16" s="22">
        <v>0.94068700232526925</v>
      </c>
      <c r="O16" s="23">
        <v>5.931299767473075E-2</v>
      </c>
      <c r="P16" s="17">
        <v>26</v>
      </c>
      <c r="Q16" s="17" t="s">
        <v>24</v>
      </c>
      <c r="R16" s="24">
        <v>0.82837182770066653</v>
      </c>
      <c r="S16" s="24">
        <v>1.1713052876484302</v>
      </c>
      <c r="T16" s="25" t="s">
        <v>25</v>
      </c>
    </row>
    <row r="17" spans="1:20" x14ac:dyDescent="0.25">
      <c r="A17" s="15" t="s">
        <v>42</v>
      </c>
      <c r="B17" s="16">
        <v>0.95</v>
      </c>
      <c r="C17" s="21">
        <v>77</v>
      </c>
      <c r="D17" s="26">
        <v>1319254.6200000001</v>
      </c>
      <c r="E17" s="27">
        <v>98919271.737221152</v>
      </c>
      <c r="F17" s="28">
        <v>1.3336679464286771E-2</v>
      </c>
      <c r="G17" s="17">
        <v>1</v>
      </c>
      <c r="H17" s="29">
        <v>64</v>
      </c>
      <c r="I17" s="18">
        <v>1319254.6400000001</v>
      </c>
      <c r="J17" s="20">
        <v>1</v>
      </c>
      <c r="K17" s="21">
        <v>6</v>
      </c>
      <c r="L17" s="17">
        <v>1</v>
      </c>
      <c r="M17" s="17">
        <v>3</v>
      </c>
      <c r="N17" s="22">
        <v>0.93592851346161765</v>
      </c>
      <c r="O17" s="23">
        <v>6.407148653838235E-2</v>
      </c>
      <c r="P17" s="17">
        <v>29</v>
      </c>
      <c r="Q17" s="17" t="s">
        <v>32</v>
      </c>
      <c r="R17" s="24">
        <v>0.82704247758361393</v>
      </c>
      <c r="S17" s="24">
        <v>1.1726309295667259</v>
      </c>
      <c r="T17" s="25" t="s">
        <v>25</v>
      </c>
    </row>
    <row r="18" spans="1:20" x14ac:dyDescent="0.25">
      <c r="A18" s="15" t="s">
        <v>43</v>
      </c>
      <c r="B18" s="16">
        <v>0.95</v>
      </c>
      <c r="C18" s="21">
        <v>365</v>
      </c>
      <c r="D18" s="26">
        <v>567490.31000000006</v>
      </c>
      <c r="E18" s="27">
        <v>48907315.870471433</v>
      </c>
      <c r="F18" s="28">
        <v>1.1603382845686514E-2</v>
      </c>
      <c r="G18" s="17">
        <v>1</v>
      </c>
      <c r="H18" s="29">
        <v>65</v>
      </c>
      <c r="I18" s="18">
        <v>567490.23000000033</v>
      </c>
      <c r="J18" s="20">
        <v>1</v>
      </c>
      <c r="K18" s="21">
        <v>8</v>
      </c>
      <c r="L18" s="17">
        <v>3</v>
      </c>
      <c r="M18" s="17">
        <v>3</v>
      </c>
      <c r="N18" s="22">
        <v>1.031241924535611</v>
      </c>
      <c r="O18" s="23">
        <v>-3.1241924535611032E-2</v>
      </c>
      <c r="P18" s="17">
        <v>33</v>
      </c>
      <c r="Q18" s="17" t="s">
        <v>44</v>
      </c>
      <c r="R18" s="24">
        <v>0.82837182770066653</v>
      </c>
      <c r="S18" s="24">
        <v>1.1713052876484302</v>
      </c>
      <c r="T18" s="25" t="s">
        <v>25</v>
      </c>
    </row>
    <row r="19" spans="1:20" x14ac:dyDescent="0.25">
      <c r="A19" s="15" t="s">
        <v>45</v>
      </c>
      <c r="B19" s="16">
        <v>0.95</v>
      </c>
      <c r="C19" s="21">
        <v>12</v>
      </c>
      <c r="D19" s="26">
        <v>609848.5</v>
      </c>
      <c r="E19" s="27">
        <v>37561878.313199997</v>
      </c>
      <c r="F19" s="28">
        <v>1.6235836102628739E-2</v>
      </c>
      <c r="G19" s="17"/>
      <c r="H19" s="29">
        <v>65</v>
      </c>
      <c r="I19" s="18">
        <v>609848.56000000006</v>
      </c>
      <c r="J19" s="20">
        <v>1</v>
      </c>
      <c r="K19" s="21">
        <v>10</v>
      </c>
      <c r="L19" s="17">
        <v>2</v>
      </c>
      <c r="M19" s="17">
        <v>3</v>
      </c>
      <c r="N19" s="22">
        <v>1.1527555633681241</v>
      </c>
      <c r="O19" s="23">
        <v>-0.15275556336812413</v>
      </c>
      <c r="P19" s="17">
        <v>34</v>
      </c>
      <c r="Q19" s="17" t="s">
        <v>37</v>
      </c>
      <c r="R19" s="24">
        <v>0.82837182770066653</v>
      </c>
      <c r="S19" s="24">
        <v>1.1713052876484302</v>
      </c>
      <c r="T19" s="25" t="s">
        <v>25</v>
      </c>
    </row>
    <row r="20" spans="1:20" x14ac:dyDescent="0.25">
      <c r="A20" s="15" t="s">
        <v>46</v>
      </c>
      <c r="B20" s="16">
        <v>0.95</v>
      </c>
      <c r="C20" s="21">
        <v>83</v>
      </c>
      <c r="D20" s="26">
        <v>808369.94</v>
      </c>
      <c r="E20" s="27">
        <v>56485964.759595066</v>
      </c>
      <c r="F20" s="28">
        <v>1.4310987577895357E-2</v>
      </c>
      <c r="G20" s="17">
        <v>1</v>
      </c>
      <c r="H20" s="29">
        <v>65</v>
      </c>
      <c r="I20" s="18">
        <v>808370.02</v>
      </c>
      <c r="J20" s="20">
        <v>1</v>
      </c>
      <c r="K20" s="21">
        <v>7</v>
      </c>
      <c r="L20" s="17">
        <v>2</v>
      </c>
      <c r="M20" s="17">
        <v>3</v>
      </c>
      <c r="N20" s="22">
        <v>1.0240457142321091</v>
      </c>
      <c r="O20" s="23">
        <v>-2.4045714232109106E-2</v>
      </c>
      <c r="P20" s="17">
        <v>36</v>
      </c>
      <c r="Q20" s="17" t="s">
        <v>37</v>
      </c>
      <c r="R20" s="24">
        <v>0.82837182770066653</v>
      </c>
      <c r="S20" s="24">
        <v>1.1713052876484302</v>
      </c>
      <c r="T20" s="25" t="s">
        <v>25</v>
      </c>
    </row>
    <row r="21" spans="1:20" x14ac:dyDescent="0.25">
      <c r="A21" s="15" t="s">
        <v>47</v>
      </c>
      <c r="B21" s="16">
        <v>0.95</v>
      </c>
      <c r="C21" s="21">
        <v>15</v>
      </c>
      <c r="D21" s="26">
        <v>41466.300000000003</v>
      </c>
      <c r="E21" s="27">
        <v>7221382.8149439972</v>
      </c>
      <c r="F21" s="28">
        <v>5.7421550778597773E-3</v>
      </c>
      <c r="G21" s="17">
        <v>2</v>
      </c>
      <c r="H21" s="29">
        <v>65</v>
      </c>
      <c r="I21" s="18">
        <v>41466.29</v>
      </c>
      <c r="J21" s="20">
        <v>1</v>
      </c>
      <c r="K21" s="21">
        <v>5</v>
      </c>
      <c r="L21" s="17">
        <v>2</v>
      </c>
      <c r="M21" s="17">
        <v>3</v>
      </c>
      <c r="N21" s="22">
        <v>0.82773872964194928</v>
      </c>
      <c r="O21" s="23">
        <v>0.17226127035805072</v>
      </c>
      <c r="P21" s="17">
        <v>38</v>
      </c>
      <c r="Q21" s="17" t="s">
        <v>48</v>
      </c>
      <c r="R21" s="24">
        <v>0.82837182770066653</v>
      </c>
      <c r="S21" s="24">
        <v>1.1713052876484302</v>
      </c>
      <c r="T21" s="25" t="s">
        <v>22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127528.55</v>
      </c>
      <c r="E22" s="27">
        <v>8759567.1766073834</v>
      </c>
      <c r="F22" s="28">
        <v>1.4558772988301043E-2</v>
      </c>
      <c r="G22" s="17"/>
      <c r="H22" s="29">
        <v>65</v>
      </c>
      <c r="I22" s="18">
        <v>127528.56999999999</v>
      </c>
      <c r="J22" s="20">
        <v>1</v>
      </c>
      <c r="K22" s="21">
        <v>2</v>
      </c>
      <c r="L22" s="17">
        <v>2</v>
      </c>
      <c r="M22" s="17">
        <v>3</v>
      </c>
      <c r="N22" s="22">
        <v>0.54437315494713034</v>
      </c>
      <c r="O22" s="23">
        <v>0.45562684505286966</v>
      </c>
      <c r="P22" s="17">
        <v>39</v>
      </c>
      <c r="Q22" s="17" t="s">
        <v>48</v>
      </c>
      <c r="R22" s="24">
        <v>0.82837182770066653</v>
      </c>
      <c r="S22" s="24">
        <v>1.1713052876484302</v>
      </c>
      <c r="T22" s="25" t="s">
        <v>22</v>
      </c>
    </row>
    <row r="23" spans="1:20" x14ac:dyDescent="0.25">
      <c r="A23" s="15" t="s">
        <v>50</v>
      </c>
      <c r="B23" s="16">
        <v>0.99</v>
      </c>
      <c r="C23" s="21">
        <v>67</v>
      </c>
      <c r="D23" s="26">
        <v>6700817.5</v>
      </c>
      <c r="E23" s="27">
        <v>283948314.52504057</v>
      </c>
      <c r="F23" s="28">
        <v>2.3598722574594028E-2</v>
      </c>
      <c r="G23" s="17">
        <v>1</v>
      </c>
      <c r="H23" s="29">
        <v>65</v>
      </c>
      <c r="I23" s="18">
        <v>6700817.2899999963</v>
      </c>
      <c r="J23" s="20">
        <v>1</v>
      </c>
      <c r="K23" s="21">
        <v>1</v>
      </c>
      <c r="L23" s="17">
        <v>1</v>
      </c>
      <c r="M23" s="17">
        <v>0</v>
      </c>
      <c r="N23" s="22">
        <v>0.9829068047303875</v>
      </c>
      <c r="O23" s="23">
        <v>1.7093195269612504E-2</v>
      </c>
      <c r="P23" s="17">
        <v>41</v>
      </c>
      <c r="Q23" s="17" t="s">
        <v>32</v>
      </c>
      <c r="R23" s="24">
        <v>0.82837182770066653</v>
      </c>
      <c r="S23" s="24">
        <v>1.1713052876484302</v>
      </c>
      <c r="T23" s="25" t="s">
        <v>25</v>
      </c>
    </row>
    <row r="24" spans="1:20" x14ac:dyDescent="0.25">
      <c r="A24" s="15" t="s">
        <v>51</v>
      </c>
      <c r="B24" s="16">
        <v>0.95</v>
      </c>
      <c r="C24" s="21">
        <v>70</v>
      </c>
      <c r="D24" s="26">
        <v>16496785</v>
      </c>
      <c r="E24" s="27">
        <v>1200096776.0684617</v>
      </c>
      <c r="F24" s="28">
        <v>1.3746212246352132E-2</v>
      </c>
      <c r="G24" s="17">
        <v>1</v>
      </c>
      <c r="H24" s="29">
        <v>65</v>
      </c>
      <c r="I24" s="18">
        <v>16496783.639999997</v>
      </c>
      <c r="J24" s="20">
        <v>1</v>
      </c>
      <c r="K24" s="21">
        <v>8</v>
      </c>
      <c r="L24" s="17">
        <v>2</v>
      </c>
      <c r="M24" s="17">
        <v>3</v>
      </c>
      <c r="N24" s="22">
        <v>1.2457230014395553</v>
      </c>
      <c r="O24" s="23">
        <v>-0.24572300143955528</v>
      </c>
      <c r="P24" s="17">
        <v>42</v>
      </c>
      <c r="Q24" s="17" t="s">
        <v>24</v>
      </c>
      <c r="R24" s="24">
        <v>0.82837182770066653</v>
      </c>
      <c r="S24" s="24">
        <v>1.1713052876484302</v>
      </c>
      <c r="T24" s="25" t="s">
        <v>22</v>
      </c>
    </row>
    <row r="25" spans="1:20" x14ac:dyDescent="0.25">
      <c r="A25" s="15" t="s">
        <v>52</v>
      </c>
      <c r="B25" s="16">
        <v>0.95</v>
      </c>
      <c r="C25" s="21">
        <v>111</v>
      </c>
      <c r="D25" s="26">
        <v>39928.83</v>
      </c>
      <c r="E25" s="27">
        <v>9879317.9629837777</v>
      </c>
      <c r="F25" s="28">
        <v>4.0416585587797595E-3</v>
      </c>
      <c r="G25" s="17">
        <v>1</v>
      </c>
      <c r="H25" s="29">
        <v>65</v>
      </c>
      <c r="I25" s="18">
        <v>39928.929999999978</v>
      </c>
      <c r="J25" s="20">
        <v>1</v>
      </c>
      <c r="K25" s="21">
        <v>7</v>
      </c>
      <c r="L25" s="17">
        <v>2</v>
      </c>
      <c r="M25" s="17">
        <v>3</v>
      </c>
      <c r="N25" s="22">
        <v>1.0149625820391384</v>
      </c>
      <c r="O25" s="23">
        <v>-1.4962582039138361E-2</v>
      </c>
      <c r="P25" s="17">
        <v>43</v>
      </c>
      <c r="Q25" s="17" t="s">
        <v>35</v>
      </c>
      <c r="R25" s="24">
        <v>0.82837182770066653</v>
      </c>
      <c r="S25" s="24">
        <v>1.1713052876484302</v>
      </c>
      <c r="T25" s="25" t="s">
        <v>25</v>
      </c>
    </row>
    <row r="26" spans="1:20" x14ac:dyDescent="0.25">
      <c r="A26" s="15" t="s">
        <v>53</v>
      </c>
      <c r="B26" s="16">
        <v>0.95</v>
      </c>
      <c r="C26" s="21">
        <v>47</v>
      </c>
      <c r="D26" s="26">
        <v>4213463</v>
      </c>
      <c r="E26" s="27">
        <v>289122588.14956731</v>
      </c>
      <c r="F26" s="28">
        <v>1.4573275049060901E-2</v>
      </c>
      <c r="G26" s="17">
        <v>1</v>
      </c>
      <c r="H26" s="29">
        <v>65</v>
      </c>
      <c r="I26" s="18">
        <v>4213462.43</v>
      </c>
      <c r="J26" s="20">
        <v>1</v>
      </c>
      <c r="K26" s="21">
        <v>5</v>
      </c>
      <c r="L26" s="17">
        <v>1</v>
      </c>
      <c r="M26" s="17">
        <v>3</v>
      </c>
      <c r="N26" s="22">
        <v>0.9767592769504535</v>
      </c>
      <c r="O26" s="23">
        <v>2.3240723049546497E-2</v>
      </c>
      <c r="P26" s="17">
        <v>44</v>
      </c>
      <c r="Q26" s="17" t="s">
        <v>24</v>
      </c>
      <c r="R26" s="24">
        <v>0.82837182770066653</v>
      </c>
      <c r="S26" s="24">
        <v>1.1713052876484302</v>
      </c>
      <c r="T26" s="25" t="s">
        <v>25</v>
      </c>
    </row>
    <row r="27" spans="1:20" x14ac:dyDescent="0.25">
      <c r="A27" s="15" t="s">
        <v>54</v>
      </c>
      <c r="B27" s="16">
        <v>0.95</v>
      </c>
      <c r="C27" s="21">
        <v>116</v>
      </c>
      <c r="D27" s="26">
        <v>9204647</v>
      </c>
      <c r="E27" s="27">
        <v>719887204.60654008</v>
      </c>
      <c r="F27" s="28">
        <v>1.2786235039461316E-2</v>
      </c>
      <c r="G27" s="17">
        <v>1</v>
      </c>
      <c r="H27" s="29">
        <v>65</v>
      </c>
      <c r="I27" s="18">
        <v>9204646.8100000024</v>
      </c>
      <c r="J27" s="20">
        <v>1</v>
      </c>
      <c r="K27" s="21">
        <v>6</v>
      </c>
      <c r="L27" s="17">
        <v>1</v>
      </c>
      <c r="M27" s="17">
        <v>3</v>
      </c>
      <c r="N27" s="22">
        <v>0.95130030860410975</v>
      </c>
      <c r="O27" s="23">
        <v>4.8699691395890254E-2</v>
      </c>
      <c r="P27" s="17">
        <v>45</v>
      </c>
      <c r="Q27" s="17" t="s">
        <v>24</v>
      </c>
      <c r="R27" s="24">
        <v>0.82837182770066653</v>
      </c>
      <c r="S27" s="24">
        <v>1.1713052876484302</v>
      </c>
      <c r="T27" s="25" t="s">
        <v>25</v>
      </c>
    </row>
    <row r="28" spans="1:20" x14ac:dyDescent="0.25">
      <c r="A28" s="15" t="s">
        <v>56</v>
      </c>
      <c r="B28" s="16">
        <v>0.95</v>
      </c>
      <c r="C28" s="21">
        <v>111</v>
      </c>
      <c r="D28" s="26">
        <v>169076.16</v>
      </c>
      <c r="E28" s="27">
        <v>42716841.82876052</v>
      </c>
      <c r="F28" s="28">
        <v>3.9580678898917081E-3</v>
      </c>
      <c r="G28" s="17">
        <v>1</v>
      </c>
      <c r="H28" s="29">
        <v>65</v>
      </c>
      <c r="I28" s="18">
        <v>169076.08999999997</v>
      </c>
      <c r="J28" s="20">
        <v>1</v>
      </c>
      <c r="K28" s="21">
        <v>8</v>
      </c>
      <c r="L28" s="17">
        <v>4</v>
      </c>
      <c r="M28" s="17">
        <v>3</v>
      </c>
      <c r="N28" s="22">
        <v>1.0556792984479921</v>
      </c>
      <c r="O28" s="23">
        <v>-5.5679298447992132E-2</v>
      </c>
      <c r="P28" s="17">
        <v>51</v>
      </c>
      <c r="Q28" s="17" t="s">
        <v>37</v>
      </c>
      <c r="R28" s="24">
        <v>0.82837182770066653</v>
      </c>
      <c r="S28" s="24">
        <v>1.1713052876484302</v>
      </c>
      <c r="T28" s="25" t="s">
        <v>25</v>
      </c>
    </row>
    <row r="29" spans="1:20" x14ac:dyDescent="0.25">
      <c r="A29" s="15" t="s">
        <v>57</v>
      </c>
      <c r="B29" s="16">
        <v>0.99</v>
      </c>
      <c r="C29" s="21">
        <v>90</v>
      </c>
      <c r="D29" s="26">
        <v>578012.31000000006</v>
      </c>
      <c r="E29" s="27">
        <v>212378775.68610761</v>
      </c>
      <c r="F29" s="28">
        <v>2.7216105193783248E-3</v>
      </c>
      <c r="G29" s="17">
        <v>8</v>
      </c>
      <c r="H29" s="29">
        <v>65</v>
      </c>
      <c r="I29" s="18">
        <v>578012.2699999999</v>
      </c>
      <c r="J29" s="20">
        <v>1</v>
      </c>
      <c r="K29" s="21">
        <v>5</v>
      </c>
      <c r="L29" s="17"/>
      <c r="M29" s="17">
        <v>0</v>
      </c>
      <c r="N29" s="22">
        <v>1.1751921767373295</v>
      </c>
      <c r="O29" s="23">
        <v>-0.17519217673732945</v>
      </c>
      <c r="P29" s="17">
        <v>52</v>
      </c>
      <c r="Q29" s="17" t="s">
        <v>32</v>
      </c>
      <c r="R29" s="24">
        <v>0.82837182770066653</v>
      </c>
      <c r="S29" s="24">
        <v>1.1713052876484302</v>
      </c>
      <c r="T29" s="25" t="s">
        <v>22</v>
      </c>
    </row>
    <row r="30" spans="1:20" x14ac:dyDescent="0.25">
      <c r="A30" s="15" t="s">
        <v>58</v>
      </c>
      <c r="B30" s="16">
        <v>0.95</v>
      </c>
      <c r="C30" s="21">
        <v>69</v>
      </c>
      <c r="D30" s="26">
        <v>1724348.5</v>
      </c>
      <c r="E30" s="27">
        <v>121219686.14657088</v>
      </c>
      <c r="F30" s="28">
        <v>1.4224987333452019E-2</v>
      </c>
      <c r="G30" s="17">
        <v>1</v>
      </c>
      <c r="H30" s="29">
        <v>65</v>
      </c>
      <c r="I30" s="18">
        <v>1724348.6500000004</v>
      </c>
      <c r="J30" s="20">
        <v>1</v>
      </c>
      <c r="K30" s="21">
        <v>9</v>
      </c>
      <c r="L30" s="17">
        <v>2</v>
      </c>
      <c r="M30" s="17">
        <v>3</v>
      </c>
      <c r="N30" s="22">
        <v>1.2449125263135137</v>
      </c>
      <c r="O30" s="23">
        <v>-0.24491252631351368</v>
      </c>
      <c r="P30" s="17">
        <v>60</v>
      </c>
      <c r="Q30" s="17" t="s">
        <v>37</v>
      </c>
      <c r="R30" s="24">
        <v>0.82837182770066653</v>
      </c>
      <c r="S30" s="24">
        <v>1.1713052876484302</v>
      </c>
      <c r="T30" s="25" t="s">
        <v>22</v>
      </c>
    </row>
    <row r="31" spans="1:20" x14ac:dyDescent="0.25">
      <c r="A31" s="15" t="s">
        <v>59</v>
      </c>
      <c r="B31" s="16">
        <v>0.99</v>
      </c>
      <c r="C31" s="21">
        <v>61</v>
      </c>
      <c r="D31" s="26">
        <v>246592.77</v>
      </c>
      <c r="E31" s="27">
        <v>38081395.427247629</v>
      </c>
      <c r="F31" s="28">
        <v>6.4754131836135482E-3</v>
      </c>
      <c r="G31" s="17"/>
      <c r="H31" s="29">
        <v>65</v>
      </c>
      <c r="I31" s="18">
        <v>246592.74000000014</v>
      </c>
      <c r="J31" s="20">
        <v>1</v>
      </c>
      <c r="K31" s="21">
        <v>4</v>
      </c>
      <c r="L31" s="17">
        <v>1</v>
      </c>
      <c r="M31" s="17">
        <v>0</v>
      </c>
      <c r="N31" s="22">
        <v>1.1198836991188872</v>
      </c>
      <c r="O31" s="23">
        <v>-0.11988369911888719</v>
      </c>
      <c r="P31" s="17">
        <v>86</v>
      </c>
      <c r="Q31" s="17" t="s">
        <v>24</v>
      </c>
      <c r="R31" s="24">
        <v>0.82837182770066653</v>
      </c>
      <c r="S31" s="24">
        <v>1.1713052876484302</v>
      </c>
      <c r="T31" s="25" t="s">
        <v>25</v>
      </c>
    </row>
    <row r="32" spans="1:20" x14ac:dyDescent="0.25">
      <c r="A32" s="15" t="s">
        <v>60</v>
      </c>
      <c r="B32" s="16">
        <v>0.95</v>
      </c>
      <c r="C32" s="21">
        <v>15</v>
      </c>
      <c r="D32" s="26">
        <v>591623.81000000006</v>
      </c>
      <c r="E32" s="27">
        <v>37107460.989833221</v>
      </c>
      <c r="F32" s="28">
        <v>1.5943527102597894E-2</v>
      </c>
      <c r="G32" s="17"/>
      <c r="H32" s="29">
        <v>65</v>
      </c>
      <c r="I32" s="18">
        <v>591623.74</v>
      </c>
      <c r="J32" s="20">
        <v>1</v>
      </c>
      <c r="K32" s="21">
        <v>12</v>
      </c>
      <c r="L32" s="17">
        <v>3</v>
      </c>
      <c r="M32" s="17">
        <v>3</v>
      </c>
      <c r="N32" s="22">
        <v>1.213453023506047</v>
      </c>
      <c r="O32" s="23">
        <v>-0.213453023506047</v>
      </c>
      <c r="P32" s="17">
        <v>96</v>
      </c>
      <c r="Q32" s="17" t="s">
        <v>37</v>
      </c>
      <c r="R32" s="24">
        <v>0.82837182770066653</v>
      </c>
      <c r="S32" s="24">
        <v>1.1713052876484302</v>
      </c>
      <c r="T32" s="25" t="s">
        <v>22</v>
      </c>
    </row>
    <row r="33" spans="1:20" x14ac:dyDescent="0.25">
      <c r="A33" s="15" t="s">
        <v>61</v>
      </c>
      <c r="B33" s="16">
        <v>0.99</v>
      </c>
      <c r="C33" s="21">
        <v>55</v>
      </c>
      <c r="D33" s="26">
        <v>1030696</v>
      </c>
      <c r="E33" s="27">
        <v>44838686.205584578</v>
      </c>
      <c r="F33" s="28">
        <v>2.2986757356678052E-2</v>
      </c>
      <c r="G33" s="29"/>
      <c r="H33" s="29">
        <v>65</v>
      </c>
      <c r="I33" s="18">
        <v>1030696.0000000005</v>
      </c>
      <c r="J33" s="20">
        <v>1</v>
      </c>
      <c r="K33" s="21"/>
      <c r="L33" s="17"/>
      <c r="M33" s="17">
        <v>0</v>
      </c>
      <c r="N33" s="22">
        <v>0.79207474980722437</v>
      </c>
      <c r="O33" s="23">
        <v>0.20792525019277563</v>
      </c>
      <c r="P33" s="17">
        <v>104</v>
      </c>
      <c r="Q33" s="17" t="s">
        <v>32</v>
      </c>
      <c r="R33" s="24">
        <v>0.82837182770066653</v>
      </c>
      <c r="S33" s="24">
        <v>1.1713052876484302</v>
      </c>
      <c r="T33" s="25" t="s">
        <v>22</v>
      </c>
    </row>
    <row r="34" spans="1:20" x14ac:dyDescent="0.25">
      <c r="A34" s="15" t="s">
        <v>62</v>
      </c>
      <c r="B34" s="16">
        <v>0.99</v>
      </c>
      <c r="C34" s="21">
        <v>162</v>
      </c>
      <c r="D34" s="26">
        <v>241732640</v>
      </c>
      <c r="E34" s="27">
        <v>5531896761.4324617</v>
      </c>
      <c r="F34" s="28">
        <v>4.3697966615234576E-2</v>
      </c>
      <c r="G34" s="29">
        <v>2</v>
      </c>
      <c r="H34" s="29">
        <v>65</v>
      </c>
      <c r="I34" s="18">
        <v>241732626.38999993</v>
      </c>
      <c r="J34" s="20">
        <v>1</v>
      </c>
      <c r="K34" s="21"/>
      <c r="L34" s="17"/>
      <c r="M34" s="17">
        <v>0</v>
      </c>
      <c r="N34" s="22">
        <v>0.75037842954567358</v>
      </c>
      <c r="O34" s="23">
        <v>0.24962157045432642</v>
      </c>
      <c r="P34" s="17">
        <v>105</v>
      </c>
      <c r="Q34" s="17" t="s">
        <v>32</v>
      </c>
      <c r="R34" s="24">
        <v>0.82837182770066653</v>
      </c>
      <c r="S34" s="24">
        <v>1.1713052876484302</v>
      </c>
      <c r="T34" s="25" t="s">
        <v>22</v>
      </c>
    </row>
    <row r="35" spans="1:20" x14ac:dyDescent="0.25">
      <c r="A35" s="15" t="s">
        <v>63</v>
      </c>
      <c r="B35" s="16">
        <v>0.99</v>
      </c>
      <c r="C35" s="21">
        <v>31</v>
      </c>
      <c r="D35" s="26">
        <v>383161.59</v>
      </c>
      <c r="E35" s="27">
        <v>42851204.493608892</v>
      </c>
      <c r="F35" s="28">
        <v>8.9416760748731641E-3</v>
      </c>
      <c r="G35" s="29">
        <v>2</v>
      </c>
      <c r="H35" s="29">
        <v>65</v>
      </c>
      <c r="I35" s="18">
        <v>383161.62000000005</v>
      </c>
      <c r="J35" s="20">
        <v>1</v>
      </c>
      <c r="K35" s="21">
        <v>2</v>
      </c>
      <c r="L35" s="17">
        <v>1</v>
      </c>
      <c r="M35" s="17">
        <v>0</v>
      </c>
      <c r="N35" s="22">
        <v>0.85972687651171897</v>
      </c>
      <c r="O35" s="23">
        <v>0.14027312348828103</v>
      </c>
      <c r="P35" s="17">
        <v>106</v>
      </c>
      <c r="Q35" s="17" t="s">
        <v>32</v>
      </c>
      <c r="R35" s="24">
        <v>0.82837182770066653</v>
      </c>
      <c r="S35" s="24">
        <v>1.1713052876484302</v>
      </c>
      <c r="T35" s="25" t="s">
        <v>25</v>
      </c>
    </row>
    <row r="36" spans="1:20" x14ac:dyDescent="0.25">
      <c r="A36" s="15" t="s">
        <v>64</v>
      </c>
      <c r="B36" s="16">
        <v>0.95</v>
      </c>
      <c r="C36" s="21">
        <v>39</v>
      </c>
      <c r="D36" s="26">
        <v>1270867.75</v>
      </c>
      <c r="E36" s="27">
        <v>86672575.827233851</v>
      </c>
      <c r="F36" s="28">
        <v>1.4662858901681262E-2</v>
      </c>
      <c r="G36" s="29">
        <v>1</v>
      </c>
      <c r="H36" s="29">
        <v>65</v>
      </c>
      <c r="I36" s="18">
        <v>1270867.8899999999</v>
      </c>
      <c r="J36" s="20">
        <v>1</v>
      </c>
      <c r="K36" s="21">
        <v>5</v>
      </c>
      <c r="L36" s="17">
        <v>1</v>
      </c>
      <c r="M36" s="17">
        <v>3</v>
      </c>
      <c r="N36" s="22">
        <v>0.95159681669934415</v>
      </c>
      <c r="O36" s="23">
        <v>4.840318330065585E-2</v>
      </c>
      <c r="P36" s="17">
        <v>107</v>
      </c>
      <c r="Q36" s="17" t="s">
        <v>37</v>
      </c>
      <c r="R36" s="24">
        <v>0.82837182770066653</v>
      </c>
      <c r="S36" s="24">
        <v>1.1713052876484302</v>
      </c>
      <c r="T36" s="25" t="s">
        <v>25</v>
      </c>
    </row>
    <row r="37" spans="1:20" x14ac:dyDescent="0.25">
      <c r="A37" s="15" t="s">
        <v>65</v>
      </c>
      <c r="B37" s="16">
        <v>0.95</v>
      </c>
      <c r="C37" s="21">
        <v>39</v>
      </c>
      <c r="D37" s="26">
        <v>8516709</v>
      </c>
      <c r="E37" s="27">
        <v>587507055.68557715</v>
      </c>
      <c r="F37" s="28">
        <v>1.4496351860934899E-2</v>
      </c>
      <c r="G37" s="29">
        <v>1</v>
      </c>
      <c r="H37" s="29">
        <v>65</v>
      </c>
      <c r="I37" s="18">
        <v>8516708.7400000002</v>
      </c>
      <c r="J37" s="20">
        <v>1</v>
      </c>
      <c r="K37" s="21">
        <v>5</v>
      </c>
      <c r="L37" s="17">
        <v>1</v>
      </c>
      <c r="M37" s="17">
        <v>3</v>
      </c>
      <c r="N37" s="22">
        <v>0.95015664152453794</v>
      </c>
      <c r="O37" s="23">
        <v>4.9843358475462063E-2</v>
      </c>
      <c r="P37" s="17">
        <v>110</v>
      </c>
      <c r="Q37" s="17" t="s">
        <v>24</v>
      </c>
      <c r="R37" s="24">
        <v>0.82837182770066653</v>
      </c>
      <c r="S37" s="24">
        <v>1.1713052876484302</v>
      </c>
      <c r="T37" s="25" t="s">
        <v>25</v>
      </c>
    </row>
    <row r="38" spans="1:20" x14ac:dyDescent="0.25">
      <c r="A38" s="15" t="s">
        <v>66</v>
      </c>
      <c r="B38" s="16">
        <v>0.99</v>
      </c>
      <c r="C38" s="21">
        <v>347</v>
      </c>
      <c r="D38" s="26">
        <v>5967112</v>
      </c>
      <c r="E38" s="27">
        <v>330659297.38244063</v>
      </c>
      <c r="F38" s="28">
        <v>1.8046103790931477E-2</v>
      </c>
      <c r="G38" s="29"/>
      <c r="H38" s="29">
        <v>63</v>
      </c>
      <c r="I38" s="18">
        <v>5967110.7899999982</v>
      </c>
      <c r="J38" s="20">
        <v>1</v>
      </c>
      <c r="K38" s="21"/>
      <c r="L38" s="17"/>
      <c r="M38" s="17">
        <v>0</v>
      </c>
      <c r="N38" s="22">
        <v>0.77738304752728349</v>
      </c>
      <c r="O38" s="23">
        <v>0.22261695247271651</v>
      </c>
      <c r="P38" s="17">
        <v>114</v>
      </c>
      <c r="Q38" s="17" t="s">
        <v>32</v>
      </c>
      <c r="R38" s="24">
        <v>0.82568177577635249</v>
      </c>
      <c r="S38" s="24">
        <v>1.1739878488817515</v>
      </c>
      <c r="T38" s="25" t="s">
        <v>22</v>
      </c>
    </row>
    <row r="39" spans="1:20" x14ac:dyDescent="0.25">
      <c r="A39" s="15" t="s">
        <v>67</v>
      </c>
      <c r="B39" s="16">
        <v>0.95</v>
      </c>
      <c r="C39" s="21">
        <v>802</v>
      </c>
      <c r="D39" s="26">
        <v>297913.31</v>
      </c>
      <c r="E39" s="27">
        <v>73886512.091248378</v>
      </c>
      <c r="F39" s="28">
        <v>4.0320391580006233E-3</v>
      </c>
      <c r="G39" s="29">
        <v>1</v>
      </c>
      <c r="H39" s="29">
        <v>63</v>
      </c>
      <c r="I39" s="18">
        <v>297913.17000000022</v>
      </c>
      <c r="J39" s="20">
        <v>1</v>
      </c>
      <c r="K39" s="21">
        <v>16</v>
      </c>
      <c r="L39" s="17">
        <v>8</v>
      </c>
      <c r="M39" s="17">
        <v>3</v>
      </c>
      <c r="N39" s="22">
        <v>1.4554580159037045</v>
      </c>
      <c r="O39" s="23">
        <v>-0.45545801590370449</v>
      </c>
      <c r="P39" s="17">
        <v>115</v>
      </c>
      <c r="Q39" s="17" t="s">
        <v>35</v>
      </c>
      <c r="R39" s="24">
        <v>0.82568177577635249</v>
      </c>
      <c r="S39" s="24">
        <v>1.1739878488817515</v>
      </c>
      <c r="T39" s="25" t="s">
        <v>22</v>
      </c>
    </row>
  </sheetData>
  <conditionalFormatting sqref="J1:J39">
    <cfRule type="cellIs" dxfId="1" priority="2" stopIfTrue="1" operator="equal">
      <formula>0</formula>
    </cfRule>
  </conditionalFormatting>
  <conditionalFormatting sqref="T2:T39">
    <cfRule type="cellIs" dxfId="0" priority="1" stopIfTrue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Sheet6</vt:lpstr>
      <vt:lpstr>2014Q4</vt:lpstr>
      <vt:lpstr>2014Q3</vt:lpstr>
      <vt:lpstr>2014Q2</vt:lpstr>
      <vt:lpstr>2014Q1</vt:lpstr>
      <vt:lpstr>2013Q4</vt:lpstr>
      <vt:lpstr>2013Q3</vt:lpstr>
      <vt:lpstr>Sheet6!Print_Area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cp:lastPrinted>2015-03-13T12:12:27Z</cp:lastPrinted>
  <dcterms:created xsi:type="dcterms:W3CDTF">2014-10-01T14:10:09Z</dcterms:created>
  <dcterms:modified xsi:type="dcterms:W3CDTF">2015-03-13T12:14:08Z</dcterms:modified>
</cp:coreProperties>
</file>