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ast\Dropbox (Personal)\Investigacion y Estadistica\!!! INFLACION\INFLACION TODOS\"/>
    </mc:Choice>
  </mc:AlternateContent>
  <bookViews>
    <workbookView xWindow="0" yWindow="0" windowWidth="20490" windowHeight="8445" tabRatio="991" activeTab="1"/>
  </bookViews>
  <sheets>
    <sheet name="DATOS" sheetId="1" r:id="rId1"/>
    <sheet name="IPC_CABA" sheetId="13" r:id="rId2"/>
    <sheet name="IPC_INDEC" sheetId="15" r:id="rId3"/>
    <sheet name="Hoja1" sheetId="14" r:id="rId4"/>
    <sheet name="IPC COMP" sheetId="3" r:id="rId5"/>
    <sheet name="IPC Comparados" sheetId="8" r:id="rId6"/>
  </sheets>
  <definedNames>
    <definedName name="_xlnm.Print_Area" localSheetId="0">DATOS!$A$1:$D$39</definedName>
  </definedNames>
  <calcPr calcId="152511"/>
</workbook>
</file>

<file path=xl/calcChain.xml><?xml version="1.0" encoding="utf-8"?>
<calcChain xmlns="http://schemas.openxmlformats.org/spreadsheetml/2006/main">
  <c r="J86" i="13" l="1"/>
  <c r="J30" i="15" l="1"/>
  <c r="N85" i="13" l="1"/>
  <c r="M85" i="13"/>
  <c r="K30" i="15"/>
  <c r="I30" i="15"/>
  <c r="J29" i="15"/>
  <c r="J28" i="15"/>
  <c r="J27" i="15"/>
  <c r="J26" i="15"/>
  <c r="J25" i="15"/>
  <c r="J24" i="15"/>
  <c r="J23" i="15"/>
  <c r="J85" i="13"/>
  <c r="J84" i="13"/>
  <c r="J83" i="13"/>
  <c r="J82" i="13"/>
  <c r="J81" i="13"/>
  <c r="J80" i="13"/>
  <c r="J79" i="13"/>
  <c r="K32" i="15" l="1"/>
  <c r="I32" i="15"/>
  <c r="K31" i="15"/>
  <c r="I31" i="15"/>
  <c r="J22" i="15" l="1"/>
  <c r="J78" i="13"/>
  <c r="L77" i="13"/>
  <c r="K89" i="13" l="1"/>
  <c r="K88" i="13"/>
  <c r="K87" i="13"/>
  <c r="K86" i="13"/>
  <c r="K85" i="13"/>
  <c r="K84" i="13"/>
  <c r="I77" i="13"/>
  <c r="I81" i="13"/>
  <c r="I90" i="13" l="1"/>
  <c r="I89" i="13"/>
  <c r="I88" i="13"/>
  <c r="I87" i="13"/>
  <c r="I86" i="13"/>
  <c r="I85" i="13"/>
  <c r="I84" i="13"/>
  <c r="I83" i="13"/>
  <c r="I82" i="13"/>
  <c r="I80" i="13"/>
  <c r="I79" i="13"/>
  <c r="I78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F65" i="1" l="1"/>
  <c r="G65" i="1"/>
  <c r="H65" i="1"/>
  <c r="I65" i="1"/>
  <c r="L64" i="1" l="1"/>
  <c r="F64" i="1" l="1"/>
  <c r="G64" i="1"/>
  <c r="H64" i="1"/>
  <c r="I64" i="1"/>
  <c r="O67" i="1" l="1"/>
  <c r="O65" i="1"/>
  <c r="M68" i="1"/>
  <c r="M67" i="1"/>
  <c r="M66" i="1"/>
  <c r="M65" i="1"/>
  <c r="L68" i="1"/>
  <c r="L67" i="1"/>
  <c r="L66" i="1"/>
  <c r="L65" i="1"/>
  <c r="K68" i="1"/>
  <c r="K67" i="1"/>
  <c r="K66" i="1"/>
  <c r="K65" i="1"/>
  <c r="M64" i="1"/>
  <c r="K64" i="1"/>
  <c r="M63" i="1"/>
  <c r="M62" i="1"/>
  <c r="L62" i="1"/>
  <c r="M61" i="1"/>
  <c r="L61" i="1"/>
  <c r="M60" i="1"/>
  <c r="M59" i="1"/>
  <c r="M58" i="1"/>
  <c r="L58" i="1"/>
  <c r="L63" i="1"/>
  <c r="L60" i="1"/>
  <c r="L59" i="1"/>
  <c r="K63" i="1"/>
  <c r="K62" i="1"/>
  <c r="K61" i="1"/>
  <c r="K60" i="1"/>
  <c r="K59" i="1"/>
  <c r="K58" i="1"/>
  <c r="M57" i="1"/>
  <c r="L57" i="1"/>
  <c r="M52" i="1"/>
  <c r="K57" i="1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F63" i="1"/>
  <c r="F62" i="1"/>
  <c r="F61" i="1"/>
  <c r="F60" i="1"/>
  <c r="F59" i="1"/>
  <c r="F58" i="1"/>
  <c r="F57" i="1"/>
  <c r="F56" i="1"/>
  <c r="F55" i="1"/>
  <c r="F5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63" i="1"/>
  <c r="I62" i="1"/>
  <c r="I61" i="1"/>
  <c r="I60" i="1"/>
  <c r="I59" i="1"/>
  <c r="I58" i="1"/>
  <c r="I57" i="1"/>
  <c r="I56" i="1"/>
  <c r="I55" i="1"/>
  <c r="I54" i="1"/>
  <c r="F53" i="1"/>
  <c r="I53" i="1"/>
  <c r="F52" i="1"/>
  <c r="I52" i="1"/>
  <c r="F51" i="1"/>
  <c r="I51" i="1"/>
  <c r="M33" i="1"/>
  <c r="L33" i="1"/>
  <c r="M39" i="1"/>
  <c r="L39" i="1"/>
  <c r="M45" i="1"/>
  <c r="L45" i="1"/>
  <c r="P54" i="1"/>
  <c r="L52" i="1"/>
  <c r="M56" i="1"/>
  <c r="L56" i="1"/>
  <c r="M55" i="1"/>
  <c r="L55" i="1"/>
  <c r="M54" i="1"/>
  <c r="L54" i="1"/>
  <c r="M53" i="1"/>
  <c r="L53" i="1"/>
  <c r="K56" i="1"/>
  <c r="K55" i="1"/>
  <c r="K54" i="1"/>
  <c r="K53" i="1"/>
  <c r="K52" i="1"/>
  <c r="M51" i="1"/>
  <c r="L51" i="1"/>
  <c r="M50" i="1"/>
  <c r="M49" i="1"/>
  <c r="L49" i="1"/>
  <c r="M48" i="1"/>
  <c r="L48" i="1"/>
  <c r="M47" i="1"/>
  <c r="L47" i="1"/>
  <c r="M46" i="1"/>
  <c r="L46" i="1"/>
  <c r="L50" i="1"/>
  <c r="K51" i="1"/>
  <c r="K50" i="1"/>
  <c r="K49" i="1"/>
  <c r="K48" i="1"/>
  <c r="K47" i="1"/>
  <c r="K46" i="1"/>
  <c r="K45" i="1"/>
  <c r="I50" i="1"/>
  <c r="F50" i="1"/>
  <c r="I49" i="1"/>
  <c r="F49" i="1"/>
  <c r="I48" i="1"/>
  <c r="F48" i="1"/>
  <c r="I47" i="1"/>
  <c r="F47" i="1"/>
  <c r="I46" i="1"/>
  <c r="F46" i="1"/>
  <c r="I45" i="1"/>
  <c r="F45" i="1"/>
  <c r="M44" i="1"/>
  <c r="L44" i="1"/>
  <c r="K44" i="1"/>
  <c r="I44" i="1"/>
  <c r="F44" i="1"/>
  <c r="M43" i="1"/>
  <c r="L43" i="1"/>
  <c r="K43" i="1"/>
  <c r="I43" i="1"/>
  <c r="F43" i="1"/>
  <c r="M42" i="1"/>
  <c r="L42" i="1"/>
  <c r="K42" i="1"/>
  <c r="I42" i="1"/>
  <c r="F42" i="1"/>
  <c r="M41" i="1"/>
  <c r="L41" i="1"/>
  <c r="K41" i="1"/>
  <c r="I41" i="1"/>
  <c r="F41" i="1"/>
  <c r="M40" i="1"/>
  <c r="L40" i="1"/>
  <c r="K40" i="1"/>
  <c r="I40" i="1"/>
  <c r="F40" i="1"/>
  <c r="K39" i="1"/>
  <c r="I39" i="1"/>
  <c r="F39" i="1"/>
  <c r="M38" i="1"/>
  <c r="L38" i="1"/>
  <c r="K38" i="1"/>
  <c r="I38" i="1"/>
  <c r="F38" i="1"/>
  <c r="M37" i="1"/>
  <c r="L37" i="1"/>
  <c r="K37" i="1"/>
  <c r="I37" i="1"/>
  <c r="F37" i="1"/>
  <c r="M36" i="1"/>
  <c r="L36" i="1"/>
  <c r="K36" i="1"/>
  <c r="I36" i="1"/>
  <c r="F36" i="1"/>
  <c r="M35" i="1"/>
  <c r="L35" i="1"/>
  <c r="K35" i="1"/>
  <c r="I35" i="1"/>
  <c r="F35" i="1"/>
  <c r="M34" i="1"/>
  <c r="L34" i="1"/>
  <c r="K34" i="1"/>
  <c r="I34" i="1"/>
  <c r="F34" i="1"/>
  <c r="K33" i="1"/>
  <c r="I33" i="1"/>
  <c r="F33" i="1"/>
  <c r="M32" i="1"/>
  <c r="L32" i="1"/>
  <c r="K32" i="1"/>
  <c r="I32" i="1"/>
  <c r="F32" i="1"/>
  <c r="M31" i="1"/>
  <c r="L31" i="1"/>
  <c r="K31" i="1"/>
  <c r="I31" i="1"/>
  <c r="F31" i="1"/>
  <c r="M30" i="1"/>
  <c r="L30" i="1"/>
  <c r="K30" i="1"/>
  <c r="I30" i="1"/>
  <c r="F30" i="1"/>
  <c r="M29" i="1"/>
  <c r="L29" i="1"/>
  <c r="K29" i="1"/>
  <c r="I29" i="1"/>
  <c r="F29" i="1"/>
  <c r="M28" i="1"/>
  <c r="L28" i="1"/>
  <c r="K28" i="1"/>
  <c r="I28" i="1"/>
  <c r="F28" i="1"/>
  <c r="M27" i="1"/>
  <c r="L27" i="1"/>
  <c r="K27" i="1"/>
  <c r="I27" i="1"/>
  <c r="F27" i="1"/>
  <c r="M26" i="1"/>
  <c r="L26" i="1"/>
  <c r="K26" i="1"/>
  <c r="I26" i="1"/>
  <c r="F26" i="1"/>
  <c r="M25" i="1"/>
  <c r="L25" i="1"/>
  <c r="K25" i="1"/>
  <c r="I25" i="1"/>
  <c r="F25" i="1"/>
  <c r="M24" i="1"/>
  <c r="L24" i="1"/>
  <c r="K24" i="1"/>
  <c r="I24" i="1"/>
  <c r="F24" i="1"/>
  <c r="M23" i="1"/>
  <c r="L23" i="1"/>
  <c r="K23" i="1"/>
  <c r="I23" i="1"/>
  <c r="F23" i="1"/>
  <c r="M22" i="1"/>
  <c r="L22" i="1"/>
  <c r="K22" i="1"/>
  <c r="I22" i="1"/>
  <c r="F22" i="1"/>
  <c r="M21" i="1"/>
  <c r="L21" i="1"/>
  <c r="K21" i="1"/>
  <c r="I21" i="1"/>
  <c r="F21" i="1"/>
  <c r="M20" i="1"/>
  <c r="L20" i="1"/>
  <c r="K20" i="1"/>
  <c r="I20" i="1"/>
  <c r="F20" i="1"/>
  <c r="M19" i="1"/>
  <c r="L19" i="1"/>
  <c r="K19" i="1"/>
  <c r="I19" i="1"/>
  <c r="F19" i="1"/>
  <c r="M18" i="1"/>
  <c r="L18" i="1"/>
  <c r="K18" i="1"/>
  <c r="I18" i="1"/>
  <c r="F18" i="1"/>
  <c r="M17" i="1"/>
  <c r="L17" i="1"/>
  <c r="K17" i="1"/>
  <c r="I17" i="1"/>
  <c r="F17" i="1"/>
  <c r="M16" i="1"/>
  <c r="L16" i="1"/>
  <c r="K16" i="1"/>
  <c r="I16" i="1"/>
  <c r="F16" i="1"/>
  <c r="M15" i="1"/>
  <c r="L15" i="1"/>
  <c r="K15" i="1"/>
  <c r="I15" i="1"/>
  <c r="F15" i="1"/>
  <c r="M14" i="1"/>
  <c r="L14" i="1"/>
  <c r="K14" i="1"/>
  <c r="I14" i="1"/>
  <c r="F14" i="1"/>
  <c r="M13" i="1"/>
  <c r="L13" i="1"/>
  <c r="K13" i="1"/>
  <c r="I13" i="1"/>
  <c r="F13" i="1"/>
  <c r="M12" i="1"/>
  <c r="L12" i="1"/>
  <c r="K12" i="1"/>
  <c r="I12" i="1"/>
  <c r="F12" i="1"/>
  <c r="M11" i="1"/>
  <c r="L11" i="1"/>
  <c r="K11" i="1"/>
  <c r="I11" i="1"/>
  <c r="F11" i="1"/>
  <c r="M10" i="1"/>
  <c r="L10" i="1"/>
  <c r="K10" i="1"/>
  <c r="I10" i="1"/>
  <c r="F10" i="1"/>
  <c r="M9" i="1"/>
  <c r="L9" i="1"/>
  <c r="K9" i="1"/>
  <c r="I9" i="1"/>
  <c r="F9" i="1"/>
  <c r="M8" i="1"/>
  <c r="L8" i="1"/>
  <c r="K8" i="1"/>
  <c r="I8" i="1"/>
  <c r="F8" i="1"/>
  <c r="M7" i="1"/>
  <c r="L7" i="1"/>
  <c r="K7" i="1"/>
  <c r="I7" i="1"/>
  <c r="F7" i="1"/>
  <c r="M6" i="1"/>
  <c r="L6" i="1"/>
  <c r="K6" i="1"/>
  <c r="I6" i="1"/>
  <c r="F6" i="1"/>
  <c r="M5" i="1"/>
  <c r="L5" i="1"/>
  <c r="K5" i="1"/>
  <c r="I5" i="1"/>
  <c r="F5" i="1"/>
  <c r="M4" i="1"/>
  <c r="L4" i="1"/>
  <c r="K4" i="1"/>
  <c r="I4" i="1"/>
  <c r="F4" i="1"/>
  <c r="M3" i="1"/>
  <c r="L3" i="1"/>
  <c r="K3" i="1"/>
  <c r="I3" i="1"/>
  <c r="F3" i="1"/>
  <c r="I2" i="1"/>
  <c r="F2" i="1"/>
  <c r="Q54" i="1"/>
  <c r="O54" i="1"/>
</calcChain>
</file>

<file path=xl/sharedStrings.xml><?xml version="1.0" encoding="utf-8"?>
<sst xmlns="http://schemas.openxmlformats.org/spreadsheetml/2006/main" count="66" uniqueCount="44">
  <si>
    <t>MES</t>
  </si>
  <si>
    <t>IPC Inflación Congreso</t>
  </si>
  <si>
    <t>IPC Inflación Pcia. San Luis</t>
  </si>
  <si>
    <t>IPC Mediana INDEC/CABA/CONGRESO</t>
  </si>
  <si>
    <t>IPC Prom. s/ INDEC</t>
  </si>
  <si>
    <t>IPC Med. TODOS</t>
  </si>
  <si>
    <t>IPC Med. s/INDEC</t>
  </si>
  <si>
    <t>% Acum. Salario</t>
  </si>
  <si>
    <t>Aumento $</t>
  </si>
  <si>
    <t>4,2</t>
  </si>
  <si>
    <t>Período</t>
  </si>
  <si>
    <t>Inflación según</t>
  </si>
  <si>
    <t>IPC CABA</t>
  </si>
  <si>
    <t>Salario Cat. 4 (confor.)</t>
  </si>
  <si>
    <t>JUN15-JUN16</t>
  </si>
  <si>
    <t>JUN16-DIC16</t>
  </si>
  <si>
    <t>JUN15-DIC16</t>
  </si>
  <si>
    <t>DIC15-DIC16</t>
  </si>
  <si>
    <t>% Aumento s/ mes anterior</t>
  </si>
  <si>
    <t>IPCBA. Evolución del Nivel General, de los bienes y de los servicios. Índices y variaciones porcentuales respecto del mes anterior. Ciudad de Buenos Aires. Julio de 2012 / Mayo de 2017</t>
  </si>
  <si>
    <t>Mes</t>
  </si>
  <si>
    <t>Nivel General</t>
  </si>
  <si>
    <t>Bienes</t>
  </si>
  <si>
    <t>Servicios</t>
  </si>
  <si>
    <r>
      <t>1</t>
    </r>
    <r>
      <rPr>
        <sz val="8"/>
        <rFont val="Arial"/>
        <family val="2"/>
      </rPr>
      <t xml:space="preserve"> Base julio 2011 - junio 2012 = 100.</t>
    </r>
  </si>
  <si>
    <t>* Datos provisorios.</t>
  </si>
  <si>
    <r>
      <rPr>
        <b/>
        <sz val="8"/>
        <color indexed="8"/>
        <rFont val="Arial"/>
        <family val="2"/>
      </rPr>
      <t xml:space="preserve">Fuente: </t>
    </r>
    <r>
      <rPr>
        <sz val="8"/>
        <color indexed="8"/>
        <rFont val="Arial"/>
        <family val="2"/>
      </rPr>
      <t>Dirección General de Estadística y Censos - Ministerio de Hacienda GCBA.</t>
    </r>
  </si>
  <si>
    <t>DATOS OK</t>
  </si>
  <si>
    <t>JUN15 a JUN16</t>
  </si>
  <si>
    <t>JUN16 a DIC16</t>
  </si>
  <si>
    <t>JUN15 a DIC16</t>
  </si>
  <si>
    <t>JUN16-JUN17</t>
  </si>
  <si>
    <t>26% (aprox)</t>
  </si>
  <si>
    <t>JUN16 a JUN17</t>
  </si>
  <si>
    <t>DIA DEL TELEFONICO</t>
  </si>
  <si>
    <t>JUN17-DIC17</t>
  </si>
  <si>
    <t>JUN16-ENE17</t>
  </si>
  <si>
    <t>499.17</t>
  </si>
  <si>
    <t>IPC INDEC</t>
  </si>
  <si>
    <t>ACUMULADO</t>
  </si>
  <si>
    <t>SALARIO</t>
  </si>
  <si>
    <t>Índice</t>
  </si>
  <si>
    <t>Variación porcentual mensual</t>
  </si>
  <si>
    <r>
      <t>Índice</t>
    </r>
    <r>
      <rPr>
        <b/>
        <vertAlign val="superscript"/>
        <sz val="8"/>
        <color indexed="8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</si>
</sst>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2"/>
      <name val="Arial"/>
      <family val="2"/>
      <charset val="1"/>
    </font>
    <font>
      <b/>
      <sz val="11"/>
      <color rgb="FF1F497D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3F3F3F"/>
      <name val="Calibri"/>
      <family val="2"/>
      <charset val="1"/>
    </font>
    <font>
      <b/>
      <sz val="11"/>
      <name val="Calibri"/>
      <family val="2"/>
      <charset val="1"/>
    </font>
    <font>
      <b/>
      <sz val="15"/>
      <color rgb="FF1F497D"/>
      <name val="Calibri"/>
      <family val="2"/>
      <charset val="1"/>
    </font>
    <font>
      <b/>
      <sz val="13"/>
      <color rgb="FF1F497D"/>
      <name val="Calibri"/>
      <family val="2"/>
      <charset val="1"/>
    </font>
    <font>
      <b/>
      <sz val="14"/>
      <color rgb="FF1F497D"/>
      <name val="Calibri"/>
      <family val="2"/>
      <charset val="1"/>
    </font>
    <font>
      <sz val="11"/>
      <name val="Arial Narrow"/>
      <family val="2"/>
    </font>
    <font>
      <sz val="11"/>
      <color rgb="FF000000"/>
      <name val="Arial Narrow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  <charset val="1"/>
    </font>
    <font>
      <b/>
      <sz val="15"/>
      <color theme="3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9F9F9"/>
      </patternFill>
    </fill>
    <fill>
      <patternFill patternType="solid">
        <fgColor rgb="FFD9D9D9"/>
        <bgColor rgb="FFB7DEE8"/>
      </patternFill>
    </fill>
    <fill>
      <patternFill patternType="solid">
        <fgColor rgb="FFBFBFBF"/>
        <bgColor rgb="FFA7C0DE"/>
      </patternFill>
    </fill>
    <fill>
      <patternFill patternType="solid">
        <fgColor rgb="FFFFFF00"/>
        <bgColor rgb="FFFFFF00"/>
      </patternFill>
    </fill>
    <fill>
      <patternFill patternType="solid">
        <fgColor rgb="FFB7DEE8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Border="0" applyProtection="0"/>
    <xf numFmtId="9" fontId="15" fillId="0" borderId="0" applyFont="0" applyFill="0" applyBorder="0" applyAlignment="0" applyProtection="0"/>
    <xf numFmtId="0" fontId="16" fillId="0" borderId="10" applyNumberFormat="0" applyFill="0" applyAlignment="0" applyProtection="0"/>
    <xf numFmtId="0" fontId="25" fillId="0" borderId="0"/>
    <xf numFmtId="0" fontId="1" fillId="0" borderId="0"/>
    <xf numFmtId="0" fontId="26" fillId="0" borderId="0"/>
  </cellStyleXfs>
  <cellXfs count="89">
    <xf numFmtId="0" fontId="0" fillId="0" borderId="0" xfId="0"/>
    <xf numFmtId="0" fontId="2" fillId="0" borderId="0" xfId="0" applyFont="1"/>
    <xf numFmtId="0" fontId="3" fillId="0" borderId="1" xfId="1" applyFont="1" applyFill="1" applyBorder="1" applyAlignment="1" applyProtection="1">
      <alignment horizontal="center" vertical="center"/>
    </xf>
    <xf numFmtId="0" fontId="3" fillId="3" borderId="1" xfId="1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2" fontId="0" fillId="0" borderId="0" xfId="0" applyNumberFormat="1"/>
    <xf numFmtId="17" fontId="3" fillId="0" borderId="1" xfId="1" applyNumberFormat="1" applyFont="1" applyFill="1" applyBorder="1" applyAlignment="1" applyProtection="1">
      <alignment horizontal="left" vertical="center"/>
    </xf>
    <xf numFmtId="2" fontId="0" fillId="0" borderId="6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6" fillId="2" borderId="2" xfId="1" applyNumberFormat="1" applyFont="1" applyFill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2" fontId="4" fillId="5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7" xfId="0" applyBorder="1"/>
    <xf numFmtId="0" fontId="8" fillId="0" borderId="4" xfId="1" applyFont="1" applyBorder="1" applyAlignment="1" applyProtection="1">
      <alignment horizontal="center" vertical="center" wrapText="1"/>
    </xf>
    <xf numFmtId="2" fontId="7" fillId="2" borderId="3" xfId="1" applyNumberFormat="1" applyFont="1" applyFill="1" applyBorder="1" applyAlignment="1" applyProtection="1">
      <alignment horizontal="center" vertical="center"/>
    </xf>
    <xf numFmtId="0" fontId="9" fillId="6" borderId="1" xfId="1" applyFont="1" applyFill="1" applyBorder="1" applyAlignment="1" applyProtection="1">
      <alignment horizontal="left" vertical="center"/>
    </xf>
    <xf numFmtId="3" fontId="12" fillId="7" borderId="7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2" fontId="19" fillId="9" borderId="7" xfId="0" applyNumberFormat="1" applyFont="1" applyFill="1" applyBorder="1" applyAlignment="1">
      <alignment horizontal="right"/>
    </xf>
    <xf numFmtId="164" fontId="19" fillId="9" borderId="7" xfId="0" applyNumberFormat="1" applyFont="1" applyFill="1" applyBorder="1" applyAlignment="1">
      <alignment horizontal="right"/>
    </xf>
    <xf numFmtId="2" fontId="20" fillId="10" borderId="7" xfId="0" applyNumberFormat="1" applyFont="1" applyFill="1" applyBorder="1" applyAlignment="1">
      <alignment horizontal="right" vertical="top" wrapText="1"/>
    </xf>
    <xf numFmtId="164" fontId="20" fillId="10" borderId="7" xfId="0" applyNumberFormat="1" applyFont="1" applyFill="1" applyBorder="1" applyAlignment="1">
      <alignment horizontal="right" vertical="top" wrapText="1"/>
    </xf>
    <xf numFmtId="17" fontId="19" fillId="9" borderId="0" xfId="0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2" fontId="19" fillId="9" borderId="0" xfId="0" applyNumberFormat="1" applyFont="1" applyFill="1" applyBorder="1" applyAlignment="1">
      <alignment horizontal="right"/>
    </xf>
    <xf numFmtId="164" fontId="19" fillId="9" borderId="0" xfId="0" applyNumberFormat="1" applyFont="1" applyFill="1" applyBorder="1" applyAlignment="1">
      <alignment horizontal="right"/>
    </xf>
    <xf numFmtId="0" fontId="21" fillId="9" borderId="0" xfId="0" quotePrefix="1" applyFont="1" applyFill="1" applyBorder="1" applyAlignment="1">
      <alignment horizontal="left" vertical="center"/>
    </xf>
    <xf numFmtId="0" fontId="23" fillId="9" borderId="0" xfId="0" applyFont="1" applyFill="1"/>
    <xf numFmtId="0" fontId="22" fillId="9" borderId="0" xfId="0" quotePrefix="1" applyFont="1" applyFill="1" applyBorder="1" applyAlignment="1">
      <alignment horizontal="left" vertical="center"/>
    </xf>
    <xf numFmtId="10" fontId="0" fillId="0" borderId="0" xfId="2" applyNumberFormat="1" applyFont="1"/>
    <xf numFmtId="0" fontId="18" fillId="8" borderId="14" xfId="0" applyFont="1" applyFill="1" applyBorder="1" applyAlignment="1">
      <alignment horizontal="center" vertical="center" wrapText="1"/>
    </xf>
    <xf numFmtId="164" fontId="0" fillId="0" borderId="0" xfId="0" applyNumberFormat="1"/>
    <xf numFmtId="2" fontId="10" fillId="0" borderId="6" xfId="0" applyNumberFormat="1" applyFont="1" applyFill="1" applyBorder="1" applyAlignment="1">
      <alignment horizontal="center" vertical="center" wrapText="1"/>
    </xf>
    <xf numFmtId="2" fontId="10" fillId="0" borderId="6" xfId="0" applyNumberFormat="1" applyFont="1" applyFill="1" applyBorder="1" applyAlignment="1">
      <alignment horizontal="center" vertical="center"/>
    </xf>
    <xf numFmtId="2" fontId="10" fillId="0" borderId="2" xfId="1" applyNumberFormat="1" applyFont="1" applyFill="1" applyBorder="1" applyAlignment="1" applyProtection="1">
      <alignment horizontal="center" vertical="center"/>
    </xf>
    <xf numFmtId="2" fontId="10" fillId="0" borderId="7" xfId="0" applyNumberFormat="1" applyFont="1" applyFill="1" applyBorder="1" applyAlignment="1">
      <alignment horizontal="center" vertical="center" wrapText="1"/>
    </xf>
    <xf numFmtId="2" fontId="10" fillId="0" borderId="7" xfId="0" applyNumberFormat="1" applyFont="1" applyFill="1" applyBorder="1" applyAlignment="1">
      <alignment horizontal="center" vertical="center"/>
    </xf>
    <xf numFmtId="2" fontId="10" fillId="0" borderId="8" xfId="1" applyNumberFormat="1" applyFont="1" applyFill="1" applyBorder="1" applyAlignment="1" applyProtection="1">
      <alignment horizontal="center"/>
    </xf>
    <xf numFmtId="2" fontId="10" fillId="0" borderId="7" xfId="1" applyNumberFormat="1" applyFont="1" applyFill="1" applyBorder="1" applyAlignment="1" applyProtection="1">
      <alignment horizontal="center"/>
    </xf>
    <xf numFmtId="2" fontId="11" fillId="0" borderId="7" xfId="1" applyNumberFormat="1" applyFont="1" applyFill="1" applyBorder="1" applyAlignment="1" applyProtection="1">
      <alignment horizontal="center"/>
    </xf>
    <xf numFmtId="2" fontId="11" fillId="0" borderId="9" xfId="1" applyNumberFormat="1" applyFont="1" applyFill="1" applyBorder="1" applyAlignment="1" applyProtection="1">
      <alignment horizont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7" xfId="0" applyFill="1" applyBorder="1"/>
    <xf numFmtId="2" fontId="0" fillId="0" borderId="0" xfId="0" applyNumberFormat="1" applyAlignment="1">
      <alignment horizontal="left"/>
    </xf>
    <xf numFmtId="2" fontId="0" fillId="0" borderId="6" xfId="0" applyNumberFormat="1" applyBorder="1" applyAlignment="1">
      <alignment horizontal="left" vertical="center"/>
    </xf>
    <xf numFmtId="2" fontId="0" fillId="0" borderId="7" xfId="0" applyNumberFormat="1" applyBorder="1" applyAlignment="1">
      <alignment horizontal="left" vertical="center"/>
    </xf>
    <xf numFmtId="2" fontId="0" fillId="0" borderId="7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0" fontId="14" fillId="0" borderId="0" xfId="0" applyNumberFormat="1" applyFont="1" applyAlignment="1">
      <alignment horizontal="left" vertical="center"/>
    </xf>
    <xf numFmtId="2" fontId="6" fillId="2" borderId="2" xfId="1" applyNumberFormat="1" applyFont="1" applyFill="1" applyBorder="1" applyAlignment="1" applyProtection="1">
      <alignment horizontal="left" vertical="center"/>
    </xf>
    <xf numFmtId="2" fontId="20" fillId="10" borderId="0" xfId="0" applyNumberFormat="1" applyFont="1" applyFill="1" applyBorder="1" applyAlignment="1">
      <alignment horizontal="right" vertical="top" wrapText="1"/>
    </xf>
    <xf numFmtId="164" fontId="20" fillId="10" borderId="0" xfId="0" applyNumberFormat="1" applyFont="1" applyFill="1" applyBorder="1" applyAlignment="1">
      <alignment horizontal="right" vertical="top" wrapText="1"/>
    </xf>
    <xf numFmtId="2" fontId="20" fillId="10" borderId="7" xfId="4" applyNumberFormat="1" applyFont="1" applyFill="1" applyBorder="1" applyAlignment="1">
      <alignment horizontal="right" vertical="top" wrapText="1"/>
    </xf>
    <xf numFmtId="164" fontId="20" fillId="10" borderId="7" xfId="4" applyNumberFormat="1" applyFont="1" applyFill="1" applyBorder="1" applyAlignment="1">
      <alignment horizontal="right" vertical="top" wrapText="1"/>
    </xf>
    <xf numFmtId="164" fontId="0" fillId="0" borderId="0" xfId="2" applyNumberFormat="1" applyFont="1"/>
    <xf numFmtId="0" fontId="18" fillId="8" borderId="7" xfId="0" applyFont="1" applyFill="1" applyBorder="1" applyAlignment="1">
      <alignment horizontal="center" vertical="center" wrapText="1"/>
    </xf>
    <xf numFmtId="17" fontId="27" fillId="0" borderId="7" xfId="0" applyNumberFormat="1" applyFont="1" applyBorder="1" applyAlignment="1">
      <alignment horizontal="center" vertical="center" wrapText="1"/>
    </xf>
    <xf numFmtId="164" fontId="28" fillId="0" borderId="7" xfId="0" applyNumberFormat="1" applyFont="1" applyBorder="1"/>
    <xf numFmtId="164" fontId="27" fillId="0" borderId="7" xfId="0" applyNumberFormat="1" applyFont="1" applyBorder="1"/>
    <xf numFmtId="164" fontId="29" fillId="0" borderId="7" xfId="0" applyNumberFormat="1" applyFont="1" applyFill="1" applyBorder="1"/>
    <xf numFmtId="164" fontId="22" fillId="0" borderId="7" xfId="0" applyNumberFormat="1" applyFont="1" applyFill="1" applyBorder="1"/>
    <xf numFmtId="17" fontId="19" fillId="9" borderId="12" xfId="0" applyNumberFormat="1" applyFont="1" applyFill="1" applyBorder="1" applyAlignment="1"/>
    <xf numFmtId="0" fontId="24" fillId="8" borderId="7" xfId="0" applyFont="1" applyFill="1" applyBorder="1" applyAlignment="1">
      <alignment horizontal="center" vertical="center"/>
    </xf>
    <xf numFmtId="2" fontId="0" fillId="0" borderId="0" xfId="2" applyNumberFormat="1" applyFont="1"/>
    <xf numFmtId="0" fontId="17" fillId="0" borderId="0" xfId="0" applyFont="1" applyBorder="1" applyAlignment="1">
      <alignment horizontal="justify" vertical="justify" wrapText="1"/>
    </xf>
    <xf numFmtId="0" fontId="17" fillId="0" borderId="11" xfId="0" applyFont="1" applyBorder="1" applyAlignment="1">
      <alignment horizontal="center" wrapText="1"/>
    </xf>
    <xf numFmtId="0" fontId="24" fillId="8" borderId="7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/>
    </xf>
    <xf numFmtId="0" fontId="18" fillId="8" borderId="15" xfId="0" applyFont="1" applyFill="1" applyBorder="1" applyAlignment="1">
      <alignment horizontal="center"/>
    </xf>
    <xf numFmtId="0" fontId="18" fillId="8" borderId="13" xfId="0" applyFont="1" applyFill="1" applyBorder="1" applyAlignment="1">
      <alignment horizontal="center"/>
    </xf>
    <xf numFmtId="0" fontId="7" fillId="0" borderId="3" xfId="1" applyFont="1" applyBorder="1" applyAlignment="1" applyProtection="1">
      <alignment horizontal="center" vertical="center"/>
    </xf>
    <xf numFmtId="0" fontId="16" fillId="0" borderId="10" xfId="3" applyAlignment="1" applyProtection="1">
      <alignment horizontal="center" vertical="center"/>
    </xf>
  </cellXfs>
  <cellStyles count="7">
    <cellStyle name="Encabezado 1" xfId="3" builtinId="16"/>
    <cellStyle name="Normal" xfId="0" builtinId="0"/>
    <cellStyle name="Normal 2" xfId="5"/>
    <cellStyle name="Normal 2 3" xfId="6"/>
    <cellStyle name="Normal 3" xfId="4"/>
    <cellStyle name="Porcentaje" xfId="2" builtinId="5"/>
    <cellStyle name="Texto explicativo" xfId="1" builtinId="53" customBuiltin="1"/>
  </cellStyles>
  <dxfs count="0"/>
  <tableStyles count="0" defaultTableStyle="TableStyleMedium9" defaultPivotStyle="PivotStyleLight16"/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5B3D7"/>
      <rgbColor rgb="FFBE4B48"/>
      <rgbColor rgb="FFF2F2F2"/>
      <rgbColor rgb="FFB7DEE8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0DE"/>
      <rgbColor rgb="FFFF99CC"/>
      <rgbColor rgb="FFCC99FF"/>
      <rgbColor rgb="FFFFCC99"/>
      <rgbColor rgb="FF4F81BD"/>
      <rgbColor rgb="FF33CCCC"/>
      <rgbColor rgb="FF98B855"/>
      <rgbColor rgb="FFFFCC00"/>
      <rgbColor rgb="FFFF9900"/>
      <rgbColor rgb="FFFF6600"/>
      <rgbColor rgb="FF4A7EBB"/>
      <rgbColor rgb="FF9BBB59"/>
      <rgbColor rgb="FF003366"/>
      <rgbColor rgb="FF339966"/>
      <rgbColor rgb="FF003300"/>
      <rgbColor rgb="FF333300"/>
      <rgbColor rgb="FF993300"/>
      <rgbColor rgb="FFC0504D"/>
      <rgbColor rgb="FF1F497D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Indices de IPC (Inflación) comparados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IPC INDEC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DATOS!$A$69:$A$80</c15:sqref>
                  </c15:fullRef>
                </c:ext>
              </c:extLst>
              <c:f>DATOS!$A$69:$A$77</c:f>
              <c:numCache>
                <c:formatCode>mmm\-yy</c:formatCode>
                <c:ptCount val="9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DATOS!$B$69:$B$72</c15:sqref>
                  </c15:fullRef>
                </c:ext>
              </c:extLst>
              <c:f>DATOS!$B$69:$B$72</c:f>
              <c:numCache>
                <c:formatCode>0.00</c:formatCode>
                <c:ptCount val="4"/>
                <c:pt idx="0">
                  <c:v>3.1</c:v>
                </c:pt>
                <c:pt idx="1">
                  <c:v>3.9</c:v>
                </c:pt>
                <c:pt idx="2">
                  <c:v>6.5</c:v>
                </c:pt>
                <c:pt idx="3">
                  <c:v>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18-1146-BCD6-9291EA42C0AD}"/>
            </c:ext>
          </c:extLst>
        </c:ser>
        <c:ser>
          <c:idx val="1"/>
          <c:order val="1"/>
          <c:tx>
            <c:strRef>
              <c:f>DATOS!$C$1</c:f>
              <c:strCache>
                <c:ptCount val="1"/>
                <c:pt idx="0">
                  <c:v>IPC CABA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DATOS!$A$69:$A$80</c15:sqref>
                  </c15:fullRef>
                </c:ext>
              </c:extLst>
              <c:f>DATOS!$A$69:$A$77</c:f>
              <c:numCache>
                <c:formatCode>mmm\-yy</c:formatCode>
                <c:ptCount val="9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DATOS!$C$69:$C$72</c15:sqref>
                  </c15:fullRef>
                </c:ext>
              </c:extLst>
              <c:f>DATOS!$C$69:$C$72</c:f>
              <c:numCache>
                <c:formatCode>0.00</c:formatCode>
                <c:ptCount val="4"/>
                <c:pt idx="0">
                  <c:v>2.7</c:v>
                </c:pt>
                <c:pt idx="1">
                  <c:v>3.7</c:v>
                </c:pt>
                <c:pt idx="2">
                  <c:v>6</c:v>
                </c:pt>
                <c:pt idx="3">
                  <c:v>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18-1146-BCD6-9291EA42C0AD}"/>
            </c:ext>
          </c:extLst>
        </c:ser>
        <c:ser>
          <c:idx val="2"/>
          <c:order val="2"/>
          <c:tx>
            <c:strRef>
              <c:f>IPC_CABA!$J$76</c:f>
              <c:strCache>
                <c:ptCount val="1"/>
                <c:pt idx="0">
                  <c:v>ACUMULADO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DATOS!$A$69:$A$80</c15:sqref>
                  </c15:fullRef>
                </c:ext>
              </c:extLst>
              <c:f>DATOS!$A$69:$A$77</c:f>
              <c:numCache>
                <c:formatCode>mmm\-yy</c:formatCode>
                <c:ptCount val="9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IPC_CABA!$J$78:$J$81</c15:sqref>
                  </c15:fullRef>
                </c:ext>
              </c:extLst>
              <c:f>IPC_CABA!$J$78:$J$81</c:f>
              <c:numCache>
                <c:formatCode>0.0</c:formatCode>
                <c:ptCount val="4"/>
                <c:pt idx="0">
                  <c:v>2.6903995590091823</c:v>
                </c:pt>
                <c:pt idx="1">
                  <c:v>6.4405996052421033</c:v>
                </c:pt>
                <c:pt idx="2">
                  <c:v>12.840300869534293</c:v>
                </c:pt>
                <c:pt idx="3">
                  <c:v>18.784785817166629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IPC_CABA!$K$76</c:f>
              <c:strCache>
                <c:ptCount val="1"/>
                <c:pt idx="0">
                  <c:v>SALARIO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DATOS!$A$69:$A$80</c15:sqref>
                  </c15:fullRef>
                </c:ext>
              </c:extLst>
              <c:f>DATOS!$A$69:$A$77</c:f>
              <c:numCache>
                <c:formatCode>mmm\-yy</c:formatCode>
                <c:ptCount val="9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IPC_CABA!$K$78:$K$89</c15:sqref>
                  </c15:fullRef>
                </c:ext>
              </c:extLst>
              <c:f>IPC_CABA!$K$78:$K$86</c:f>
              <c:numCache>
                <c:formatCode>General</c:formatCode>
                <c:ptCount val="9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30.5</c:v>
                </c:pt>
                <c:pt idx="7">
                  <c:v>32.5</c:v>
                </c:pt>
                <c:pt idx="8">
                  <c:v>32.5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marker val="1"/>
        <c:smooth val="0"/>
        <c:axId val="235935056"/>
        <c:axId val="235937232"/>
      </c:lineChart>
      <c:dateAx>
        <c:axId val="235935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37232"/>
        <c:crosses val="autoZero"/>
        <c:auto val="1"/>
        <c:lblOffset val="100"/>
        <c:baseTimeUnit val="months"/>
      </c:dateAx>
      <c:valAx>
        <c:axId val="2359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35056"/>
        <c:crosses val="autoZero"/>
        <c:crossBetween val="midCat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Indices IPC/Inflación comparados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'IPC COMP'!$A$3</c:f>
              <c:strCache>
                <c:ptCount val="1"/>
                <c:pt idx="0">
                  <c:v>IPC CABA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'IPC COMP'!$B$2:$E$2</c:f>
              <c:strCache>
                <c:ptCount val="4"/>
                <c:pt idx="0">
                  <c:v>JUN15 a JUN16</c:v>
                </c:pt>
                <c:pt idx="1">
                  <c:v>JUN15 a DIC16</c:v>
                </c:pt>
                <c:pt idx="2">
                  <c:v>JUN16 a DIC16</c:v>
                </c:pt>
                <c:pt idx="3">
                  <c:v>JUN16 a JUN17</c:v>
                </c:pt>
              </c:strCache>
            </c:strRef>
          </c:cat>
          <c:val>
            <c:numRef>
              <c:f>'IPC COMP'!$B$3:$E$3</c:f>
              <c:numCache>
                <c:formatCode>0.00</c:formatCode>
                <c:ptCount val="4"/>
                <c:pt idx="0">
                  <c:v>47.07</c:v>
                </c:pt>
                <c:pt idx="1">
                  <c:v>60.53</c:v>
                </c:pt>
                <c:pt idx="2">
                  <c:v>9.1</c:v>
                </c:pt>
                <c:pt idx="3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42-6F49-A47D-E903274D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54464000"/>
        <c:axId val="306998976"/>
      </c:barChart>
      <c:catAx>
        <c:axId val="544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998976"/>
        <c:crosses val="autoZero"/>
        <c:auto val="1"/>
        <c:lblAlgn val="ctr"/>
        <c:lblOffset val="100"/>
        <c:noMultiLvlLbl val="0"/>
      </c:catAx>
      <c:valAx>
        <c:axId val="3069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Indices de IPC (Inflación) comparados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IPC INDEC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DATOS!$A$69:$A$72</c:f>
              <c:numCache>
                <c:formatCode>mmm\-yy</c:formatCode>
                <c:ptCount val="4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</c:numCache>
            </c:numRef>
          </c:cat>
          <c:val>
            <c:numRef>
              <c:f>DATOS!$B$69:$B$72</c:f>
              <c:numCache>
                <c:formatCode>0.00</c:formatCode>
                <c:ptCount val="4"/>
                <c:pt idx="0">
                  <c:v>3.1</c:v>
                </c:pt>
                <c:pt idx="1">
                  <c:v>3.9</c:v>
                </c:pt>
                <c:pt idx="2">
                  <c:v>6.5</c:v>
                </c:pt>
                <c:pt idx="3">
                  <c:v>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18-1146-BCD6-9291EA42C0AD}"/>
            </c:ext>
          </c:extLst>
        </c:ser>
        <c:ser>
          <c:idx val="1"/>
          <c:order val="1"/>
          <c:tx>
            <c:strRef>
              <c:f>DATOS!$C$1</c:f>
              <c:strCache>
                <c:ptCount val="1"/>
                <c:pt idx="0">
                  <c:v>IPC CABA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DATOS!$A$69:$A$72</c:f>
              <c:numCache>
                <c:formatCode>mmm\-yy</c:formatCode>
                <c:ptCount val="4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</c:numCache>
            </c:numRef>
          </c:cat>
          <c:val>
            <c:numRef>
              <c:f>DATOS!$C$69:$C$72</c:f>
              <c:numCache>
                <c:formatCode>0.00</c:formatCode>
                <c:ptCount val="4"/>
                <c:pt idx="0">
                  <c:v>2.7</c:v>
                </c:pt>
                <c:pt idx="1">
                  <c:v>3.7</c:v>
                </c:pt>
                <c:pt idx="2">
                  <c:v>6</c:v>
                </c:pt>
                <c:pt idx="3">
                  <c:v>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18-1146-BCD6-9291EA42C0AD}"/>
            </c:ext>
          </c:extLst>
        </c:ser>
        <c:ser>
          <c:idx val="2"/>
          <c:order val="2"/>
          <c:tx>
            <c:strRef>
              <c:f>IPC_CABA!$J$76</c:f>
              <c:strCache>
                <c:ptCount val="1"/>
                <c:pt idx="0">
                  <c:v>ACUMULADO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DATOS!$A$69:$A$72</c:f>
              <c:numCache>
                <c:formatCode>mmm\-yy</c:formatCode>
                <c:ptCount val="4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</c:numCache>
            </c:numRef>
          </c:cat>
          <c:val>
            <c:numRef>
              <c:f>IPC_CABA!$J$78:$J$81</c:f>
              <c:numCache>
                <c:formatCode>0.0</c:formatCode>
                <c:ptCount val="4"/>
                <c:pt idx="0">
                  <c:v>2.6903995590091823</c:v>
                </c:pt>
                <c:pt idx="1">
                  <c:v>6.4405996052421033</c:v>
                </c:pt>
                <c:pt idx="2">
                  <c:v>12.840300869534293</c:v>
                </c:pt>
                <c:pt idx="3">
                  <c:v>18.784785817166629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306992448"/>
        <c:axId val="307001152"/>
      </c:lineChart>
      <c:dateAx>
        <c:axId val="3069924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001152"/>
        <c:crosses val="autoZero"/>
        <c:auto val="1"/>
        <c:lblOffset val="100"/>
        <c:baseTimeUnit val="months"/>
      </c:dateAx>
      <c:valAx>
        <c:axId val="307001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crossAx val="306992448"/>
        <c:crosses val="autoZero"/>
        <c:crossBetween val="midCat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110067</xdr:colOff>
      <xdr:row>32</xdr:row>
      <xdr:rowOff>33866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285930</xdr:colOff>
      <xdr:row>4</xdr:row>
      <xdr:rowOff>95174</xdr:rowOff>
    </xdr:from>
    <xdr:to>
      <xdr:col>8</xdr:col>
      <xdr:colOff>295275</xdr:colOff>
      <xdr:row>38</xdr:row>
      <xdr:rowOff>38099</xdr:rowOff>
    </xdr:to>
    <xdr:graphicFrame macro="">
      <xdr:nvGraphicFramePr>
        <xdr:cNvPr id="2" name="3 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150840</xdr:colOff>
      <xdr:row>0</xdr:row>
      <xdr:rowOff>95400</xdr:rowOff>
    </xdr:from>
    <xdr:to>
      <xdr:col>16</xdr:col>
      <xdr:colOff>348840</xdr:colOff>
      <xdr:row>36</xdr:row>
      <xdr:rowOff>79200</xdr:rowOff>
    </xdr:to>
    <xdr:graphicFrame macro="">
      <xdr:nvGraphicFramePr>
        <xdr:cNvPr id="4" name="1 Gráfico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0"/>
  <sheetViews>
    <sheetView workbookViewId="0">
      <pane ySplit="1" topLeftCell="A59" activePane="bottomLeft" state="frozen"/>
      <selection activeCell="I1" sqref="I1"/>
      <selection pane="bottomLeft" activeCell="B69" sqref="B69:B76"/>
    </sheetView>
  </sheetViews>
  <sheetFormatPr baseColWidth="10" defaultColWidth="9.28515625" defaultRowHeight="15" x14ac:dyDescent="0.2"/>
  <cols>
    <col min="1" max="1" width="8.28515625" style="1"/>
    <col min="2" max="2" width="13.7109375" style="1"/>
    <col min="3" max="5" width="13.7109375"/>
    <col min="6" max="6" width="12.7109375"/>
    <col min="7" max="9" width="13.7109375"/>
    <col min="10" max="10" width="9.42578125"/>
    <col min="11" max="11" width="11.28515625"/>
    <col min="12" max="12" width="12" bestFit="1" customWidth="1"/>
    <col min="13" max="14" width="11.28515625"/>
    <col min="15" max="15" width="27.140625" style="23" customWidth="1"/>
    <col min="16" max="16" width="20" style="23" bestFit="1" customWidth="1"/>
    <col min="17" max="17" width="21" bestFit="1" customWidth="1"/>
    <col min="18" max="1022" width="11.28515625"/>
    <col min="1023" max="1025" width="9"/>
  </cols>
  <sheetData>
    <row r="1" spans="1:20" ht="63.75" customHeight="1" x14ac:dyDescent="0.2">
      <c r="A1" s="2" t="s">
        <v>0</v>
      </c>
      <c r="B1" s="3" t="s">
        <v>38</v>
      </c>
      <c r="C1" s="3" t="s">
        <v>12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13</v>
      </c>
      <c r="K1" s="4" t="s">
        <v>7</v>
      </c>
      <c r="L1" s="4" t="s">
        <v>18</v>
      </c>
      <c r="M1" s="5" t="s">
        <v>8</v>
      </c>
      <c r="O1" s="58"/>
    </row>
    <row r="2" spans="1:20" ht="16.5" x14ac:dyDescent="0.2">
      <c r="A2" s="7">
        <v>41244</v>
      </c>
      <c r="B2" s="47">
        <v>1</v>
      </c>
      <c r="C2" s="48">
        <v>2</v>
      </c>
      <c r="D2" s="47">
        <v>2.1</v>
      </c>
      <c r="E2" s="48">
        <v>1.2</v>
      </c>
      <c r="F2" s="49">
        <f t="shared" ref="F2:F33" si="0">MEDIAN(B2:D2)</f>
        <v>2</v>
      </c>
      <c r="G2" s="49">
        <f>AVERAGE(C2:E2)</f>
        <v>1.7666666666666666</v>
      </c>
      <c r="H2" s="49">
        <f>MEDIAN(B2:E2)</f>
        <v>1.6</v>
      </c>
      <c r="I2" s="49">
        <f t="shared" ref="I2:I33" si="1">MEDIAN(C2:D2)</f>
        <v>2.0499999999999998</v>
      </c>
      <c r="J2" s="11">
        <v>7945</v>
      </c>
      <c r="K2" s="12">
        <v>0</v>
      </c>
      <c r="L2" s="12">
        <v>0</v>
      </c>
      <c r="M2" s="9">
        <v>0</v>
      </c>
      <c r="N2" s="8">
        <v>2.1</v>
      </c>
      <c r="O2" s="59">
        <v>1.2</v>
      </c>
      <c r="P2" s="64"/>
      <c r="Q2" s="10"/>
      <c r="R2" s="10"/>
      <c r="S2" s="10"/>
      <c r="T2" s="13"/>
    </row>
    <row r="3" spans="1:20" ht="16.5" x14ac:dyDescent="0.2">
      <c r="A3" s="7">
        <v>41275</v>
      </c>
      <c r="B3" s="50">
        <v>1.1000000000000001</v>
      </c>
      <c r="C3" s="51">
        <v>2.2999999999999998</v>
      </c>
      <c r="D3" s="50">
        <v>2.58</v>
      </c>
      <c r="E3" s="51">
        <v>1.7</v>
      </c>
      <c r="F3" s="49">
        <f t="shared" si="0"/>
        <v>2.2999999999999998</v>
      </c>
      <c r="G3" s="49">
        <f t="shared" ref="G3:G65" si="2">AVERAGE(C3:E3)</f>
        <v>2.1933333333333334</v>
      </c>
      <c r="H3" s="49">
        <f t="shared" ref="H3:H65" si="3">MEDIAN(B3:E3)</f>
        <v>2</v>
      </c>
      <c r="I3" s="49">
        <f t="shared" si="1"/>
        <v>2.44</v>
      </c>
      <c r="J3" s="16">
        <v>8650</v>
      </c>
      <c r="K3" s="17">
        <f t="shared" ref="K3:K66" si="4">(J3-$J$2)/$J$2*100</f>
        <v>8.8735053492762734</v>
      </c>
      <c r="L3" s="17">
        <f t="shared" ref="L3:L20" si="5">M3*100/J2</f>
        <v>8.8735053492762752</v>
      </c>
      <c r="M3" s="17">
        <f t="shared" ref="M3:M68" si="6">J3-J2</f>
        <v>705</v>
      </c>
      <c r="N3" s="14">
        <v>2.58</v>
      </c>
      <c r="O3" s="60">
        <v>1.7</v>
      </c>
      <c r="P3" s="64"/>
      <c r="Q3" s="10"/>
      <c r="R3" s="10"/>
      <c r="S3" s="10"/>
      <c r="T3" s="13"/>
    </row>
    <row r="4" spans="1:20" ht="16.5" x14ac:dyDescent="0.2">
      <c r="A4" s="7">
        <v>41306</v>
      </c>
      <c r="B4" s="50">
        <v>0.5</v>
      </c>
      <c r="C4" s="51">
        <v>1.1000000000000001</v>
      </c>
      <c r="D4" s="50">
        <v>1.23</v>
      </c>
      <c r="E4" s="51">
        <v>2.5</v>
      </c>
      <c r="F4" s="49">
        <f t="shared" si="0"/>
        <v>1.1000000000000001</v>
      </c>
      <c r="G4" s="49">
        <f t="shared" si="2"/>
        <v>1.61</v>
      </c>
      <c r="H4" s="49">
        <f t="shared" si="3"/>
        <v>1.165</v>
      </c>
      <c r="I4" s="49">
        <f t="shared" si="1"/>
        <v>1.165</v>
      </c>
      <c r="J4" s="18">
        <v>8650</v>
      </c>
      <c r="K4" s="19">
        <f t="shared" si="4"/>
        <v>8.8735053492762734</v>
      </c>
      <c r="L4" s="19">
        <f t="shared" si="5"/>
        <v>0</v>
      </c>
      <c r="M4" s="15">
        <f t="shared" si="6"/>
        <v>0</v>
      </c>
      <c r="N4" s="14">
        <v>1.23</v>
      </c>
      <c r="O4" s="60">
        <v>2.5</v>
      </c>
      <c r="P4" s="64"/>
      <c r="Q4" s="10"/>
      <c r="R4" s="10"/>
      <c r="S4" s="10"/>
      <c r="T4" s="13"/>
    </row>
    <row r="5" spans="1:20" ht="16.5" x14ac:dyDescent="0.2">
      <c r="A5" s="7">
        <v>41334</v>
      </c>
      <c r="B5" s="50">
        <v>0.7</v>
      </c>
      <c r="C5" s="51">
        <v>1.5</v>
      </c>
      <c r="D5" s="50">
        <v>1.54</v>
      </c>
      <c r="E5" s="51">
        <v>2.5</v>
      </c>
      <c r="F5" s="49">
        <f t="shared" si="0"/>
        <v>1.5</v>
      </c>
      <c r="G5" s="49">
        <f t="shared" si="2"/>
        <v>1.8466666666666667</v>
      </c>
      <c r="H5" s="49">
        <f t="shared" si="3"/>
        <v>1.52</v>
      </c>
      <c r="I5" s="49">
        <f t="shared" si="1"/>
        <v>1.52</v>
      </c>
      <c r="J5" s="18">
        <v>8650</v>
      </c>
      <c r="K5" s="19">
        <f t="shared" si="4"/>
        <v>8.8735053492762734</v>
      </c>
      <c r="L5" s="19">
        <f t="shared" si="5"/>
        <v>0</v>
      </c>
      <c r="M5" s="15">
        <f t="shared" si="6"/>
        <v>0</v>
      </c>
      <c r="N5" s="14">
        <v>1.54</v>
      </c>
      <c r="O5" s="60">
        <v>2.5</v>
      </c>
      <c r="P5" s="64"/>
      <c r="Q5" s="10"/>
      <c r="R5" s="10"/>
      <c r="S5" s="10"/>
      <c r="T5" s="13"/>
    </row>
    <row r="6" spans="1:20" ht="16.5" x14ac:dyDescent="0.2">
      <c r="A6" s="7">
        <v>41365</v>
      </c>
      <c r="B6" s="50">
        <v>0.7</v>
      </c>
      <c r="C6" s="51">
        <v>2</v>
      </c>
      <c r="D6" s="50">
        <v>1.52</v>
      </c>
      <c r="E6" s="51">
        <v>1.6</v>
      </c>
      <c r="F6" s="49">
        <f t="shared" si="0"/>
        <v>1.52</v>
      </c>
      <c r="G6" s="49">
        <f t="shared" si="2"/>
        <v>1.7066666666666668</v>
      </c>
      <c r="H6" s="49">
        <f t="shared" si="3"/>
        <v>1.56</v>
      </c>
      <c r="I6" s="49">
        <f t="shared" si="1"/>
        <v>1.76</v>
      </c>
      <c r="J6" s="18">
        <v>8650</v>
      </c>
      <c r="K6" s="19">
        <f t="shared" si="4"/>
        <v>8.8735053492762734</v>
      </c>
      <c r="L6" s="19">
        <f t="shared" si="5"/>
        <v>0</v>
      </c>
      <c r="M6" s="15">
        <f t="shared" si="6"/>
        <v>0</v>
      </c>
      <c r="N6" s="14">
        <v>1.52</v>
      </c>
      <c r="O6" s="60">
        <v>1.6</v>
      </c>
      <c r="P6" s="64"/>
      <c r="Q6" s="10"/>
      <c r="R6" s="10"/>
      <c r="S6" s="10"/>
      <c r="T6" s="13"/>
    </row>
    <row r="7" spans="1:20" ht="16.5" x14ac:dyDescent="0.2">
      <c r="A7" s="7">
        <v>41395</v>
      </c>
      <c r="B7" s="50">
        <v>0.7</v>
      </c>
      <c r="C7" s="51">
        <v>1.5</v>
      </c>
      <c r="D7" s="50">
        <v>1.57</v>
      </c>
      <c r="E7" s="51">
        <v>1.9</v>
      </c>
      <c r="F7" s="49">
        <f t="shared" si="0"/>
        <v>1.5</v>
      </c>
      <c r="G7" s="49">
        <f t="shared" si="2"/>
        <v>1.656666666666667</v>
      </c>
      <c r="H7" s="49">
        <f t="shared" si="3"/>
        <v>1.5350000000000001</v>
      </c>
      <c r="I7" s="49">
        <f t="shared" si="1"/>
        <v>1.5350000000000001</v>
      </c>
      <c r="J7" s="18">
        <v>8650</v>
      </c>
      <c r="K7" s="19">
        <f t="shared" si="4"/>
        <v>8.8735053492762734</v>
      </c>
      <c r="L7" s="19">
        <f t="shared" si="5"/>
        <v>0</v>
      </c>
      <c r="M7" s="15">
        <f t="shared" si="6"/>
        <v>0</v>
      </c>
      <c r="N7" s="14">
        <v>1.57</v>
      </c>
      <c r="O7" s="60">
        <v>1.9</v>
      </c>
      <c r="P7" s="64"/>
      <c r="Q7" s="10"/>
      <c r="R7" s="10"/>
      <c r="S7" s="10"/>
      <c r="T7" s="13"/>
    </row>
    <row r="8" spans="1:20" ht="16.5" x14ac:dyDescent="0.2">
      <c r="A8" s="7">
        <v>41426</v>
      </c>
      <c r="B8" s="50">
        <v>0.8</v>
      </c>
      <c r="C8" s="51">
        <v>1.9</v>
      </c>
      <c r="D8" s="50">
        <v>1.93</v>
      </c>
      <c r="E8" s="51">
        <v>2.2999999999999998</v>
      </c>
      <c r="F8" s="49">
        <f t="shared" si="0"/>
        <v>1.9</v>
      </c>
      <c r="G8" s="49">
        <f t="shared" si="2"/>
        <v>2.0433333333333334</v>
      </c>
      <c r="H8" s="49">
        <f t="shared" si="3"/>
        <v>1.915</v>
      </c>
      <c r="I8" s="49">
        <f t="shared" si="1"/>
        <v>1.915</v>
      </c>
      <c r="J8" s="18">
        <v>8650</v>
      </c>
      <c r="K8" s="19">
        <f t="shared" si="4"/>
        <v>8.8735053492762734</v>
      </c>
      <c r="L8" s="19">
        <f t="shared" si="5"/>
        <v>0</v>
      </c>
      <c r="M8" s="15">
        <f t="shared" si="6"/>
        <v>0</v>
      </c>
      <c r="N8" s="14">
        <v>1.93</v>
      </c>
      <c r="O8" s="60">
        <v>2.2999999999999998</v>
      </c>
      <c r="P8" s="64"/>
      <c r="Q8" s="10"/>
      <c r="R8" s="10"/>
      <c r="S8" s="10"/>
      <c r="T8" s="13"/>
    </row>
    <row r="9" spans="1:20" ht="16.5" x14ac:dyDescent="0.2">
      <c r="A9" s="7">
        <v>41456</v>
      </c>
      <c r="B9" s="50">
        <v>0.9</v>
      </c>
      <c r="C9" s="51">
        <v>2.5</v>
      </c>
      <c r="D9" s="50">
        <v>2.5499999999999998</v>
      </c>
      <c r="E9" s="51">
        <v>2.2999999999999998</v>
      </c>
      <c r="F9" s="49">
        <f t="shared" si="0"/>
        <v>2.5</v>
      </c>
      <c r="G9" s="49">
        <f t="shared" si="2"/>
        <v>2.4499999999999997</v>
      </c>
      <c r="H9" s="49">
        <f t="shared" si="3"/>
        <v>2.4</v>
      </c>
      <c r="I9" s="49">
        <f t="shared" si="1"/>
        <v>2.5249999999999999</v>
      </c>
      <c r="J9" s="16">
        <v>9991</v>
      </c>
      <c r="K9" s="17">
        <f t="shared" si="4"/>
        <v>25.752045311516675</v>
      </c>
      <c r="L9" s="17">
        <f t="shared" si="5"/>
        <v>15.502890173410405</v>
      </c>
      <c r="M9" s="17">
        <f t="shared" si="6"/>
        <v>1341</v>
      </c>
      <c r="N9" s="14">
        <v>2.5499999999999998</v>
      </c>
      <c r="O9" s="60">
        <v>2.2999999999999998</v>
      </c>
      <c r="P9" s="64"/>
      <c r="Q9" s="10"/>
      <c r="R9" s="10"/>
      <c r="S9" s="10"/>
      <c r="T9" s="13"/>
    </row>
    <row r="10" spans="1:20" ht="16.5" x14ac:dyDescent="0.2">
      <c r="A10" s="7">
        <v>41487</v>
      </c>
      <c r="B10" s="50">
        <v>0.8</v>
      </c>
      <c r="C10" s="51">
        <v>2.1</v>
      </c>
      <c r="D10" s="50">
        <v>2.11</v>
      </c>
      <c r="E10" s="51">
        <v>1.9</v>
      </c>
      <c r="F10" s="49">
        <f t="shared" si="0"/>
        <v>2.1</v>
      </c>
      <c r="G10" s="49">
        <f t="shared" si="2"/>
        <v>2.0366666666666666</v>
      </c>
      <c r="H10" s="49">
        <f t="shared" si="3"/>
        <v>2</v>
      </c>
      <c r="I10" s="49">
        <f t="shared" si="1"/>
        <v>2.105</v>
      </c>
      <c r="J10" s="18">
        <v>9991</v>
      </c>
      <c r="K10" s="19">
        <f t="shared" si="4"/>
        <v>25.752045311516675</v>
      </c>
      <c r="L10" s="19">
        <f t="shared" si="5"/>
        <v>0</v>
      </c>
      <c r="M10" s="15">
        <f t="shared" si="6"/>
        <v>0</v>
      </c>
      <c r="N10" s="14">
        <v>2.11</v>
      </c>
      <c r="O10" s="60">
        <v>1.9</v>
      </c>
      <c r="P10" s="64"/>
      <c r="Q10" s="10"/>
      <c r="R10" s="10"/>
      <c r="S10" s="10"/>
      <c r="T10" s="13"/>
    </row>
    <row r="11" spans="1:20" ht="16.5" x14ac:dyDescent="0.2">
      <c r="A11" s="7">
        <v>41518</v>
      </c>
      <c r="B11" s="50">
        <v>0.8</v>
      </c>
      <c r="C11" s="51">
        <v>2.1</v>
      </c>
      <c r="D11" s="50">
        <v>2.11</v>
      </c>
      <c r="E11" s="51">
        <v>1.9</v>
      </c>
      <c r="F11" s="49">
        <f t="shared" si="0"/>
        <v>2.1</v>
      </c>
      <c r="G11" s="49">
        <f t="shared" si="2"/>
        <v>2.0366666666666666</v>
      </c>
      <c r="H11" s="49">
        <f t="shared" si="3"/>
        <v>2</v>
      </c>
      <c r="I11" s="49">
        <f t="shared" si="1"/>
        <v>2.105</v>
      </c>
      <c r="J11" s="18">
        <v>9991</v>
      </c>
      <c r="K11" s="19">
        <f t="shared" si="4"/>
        <v>25.752045311516675</v>
      </c>
      <c r="L11" s="19">
        <f t="shared" si="5"/>
        <v>0</v>
      </c>
      <c r="M11" s="15">
        <f t="shared" si="6"/>
        <v>0</v>
      </c>
      <c r="N11" s="14">
        <v>2.11</v>
      </c>
      <c r="O11" s="60">
        <v>1.9</v>
      </c>
      <c r="P11" s="64"/>
      <c r="Q11" s="10"/>
      <c r="R11" s="10"/>
      <c r="S11" s="10"/>
      <c r="T11" s="13"/>
    </row>
    <row r="12" spans="1:20" ht="16.5" x14ac:dyDescent="0.2">
      <c r="A12" s="7">
        <v>41548</v>
      </c>
      <c r="B12" s="50">
        <v>0.9</v>
      </c>
      <c r="C12" s="51">
        <v>2.2000000000000002</v>
      </c>
      <c r="D12" s="50">
        <v>2</v>
      </c>
      <c r="E12" s="51">
        <v>3.3</v>
      </c>
      <c r="F12" s="49">
        <f t="shared" si="0"/>
        <v>2</v>
      </c>
      <c r="G12" s="49">
        <f t="shared" si="2"/>
        <v>2.5</v>
      </c>
      <c r="H12" s="49">
        <f t="shared" si="3"/>
        <v>2.1</v>
      </c>
      <c r="I12" s="49">
        <f t="shared" si="1"/>
        <v>2.1</v>
      </c>
      <c r="J12" s="18">
        <v>9991</v>
      </c>
      <c r="K12" s="19">
        <f t="shared" si="4"/>
        <v>25.752045311516675</v>
      </c>
      <c r="L12" s="19">
        <f t="shared" si="5"/>
        <v>0</v>
      </c>
      <c r="M12" s="15">
        <f t="shared" si="6"/>
        <v>0</v>
      </c>
      <c r="N12" s="14">
        <v>2</v>
      </c>
      <c r="O12" s="60">
        <v>3.3</v>
      </c>
      <c r="P12" s="64"/>
      <c r="Q12" s="10"/>
      <c r="R12" s="10"/>
      <c r="S12" s="10"/>
      <c r="T12" s="13"/>
    </row>
    <row r="13" spans="1:20" ht="16.5" x14ac:dyDescent="0.2">
      <c r="A13" s="7">
        <v>41579</v>
      </c>
      <c r="B13" s="50">
        <v>0.9</v>
      </c>
      <c r="C13" s="51">
        <v>2.4</v>
      </c>
      <c r="D13" s="50">
        <v>2.4</v>
      </c>
      <c r="E13" s="51">
        <v>2.9</v>
      </c>
      <c r="F13" s="49">
        <f t="shared" si="0"/>
        <v>2.4</v>
      </c>
      <c r="G13" s="49">
        <f t="shared" si="2"/>
        <v>2.5666666666666664</v>
      </c>
      <c r="H13" s="49">
        <f t="shared" si="3"/>
        <v>2.4</v>
      </c>
      <c r="I13" s="49">
        <f t="shared" si="1"/>
        <v>2.4</v>
      </c>
      <c r="J13" s="18">
        <v>9991</v>
      </c>
      <c r="K13" s="19">
        <f t="shared" si="4"/>
        <v>25.752045311516675</v>
      </c>
      <c r="L13" s="19">
        <f t="shared" si="5"/>
        <v>0</v>
      </c>
      <c r="M13" s="15">
        <f t="shared" si="6"/>
        <v>0</v>
      </c>
      <c r="N13" s="14">
        <v>2.4</v>
      </c>
      <c r="O13" s="60">
        <v>2.9</v>
      </c>
      <c r="P13" s="64"/>
      <c r="Q13" s="10"/>
      <c r="R13" s="10"/>
      <c r="S13" s="10"/>
      <c r="T13" s="13"/>
    </row>
    <row r="14" spans="1:20" ht="16.5" x14ac:dyDescent="0.2">
      <c r="A14" s="7">
        <v>41609</v>
      </c>
      <c r="B14" s="50">
        <v>1.4</v>
      </c>
      <c r="C14" s="51">
        <v>2.2999999999999998</v>
      </c>
      <c r="D14" s="50">
        <v>3.38</v>
      </c>
      <c r="E14" s="51">
        <v>3.3</v>
      </c>
      <c r="F14" s="49">
        <f t="shared" si="0"/>
        <v>2.2999999999999998</v>
      </c>
      <c r="G14" s="49">
        <f t="shared" si="2"/>
        <v>2.9933333333333336</v>
      </c>
      <c r="H14" s="49">
        <f t="shared" si="3"/>
        <v>2.8</v>
      </c>
      <c r="I14" s="49">
        <f t="shared" si="1"/>
        <v>2.84</v>
      </c>
      <c r="J14" s="18">
        <v>9991</v>
      </c>
      <c r="K14" s="19">
        <f t="shared" si="4"/>
        <v>25.752045311516675</v>
      </c>
      <c r="L14" s="19">
        <f t="shared" si="5"/>
        <v>0</v>
      </c>
      <c r="M14" s="15">
        <f t="shared" si="6"/>
        <v>0</v>
      </c>
      <c r="N14" s="14">
        <v>3.38</v>
      </c>
      <c r="O14" s="60">
        <v>3.3</v>
      </c>
      <c r="P14" s="64"/>
      <c r="Q14" s="10"/>
      <c r="R14" s="10"/>
      <c r="S14" s="10"/>
      <c r="T14" s="13"/>
    </row>
    <row r="15" spans="1:20" ht="16.5" x14ac:dyDescent="0.2">
      <c r="A15" s="7">
        <v>41640</v>
      </c>
      <c r="B15" s="51">
        <v>3.7</v>
      </c>
      <c r="C15" s="51">
        <v>4.8</v>
      </c>
      <c r="D15" s="51">
        <v>4.6100000000000003</v>
      </c>
      <c r="E15" s="51">
        <v>4.2</v>
      </c>
      <c r="F15" s="49">
        <f t="shared" si="0"/>
        <v>4.6100000000000003</v>
      </c>
      <c r="G15" s="49">
        <f t="shared" si="2"/>
        <v>4.5366666666666662</v>
      </c>
      <c r="H15" s="49">
        <f t="shared" si="3"/>
        <v>4.4050000000000002</v>
      </c>
      <c r="I15" s="49">
        <f t="shared" si="1"/>
        <v>4.7050000000000001</v>
      </c>
      <c r="J15" s="16">
        <v>10813</v>
      </c>
      <c r="K15" s="17">
        <f t="shared" si="4"/>
        <v>36.098174952800505</v>
      </c>
      <c r="L15" s="17">
        <f t="shared" si="5"/>
        <v>8.2274046641977776</v>
      </c>
      <c r="M15" s="17">
        <f t="shared" si="6"/>
        <v>822</v>
      </c>
      <c r="N15" s="20">
        <v>4.6100000000000003</v>
      </c>
      <c r="O15" s="61">
        <v>4.2</v>
      </c>
      <c r="P15" s="64"/>
      <c r="Q15" s="10"/>
      <c r="R15" s="10"/>
      <c r="S15" s="10"/>
      <c r="T15" s="13"/>
    </row>
    <row r="16" spans="1:20" ht="16.5" x14ac:dyDescent="0.2">
      <c r="A16" s="7">
        <v>41671</v>
      </c>
      <c r="B16" s="51">
        <v>3.4</v>
      </c>
      <c r="C16" s="51">
        <v>4.4000000000000004</v>
      </c>
      <c r="D16" s="51">
        <v>4.3</v>
      </c>
      <c r="E16" s="51">
        <v>7.2</v>
      </c>
      <c r="F16" s="49">
        <f t="shared" si="0"/>
        <v>4.3</v>
      </c>
      <c r="G16" s="49">
        <f t="shared" si="2"/>
        <v>5.3</v>
      </c>
      <c r="H16" s="49">
        <f t="shared" si="3"/>
        <v>4.3499999999999996</v>
      </c>
      <c r="I16" s="49">
        <f t="shared" si="1"/>
        <v>4.3499999999999996</v>
      </c>
      <c r="J16" s="18">
        <v>10813</v>
      </c>
      <c r="K16" s="19">
        <f t="shared" si="4"/>
        <v>36.098174952800505</v>
      </c>
      <c r="L16" s="19">
        <f t="shared" si="5"/>
        <v>0</v>
      </c>
      <c r="M16" s="15">
        <f t="shared" si="6"/>
        <v>0</v>
      </c>
      <c r="N16" s="20">
        <v>4.3</v>
      </c>
      <c r="O16" s="61">
        <v>7.2</v>
      </c>
      <c r="P16" s="64"/>
      <c r="Q16" s="10"/>
      <c r="R16" s="10"/>
      <c r="S16" s="10"/>
      <c r="T16" s="13"/>
    </row>
    <row r="17" spans="1:20" ht="16.5" x14ac:dyDescent="0.2">
      <c r="A17" s="7">
        <v>41699</v>
      </c>
      <c r="B17" s="51">
        <v>2.6</v>
      </c>
      <c r="C17" s="51">
        <v>3.6</v>
      </c>
      <c r="D17" s="51">
        <v>3.3</v>
      </c>
      <c r="E17" s="51">
        <v>4</v>
      </c>
      <c r="F17" s="49">
        <f t="shared" si="0"/>
        <v>3.3</v>
      </c>
      <c r="G17" s="49">
        <f t="shared" si="2"/>
        <v>3.6333333333333333</v>
      </c>
      <c r="H17" s="49">
        <f t="shared" si="3"/>
        <v>3.45</v>
      </c>
      <c r="I17" s="49">
        <f t="shared" si="1"/>
        <v>3.45</v>
      </c>
      <c r="J17" s="18">
        <v>10813</v>
      </c>
      <c r="K17" s="19">
        <f t="shared" si="4"/>
        <v>36.098174952800505</v>
      </c>
      <c r="L17" s="19">
        <f t="shared" si="5"/>
        <v>0</v>
      </c>
      <c r="M17" s="15">
        <f t="shared" si="6"/>
        <v>0</v>
      </c>
      <c r="N17" s="20">
        <v>3.3</v>
      </c>
      <c r="O17" s="61">
        <v>4</v>
      </c>
      <c r="P17" s="64"/>
      <c r="Q17" s="10"/>
      <c r="R17" s="10"/>
      <c r="S17" s="10"/>
      <c r="T17" s="13"/>
    </row>
    <row r="18" spans="1:20" ht="16.5" x14ac:dyDescent="0.2">
      <c r="A18" s="7">
        <v>41730</v>
      </c>
      <c r="B18" s="49">
        <v>1.8</v>
      </c>
      <c r="C18" s="49">
        <v>3.1</v>
      </c>
      <c r="D18" s="49">
        <v>2.78</v>
      </c>
      <c r="E18" s="49">
        <v>2.1</v>
      </c>
      <c r="F18" s="49">
        <f t="shared" si="0"/>
        <v>2.78</v>
      </c>
      <c r="G18" s="49">
        <f t="shared" si="2"/>
        <v>2.66</v>
      </c>
      <c r="H18" s="49">
        <f t="shared" si="3"/>
        <v>2.44</v>
      </c>
      <c r="I18" s="49">
        <f t="shared" si="1"/>
        <v>2.94</v>
      </c>
      <c r="J18" s="18">
        <v>10813</v>
      </c>
      <c r="K18" s="19">
        <f t="shared" si="4"/>
        <v>36.098174952800505</v>
      </c>
      <c r="L18" s="19">
        <f t="shared" si="5"/>
        <v>0</v>
      </c>
      <c r="M18" s="15">
        <f t="shared" si="6"/>
        <v>0</v>
      </c>
    </row>
    <row r="19" spans="1:20" ht="16.5" x14ac:dyDescent="0.2">
      <c r="A19" s="7">
        <v>41760</v>
      </c>
      <c r="B19" s="49">
        <v>1.4</v>
      </c>
      <c r="C19" s="49">
        <v>2.5</v>
      </c>
      <c r="D19" s="49">
        <v>2.2799999999999998</v>
      </c>
      <c r="E19" s="49">
        <v>2.6</v>
      </c>
      <c r="F19" s="49">
        <f t="shared" si="0"/>
        <v>2.2799999999999998</v>
      </c>
      <c r="G19" s="49">
        <f t="shared" si="2"/>
        <v>2.4599999999999995</v>
      </c>
      <c r="H19" s="49">
        <f t="shared" si="3"/>
        <v>2.3899999999999997</v>
      </c>
      <c r="I19" s="49">
        <f t="shared" si="1"/>
        <v>2.3899999999999997</v>
      </c>
      <c r="J19" s="18">
        <v>10813</v>
      </c>
      <c r="K19" s="19">
        <f t="shared" si="4"/>
        <v>36.098174952800505</v>
      </c>
      <c r="L19" s="19">
        <f t="shared" si="5"/>
        <v>0</v>
      </c>
      <c r="M19" s="15">
        <f t="shared" si="6"/>
        <v>0</v>
      </c>
    </row>
    <row r="20" spans="1:20" ht="16.5" x14ac:dyDescent="0.2">
      <c r="A20" s="7">
        <v>41791</v>
      </c>
      <c r="B20" s="49">
        <v>1.3</v>
      </c>
      <c r="C20" s="49">
        <v>2.2999999999999998</v>
      </c>
      <c r="D20" s="49">
        <v>2.2000000000000002</v>
      </c>
      <c r="E20" s="49">
        <v>1.8</v>
      </c>
      <c r="F20" s="49">
        <f t="shared" si="0"/>
        <v>2.2000000000000002</v>
      </c>
      <c r="G20" s="49">
        <f t="shared" si="2"/>
        <v>2.1</v>
      </c>
      <c r="H20" s="49">
        <f t="shared" si="3"/>
        <v>2</v>
      </c>
      <c r="I20" s="49">
        <f t="shared" si="1"/>
        <v>2.25</v>
      </c>
      <c r="J20" s="18">
        <v>10813</v>
      </c>
      <c r="K20" s="19">
        <f t="shared" si="4"/>
        <v>36.098174952800505</v>
      </c>
      <c r="L20" s="19">
        <f t="shared" si="5"/>
        <v>0</v>
      </c>
      <c r="M20" s="15">
        <f t="shared" si="6"/>
        <v>0</v>
      </c>
    </row>
    <row r="21" spans="1:20" ht="16.5" x14ac:dyDescent="0.2">
      <c r="A21" s="7">
        <v>41821</v>
      </c>
      <c r="B21" s="49">
        <v>1.4</v>
      </c>
      <c r="C21" s="49">
        <v>2.2000000000000002</v>
      </c>
      <c r="D21" s="49">
        <v>2.4700000000000002</v>
      </c>
      <c r="E21" s="49">
        <v>2</v>
      </c>
      <c r="F21" s="49">
        <f t="shared" si="0"/>
        <v>2.2000000000000002</v>
      </c>
      <c r="G21" s="49">
        <f t="shared" si="2"/>
        <v>2.2233333333333332</v>
      </c>
      <c r="H21" s="49">
        <f t="shared" si="3"/>
        <v>2.1</v>
      </c>
      <c r="I21" s="49">
        <f t="shared" si="1"/>
        <v>2.335</v>
      </c>
      <c r="J21" s="16">
        <v>12815</v>
      </c>
      <c r="K21" s="17">
        <f t="shared" si="4"/>
        <v>61.296412838263059</v>
      </c>
      <c r="L21" s="17">
        <f>M21*100/J17</f>
        <v>18.514750762970497</v>
      </c>
      <c r="M21" s="17">
        <f t="shared" si="6"/>
        <v>2002</v>
      </c>
    </row>
    <row r="22" spans="1:20" ht="16.5" x14ac:dyDescent="0.2">
      <c r="A22" s="7">
        <v>41852</v>
      </c>
      <c r="B22" s="49">
        <v>1.3</v>
      </c>
      <c r="C22" s="49">
        <v>2.2999999999999998</v>
      </c>
      <c r="D22" s="49">
        <v>2.65</v>
      </c>
      <c r="E22" s="49">
        <v>2.5</v>
      </c>
      <c r="F22" s="49">
        <f t="shared" si="0"/>
        <v>2.2999999999999998</v>
      </c>
      <c r="G22" s="49">
        <f t="shared" si="2"/>
        <v>2.4833333333333329</v>
      </c>
      <c r="H22" s="49">
        <f t="shared" si="3"/>
        <v>2.4</v>
      </c>
      <c r="I22" s="49">
        <f t="shared" si="1"/>
        <v>2.4749999999999996</v>
      </c>
      <c r="J22" s="18">
        <v>12815</v>
      </c>
      <c r="K22" s="19">
        <f t="shared" si="4"/>
        <v>61.296412838263059</v>
      </c>
      <c r="L22" s="19">
        <f t="shared" ref="L22:L68" si="7">M22*100/J21</f>
        <v>0</v>
      </c>
      <c r="M22" s="15">
        <f t="shared" si="6"/>
        <v>0</v>
      </c>
    </row>
    <row r="23" spans="1:20" ht="16.5" x14ac:dyDescent="0.2">
      <c r="A23" s="7">
        <v>41883</v>
      </c>
      <c r="B23" s="49">
        <v>1.4</v>
      </c>
      <c r="C23" s="49">
        <v>2.2000000000000002</v>
      </c>
      <c r="D23" s="49">
        <v>2.48</v>
      </c>
      <c r="E23" s="49">
        <v>3.1</v>
      </c>
      <c r="F23" s="49">
        <f t="shared" si="0"/>
        <v>2.2000000000000002</v>
      </c>
      <c r="G23" s="49">
        <f t="shared" si="2"/>
        <v>2.5933333333333333</v>
      </c>
      <c r="H23" s="49">
        <f t="shared" si="3"/>
        <v>2.34</v>
      </c>
      <c r="I23" s="49">
        <f t="shared" si="1"/>
        <v>2.34</v>
      </c>
      <c r="J23" s="18">
        <v>12815</v>
      </c>
      <c r="K23" s="19">
        <f t="shared" si="4"/>
        <v>61.296412838263059</v>
      </c>
      <c r="L23" s="19">
        <f t="shared" si="7"/>
        <v>0</v>
      </c>
      <c r="M23" s="15">
        <f t="shared" si="6"/>
        <v>0</v>
      </c>
    </row>
    <row r="24" spans="1:20" ht="16.5" x14ac:dyDescent="0.2">
      <c r="A24" s="7">
        <v>41913</v>
      </c>
      <c r="B24" s="49">
        <v>1.2</v>
      </c>
      <c r="C24" s="49">
        <v>1.9</v>
      </c>
      <c r="D24" s="49">
        <v>2.25</v>
      </c>
      <c r="E24" s="49">
        <v>1.3</v>
      </c>
      <c r="F24" s="49">
        <f t="shared" si="0"/>
        <v>1.9</v>
      </c>
      <c r="G24" s="49">
        <f t="shared" si="2"/>
        <v>1.8166666666666667</v>
      </c>
      <c r="H24" s="49">
        <f t="shared" si="3"/>
        <v>1.6</v>
      </c>
      <c r="I24" s="49">
        <f t="shared" si="1"/>
        <v>2.0750000000000002</v>
      </c>
      <c r="J24" s="18">
        <v>12815</v>
      </c>
      <c r="K24" s="19">
        <f t="shared" si="4"/>
        <v>61.296412838263059</v>
      </c>
      <c r="L24" s="19">
        <f t="shared" si="7"/>
        <v>0</v>
      </c>
      <c r="M24" s="15">
        <f t="shared" si="6"/>
        <v>0</v>
      </c>
    </row>
    <row r="25" spans="1:20" ht="16.5" x14ac:dyDescent="0.2">
      <c r="A25" s="7">
        <v>41944</v>
      </c>
      <c r="B25" s="49">
        <v>1.1000000000000001</v>
      </c>
      <c r="C25" s="49">
        <v>1.8</v>
      </c>
      <c r="D25" s="49">
        <v>1.86</v>
      </c>
      <c r="E25" s="49">
        <v>1.5</v>
      </c>
      <c r="F25" s="49">
        <f t="shared" si="0"/>
        <v>1.8</v>
      </c>
      <c r="G25" s="49">
        <f t="shared" si="2"/>
        <v>1.72</v>
      </c>
      <c r="H25" s="49">
        <f t="shared" si="3"/>
        <v>1.65</v>
      </c>
      <c r="I25" s="49">
        <f t="shared" si="1"/>
        <v>1.83</v>
      </c>
      <c r="J25" s="18">
        <v>12815</v>
      </c>
      <c r="K25" s="19">
        <f t="shared" si="4"/>
        <v>61.296412838263059</v>
      </c>
      <c r="L25" s="19">
        <f t="shared" si="7"/>
        <v>0</v>
      </c>
      <c r="M25" s="15">
        <f t="shared" si="6"/>
        <v>0</v>
      </c>
    </row>
    <row r="26" spans="1:20" ht="16.5" x14ac:dyDescent="0.2">
      <c r="A26" s="7">
        <v>41974</v>
      </c>
      <c r="B26" s="49">
        <v>1</v>
      </c>
      <c r="C26" s="49">
        <v>1.5</v>
      </c>
      <c r="D26" s="49">
        <v>1.87</v>
      </c>
      <c r="E26" s="49">
        <v>1.5</v>
      </c>
      <c r="F26" s="49">
        <f t="shared" si="0"/>
        <v>1.5</v>
      </c>
      <c r="G26" s="49">
        <f t="shared" si="2"/>
        <v>1.6233333333333333</v>
      </c>
      <c r="H26" s="49">
        <f t="shared" si="3"/>
        <v>1.5</v>
      </c>
      <c r="I26" s="49">
        <f t="shared" si="1"/>
        <v>1.6850000000000001</v>
      </c>
      <c r="J26" s="18">
        <v>12815</v>
      </c>
      <c r="K26" s="19">
        <f t="shared" si="4"/>
        <v>61.296412838263059</v>
      </c>
      <c r="L26" s="19">
        <f t="shared" si="7"/>
        <v>0</v>
      </c>
      <c r="M26" s="15">
        <f t="shared" si="6"/>
        <v>0</v>
      </c>
    </row>
    <row r="27" spans="1:20" ht="16.5" x14ac:dyDescent="0.2">
      <c r="A27" s="7">
        <v>42005</v>
      </c>
      <c r="B27" s="49">
        <v>1.1000000000000001</v>
      </c>
      <c r="C27" s="49">
        <v>2</v>
      </c>
      <c r="D27" s="49">
        <v>2.08</v>
      </c>
      <c r="E27" s="49">
        <v>1.5</v>
      </c>
      <c r="F27" s="49">
        <f t="shared" si="0"/>
        <v>2</v>
      </c>
      <c r="G27" s="49">
        <f t="shared" si="2"/>
        <v>1.86</v>
      </c>
      <c r="H27" s="49">
        <f t="shared" si="3"/>
        <v>1.75</v>
      </c>
      <c r="I27" s="49">
        <f t="shared" si="1"/>
        <v>2.04</v>
      </c>
      <c r="J27" s="16">
        <v>14059</v>
      </c>
      <c r="K27" s="17">
        <f t="shared" si="4"/>
        <v>76.954059156702328</v>
      </c>
      <c r="L27" s="17">
        <f t="shared" si="7"/>
        <v>9.707374170893484</v>
      </c>
      <c r="M27" s="17">
        <f t="shared" si="6"/>
        <v>1244</v>
      </c>
    </row>
    <row r="28" spans="1:20" ht="16.5" x14ac:dyDescent="0.2">
      <c r="A28" s="7">
        <v>42036</v>
      </c>
      <c r="B28" s="49">
        <v>0.9</v>
      </c>
      <c r="C28" s="49">
        <v>1.5</v>
      </c>
      <c r="D28" s="49">
        <v>1.48</v>
      </c>
      <c r="E28" s="49">
        <v>2</v>
      </c>
      <c r="F28" s="49">
        <f t="shared" si="0"/>
        <v>1.48</v>
      </c>
      <c r="G28" s="49">
        <f t="shared" si="2"/>
        <v>1.6600000000000001</v>
      </c>
      <c r="H28" s="49">
        <f t="shared" si="3"/>
        <v>1.49</v>
      </c>
      <c r="I28" s="49">
        <f t="shared" si="1"/>
        <v>1.49</v>
      </c>
      <c r="J28" s="18">
        <v>14059</v>
      </c>
      <c r="K28" s="19">
        <f t="shared" si="4"/>
        <v>76.954059156702328</v>
      </c>
      <c r="L28" s="19">
        <f t="shared" si="7"/>
        <v>0</v>
      </c>
      <c r="M28" s="15">
        <f t="shared" si="6"/>
        <v>0</v>
      </c>
    </row>
    <row r="29" spans="1:20" ht="16.5" x14ac:dyDescent="0.2">
      <c r="A29" s="7">
        <v>42064</v>
      </c>
      <c r="B29" s="49">
        <v>1.3</v>
      </c>
      <c r="C29" s="49">
        <v>1.7</v>
      </c>
      <c r="D29" s="49">
        <v>2.12</v>
      </c>
      <c r="E29" s="49">
        <v>2.1</v>
      </c>
      <c r="F29" s="49">
        <f t="shared" si="0"/>
        <v>1.7</v>
      </c>
      <c r="G29" s="49">
        <f t="shared" si="2"/>
        <v>1.9733333333333334</v>
      </c>
      <c r="H29" s="49">
        <f t="shared" si="3"/>
        <v>1.9</v>
      </c>
      <c r="I29" s="49">
        <f t="shared" si="1"/>
        <v>1.9100000000000001</v>
      </c>
      <c r="J29" s="18">
        <v>14059</v>
      </c>
      <c r="K29" s="19">
        <f t="shared" si="4"/>
        <v>76.954059156702328</v>
      </c>
      <c r="L29" s="19">
        <f t="shared" si="7"/>
        <v>0</v>
      </c>
      <c r="M29" s="15">
        <f t="shared" si="6"/>
        <v>0</v>
      </c>
    </row>
    <row r="30" spans="1:20" ht="16.5" x14ac:dyDescent="0.2">
      <c r="A30" s="7">
        <v>42095</v>
      </c>
      <c r="B30" s="49">
        <v>1.1000000000000001</v>
      </c>
      <c r="C30" s="49">
        <v>2.4</v>
      </c>
      <c r="D30" s="49">
        <v>2.0099999999999998</v>
      </c>
      <c r="E30" s="49">
        <v>1.8</v>
      </c>
      <c r="F30" s="49">
        <f t="shared" si="0"/>
        <v>2.0099999999999998</v>
      </c>
      <c r="G30" s="49">
        <f t="shared" si="2"/>
        <v>2.0699999999999998</v>
      </c>
      <c r="H30" s="49">
        <f t="shared" si="3"/>
        <v>1.9049999999999998</v>
      </c>
      <c r="I30" s="49">
        <f t="shared" si="1"/>
        <v>2.2050000000000001</v>
      </c>
      <c r="J30" s="18">
        <v>14059</v>
      </c>
      <c r="K30" s="19">
        <f t="shared" si="4"/>
        <v>76.954059156702328</v>
      </c>
      <c r="L30" s="19">
        <f t="shared" si="7"/>
        <v>0</v>
      </c>
      <c r="M30" s="15">
        <f t="shared" si="6"/>
        <v>0</v>
      </c>
    </row>
    <row r="31" spans="1:20" ht="16.5" x14ac:dyDescent="0.2">
      <c r="A31" s="7">
        <v>42125</v>
      </c>
      <c r="B31" s="49">
        <v>1</v>
      </c>
      <c r="C31" s="49">
        <v>2.2000000000000002</v>
      </c>
      <c r="D31" s="49">
        <v>2</v>
      </c>
      <c r="E31" s="49">
        <v>2</v>
      </c>
      <c r="F31" s="49">
        <f t="shared" si="0"/>
        <v>2</v>
      </c>
      <c r="G31" s="49">
        <f t="shared" si="2"/>
        <v>2.0666666666666669</v>
      </c>
      <c r="H31" s="49">
        <f t="shared" si="3"/>
        <v>2</v>
      </c>
      <c r="I31" s="49">
        <f t="shared" si="1"/>
        <v>2.1</v>
      </c>
      <c r="J31" s="18">
        <v>14059</v>
      </c>
      <c r="K31" s="19">
        <f t="shared" si="4"/>
        <v>76.954059156702328</v>
      </c>
      <c r="L31" s="19">
        <f t="shared" si="7"/>
        <v>0</v>
      </c>
      <c r="M31" s="15">
        <f t="shared" si="6"/>
        <v>0</v>
      </c>
    </row>
    <row r="32" spans="1:20" ht="16.5" x14ac:dyDescent="0.2">
      <c r="A32" s="7">
        <v>42156</v>
      </c>
      <c r="B32" s="49">
        <v>1</v>
      </c>
      <c r="C32" s="49">
        <v>1.4</v>
      </c>
      <c r="D32" s="49">
        <v>2</v>
      </c>
      <c r="E32" s="49">
        <v>1.1000000000000001</v>
      </c>
      <c r="F32" s="49">
        <f t="shared" si="0"/>
        <v>1.4</v>
      </c>
      <c r="G32" s="49">
        <f t="shared" si="2"/>
        <v>1.5</v>
      </c>
      <c r="H32" s="49">
        <f t="shared" si="3"/>
        <v>1.25</v>
      </c>
      <c r="I32" s="49">
        <f t="shared" si="1"/>
        <v>1.7</v>
      </c>
      <c r="J32" s="18">
        <v>14059</v>
      </c>
      <c r="K32" s="19">
        <f t="shared" si="4"/>
        <v>76.954059156702328</v>
      </c>
      <c r="L32" s="19">
        <f t="shared" si="7"/>
        <v>0</v>
      </c>
      <c r="M32" s="15">
        <f t="shared" si="6"/>
        <v>0</v>
      </c>
    </row>
    <row r="33" spans="1:15" ht="16.5" x14ac:dyDescent="0.2">
      <c r="A33" s="7">
        <v>42186</v>
      </c>
      <c r="B33" s="49">
        <v>1.3</v>
      </c>
      <c r="C33" s="49">
        <v>2</v>
      </c>
      <c r="D33" s="49">
        <v>1.53</v>
      </c>
      <c r="E33" s="49">
        <v>2.2999999999999998</v>
      </c>
      <c r="F33" s="49">
        <f t="shared" si="0"/>
        <v>1.53</v>
      </c>
      <c r="G33" s="49">
        <f t="shared" si="2"/>
        <v>1.9433333333333334</v>
      </c>
      <c r="H33" s="49">
        <f t="shared" si="3"/>
        <v>1.7650000000000001</v>
      </c>
      <c r="I33" s="49">
        <f t="shared" si="1"/>
        <v>1.7650000000000001</v>
      </c>
      <c r="J33" s="21">
        <v>16871</v>
      </c>
      <c r="K33" s="17">
        <f t="shared" si="4"/>
        <v>112.34738829452486</v>
      </c>
      <c r="L33" s="17">
        <f t="shared" si="7"/>
        <v>20.001422576285652</v>
      </c>
      <c r="M33" s="17">
        <f t="shared" si="6"/>
        <v>2812</v>
      </c>
    </row>
    <row r="34" spans="1:15" ht="16.5" x14ac:dyDescent="0.2">
      <c r="A34" s="7">
        <v>42217</v>
      </c>
      <c r="B34" s="49">
        <v>1.2</v>
      </c>
      <c r="C34" s="49">
        <v>1.8</v>
      </c>
      <c r="D34" s="49">
        <v>1.92</v>
      </c>
      <c r="E34" s="49">
        <v>1.9</v>
      </c>
      <c r="F34" s="49">
        <f t="shared" ref="F34:F65" si="8">MEDIAN(B34:D34)</f>
        <v>1.8</v>
      </c>
      <c r="G34" s="49">
        <f t="shared" si="2"/>
        <v>1.8733333333333331</v>
      </c>
      <c r="H34" s="49">
        <f t="shared" si="3"/>
        <v>1.85</v>
      </c>
      <c r="I34" s="49">
        <f t="shared" ref="I34:I65" si="9">MEDIAN(C34:D34)</f>
        <v>1.8599999999999999</v>
      </c>
      <c r="J34" s="22">
        <v>16871</v>
      </c>
      <c r="K34" s="19">
        <f t="shared" si="4"/>
        <v>112.34738829452486</v>
      </c>
      <c r="L34" s="19">
        <f t="shared" si="7"/>
        <v>0</v>
      </c>
      <c r="M34" s="15">
        <f t="shared" si="6"/>
        <v>0</v>
      </c>
    </row>
    <row r="35" spans="1:15" ht="16.5" x14ac:dyDescent="0.2">
      <c r="A35" s="7">
        <v>42248</v>
      </c>
      <c r="B35" s="49">
        <v>1.2</v>
      </c>
      <c r="C35" s="49">
        <v>1.7</v>
      </c>
      <c r="D35" s="49">
        <v>2.17</v>
      </c>
      <c r="E35" s="49">
        <v>2.4</v>
      </c>
      <c r="F35" s="49">
        <f t="shared" si="8"/>
        <v>1.7</v>
      </c>
      <c r="G35" s="49">
        <f t="shared" si="2"/>
        <v>2.09</v>
      </c>
      <c r="H35" s="49">
        <f t="shared" si="3"/>
        <v>1.9350000000000001</v>
      </c>
      <c r="I35" s="49">
        <f t="shared" si="9"/>
        <v>1.9350000000000001</v>
      </c>
      <c r="J35" s="22">
        <v>16871</v>
      </c>
      <c r="K35" s="19">
        <f t="shared" si="4"/>
        <v>112.34738829452486</v>
      </c>
      <c r="L35" s="19">
        <f t="shared" si="7"/>
        <v>0</v>
      </c>
      <c r="M35" s="15">
        <f t="shared" si="6"/>
        <v>0</v>
      </c>
    </row>
    <row r="36" spans="1:15" ht="16.5" x14ac:dyDescent="0.3">
      <c r="A36" s="7">
        <v>42278</v>
      </c>
      <c r="B36" s="52">
        <v>1.2</v>
      </c>
      <c r="C36" s="52">
        <v>1.7</v>
      </c>
      <c r="D36" s="52">
        <v>1.52</v>
      </c>
      <c r="E36" s="52">
        <v>1.4</v>
      </c>
      <c r="F36" s="52">
        <f t="shared" si="8"/>
        <v>1.52</v>
      </c>
      <c r="G36" s="49">
        <f t="shared" si="2"/>
        <v>1.5399999999999998</v>
      </c>
      <c r="H36" s="49">
        <f t="shared" si="3"/>
        <v>1.46</v>
      </c>
      <c r="I36" s="52">
        <f t="shared" si="9"/>
        <v>1.6099999999999999</v>
      </c>
      <c r="J36" s="22">
        <v>16871</v>
      </c>
      <c r="K36" s="19">
        <f t="shared" si="4"/>
        <v>112.34738829452486</v>
      </c>
      <c r="L36" s="19">
        <f t="shared" si="7"/>
        <v>0</v>
      </c>
      <c r="M36" s="15">
        <f t="shared" si="6"/>
        <v>0</v>
      </c>
    </row>
    <row r="37" spans="1:15" ht="16.5" x14ac:dyDescent="0.3">
      <c r="A37" s="7">
        <v>42309</v>
      </c>
      <c r="B37" s="53"/>
      <c r="C37" s="53">
        <v>2</v>
      </c>
      <c r="D37" s="53">
        <v>2.2000000000000002</v>
      </c>
      <c r="E37" s="53">
        <v>2.9</v>
      </c>
      <c r="F37" s="53">
        <f t="shared" si="8"/>
        <v>2.1</v>
      </c>
      <c r="G37" s="49">
        <f t="shared" si="2"/>
        <v>2.3666666666666667</v>
      </c>
      <c r="H37" s="49">
        <f t="shared" si="3"/>
        <v>2.2000000000000002</v>
      </c>
      <c r="I37" s="53">
        <f t="shared" si="9"/>
        <v>2.1</v>
      </c>
      <c r="J37" s="22">
        <v>16871</v>
      </c>
      <c r="K37" s="19">
        <f t="shared" si="4"/>
        <v>112.34738829452486</v>
      </c>
      <c r="L37" s="19">
        <f t="shared" si="7"/>
        <v>0</v>
      </c>
      <c r="M37" s="15">
        <f t="shared" si="6"/>
        <v>0</v>
      </c>
    </row>
    <row r="38" spans="1:15" ht="16.5" x14ac:dyDescent="0.3">
      <c r="A38" s="7">
        <v>42339</v>
      </c>
      <c r="B38" s="53"/>
      <c r="C38" s="53">
        <v>3.9</v>
      </c>
      <c r="D38" s="53">
        <v>3.8</v>
      </c>
      <c r="E38" s="53">
        <v>6.5</v>
      </c>
      <c r="F38" s="53">
        <f t="shared" si="8"/>
        <v>3.8499999999999996</v>
      </c>
      <c r="G38" s="49">
        <f t="shared" si="2"/>
        <v>4.7333333333333334</v>
      </c>
      <c r="H38" s="49">
        <f t="shared" si="3"/>
        <v>3.9</v>
      </c>
      <c r="I38" s="53">
        <f t="shared" si="9"/>
        <v>3.8499999999999996</v>
      </c>
      <c r="J38" s="22">
        <v>16871</v>
      </c>
      <c r="K38" s="19">
        <f t="shared" si="4"/>
        <v>112.34738829452486</v>
      </c>
      <c r="L38" s="19">
        <f t="shared" si="7"/>
        <v>0</v>
      </c>
      <c r="M38" s="15">
        <f t="shared" si="6"/>
        <v>0</v>
      </c>
    </row>
    <row r="39" spans="1:15" ht="16.5" x14ac:dyDescent="0.3">
      <c r="A39" s="7">
        <v>42370</v>
      </c>
      <c r="B39" s="54"/>
      <c r="C39" s="54">
        <v>4.0999999999999996</v>
      </c>
      <c r="D39" s="54">
        <v>3.6</v>
      </c>
      <c r="E39" s="54">
        <v>4.2</v>
      </c>
      <c r="F39" s="54">
        <f t="shared" si="8"/>
        <v>3.8499999999999996</v>
      </c>
      <c r="G39" s="49">
        <f t="shared" si="2"/>
        <v>3.9666666666666663</v>
      </c>
      <c r="H39" s="49">
        <f t="shared" si="3"/>
        <v>4.0999999999999996</v>
      </c>
      <c r="I39" s="54">
        <f t="shared" si="9"/>
        <v>3.8499999999999996</v>
      </c>
      <c r="J39" s="21">
        <v>17968</v>
      </c>
      <c r="K39" s="17">
        <f t="shared" si="4"/>
        <v>126.15481434864695</v>
      </c>
      <c r="L39" s="17">
        <f t="shared" si="7"/>
        <v>6.5022820224053106</v>
      </c>
      <c r="M39" s="17">
        <f t="shared" si="6"/>
        <v>1097</v>
      </c>
    </row>
    <row r="40" spans="1:15" ht="16.5" x14ac:dyDescent="0.3">
      <c r="A40" s="7">
        <v>42401</v>
      </c>
      <c r="B40" s="54"/>
      <c r="C40" s="54">
        <v>4</v>
      </c>
      <c r="D40" s="54">
        <v>4.8</v>
      </c>
      <c r="E40" s="54">
        <v>2.7</v>
      </c>
      <c r="F40" s="54">
        <f t="shared" si="8"/>
        <v>4.4000000000000004</v>
      </c>
      <c r="G40" s="49">
        <f t="shared" si="2"/>
        <v>3.8333333333333335</v>
      </c>
      <c r="H40" s="49">
        <f t="shared" si="3"/>
        <v>4</v>
      </c>
      <c r="I40" s="54">
        <f t="shared" si="9"/>
        <v>4.4000000000000004</v>
      </c>
      <c r="J40" s="22">
        <v>17968</v>
      </c>
      <c r="K40" s="19">
        <f t="shared" si="4"/>
        <v>126.15481434864695</v>
      </c>
      <c r="L40" s="19">
        <f t="shared" si="7"/>
        <v>0</v>
      </c>
      <c r="M40" s="15">
        <f t="shared" si="6"/>
        <v>0</v>
      </c>
    </row>
    <row r="41" spans="1:15" ht="16.5" x14ac:dyDescent="0.3">
      <c r="A41" s="7">
        <v>42430</v>
      </c>
      <c r="B41" s="54"/>
      <c r="C41" s="54">
        <v>3.3</v>
      </c>
      <c r="D41" s="54">
        <v>3.2</v>
      </c>
      <c r="E41" s="54">
        <v>3</v>
      </c>
      <c r="F41" s="54">
        <f t="shared" si="8"/>
        <v>3.25</v>
      </c>
      <c r="G41" s="49">
        <f t="shared" si="2"/>
        <v>3.1666666666666665</v>
      </c>
      <c r="H41" s="49">
        <f t="shared" si="3"/>
        <v>3.2</v>
      </c>
      <c r="I41" s="54">
        <f t="shared" si="9"/>
        <v>3.25</v>
      </c>
      <c r="J41" s="22">
        <v>17968</v>
      </c>
      <c r="K41" s="19">
        <f t="shared" si="4"/>
        <v>126.15481434864695</v>
      </c>
      <c r="L41" s="19">
        <f t="shared" si="7"/>
        <v>0</v>
      </c>
      <c r="M41" s="15">
        <f t="shared" si="6"/>
        <v>0</v>
      </c>
    </row>
    <row r="42" spans="1:15" ht="16.5" x14ac:dyDescent="0.3">
      <c r="A42" s="7">
        <v>42461</v>
      </c>
      <c r="B42" s="54"/>
      <c r="C42" s="54">
        <v>6.5</v>
      </c>
      <c r="D42" s="54">
        <v>6.7</v>
      </c>
      <c r="E42" s="54">
        <v>3.4</v>
      </c>
      <c r="F42" s="54">
        <f t="shared" si="8"/>
        <v>6.6</v>
      </c>
      <c r="G42" s="49">
        <f t="shared" si="2"/>
        <v>5.5333333333333323</v>
      </c>
      <c r="H42" s="49">
        <f t="shared" si="3"/>
        <v>6.5</v>
      </c>
      <c r="I42" s="54">
        <f t="shared" si="9"/>
        <v>6.6</v>
      </c>
      <c r="J42" s="22">
        <v>17968</v>
      </c>
      <c r="K42" s="19">
        <f t="shared" si="4"/>
        <v>126.15481434864695</v>
      </c>
      <c r="L42" s="19">
        <f t="shared" si="7"/>
        <v>0</v>
      </c>
      <c r="M42" s="15">
        <f t="shared" si="6"/>
        <v>0</v>
      </c>
    </row>
    <row r="43" spans="1:15" ht="16.5" x14ac:dyDescent="0.3">
      <c r="A43" s="7">
        <v>42491</v>
      </c>
      <c r="B43" s="54" t="s">
        <v>9</v>
      </c>
      <c r="C43" s="54">
        <v>5</v>
      </c>
      <c r="D43" s="54">
        <v>3.5</v>
      </c>
      <c r="E43" s="54">
        <v>4.2</v>
      </c>
      <c r="F43" s="54">
        <f t="shared" si="8"/>
        <v>4.25</v>
      </c>
      <c r="G43" s="49">
        <f t="shared" si="2"/>
        <v>4.2333333333333334</v>
      </c>
      <c r="H43" s="49">
        <f t="shared" si="3"/>
        <v>4.2</v>
      </c>
      <c r="I43" s="54">
        <f t="shared" si="9"/>
        <v>4.25</v>
      </c>
      <c r="J43" s="22">
        <v>17968</v>
      </c>
      <c r="K43" s="19">
        <f t="shared" si="4"/>
        <v>126.15481434864695</v>
      </c>
      <c r="L43" s="19">
        <f t="shared" si="7"/>
        <v>0</v>
      </c>
      <c r="M43" s="15">
        <f t="shared" si="6"/>
        <v>0</v>
      </c>
      <c r="O43" s="58"/>
    </row>
    <row r="44" spans="1:15" ht="16.5" x14ac:dyDescent="0.3">
      <c r="A44" s="7">
        <v>42522</v>
      </c>
      <c r="B44" s="54">
        <v>3.1</v>
      </c>
      <c r="C44" s="54">
        <v>3.2</v>
      </c>
      <c r="D44" s="54">
        <v>2.9</v>
      </c>
      <c r="E44" s="54">
        <v>1.5</v>
      </c>
      <c r="F44" s="54">
        <f t="shared" si="8"/>
        <v>3.1</v>
      </c>
      <c r="G44" s="49">
        <f t="shared" si="2"/>
        <v>2.5333333333333332</v>
      </c>
      <c r="H44" s="49">
        <f t="shared" si="3"/>
        <v>3</v>
      </c>
      <c r="I44" s="54">
        <f t="shared" si="9"/>
        <v>3.05</v>
      </c>
      <c r="J44" s="22">
        <v>17968</v>
      </c>
      <c r="K44" s="19">
        <f t="shared" si="4"/>
        <v>126.15481434864695</v>
      </c>
      <c r="L44" s="19">
        <f t="shared" si="7"/>
        <v>0</v>
      </c>
      <c r="M44" s="15">
        <f t="shared" si="6"/>
        <v>0</v>
      </c>
      <c r="O44" s="58"/>
    </row>
    <row r="45" spans="1:15" ht="16.5" x14ac:dyDescent="0.3">
      <c r="A45" s="7">
        <v>42552</v>
      </c>
      <c r="B45" s="54">
        <v>2</v>
      </c>
      <c r="C45" s="54">
        <v>2.2000000000000002</v>
      </c>
      <c r="D45" s="54">
        <v>2.4</v>
      </c>
      <c r="E45" s="54">
        <v>2.2999999999999998</v>
      </c>
      <c r="F45" s="54">
        <f t="shared" si="8"/>
        <v>2.2000000000000002</v>
      </c>
      <c r="G45" s="49">
        <f t="shared" si="2"/>
        <v>2.2999999999999998</v>
      </c>
      <c r="H45" s="49">
        <f t="shared" si="3"/>
        <v>2.25</v>
      </c>
      <c r="I45" s="54">
        <f t="shared" si="9"/>
        <v>2.2999999999999998</v>
      </c>
      <c r="J45" s="28">
        <v>22371</v>
      </c>
      <c r="K45" s="29">
        <f t="shared" si="4"/>
        <v>181.57331655129013</v>
      </c>
      <c r="L45" s="17">
        <f t="shared" si="7"/>
        <v>24.504674977738201</v>
      </c>
      <c r="M45" s="17">
        <f t="shared" si="6"/>
        <v>4403</v>
      </c>
    </row>
    <row r="46" spans="1:15" ht="16.5" x14ac:dyDescent="0.3">
      <c r="A46" s="7">
        <v>42583</v>
      </c>
      <c r="B46" s="54">
        <v>0.2</v>
      </c>
      <c r="C46" s="54">
        <v>-0.8</v>
      </c>
      <c r="D46" s="54">
        <v>0.5</v>
      </c>
      <c r="E46" s="54">
        <v>0.6</v>
      </c>
      <c r="F46" s="54">
        <f t="shared" si="8"/>
        <v>0.2</v>
      </c>
      <c r="G46" s="49">
        <f t="shared" si="2"/>
        <v>9.9999999999999978E-2</v>
      </c>
      <c r="H46" s="49">
        <f t="shared" si="3"/>
        <v>0.35</v>
      </c>
      <c r="I46" s="54">
        <f t="shared" si="9"/>
        <v>-0.15000000000000002</v>
      </c>
      <c r="J46" s="22">
        <v>22371</v>
      </c>
      <c r="K46" s="19">
        <f t="shared" si="4"/>
        <v>181.57331655129013</v>
      </c>
      <c r="L46" s="19">
        <f t="shared" si="7"/>
        <v>0</v>
      </c>
      <c r="M46" s="19">
        <f t="shared" si="6"/>
        <v>0</v>
      </c>
    </row>
    <row r="47" spans="1:15" ht="16.5" x14ac:dyDescent="0.3">
      <c r="A47" s="7">
        <v>42614</v>
      </c>
      <c r="B47" s="54">
        <v>1.1000000000000001</v>
      </c>
      <c r="C47" s="54">
        <v>1.3</v>
      </c>
      <c r="D47" s="54">
        <v>0.8</v>
      </c>
      <c r="E47" s="54">
        <v>1.7</v>
      </c>
      <c r="F47" s="54">
        <f t="shared" si="8"/>
        <v>1.1000000000000001</v>
      </c>
      <c r="G47" s="49">
        <f t="shared" si="2"/>
        <v>1.2666666666666666</v>
      </c>
      <c r="H47" s="49">
        <f t="shared" si="3"/>
        <v>1.2000000000000002</v>
      </c>
      <c r="I47" s="54">
        <f t="shared" si="9"/>
        <v>1.05</v>
      </c>
      <c r="J47" s="22">
        <v>22371</v>
      </c>
      <c r="K47" s="19">
        <f t="shared" si="4"/>
        <v>181.57331655129013</v>
      </c>
      <c r="L47" s="19">
        <f t="shared" si="7"/>
        <v>0</v>
      </c>
      <c r="M47" s="19">
        <f t="shared" si="6"/>
        <v>0</v>
      </c>
    </row>
    <row r="48" spans="1:15" ht="16.5" x14ac:dyDescent="0.3">
      <c r="A48" s="7">
        <v>42644</v>
      </c>
      <c r="B48" s="54">
        <v>2.4</v>
      </c>
      <c r="C48" s="54">
        <v>2.9</v>
      </c>
      <c r="D48" s="54">
        <v>2.9</v>
      </c>
      <c r="E48" s="54">
        <v>2</v>
      </c>
      <c r="F48" s="54">
        <f t="shared" si="8"/>
        <v>2.9</v>
      </c>
      <c r="G48" s="49">
        <f t="shared" si="2"/>
        <v>2.6</v>
      </c>
      <c r="H48" s="49">
        <f t="shared" si="3"/>
        <v>2.65</v>
      </c>
      <c r="I48" s="54">
        <f t="shared" si="9"/>
        <v>2.9</v>
      </c>
      <c r="J48" s="22">
        <v>22371</v>
      </c>
      <c r="K48" s="19">
        <f t="shared" si="4"/>
        <v>181.57331655129013</v>
      </c>
      <c r="L48" s="19">
        <f t="shared" si="7"/>
        <v>0</v>
      </c>
      <c r="M48" s="19">
        <f t="shared" si="6"/>
        <v>0</v>
      </c>
    </row>
    <row r="49" spans="1:17" ht="16.5" x14ac:dyDescent="0.3">
      <c r="A49" s="7">
        <v>42675</v>
      </c>
      <c r="B49" s="54">
        <v>1.6</v>
      </c>
      <c r="C49" s="54">
        <v>2</v>
      </c>
      <c r="D49" s="54">
        <v>1.9</v>
      </c>
      <c r="E49" s="54">
        <v>1.3</v>
      </c>
      <c r="F49" s="54">
        <f t="shared" si="8"/>
        <v>1.9</v>
      </c>
      <c r="G49" s="49">
        <f t="shared" si="2"/>
        <v>1.7333333333333334</v>
      </c>
      <c r="H49" s="49">
        <f t="shared" si="3"/>
        <v>1.75</v>
      </c>
      <c r="I49" s="54">
        <f t="shared" si="9"/>
        <v>1.95</v>
      </c>
      <c r="J49" s="22">
        <v>22371</v>
      </c>
      <c r="K49" s="19">
        <f t="shared" si="4"/>
        <v>181.57331655129013</v>
      </c>
      <c r="L49" s="19">
        <f t="shared" si="7"/>
        <v>0</v>
      </c>
      <c r="M49" s="19">
        <f t="shared" si="6"/>
        <v>0</v>
      </c>
    </row>
    <row r="50" spans="1:17" ht="17.25" thickBot="1" x14ac:dyDescent="0.35">
      <c r="A50" s="7">
        <v>42705</v>
      </c>
      <c r="B50" s="54">
        <v>1.2</v>
      </c>
      <c r="C50" s="54">
        <v>1.2</v>
      </c>
      <c r="D50" s="54">
        <v>1.6</v>
      </c>
      <c r="E50" s="54">
        <v>0.9</v>
      </c>
      <c r="F50" s="54">
        <f t="shared" si="8"/>
        <v>1.2</v>
      </c>
      <c r="G50" s="49">
        <f t="shared" si="2"/>
        <v>1.2333333333333332</v>
      </c>
      <c r="H50" s="49">
        <f t="shared" si="3"/>
        <v>1.2</v>
      </c>
      <c r="I50" s="54">
        <f t="shared" si="9"/>
        <v>1.4</v>
      </c>
      <c r="J50" s="22">
        <v>22371</v>
      </c>
      <c r="K50" s="19">
        <f t="shared" si="4"/>
        <v>181.57331655129013</v>
      </c>
      <c r="L50" s="19">
        <f t="shared" si="7"/>
        <v>0</v>
      </c>
      <c r="M50" s="19">
        <f t="shared" si="6"/>
        <v>0</v>
      </c>
    </row>
    <row r="51" spans="1:17" ht="17.25" thickBot="1" x14ac:dyDescent="0.35">
      <c r="A51" s="7">
        <v>42736</v>
      </c>
      <c r="B51" s="54">
        <v>1.3</v>
      </c>
      <c r="C51" s="54">
        <v>1.9</v>
      </c>
      <c r="D51" s="54">
        <v>1.6</v>
      </c>
      <c r="E51" s="54">
        <v>1.2</v>
      </c>
      <c r="F51" s="54">
        <f t="shared" si="8"/>
        <v>1.6</v>
      </c>
      <c r="G51" s="49">
        <f t="shared" si="2"/>
        <v>1.5666666666666667</v>
      </c>
      <c r="H51" s="49">
        <f t="shared" si="3"/>
        <v>1.4500000000000002</v>
      </c>
      <c r="I51" s="54">
        <f t="shared" si="9"/>
        <v>1.75</v>
      </c>
      <c r="J51" s="22">
        <v>22371</v>
      </c>
      <c r="K51" s="19">
        <f t="shared" si="4"/>
        <v>181.57331655129013</v>
      </c>
      <c r="L51" s="19">
        <f t="shared" si="7"/>
        <v>0</v>
      </c>
      <c r="M51" s="19">
        <f t="shared" si="6"/>
        <v>0</v>
      </c>
    </row>
    <row r="52" spans="1:17" ht="17.25" thickBot="1" x14ac:dyDescent="0.35">
      <c r="A52" s="7">
        <v>42767</v>
      </c>
      <c r="B52" s="54">
        <v>2.5</v>
      </c>
      <c r="C52" s="54">
        <v>2.2000000000000002</v>
      </c>
      <c r="D52" s="54">
        <v>2.1</v>
      </c>
      <c r="E52" s="54">
        <v>1.7</v>
      </c>
      <c r="F52" s="54">
        <f t="shared" si="8"/>
        <v>2.2000000000000002</v>
      </c>
      <c r="G52" s="49">
        <f t="shared" si="2"/>
        <v>2.0000000000000004</v>
      </c>
      <c r="H52" s="49">
        <f t="shared" si="3"/>
        <v>2.1500000000000004</v>
      </c>
      <c r="I52" s="54">
        <f t="shared" si="9"/>
        <v>2.1500000000000004</v>
      </c>
      <c r="J52" s="28">
        <v>24257</v>
      </c>
      <c r="K52" s="29">
        <f t="shared" si="4"/>
        <v>205.31151667715542</v>
      </c>
      <c r="L52" s="17">
        <f>M52*100/J44</f>
        <v>10.496438112199465</v>
      </c>
      <c r="M52" s="17">
        <f>J52-J51</f>
        <v>1886</v>
      </c>
    </row>
    <row r="53" spans="1:17" ht="17.25" thickBot="1" x14ac:dyDescent="0.35">
      <c r="A53" s="7">
        <v>42795</v>
      </c>
      <c r="B53" s="54">
        <v>2.4</v>
      </c>
      <c r="C53" s="54">
        <v>2.9</v>
      </c>
      <c r="D53" s="54">
        <v>2.2000000000000002</v>
      </c>
      <c r="E53" s="54">
        <v>3.1</v>
      </c>
      <c r="F53" s="54">
        <f t="shared" si="8"/>
        <v>2.4</v>
      </c>
      <c r="G53" s="49">
        <f t="shared" si="2"/>
        <v>2.7333333333333329</v>
      </c>
      <c r="H53" s="49">
        <f t="shared" si="3"/>
        <v>2.65</v>
      </c>
      <c r="I53" s="54">
        <f t="shared" si="9"/>
        <v>2.5499999999999998</v>
      </c>
      <c r="J53" s="22">
        <v>24257</v>
      </c>
      <c r="K53" s="19">
        <f t="shared" si="4"/>
        <v>205.31151667715542</v>
      </c>
      <c r="L53" s="19">
        <f t="shared" si="7"/>
        <v>0</v>
      </c>
      <c r="M53" s="19">
        <f t="shared" si="6"/>
        <v>0</v>
      </c>
    </row>
    <row r="54" spans="1:17" ht="17.25" thickBot="1" x14ac:dyDescent="0.35">
      <c r="A54" s="7">
        <v>42826</v>
      </c>
      <c r="B54" s="54">
        <v>2.6</v>
      </c>
      <c r="C54" s="54">
        <v>2.1</v>
      </c>
      <c r="D54" s="54">
        <v>2.1</v>
      </c>
      <c r="E54" s="54">
        <v>2.4</v>
      </c>
      <c r="F54" s="54">
        <f t="shared" si="8"/>
        <v>2.1</v>
      </c>
      <c r="G54" s="49">
        <f t="shared" si="2"/>
        <v>2.1999999999999997</v>
      </c>
      <c r="H54" s="49">
        <f t="shared" si="3"/>
        <v>2.25</v>
      </c>
      <c r="I54" s="54">
        <f t="shared" si="9"/>
        <v>2.1</v>
      </c>
      <c r="J54" s="22">
        <v>24257</v>
      </c>
      <c r="K54" s="19">
        <f t="shared" si="4"/>
        <v>205.31151667715542</v>
      </c>
      <c r="L54" s="19">
        <f t="shared" si="7"/>
        <v>0</v>
      </c>
      <c r="M54" s="19">
        <f t="shared" si="6"/>
        <v>0</v>
      </c>
      <c r="O54" s="58">
        <f>L33+L39</f>
        <v>26.503704598690963</v>
      </c>
      <c r="P54" s="58">
        <f>L45</f>
        <v>24.504674977738201</v>
      </c>
      <c r="Q54" s="6">
        <f>L33+L39+L45+L52</f>
        <v>61.504817688628627</v>
      </c>
    </row>
    <row r="55" spans="1:17" ht="21" thickBot="1" x14ac:dyDescent="0.35">
      <c r="A55" s="7">
        <v>42856</v>
      </c>
      <c r="B55" s="54">
        <v>1.6</v>
      </c>
      <c r="C55" s="54">
        <v>1.8</v>
      </c>
      <c r="D55" s="54">
        <v>1.8</v>
      </c>
      <c r="E55" s="54">
        <v>1.7</v>
      </c>
      <c r="F55" s="54">
        <f t="shared" si="8"/>
        <v>1.8</v>
      </c>
      <c r="G55" s="49">
        <f t="shared" si="2"/>
        <v>1.7666666666666666</v>
      </c>
      <c r="H55" s="49">
        <f t="shared" si="3"/>
        <v>1.75</v>
      </c>
      <c r="I55" s="54">
        <f t="shared" si="9"/>
        <v>1.8</v>
      </c>
      <c r="J55" s="22">
        <v>24257</v>
      </c>
      <c r="K55" s="19">
        <f t="shared" si="4"/>
        <v>205.31151667715542</v>
      </c>
      <c r="L55" s="19">
        <f t="shared" si="7"/>
        <v>0</v>
      </c>
      <c r="M55" s="19">
        <f t="shared" si="6"/>
        <v>0</v>
      </c>
      <c r="O55" s="62" t="s">
        <v>27</v>
      </c>
    </row>
    <row r="56" spans="1:17" ht="21" thickBot="1" x14ac:dyDescent="0.35">
      <c r="A56" s="7">
        <v>42887</v>
      </c>
      <c r="B56" s="54">
        <v>1.2</v>
      </c>
      <c r="C56" s="54">
        <v>1.7</v>
      </c>
      <c r="D56" s="54">
        <v>1.3</v>
      </c>
      <c r="E56" s="54">
        <v>1</v>
      </c>
      <c r="F56" s="54">
        <f t="shared" si="8"/>
        <v>1.3</v>
      </c>
      <c r="G56" s="49">
        <f t="shared" si="2"/>
        <v>1.3333333333333333</v>
      </c>
      <c r="H56" s="49">
        <f t="shared" si="3"/>
        <v>1.25</v>
      </c>
      <c r="I56" s="54">
        <f t="shared" si="9"/>
        <v>1.5</v>
      </c>
      <c r="J56" s="22">
        <v>24257</v>
      </c>
      <c r="K56" s="19">
        <f t="shared" si="4"/>
        <v>205.31151667715542</v>
      </c>
      <c r="L56" s="19">
        <f t="shared" si="7"/>
        <v>0</v>
      </c>
      <c r="M56" s="19">
        <f t="shared" si="6"/>
        <v>0</v>
      </c>
      <c r="O56" s="62" t="s">
        <v>14</v>
      </c>
      <c r="P56" s="62" t="s">
        <v>15</v>
      </c>
      <c r="Q56" s="30" t="s">
        <v>16</v>
      </c>
    </row>
    <row r="57" spans="1:17" ht="21" thickBot="1" x14ac:dyDescent="0.35">
      <c r="A57" s="7">
        <v>42917</v>
      </c>
      <c r="B57" s="54">
        <v>1.7</v>
      </c>
      <c r="C57" s="54">
        <v>1.8</v>
      </c>
      <c r="D57" s="54">
        <v>2.1</v>
      </c>
      <c r="E57" s="54">
        <v>1.5</v>
      </c>
      <c r="F57" s="54">
        <f t="shared" si="8"/>
        <v>1.8</v>
      </c>
      <c r="G57" s="49">
        <f t="shared" si="2"/>
        <v>1.8</v>
      </c>
      <c r="H57" s="49">
        <f t="shared" si="3"/>
        <v>1.75</v>
      </c>
      <c r="I57" s="54">
        <f t="shared" si="9"/>
        <v>1.9500000000000002</v>
      </c>
      <c r="J57" s="28">
        <v>27774</v>
      </c>
      <c r="K57" s="29">
        <f t="shared" si="4"/>
        <v>249.57835116425423</v>
      </c>
      <c r="L57" s="17">
        <f t="shared" si="7"/>
        <v>14.498907531846477</v>
      </c>
      <c r="M57" s="17">
        <f>J57-J56</f>
        <v>3517</v>
      </c>
      <c r="O57" s="63">
        <v>0.47070000000000001</v>
      </c>
      <c r="P57" s="63">
        <v>9.0999999999999998E-2</v>
      </c>
      <c r="Q57" s="63">
        <v>0.60529999999999995</v>
      </c>
    </row>
    <row r="58" spans="1:17" ht="17.25" thickBot="1" x14ac:dyDescent="0.35">
      <c r="A58" s="7">
        <v>42948</v>
      </c>
      <c r="B58" s="54">
        <v>1.4</v>
      </c>
      <c r="C58" s="54">
        <v>1.6</v>
      </c>
      <c r="D58" s="54"/>
      <c r="E58" s="54">
        <v>1.4</v>
      </c>
      <c r="F58" s="54">
        <f t="shared" si="8"/>
        <v>1.5</v>
      </c>
      <c r="G58" s="49">
        <f t="shared" si="2"/>
        <v>1.5</v>
      </c>
      <c r="H58" s="49">
        <f t="shared" si="3"/>
        <v>1.4</v>
      </c>
      <c r="I58" s="54">
        <f t="shared" si="9"/>
        <v>1.6</v>
      </c>
      <c r="J58" s="22">
        <v>27774</v>
      </c>
      <c r="K58" s="19">
        <f t="shared" si="4"/>
        <v>249.57835116425423</v>
      </c>
      <c r="L58" s="19">
        <f t="shared" si="7"/>
        <v>0</v>
      </c>
      <c r="M58" s="19">
        <f t="shared" si="6"/>
        <v>0</v>
      </c>
      <c r="O58" s="58"/>
    </row>
    <row r="59" spans="1:17" ht="21" thickBot="1" x14ac:dyDescent="0.35">
      <c r="A59" s="7">
        <v>42979</v>
      </c>
      <c r="B59" s="54">
        <v>1.9</v>
      </c>
      <c r="C59" s="54">
        <v>1.6</v>
      </c>
      <c r="D59" s="54"/>
      <c r="E59" s="54">
        <v>1.8</v>
      </c>
      <c r="F59" s="54">
        <f t="shared" si="8"/>
        <v>1.75</v>
      </c>
      <c r="G59" s="49">
        <f t="shared" si="2"/>
        <v>1.7000000000000002</v>
      </c>
      <c r="H59" s="49">
        <f t="shared" si="3"/>
        <v>1.8</v>
      </c>
      <c r="I59" s="54">
        <f t="shared" si="9"/>
        <v>1.6</v>
      </c>
      <c r="J59" s="22">
        <v>27774</v>
      </c>
      <c r="K59" s="19">
        <f t="shared" si="4"/>
        <v>249.57835116425423</v>
      </c>
      <c r="L59" s="19">
        <f t="shared" si="7"/>
        <v>0</v>
      </c>
      <c r="M59" s="19">
        <f t="shared" si="6"/>
        <v>0</v>
      </c>
      <c r="O59" s="62" t="s">
        <v>17</v>
      </c>
      <c r="P59" s="62" t="s">
        <v>35</v>
      </c>
      <c r="Q59" s="62" t="s">
        <v>36</v>
      </c>
    </row>
    <row r="60" spans="1:17" ht="21" thickBot="1" x14ac:dyDescent="0.35">
      <c r="A60" s="7">
        <v>43009</v>
      </c>
      <c r="B60" s="54">
        <v>1.5</v>
      </c>
      <c r="C60" s="54">
        <v>1.5</v>
      </c>
      <c r="D60" s="54"/>
      <c r="E60" s="54">
        <v>1.6</v>
      </c>
      <c r="F60" s="54">
        <f t="shared" si="8"/>
        <v>1.5</v>
      </c>
      <c r="G60" s="49">
        <f t="shared" si="2"/>
        <v>1.55</v>
      </c>
      <c r="H60" s="49">
        <f t="shared" si="3"/>
        <v>1.5</v>
      </c>
      <c r="I60" s="54">
        <f t="shared" si="9"/>
        <v>1.5</v>
      </c>
      <c r="J60" s="22">
        <v>27774</v>
      </c>
      <c r="K60" s="19">
        <f t="shared" si="4"/>
        <v>249.57835116425423</v>
      </c>
      <c r="L60" s="19">
        <f t="shared" si="7"/>
        <v>0</v>
      </c>
      <c r="M60" s="19">
        <f t="shared" si="6"/>
        <v>0</v>
      </c>
      <c r="O60" s="63">
        <v>0.41039999999999999</v>
      </c>
      <c r="P60" s="63">
        <v>0.11600000000000001</v>
      </c>
      <c r="Q60" s="63">
        <v>0.39900000000000002</v>
      </c>
    </row>
    <row r="61" spans="1:17" ht="17.25" thickBot="1" x14ac:dyDescent="0.35">
      <c r="A61" s="7">
        <v>43040</v>
      </c>
      <c r="B61" s="54">
        <v>1.4</v>
      </c>
      <c r="C61" s="54">
        <v>1.3</v>
      </c>
      <c r="D61" s="54"/>
      <c r="E61" s="54">
        <v>1.5</v>
      </c>
      <c r="F61" s="54">
        <f t="shared" si="8"/>
        <v>1.35</v>
      </c>
      <c r="G61" s="49">
        <f t="shared" si="2"/>
        <v>1.4</v>
      </c>
      <c r="H61" s="49">
        <f t="shared" si="3"/>
        <v>1.4</v>
      </c>
      <c r="I61" s="54">
        <f t="shared" si="9"/>
        <v>1.3</v>
      </c>
      <c r="J61" s="22">
        <v>27774</v>
      </c>
      <c r="K61" s="19">
        <f t="shared" si="4"/>
        <v>249.57835116425423</v>
      </c>
      <c r="L61" s="19">
        <f t="shared" si="7"/>
        <v>0</v>
      </c>
      <c r="M61" s="19">
        <f t="shared" si="6"/>
        <v>0</v>
      </c>
    </row>
    <row r="62" spans="1:17" ht="17.25" thickBot="1" x14ac:dyDescent="0.35">
      <c r="A62" s="7">
        <v>43070</v>
      </c>
      <c r="B62" s="54">
        <v>3.1</v>
      </c>
      <c r="C62" s="54">
        <v>3.3</v>
      </c>
      <c r="D62" s="54"/>
      <c r="E62" s="54">
        <v>3</v>
      </c>
      <c r="F62" s="54">
        <f t="shared" si="8"/>
        <v>3.2</v>
      </c>
      <c r="G62" s="49">
        <f t="shared" si="2"/>
        <v>3.15</v>
      </c>
      <c r="H62" s="49">
        <f t="shared" si="3"/>
        <v>3.1</v>
      </c>
      <c r="I62" s="54">
        <f t="shared" si="9"/>
        <v>3.3</v>
      </c>
      <c r="J62" s="22">
        <v>27774</v>
      </c>
      <c r="K62" s="19">
        <f t="shared" si="4"/>
        <v>249.57835116425423</v>
      </c>
      <c r="L62" s="19">
        <f t="shared" si="7"/>
        <v>0</v>
      </c>
      <c r="M62" s="19">
        <f t="shared" si="6"/>
        <v>0</v>
      </c>
    </row>
    <row r="63" spans="1:17" ht="17.25" thickBot="1" x14ac:dyDescent="0.35">
      <c r="A63" s="7">
        <v>43101</v>
      </c>
      <c r="B63" s="54">
        <v>1.8</v>
      </c>
      <c r="C63" s="55">
        <v>1.6</v>
      </c>
      <c r="D63" s="55"/>
      <c r="E63" s="55"/>
      <c r="F63" s="55">
        <f t="shared" si="8"/>
        <v>1.7000000000000002</v>
      </c>
      <c r="G63" s="55">
        <f t="shared" si="2"/>
        <v>1.6</v>
      </c>
      <c r="H63" s="55">
        <f t="shared" si="3"/>
        <v>1.7000000000000002</v>
      </c>
      <c r="I63" s="55">
        <f t="shared" si="9"/>
        <v>1.6</v>
      </c>
      <c r="J63" s="22">
        <v>27774</v>
      </c>
      <c r="K63" s="19">
        <f t="shared" si="4"/>
        <v>249.57835116425423</v>
      </c>
      <c r="L63" s="19">
        <f t="shared" si="7"/>
        <v>0</v>
      </c>
      <c r="M63" s="19">
        <f t="shared" si="6"/>
        <v>0</v>
      </c>
      <c r="O63" s="23" t="s">
        <v>34</v>
      </c>
      <c r="P63" s="23">
        <v>10000</v>
      </c>
    </row>
    <row r="64" spans="1:17" ht="17.25" thickBot="1" x14ac:dyDescent="0.35">
      <c r="A64" s="7">
        <v>43132</v>
      </c>
      <c r="B64" s="54">
        <v>2.4</v>
      </c>
      <c r="C64" s="55">
        <v>2.6</v>
      </c>
      <c r="D64" s="56"/>
      <c r="E64" s="55"/>
      <c r="F64" s="55">
        <f t="shared" si="8"/>
        <v>2.5</v>
      </c>
      <c r="G64" s="55">
        <f t="shared" si="2"/>
        <v>2.6</v>
      </c>
      <c r="H64" s="55">
        <f t="shared" si="3"/>
        <v>2.5</v>
      </c>
      <c r="I64" s="55">
        <f t="shared" si="9"/>
        <v>2.6</v>
      </c>
      <c r="J64" s="28">
        <v>29108</v>
      </c>
      <c r="K64" s="29">
        <f t="shared" si="4"/>
        <v>266.36878539962237</v>
      </c>
      <c r="L64" s="17">
        <f>M64*100/J56</f>
        <v>5.4994434596199033</v>
      </c>
      <c r="M64" s="17">
        <f t="shared" ref="M64" si="10">J64-J63</f>
        <v>1334</v>
      </c>
      <c r="O64" s="23">
        <v>833.33</v>
      </c>
    </row>
    <row r="65" spans="1:15" ht="17.25" thickBot="1" x14ac:dyDescent="0.35">
      <c r="A65" s="7">
        <v>43160</v>
      </c>
      <c r="B65" s="54">
        <v>2.2999999999999998</v>
      </c>
      <c r="C65" s="54">
        <v>2.1</v>
      </c>
      <c r="D65" s="57"/>
      <c r="E65" s="54"/>
      <c r="F65" s="54">
        <f t="shared" si="8"/>
        <v>2.2000000000000002</v>
      </c>
      <c r="G65" s="54">
        <f t="shared" si="2"/>
        <v>2.1</v>
      </c>
      <c r="H65" s="54">
        <f t="shared" si="3"/>
        <v>2.2000000000000002</v>
      </c>
      <c r="I65" s="54">
        <f t="shared" si="9"/>
        <v>2.1</v>
      </c>
      <c r="J65" s="22">
        <v>29108</v>
      </c>
      <c r="K65" s="19">
        <f t="shared" si="4"/>
        <v>266.36878539962237</v>
      </c>
      <c r="L65" s="19">
        <f t="shared" si="7"/>
        <v>0</v>
      </c>
      <c r="M65" s="19">
        <f t="shared" si="6"/>
        <v>0</v>
      </c>
      <c r="O65" s="23">
        <f>O64*100/J56</f>
        <v>3.4354207033021398</v>
      </c>
    </row>
    <row r="66" spans="1:15" ht="17.25" thickBot="1" x14ac:dyDescent="0.35">
      <c r="A66" s="7">
        <v>43191</v>
      </c>
      <c r="B66" s="54">
        <v>2.7</v>
      </c>
      <c r="C66" s="54">
        <v>3</v>
      </c>
      <c r="D66" s="57"/>
      <c r="E66" s="54"/>
      <c r="F66" s="54"/>
      <c r="G66" s="54"/>
      <c r="H66" s="54"/>
      <c r="I66" s="54"/>
      <c r="J66" s="22">
        <v>29108</v>
      </c>
      <c r="K66" s="19">
        <f t="shared" si="4"/>
        <v>266.36878539962237</v>
      </c>
      <c r="L66" s="19">
        <f t="shared" si="7"/>
        <v>0</v>
      </c>
      <c r="M66" s="19">
        <f t="shared" si="6"/>
        <v>0</v>
      </c>
    </row>
    <row r="67" spans="1:15" ht="17.25" thickBot="1" x14ac:dyDescent="0.35">
      <c r="A67" s="7">
        <v>43221</v>
      </c>
      <c r="B67" s="54">
        <v>2.1</v>
      </c>
      <c r="C67" s="54">
        <v>2.2999999999999998</v>
      </c>
      <c r="D67" s="57"/>
      <c r="E67" s="54"/>
      <c r="F67" s="54"/>
      <c r="G67" s="54"/>
      <c r="H67" s="54"/>
      <c r="I67" s="54"/>
      <c r="J67" s="22">
        <v>29108</v>
      </c>
      <c r="K67" s="19">
        <f t="shared" ref="K67:K68" si="11">(J67-$J$2)/$J$2*100</f>
        <v>266.36878539962237</v>
      </c>
      <c r="L67" s="19">
        <f t="shared" si="7"/>
        <v>0</v>
      </c>
      <c r="M67" s="19">
        <f t="shared" si="6"/>
        <v>0</v>
      </c>
      <c r="O67" s="23">
        <f>14.5+4.8+3.4</f>
        <v>22.7</v>
      </c>
    </row>
    <row r="68" spans="1:15" ht="17.25" thickBot="1" x14ac:dyDescent="0.35">
      <c r="A68" s="7">
        <v>43252</v>
      </c>
      <c r="B68" s="54">
        <v>3.7</v>
      </c>
      <c r="C68" s="54">
        <v>3.7</v>
      </c>
      <c r="D68" s="57"/>
      <c r="E68" s="54"/>
      <c r="F68" s="54"/>
      <c r="G68" s="54"/>
      <c r="H68" s="54"/>
      <c r="I68" s="54"/>
      <c r="J68" s="22">
        <v>29108</v>
      </c>
      <c r="K68" s="19">
        <f t="shared" si="11"/>
        <v>266.36878539962237</v>
      </c>
      <c r="L68" s="19">
        <f t="shared" si="7"/>
        <v>0</v>
      </c>
      <c r="M68" s="19">
        <f t="shared" si="6"/>
        <v>0</v>
      </c>
    </row>
    <row r="69" spans="1:15" ht="17.25" thickBot="1" x14ac:dyDescent="0.35">
      <c r="A69" s="7">
        <v>43282</v>
      </c>
      <c r="B69" s="54">
        <v>3.1</v>
      </c>
      <c r="C69" s="54">
        <v>2.7</v>
      </c>
      <c r="D69" s="57"/>
      <c r="E69" s="54"/>
      <c r="F69" s="54"/>
      <c r="G69" s="54"/>
      <c r="H69" s="54"/>
      <c r="I69" s="54"/>
      <c r="J69" s="22"/>
      <c r="K69" s="19"/>
      <c r="L69" s="24"/>
      <c r="M69" s="24"/>
    </row>
    <row r="70" spans="1:15" ht="17.25" thickBot="1" x14ac:dyDescent="0.35">
      <c r="A70" s="7">
        <v>43313</v>
      </c>
      <c r="B70" s="54">
        <v>3.9</v>
      </c>
      <c r="C70" s="54">
        <v>3.7</v>
      </c>
      <c r="D70" s="57"/>
      <c r="E70" s="54"/>
      <c r="F70" s="54"/>
      <c r="G70" s="54"/>
      <c r="H70" s="54"/>
      <c r="I70" s="54"/>
      <c r="J70" s="22"/>
      <c r="K70" s="19"/>
      <c r="L70" s="24"/>
      <c r="M70" s="24"/>
    </row>
    <row r="71" spans="1:15" ht="17.25" thickBot="1" x14ac:dyDescent="0.35">
      <c r="A71" s="7">
        <v>43344</v>
      </c>
      <c r="B71" s="54">
        <v>6.5</v>
      </c>
      <c r="C71" s="54">
        <v>6</v>
      </c>
      <c r="D71" s="57"/>
      <c r="E71" s="54"/>
      <c r="F71" s="54"/>
      <c r="G71" s="54"/>
      <c r="H71" s="54"/>
      <c r="I71" s="54"/>
      <c r="J71" s="22"/>
      <c r="K71" s="19"/>
      <c r="L71" s="24"/>
      <c r="M71" s="24"/>
    </row>
    <row r="72" spans="1:15" ht="17.25" thickBot="1" x14ac:dyDescent="0.35">
      <c r="A72" s="7">
        <v>43374</v>
      </c>
      <c r="B72" s="54">
        <v>5.4</v>
      </c>
      <c r="C72" s="54">
        <v>5.3</v>
      </c>
      <c r="D72" s="57"/>
      <c r="E72" s="54"/>
      <c r="F72" s="54"/>
      <c r="G72" s="54"/>
      <c r="H72" s="54"/>
      <c r="I72" s="54"/>
      <c r="J72" s="22"/>
      <c r="K72" s="19"/>
      <c r="L72" s="24"/>
      <c r="M72" s="24"/>
    </row>
    <row r="73" spans="1:15" ht="17.25" thickBot="1" x14ac:dyDescent="0.35">
      <c r="A73" s="7">
        <v>43405</v>
      </c>
      <c r="B73" s="54">
        <v>3.2</v>
      </c>
      <c r="C73" s="54">
        <v>2.8</v>
      </c>
      <c r="D73" s="57"/>
      <c r="E73" s="54"/>
      <c r="F73" s="54"/>
      <c r="G73" s="54"/>
      <c r="H73" s="54"/>
      <c r="I73" s="54"/>
      <c r="J73" s="22"/>
      <c r="K73" s="19"/>
      <c r="L73" s="24"/>
      <c r="M73" s="24"/>
    </row>
    <row r="74" spans="1:15" ht="17.25" thickBot="1" x14ac:dyDescent="0.35">
      <c r="A74" s="7">
        <v>43435</v>
      </c>
      <c r="B74" s="54">
        <v>2.6</v>
      </c>
      <c r="C74" s="54">
        <v>2.4</v>
      </c>
      <c r="D74" s="57"/>
      <c r="E74" s="54"/>
      <c r="F74" s="54"/>
      <c r="G74" s="54"/>
      <c r="H74" s="54"/>
      <c r="I74" s="54"/>
      <c r="J74" s="22"/>
      <c r="K74" s="19"/>
      <c r="L74" s="24"/>
      <c r="M74" s="24"/>
    </row>
    <row r="75" spans="1:15" ht="17.25" thickBot="1" x14ac:dyDescent="0.35">
      <c r="A75" s="7">
        <v>43466</v>
      </c>
      <c r="B75" s="54">
        <v>2.9</v>
      </c>
      <c r="C75" s="54">
        <v>3.8</v>
      </c>
      <c r="D75" s="57"/>
      <c r="E75" s="54"/>
      <c r="F75" s="54"/>
      <c r="G75" s="54"/>
      <c r="H75" s="54"/>
      <c r="I75" s="54"/>
      <c r="J75" s="22"/>
      <c r="K75" s="19"/>
      <c r="L75" s="24"/>
      <c r="M75" s="24"/>
    </row>
    <row r="76" spans="1:15" ht="17.25" thickBot="1" x14ac:dyDescent="0.35">
      <c r="A76" s="7">
        <v>43497</v>
      </c>
      <c r="B76" s="54">
        <v>3.8</v>
      </c>
      <c r="C76" s="54">
        <v>3.4</v>
      </c>
      <c r="D76" s="57"/>
      <c r="E76" s="54"/>
      <c r="F76" s="54"/>
      <c r="G76" s="54"/>
      <c r="H76" s="54"/>
      <c r="I76" s="54"/>
      <c r="J76" s="22"/>
      <c r="K76" s="19"/>
      <c r="L76" s="24"/>
      <c r="M76" s="24"/>
    </row>
    <row r="77" spans="1:15" ht="17.25" thickBot="1" x14ac:dyDescent="0.35">
      <c r="A77" s="7">
        <v>43525</v>
      </c>
      <c r="B77" s="54"/>
      <c r="C77" s="54"/>
      <c r="D77" s="57"/>
      <c r="E77" s="54"/>
      <c r="F77" s="54"/>
      <c r="G77" s="54"/>
      <c r="H77" s="54"/>
      <c r="I77" s="54"/>
      <c r="J77" s="22"/>
      <c r="K77" s="19"/>
      <c r="L77" s="24"/>
      <c r="M77" s="24"/>
    </row>
    <row r="78" spans="1:15" ht="17.25" thickBot="1" x14ac:dyDescent="0.35">
      <c r="A78" s="7">
        <v>43556</v>
      </c>
      <c r="B78" s="54"/>
      <c r="C78" s="54"/>
      <c r="D78" s="57"/>
      <c r="E78" s="54"/>
      <c r="F78" s="54"/>
      <c r="G78" s="54"/>
      <c r="H78" s="54"/>
      <c r="I78" s="54"/>
      <c r="J78" s="22"/>
      <c r="K78" s="19"/>
      <c r="L78" s="24"/>
      <c r="M78" s="24"/>
    </row>
    <row r="79" spans="1:15" ht="17.25" thickBot="1" x14ac:dyDescent="0.35">
      <c r="A79" s="7">
        <v>43586</v>
      </c>
      <c r="B79" s="54"/>
      <c r="C79" s="54"/>
      <c r="D79" s="57"/>
      <c r="E79" s="54"/>
      <c r="F79" s="54"/>
      <c r="G79" s="54"/>
      <c r="H79" s="54"/>
      <c r="I79" s="54"/>
      <c r="J79" s="22"/>
      <c r="K79" s="19"/>
      <c r="L79" s="24"/>
      <c r="M79" s="24"/>
    </row>
    <row r="80" spans="1:15" ht="17.25" thickBot="1" x14ac:dyDescent="0.35">
      <c r="A80" s="7">
        <v>43617</v>
      </c>
      <c r="B80" s="54"/>
      <c r="C80" s="54"/>
      <c r="D80" s="57"/>
      <c r="E80" s="54"/>
      <c r="F80" s="54"/>
      <c r="G80" s="54"/>
      <c r="H80" s="54"/>
      <c r="I80" s="54"/>
      <c r="J80" s="22"/>
      <c r="K80" s="19"/>
      <c r="L80" s="24"/>
      <c r="M80" s="24"/>
    </row>
  </sheetData>
  <pageMargins left="0.39374999999999999" right="0.39374999999999999" top="0.54027777777777797" bottom="0" header="0.51180555555555496" footer="0.51180555555555496"/>
  <pageSetup orientation="portrait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topLeftCell="A71" workbookViewId="0">
      <selection activeCell="G87" sqref="G87"/>
    </sheetView>
  </sheetViews>
  <sheetFormatPr baseColWidth="10" defaultColWidth="10.7109375" defaultRowHeight="12.75" x14ac:dyDescent="0.2"/>
  <cols>
    <col min="2" max="2" width="10.42578125" bestFit="1" customWidth="1"/>
    <col min="3" max="3" width="6.42578125" bestFit="1" customWidth="1"/>
    <col min="4" max="4" width="7.28515625" bestFit="1" customWidth="1"/>
    <col min="5" max="5" width="10.42578125" bestFit="1" customWidth="1"/>
    <col min="6" max="6" width="5.5703125" bestFit="1" customWidth="1"/>
    <col min="7" max="7" width="7.28515625" bestFit="1" customWidth="1"/>
    <col min="8" max="8" width="8.7109375" bestFit="1" customWidth="1"/>
  </cols>
  <sheetData>
    <row r="1" spans="1:9" x14ac:dyDescent="0.2">
      <c r="A1" s="79" t="s">
        <v>19</v>
      </c>
      <c r="B1" s="79"/>
      <c r="C1" s="79"/>
      <c r="D1" s="79"/>
      <c r="E1" s="79"/>
      <c r="F1" s="79"/>
      <c r="G1" s="79"/>
      <c r="H1" s="79"/>
    </row>
    <row r="2" spans="1:9" x14ac:dyDescent="0.2">
      <c r="A2" s="79"/>
      <c r="B2" s="79"/>
      <c r="C2" s="79"/>
      <c r="D2" s="79"/>
      <c r="E2" s="79"/>
      <c r="F2" s="79"/>
      <c r="G2" s="79"/>
      <c r="H2" s="79"/>
    </row>
    <row r="3" spans="1:9" x14ac:dyDescent="0.2">
      <c r="A3" s="80"/>
      <c r="B3" s="80"/>
      <c r="C3" s="80"/>
      <c r="D3" s="80"/>
      <c r="E3" s="80"/>
      <c r="F3" s="80"/>
      <c r="G3" s="80"/>
      <c r="H3" s="80"/>
    </row>
    <row r="4" spans="1:9" x14ac:dyDescent="0.2">
      <c r="A4" s="82" t="s">
        <v>20</v>
      </c>
      <c r="B4" s="81" t="s">
        <v>43</v>
      </c>
      <c r="C4" s="81"/>
      <c r="D4" s="81"/>
      <c r="E4" s="81" t="s">
        <v>42</v>
      </c>
      <c r="F4" s="81"/>
      <c r="G4" s="81"/>
    </row>
    <row r="5" spans="1:9" x14ac:dyDescent="0.2">
      <c r="A5" s="83"/>
      <c r="B5" s="77" t="s">
        <v>21</v>
      </c>
      <c r="C5" s="77" t="s">
        <v>22</v>
      </c>
      <c r="D5" s="77" t="s">
        <v>23</v>
      </c>
      <c r="E5" s="77" t="s">
        <v>21</v>
      </c>
      <c r="F5" s="77" t="s">
        <v>22</v>
      </c>
      <c r="G5" s="77" t="s">
        <v>23</v>
      </c>
      <c r="I5" s="45"/>
    </row>
    <row r="6" spans="1:9" x14ac:dyDescent="0.2">
      <c r="A6" s="76">
        <v>41091</v>
      </c>
      <c r="B6" s="33">
        <v>111.67</v>
      </c>
      <c r="C6" s="33">
        <v>112.02</v>
      </c>
      <c r="D6" s="33">
        <v>111.36</v>
      </c>
      <c r="E6" s="34">
        <v>1.9</v>
      </c>
      <c r="F6" s="34">
        <v>1.7</v>
      </c>
      <c r="G6" s="34">
        <v>2.1</v>
      </c>
    </row>
    <row r="7" spans="1:9" x14ac:dyDescent="0.2">
      <c r="A7" s="76">
        <v>41122</v>
      </c>
      <c r="B7" s="33">
        <v>114.25</v>
      </c>
      <c r="C7" s="33">
        <v>113.6</v>
      </c>
      <c r="D7" s="33">
        <v>114.83</v>
      </c>
      <c r="E7" s="34">
        <v>2.2999999999999998</v>
      </c>
      <c r="F7" s="34">
        <v>1.4</v>
      </c>
      <c r="G7" s="34">
        <v>3.1</v>
      </c>
    </row>
    <row r="8" spans="1:9" x14ac:dyDescent="0.2">
      <c r="A8" s="76">
        <v>41153</v>
      </c>
      <c r="B8" s="33">
        <v>115.96</v>
      </c>
      <c r="C8" s="33">
        <v>115.66</v>
      </c>
      <c r="D8" s="33">
        <v>116.23</v>
      </c>
      <c r="E8" s="34">
        <v>1.5</v>
      </c>
      <c r="F8" s="34">
        <v>1.8</v>
      </c>
      <c r="G8" s="34">
        <v>1.2</v>
      </c>
    </row>
    <row r="9" spans="1:9" x14ac:dyDescent="0.2">
      <c r="A9" s="76">
        <v>41183</v>
      </c>
      <c r="B9" s="33">
        <v>117.67</v>
      </c>
      <c r="C9" s="33">
        <v>117.72</v>
      </c>
      <c r="D9" s="33">
        <v>117.62</v>
      </c>
      <c r="E9" s="34">
        <v>1.5</v>
      </c>
      <c r="F9" s="34">
        <v>1.8</v>
      </c>
      <c r="G9" s="34">
        <v>1.2</v>
      </c>
    </row>
    <row r="10" spans="1:9" x14ac:dyDescent="0.2">
      <c r="A10" s="76">
        <v>41214</v>
      </c>
      <c r="B10" s="33">
        <v>120.11</v>
      </c>
      <c r="C10" s="33">
        <v>120.44</v>
      </c>
      <c r="D10" s="33">
        <v>119.82</v>
      </c>
      <c r="E10" s="34">
        <v>2.1</v>
      </c>
      <c r="F10" s="34">
        <v>2.2999999999999998</v>
      </c>
      <c r="G10" s="34">
        <v>1.9</v>
      </c>
    </row>
    <row r="11" spans="1:9" x14ac:dyDescent="0.2">
      <c r="A11" s="76">
        <v>41244</v>
      </c>
      <c r="B11" s="33">
        <v>122.48</v>
      </c>
      <c r="C11" s="33">
        <v>121.91</v>
      </c>
      <c r="D11" s="33">
        <v>122.99</v>
      </c>
      <c r="E11" s="34">
        <v>2</v>
      </c>
      <c r="F11" s="34">
        <v>1.2</v>
      </c>
      <c r="G11" s="34">
        <v>2.6</v>
      </c>
    </row>
    <row r="12" spans="1:9" x14ac:dyDescent="0.2">
      <c r="A12" s="76">
        <v>41275</v>
      </c>
      <c r="B12" s="33">
        <v>125.29</v>
      </c>
      <c r="C12" s="33">
        <v>123.91</v>
      </c>
      <c r="D12" s="33">
        <v>126.52</v>
      </c>
      <c r="E12" s="34">
        <v>2.2999999999999998</v>
      </c>
      <c r="F12" s="34">
        <v>1.6</v>
      </c>
      <c r="G12" s="34">
        <v>2.9</v>
      </c>
    </row>
    <row r="13" spans="1:9" x14ac:dyDescent="0.2">
      <c r="A13" s="76">
        <v>41306</v>
      </c>
      <c r="B13" s="33">
        <v>126.66</v>
      </c>
      <c r="C13" s="33">
        <v>124.78</v>
      </c>
      <c r="D13" s="33">
        <v>128.34</v>
      </c>
      <c r="E13" s="34">
        <v>1.1000000000000001</v>
      </c>
      <c r="F13" s="34">
        <v>0.7</v>
      </c>
      <c r="G13" s="34">
        <v>1.4</v>
      </c>
    </row>
    <row r="14" spans="1:9" x14ac:dyDescent="0.2">
      <c r="A14" s="76">
        <v>41334</v>
      </c>
      <c r="B14" s="33">
        <v>128.62</v>
      </c>
      <c r="C14" s="33">
        <v>127.44</v>
      </c>
      <c r="D14" s="33">
        <v>129.68</v>
      </c>
      <c r="E14" s="34">
        <v>1.5</v>
      </c>
      <c r="F14" s="34">
        <v>2.1</v>
      </c>
      <c r="G14" s="34">
        <v>1</v>
      </c>
    </row>
    <row r="15" spans="1:9" x14ac:dyDescent="0.2">
      <c r="A15" s="76">
        <v>41365</v>
      </c>
      <c r="B15" s="33">
        <v>131.19999999999999</v>
      </c>
      <c r="C15" s="33">
        <v>130</v>
      </c>
      <c r="D15" s="33">
        <v>132.28</v>
      </c>
      <c r="E15" s="34">
        <v>2</v>
      </c>
      <c r="F15" s="34">
        <v>2</v>
      </c>
      <c r="G15" s="34">
        <v>2</v>
      </c>
    </row>
    <row r="16" spans="1:9" x14ac:dyDescent="0.2">
      <c r="A16" s="76">
        <v>41395</v>
      </c>
      <c r="B16" s="33">
        <v>133.16</v>
      </c>
      <c r="C16" s="33">
        <v>132.13</v>
      </c>
      <c r="D16" s="33">
        <v>134.08000000000001</v>
      </c>
      <c r="E16" s="34">
        <v>1.5</v>
      </c>
      <c r="F16" s="34">
        <v>1.6</v>
      </c>
      <c r="G16" s="34">
        <v>1.4</v>
      </c>
    </row>
    <row r="17" spans="1:9" x14ac:dyDescent="0.2">
      <c r="A17" s="76">
        <v>41426</v>
      </c>
      <c r="B17" s="33">
        <v>135.66999999999999</v>
      </c>
      <c r="C17" s="33">
        <v>134.81</v>
      </c>
      <c r="D17" s="33">
        <v>136.44</v>
      </c>
      <c r="E17" s="34">
        <v>1.9</v>
      </c>
      <c r="F17" s="34">
        <v>2</v>
      </c>
      <c r="G17" s="34">
        <v>1.8</v>
      </c>
    </row>
    <row r="18" spans="1:9" x14ac:dyDescent="0.2">
      <c r="A18" s="76">
        <v>41456</v>
      </c>
      <c r="B18" s="33">
        <v>139</v>
      </c>
      <c r="C18" s="33">
        <v>137.34</v>
      </c>
      <c r="D18" s="33">
        <v>140.49</v>
      </c>
      <c r="E18" s="34">
        <v>2.5</v>
      </c>
      <c r="F18" s="34">
        <v>1.9</v>
      </c>
      <c r="G18" s="34">
        <v>3</v>
      </c>
      <c r="I18" s="44">
        <f>(B18/B6)-1</f>
        <v>0.24473896301602927</v>
      </c>
    </row>
    <row r="19" spans="1:9" x14ac:dyDescent="0.2">
      <c r="A19" s="76">
        <v>41487</v>
      </c>
      <c r="B19" s="33">
        <v>141.88999999999999</v>
      </c>
      <c r="C19" s="33">
        <v>140.41999999999999</v>
      </c>
      <c r="D19" s="33">
        <v>143.19999999999999</v>
      </c>
      <c r="E19" s="34">
        <v>2.1</v>
      </c>
      <c r="F19" s="34">
        <v>2.2000000000000002</v>
      </c>
      <c r="G19" s="34">
        <v>1.9</v>
      </c>
      <c r="I19" s="44">
        <f t="shared" ref="I19:I62" si="0">(B19/B7)-1</f>
        <v>0.24192560175054689</v>
      </c>
    </row>
    <row r="20" spans="1:9" x14ac:dyDescent="0.2">
      <c r="A20" s="76">
        <v>41518</v>
      </c>
      <c r="B20" s="33">
        <v>144.91999999999999</v>
      </c>
      <c r="C20" s="33">
        <v>143.87</v>
      </c>
      <c r="D20" s="33">
        <v>145.86000000000001</v>
      </c>
      <c r="E20" s="34">
        <v>2.1</v>
      </c>
      <c r="F20" s="34">
        <v>2.5</v>
      </c>
      <c r="G20" s="34">
        <v>1.9</v>
      </c>
      <c r="I20" s="44">
        <f t="shared" si="0"/>
        <v>0.24974129010003443</v>
      </c>
    </row>
    <row r="21" spans="1:9" x14ac:dyDescent="0.2">
      <c r="A21" s="76">
        <v>41548</v>
      </c>
      <c r="B21" s="33">
        <v>148.11000000000001</v>
      </c>
      <c r="C21" s="33">
        <v>147.57</v>
      </c>
      <c r="D21" s="33">
        <v>148.59</v>
      </c>
      <c r="E21" s="34">
        <v>2.2000000000000002</v>
      </c>
      <c r="F21" s="34">
        <v>2.6</v>
      </c>
      <c r="G21" s="34">
        <v>1.9</v>
      </c>
      <c r="I21" s="44">
        <f t="shared" si="0"/>
        <v>0.25868955553667039</v>
      </c>
    </row>
    <row r="22" spans="1:9" x14ac:dyDescent="0.2">
      <c r="A22" s="76">
        <v>41579</v>
      </c>
      <c r="B22" s="33">
        <v>151.63</v>
      </c>
      <c r="C22" s="33">
        <v>151.41999999999999</v>
      </c>
      <c r="D22" s="33">
        <v>151.82</v>
      </c>
      <c r="E22" s="34">
        <v>2.4</v>
      </c>
      <c r="F22" s="34">
        <v>2.6</v>
      </c>
      <c r="G22" s="34">
        <v>2.2000000000000002</v>
      </c>
      <c r="I22" s="44">
        <f t="shared" si="0"/>
        <v>0.26242610939971689</v>
      </c>
    </row>
    <row r="23" spans="1:9" x14ac:dyDescent="0.2">
      <c r="A23" s="76">
        <v>41609</v>
      </c>
      <c r="B23" s="33">
        <v>155.06</v>
      </c>
      <c r="C23" s="33">
        <v>156.19</v>
      </c>
      <c r="D23" s="33">
        <v>154.05000000000001</v>
      </c>
      <c r="E23" s="34">
        <v>2.2999999999999998</v>
      </c>
      <c r="F23" s="34">
        <v>3.2</v>
      </c>
      <c r="G23" s="34">
        <v>1.5</v>
      </c>
      <c r="I23" s="44">
        <f t="shared" si="0"/>
        <v>0.26600261267145653</v>
      </c>
    </row>
    <row r="24" spans="1:9" x14ac:dyDescent="0.2">
      <c r="A24" s="76">
        <v>41640</v>
      </c>
      <c r="B24" s="33">
        <v>162.5</v>
      </c>
      <c r="C24" s="33">
        <v>161.69</v>
      </c>
      <c r="D24" s="33">
        <v>163.22999999999999</v>
      </c>
      <c r="E24" s="34">
        <v>4.8</v>
      </c>
      <c r="F24" s="34">
        <v>3.5</v>
      </c>
      <c r="G24" s="34">
        <v>6</v>
      </c>
      <c r="I24" s="44">
        <f t="shared" si="0"/>
        <v>0.29699098092425569</v>
      </c>
    </row>
    <row r="25" spans="1:9" x14ac:dyDescent="0.2">
      <c r="A25" s="76">
        <v>41671</v>
      </c>
      <c r="B25" s="33">
        <v>169.61</v>
      </c>
      <c r="C25" s="33">
        <v>172.1</v>
      </c>
      <c r="D25" s="33">
        <v>167.37</v>
      </c>
      <c r="E25" s="34">
        <v>4.4000000000000004</v>
      </c>
      <c r="F25" s="34">
        <v>6.4</v>
      </c>
      <c r="G25" s="34">
        <v>2.5</v>
      </c>
      <c r="I25" s="44">
        <f t="shared" si="0"/>
        <v>0.33909679456813535</v>
      </c>
    </row>
    <row r="26" spans="1:9" x14ac:dyDescent="0.2">
      <c r="A26" s="76">
        <v>41699</v>
      </c>
      <c r="B26" s="33">
        <v>175.8</v>
      </c>
      <c r="C26" s="33">
        <v>178.72</v>
      </c>
      <c r="D26" s="33">
        <v>173.19</v>
      </c>
      <c r="E26" s="34">
        <v>3.6</v>
      </c>
      <c r="F26" s="34">
        <v>3.8</v>
      </c>
      <c r="G26" s="34">
        <v>3.5</v>
      </c>
      <c r="I26" s="44">
        <f t="shared" si="0"/>
        <v>0.36681698025190479</v>
      </c>
    </row>
    <row r="27" spans="1:9" x14ac:dyDescent="0.2">
      <c r="A27" s="76">
        <v>41730</v>
      </c>
      <c r="B27" s="33">
        <v>181.29</v>
      </c>
      <c r="C27" s="33">
        <v>185.26</v>
      </c>
      <c r="D27" s="33">
        <v>177.72</v>
      </c>
      <c r="E27" s="34">
        <v>3.1</v>
      </c>
      <c r="F27" s="34">
        <v>3.7</v>
      </c>
      <c r="G27" s="34">
        <v>2.6</v>
      </c>
      <c r="I27" s="44">
        <f t="shared" si="0"/>
        <v>0.3817835365853659</v>
      </c>
    </row>
    <row r="28" spans="1:9" x14ac:dyDescent="0.2">
      <c r="A28" s="76">
        <v>41760</v>
      </c>
      <c r="B28" s="33">
        <v>185.81</v>
      </c>
      <c r="C28" s="33">
        <v>189.5</v>
      </c>
      <c r="D28" s="33">
        <v>182.49</v>
      </c>
      <c r="E28" s="34">
        <v>2.5</v>
      </c>
      <c r="F28" s="34">
        <v>2.2999999999999998</v>
      </c>
      <c r="G28" s="34">
        <v>2.7</v>
      </c>
      <c r="I28" s="44">
        <f t="shared" si="0"/>
        <v>0.39538900570741964</v>
      </c>
    </row>
    <row r="29" spans="1:9" x14ac:dyDescent="0.2">
      <c r="A29" s="76">
        <v>41791</v>
      </c>
      <c r="B29" s="33">
        <v>190.15</v>
      </c>
      <c r="C29" s="33">
        <v>192.67</v>
      </c>
      <c r="D29" s="33">
        <v>187.9</v>
      </c>
      <c r="E29" s="34">
        <v>2.2999999999999998</v>
      </c>
      <c r="F29" s="34">
        <v>1.7</v>
      </c>
      <c r="G29" s="34">
        <v>3</v>
      </c>
      <c r="I29" s="44">
        <f t="shared" si="0"/>
        <v>0.4015626151691607</v>
      </c>
    </row>
    <row r="30" spans="1:9" x14ac:dyDescent="0.2">
      <c r="A30" s="76">
        <v>41821</v>
      </c>
      <c r="B30" s="33">
        <v>194.38</v>
      </c>
      <c r="C30" s="33">
        <v>195.66</v>
      </c>
      <c r="D30" s="33">
        <v>193.23</v>
      </c>
      <c r="E30" s="34">
        <v>2.2000000000000002</v>
      </c>
      <c r="F30" s="34">
        <v>1.6</v>
      </c>
      <c r="G30" s="34">
        <v>2.8</v>
      </c>
      <c r="I30" s="44">
        <f t="shared" si="0"/>
        <v>0.39841726618705042</v>
      </c>
    </row>
    <row r="31" spans="1:9" x14ac:dyDescent="0.2">
      <c r="A31" s="76">
        <v>41852</v>
      </c>
      <c r="B31" s="33">
        <v>198.8</v>
      </c>
      <c r="C31" s="33">
        <v>199.34</v>
      </c>
      <c r="D31" s="33">
        <v>198.31</v>
      </c>
      <c r="E31" s="34">
        <v>2.2999999999999998</v>
      </c>
      <c r="F31" s="34">
        <v>1.9</v>
      </c>
      <c r="G31" s="34">
        <v>2.6</v>
      </c>
      <c r="I31" s="44">
        <f t="shared" si="0"/>
        <v>0.40108534780463767</v>
      </c>
    </row>
    <row r="32" spans="1:9" x14ac:dyDescent="0.2">
      <c r="A32" s="76">
        <v>41883</v>
      </c>
      <c r="B32" s="33">
        <v>203.27</v>
      </c>
      <c r="C32" s="33">
        <v>204.64</v>
      </c>
      <c r="D32" s="33">
        <v>202.04</v>
      </c>
      <c r="E32" s="34">
        <v>2.2000000000000002</v>
      </c>
      <c r="F32" s="34">
        <v>2.7</v>
      </c>
      <c r="G32" s="34">
        <v>1.9</v>
      </c>
      <c r="I32" s="44">
        <f t="shared" si="0"/>
        <v>0.4026359370687278</v>
      </c>
    </row>
    <row r="33" spans="1:9" x14ac:dyDescent="0.2">
      <c r="A33" s="76">
        <v>41913</v>
      </c>
      <c r="B33" s="33">
        <v>207.19</v>
      </c>
      <c r="C33" s="33">
        <v>209.58</v>
      </c>
      <c r="D33" s="33">
        <v>205.05</v>
      </c>
      <c r="E33" s="34">
        <v>1.9</v>
      </c>
      <c r="F33" s="34">
        <v>2.4</v>
      </c>
      <c r="G33" s="34">
        <v>1.5</v>
      </c>
      <c r="I33" s="44">
        <f t="shared" si="0"/>
        <v>0.39889271487407996</v>
      </c>
    </row>
    <row r="34" spans="1:9" x14ac:dyDescent="0.2">
      <c r="A34" s="76">
        <v>41944</v>
      </c>
      <c r="B34" s="33">
        <v>210.97</v>
      </c>
      <c r="C34" s="33">
        <v>214.09</v>
      </c>
      <c r="D34" s="33">
        <v>208.17</v>
      </c>
      <c r="E34" s="34">
        <v>1.8</v>
      </c>
      <c r="F34" s="34">
        <v>2.2000000000000002</v>
      </c>
      <c r="G34" s="34">
        <v>1.5</v>
      </c>
      <c r="I34" s="44">
        <f t="shared" si="0"/>
        <v>0.39134735870210391</v>
      </c>
    </row>
    <row r="35" spans="1:9" x14ac:dyDescent="0.2">
      <c r="A35" s="76">
        <v>41974</v>
      </c>
      <c r="B35" s="33">
        <v>214.04</v>
      </c>
      <c r="C35" s="33">
        <v>216.88</v>
      </c>
      <c r="D35" s="33">
        <v>211.5</v>
      </c>
      <c r="E35" s="34">
        <v>1.5</v>
      </c>
      <c r="F35" s="34">
        <v>1.3</v>
      </c>
      <c r="G35" s="34">
        <v>1.6</v>
      </c>
      <c r="I35" s="44">
        <f t="shared" si="0"/>
        <v>0.38036888946214353</v>
      </c>
    </row>
    <row r="36" spans="1:9" x14ac:dyDescent="0.2">
      <c r="A36" s="76">
        <v>42005</v>
      </c>
      <c r="B36" s="33">
        <v>218.23</v>
      </c>
      <c r="C36" s="33">
        <v>219.51</v>
      </c>
      <c r="D36" s="33">
        <v>217.09</v>
      </c>
      <c r="E36" s="34">
        <v>2</v>
      </c>
      <c r="F36" s="34">
        <v>1.2</v>
      </c>
      <c r="G36" s="34">
        <v>2.6</v>
      </c>
      <c r="I36" s="44">
        <f t="shared" si="0"/>
        <v>0.34295384615384616</v>
      </c>
    </row>
    <row r="37" spans="1:9" x14ac:dyDescent="0.2">
      <c r="A37" s="76">
        <v>42036</v>
      </c>
      <c r="B37" s="33">
        <v>221.4</v>
      </c>
      <c r="C37" s="33">
        <v>222.13</v>
      </c>
      <c r="D37" s="33">
        <v>220.74</v>
      </c>
      <c r="E37" s="34">
        <v>1.5</v>
      </c>
      <c r="F37" s="34">
        <v>1.2</v>
      </c>
      <c r="G37" s="34">
        <v>1.7</v>
      </c>
      <c r="I37" s="44">
        <f t="shared" si="0"/>
        <v>0.30534756205412417</v>
      </c>
    </row>
    <row r="38" spans="1:9" x14ac:dyDescent="0.2">
      <c r="A38" s="76">
        <v>42064</v>
      </c>
      <c r="B38" s="33">
        <v>225.08</v>
      </c>
      <c r="C38" s="33">
        <v>225.73</v>
      </c>
      <c r="D38" s="33">
        <v>224.49</v>
      </c>
      <c r="E38" s="34">
        <v>1.7</v>
      </c>
      <c r="F38" s="34">
        <v>1.6</v>
      </c>
      <c r="G38" s="34">
        <v>1.7</v>
      </c>
      <c r="I38" s="44">
        <f t="shared" si="0"/>
        <v>0.28031854379977239</v>
      </c>
    </row>
    <row r="39" spans="1:9" x14ac:dyDescent="0.2">
      <c r="A39" s="76">
        <v>42095</v>
      </c>
      <c r="B39" s="33">
        <v>230.41</v>
      </c>
      <c r="C39" s="33">
        <v>232.43</v>
      </c>
      <c r="D39" s="33">
        <v>228.6</v>
      </c>
      <c r="E39" s="34">
        <v>2.4</v>
      </c>
      <c r="F39" s="34">
        <v>3</v>
      </c>
      <c r="G39" s="34">
        <v>1.8</v>
      </c>
      <c r="I39" s="44">
        <f t="shared" si="0"/>
        <v>0.27094710132936184</v>
      </c>
    </row>
    <row r="40" spans="1:9" x14ac:dyDescent="0.2">
      <c r="A40" s="76">
        <v>42125</v>
      </c>
      <c r="B40" s="33">
        <v>235.51</v>
      </c>
      <c r="C40" s="33">
        <v>236.75</v>
      </c>
      <c r="D40" s="33">
        <v>234.39</v>
      </c>
      <c r="E40" s="34">
        <v>2.2000000000000002</v>
      </c>
      <c r="F40" s="34">
        <v>1.9</v>
      </c>
      <c r="G40" s="34">
        <v>2.5</v>
      </c>
      <c r="I40" s="44">
        <f t="shared" si="0"/>
        <v>0.26747753081104353</v>
      </c>
    </row>
    <row r="41" spans="1:9" x14ac:dyDescent="0.2">
      <c r="A41" s="76">
        <v>42156</v>
      </c>
      <c r="B41" s="33">
        <v>238.69</v>
      </c>
      <c r="C41" s="33">
        <v>240.65</v>
      </c>
      <c r="D41" s="33">
        <v>236.93</v>
      </c>
      <c r="E41" s="34">
        <v>1.4</v>
      </c>
      <c r="F41" s="34">
        <v>1.6</v>
      </c>
      <c r="G41" s="34">
        <v>1.1000000000000001</v>
      </c>
      <c r="I41" s="44">
        <f t="shared" si="0"/>
        <v>0.2552721535629765</v>
      </c>
    </row>
    <row r="42" spans="1:9" x14ac:dyDescent="0.2">
      <c r="A42" s="76">
        <v>42186</v>
      </c>
      <c r="B42" s="33">
        <v>243.56</v>
      </c>
      <c r="C42" s="33">
        <v>245.44</v>
      </c>
      <c r="D42" s="33">
        <v>241.88</v>
      </c>
      <c r="E42" s="34">
        <v>2</v>
      </c>
      <c r="F42" s="34">
        <v>2</v>
      </c>
      <c r="G42" s="34">
        <v>2.1</v>
      </c>
      <c r="I42" s="44">
        <f t="shared" si="0"/>
        <v>0.25300956888568793</v>
      </c>
    </row>
    <row r="43" spans="1:9" x14ac:dyDescent="0.2">
      <c r="A43" s="76">
        <v>42217</v>
      </c>
      <c r="B43" s="33">
        <v>248.02</v>
      </c>
      <c r="C43" s="33">
        <v>249.83</v>
      </c>
      <c r="D43" s="33">
        <v>246.39</v>
      </c>
      <c r="E43" s="34">
        <v>1.8</v>
      </c>
      <c r="F43" s="34">
        <v>1.8</v>
      </c>
      <c r="G43" s="34">
        <v>1.9</v>
      </c>
      <c r="I43" s="44">
        <f t="shared" si="0"/>
        <v>0.24758551307847076</v>
      </c>
    </row>
    <row r="44" spans="1:9" x14ac:dyDescent="0.2">
      <c r="A44" s="76">
        <v>42248</v>
      </c>
      <c r="B44" s="33">
        <v>252.13</v>
      </c>
      <c r="C44" s="33">
        <v>255.33</v>
      </c>
      <c r="D44" s="33">
        <v>249.25</v>
      </c>
      <c r="E44" s="34">
        <v>1.7</v>
      </c>
      <c r="F44" s="34">
        <v>2.2000000000000002</v>
      </c>
      <c r="G44" s="34">
        <v>1.2</v>
      </c>
      <c r="I44" s="44">
        <f t="shared" si="0"/>
        <v>0.24036995129630534</v>
      </c>
    </row>
    <row r="45" spans="1:9" x14ac:dyDescent="0.2">
      <c r="A45" s="76">
        <v>42278</v>
      </c>
      <c r="B45" s="35">
        <v>256.42</v>
      </c>
      <c r="C45" s="35">
        <v>259.12</v>
      </c>
      <c r="D45" s="35">
        <v>254</v>
      </c>
      <c r="E45" s="36">
        <v>1.7</v>
      </c>
      <c r="F45" s="36">
        <v>1.5</v>
      </c>
      <c r="G45" s="36">
        <v>1.9</v>
      </c>
      <c r="I45" s="44">
        <f t="shared" si="0"/>
        <v>0.23760799266373867</v>
      </c>
    </row>
    <row r="46" spans="1:9" x14ac:dyDescent="0.2">
      <c r="A46" s="76">
        <v>42309</v>
      </c>
      <c r="B46" s="35">
        <v>261.43</v>
      </c>
      <c r="C46" s="35">
        <v>265.08</v>
      </c>
      <c r="D46" s="35">
        <v>258.16000000000003</v>
      </c>
      <c r="E46" s="36">
        <v>2</v>
      </c>
      <c r="F46" s="36">
        <v>2.2999999999999998</v>
      </c>
      <c r="G46" s="36">
        <v>1.6</v>
      </c>
      <c r="I46" s="44">
        <f t="shared" si="0"/>
        <v>0.23918092619803777</v>
      </c>
    </row>
    <row r="47" spans="1:9" x14ac:dyDescent="0.2">
      <c r="A47" s="76">
        <v>42339</v>
      </c>
      <c r="B47" s="35">
        <v>271.67</v>
      </c>
      <c r="C47" s="35">
        <v>278.24</v>
      </c>
      <c r="D47" s="35">
        <v>265.77</v>
      </c>
      <c r="E47" s="36">
        <v>3.9</v>
      </c>
      <c r="F47" s="36">
        <v>5</v>
      </c>
      <c r="G47" s="36">
        <v>2.9</v>
      </c>
      <c r="I47" s="44">
        <f t="shared" si="0"/>
        <v>0.26924873855354159</v>
      </c>
    </row>
    <row r="48" spans="1:9" x14ac:dyDescent="0.2">
      <c r="A48" s="76">
        <v>42370</v>
      </c>
      <c r="B48" s="35">
        <v>282.91000000000003</v>
      </c>
      <c r="C48" s="35">
        <v>291.63</v>
      </c>
      <c r="D48" s="35">
        <v>275.10000000000002</v>
      </c>
      <c r="E48" s="36">
        <v>4.0999999999999996</v>
      </c>
      <c r="F48" s="36">
        <v>4.8</v>
      </c>
      <c r="G48" s="36">
        <v>3.5</v>
      </c>
      <c r="I48" s="44">
        <f t="shared" si="0"/>
        <v>0.29638454841222583</v>
      </c>
    </row>
    <row r="49" spans="1:9" x14ac:dyDescent="0.2">
      <c r="A49" s="76">
        <v>42401</v>
      </c>
      <c r="B49" s="35">
        <v>294.14</v>
      </c>
      <c r="C49" s="35">
        <v>300.02999999999997</v>
      </c>
      <c r="D49" s="35">
        <v>288.85000000000002</v>
      </c>
      <c r="E49" s="36">
        <v>4</v>
      </c>
      <c r="F49" s="36">
        <v>2.9</v>
      </c>
      <c r="G49" s="36">
        <v>5</v>
      </c>
      <c r="I49" s="44">
        <f t="shared" si="0"/>
        <v>0.32854561878952104</v>
      </c>
    </row>
    <row r="50" spans="1:9" x14ac:dyDescent="0.2">
      <c r="A50" s="76">
        <v>42430</v>
      </c>
      <c r="B50" s="35">
        <v>303.89999999999998</v>
      </c>
      <c r="C50" s="35">
        <v>309.52999999999997</v>
      </c>
      <c r="D50" s="35">
        <v>298.85000000000002</v>
      </c>
      <c r="E50" s="36">
        <v>3.3</v>
      </c>
      <c r="F50" s="36">
        <v>3.2</v>
      </c>
      <c r="G50" s="36">
        <v>3.5</v>
      </c>
      <c r="I50" s="44">
        <f t="shared" si="0"/>
        <v>0.35018660031988613</v>
      </c>
    </row>
    <row r="51" spans="1:9" x14ac:dyDescent="0.2">
      <c r="A51" s="76">
        <v>42461</v>
      </c>
      <c r="B51" s="35">
        <v>323.79000000000002</v>
      </c>
      <c r="C51" s="35">
        <v>321.52999999999997</v>
      </c>
      <c r="D51" s="35">
        <v>325.8</v>
      </c>
      <c r="E51" s="36">
        <v>6.5</v>
      </c>
      <c r="F51" s="36">
        <v>3.9</v>
      </c>
      <c r="G51" s="36">
        <v>9</v>
      </c>
      <c r="I51" s="44">
        <f t="shared" si="0"/>
        <v>0.40527754871750377</v>
      </c>
    </row>
    <row r="52" spans="1:9" x14ac:dyDescent="0.2">
      <c r="A52" s="76">
        <v>42491</v>
      </c>
      <c r="B52" s="35">
        <v>340.09</v>
      </c>
      <c r="C52" s="35">
        <v>337.42</v>
      </c>
      <c r="D52" s="35">
        <v>342.48</v>
      </c>
      <c r="E52" s="36">
        <v>5</v>
      </c>
      <c r="F52" s="36">
        <v>4.9000000000000004</v>
      </c>
      <c r="G52" s="36">
        <v>5.0999999999999996</v>
      </c>
      <c r="I52" s="44">
        <f t="shared" si="0"/>
        <v>0.44405757717294381</v>
      </c>
    </row>
    <row r="53" spans="1:9" x14ac:dyDescent="0.2">
      <c r="A53" s="76">
        <v>42522</v>
      </c>
      <c r="B53" s="35">
        <v>351.05</v>
      </c>
      <c r="C53" s="35">
        <v>345.22</v>
      </c>
      <c r="D53" s="35">
        <v>356.28</v>
      </c>
      <c r="E53" s="36">
        <v>3.2</v>
      </c>
      <c r="F53" s="36">
        <v>2.2999999999999998</v>
      </c>
      <c r="G53" s="36">
        <v>4</v>
      </c>
      <c r="I53" s="44">
        <f t="shared" si="0"/>
        <v>0.47073610121915466</v>
      </c>
    </row>
    <row r="54" spans="1:9" x14ac:dyDescent="0.2">
      <c r="A54" s="76">
        <v>42552</v>
      </c>
      <c r="B54" s="35">
        <v>358.62</v>
      </c>
      <c r="C54" s="35">
        <v>350.87</v>
      </c>
      <c r="D54" s="35">
        <v>365.57</v>
      </c>
      <c r="E54" s="36">
        <v>2.2000000000000002</v>
      </c>
      <c r="F54" s="36">
        <v>1.6</v>
      </c>
      <c r="G54" s="36">
        <v>2.6</v>
      </c>
      <c r="I54" s="44">
        <f t="shared" si="0"/>
        <v>0.47240926260469696</v>
      </c>
    </row>
    <row r="55" spans="1:9" x14ac:dyDescent="0.2">
      <c r="A55" s="76">
        <v>42583</v>
      </c>
      <c r="B55" s="35">
        <v>355.9</v>
      </c>
      <c r="C55" s="35">
        <v>354.44</v>
      </c>
      <c r="D55" s="35">
        <v>357.2</v>
      </c>
      <c r="E55" s="36">
        <v>-0.8</v>
      </c>
      <c r="F55" s="36">
        <v>1</v>
      </c>
      <c r="G55" s="36">
        <v>-2.2999999999999998</v>
      </c>
      <c r="I55" s="44">
        <f t="shared" si="0"/>
        <v>0.43496492218369465</v>
      </c>
    </row>
    <row r="56" spans="1:9" x14ac:dyDescent="0.2">
      <c r="A56" s="76">
        <v>42614</v>
      </c>
      <c r="B56" s="35">
        <v>360.68</v>
      </c>
      <c r="C56" s="35">
        <v>360.63</v>
      </c>
      <c r="D56" s="35">
        <v>360.72</v>
      </c>
      <c r="E56" s="36">
        <v>1.3</v>
      </c>
      <c r="F56" s="36">
        <v>1.7</v>
      </c>
      <c r="G56" s="36">
        <v>1</v>
      </c>
      <c r="I56" s="44">
        <f t="shared" si="0"/>
        <v>0.4305318684805457</v>
      </c>
    </row>
    <row r="57" spans="1:9" x14ac:dyDescent="0.2">
      <c r="A57" s="76">
        <v>42644</v>
      </c>
      <c r="B57" s="35">
        <v>371.14</v>
      </c>
      <c r="C57" s="35">
        <v>367.96</v>
      </c>
      <c r="D57" s="35">
        <v>373.99</v>
      </c>
      <c r="E57" s="36">
        <v>2.9</v>
      </c>
      <c r="F57" s="36">
        <v>2</v>
      </c>
      <c r="G57" s="36">
        <v>3.7</v>
      </c>
      <c r="I57" s="44">
        <f t="shared" si="0"/>
        <v>0.4473909991420324</v>
      </c>
    </row>
    <row r="58" spans="1:9" x14ac:dyDescent="0.2">
      <c r="A58" s="76">
        <v>42675</v>
      </c>
      <c r="B58" s="35">
        <v>378.49</v>
      </c>
      <c r="C58" s="35">
        <v>373.37</v>
      </c>
      <c r="D58" s="35">
        <v>383.09</v>
      </c>
      <c r="E58" s="36">
        <v>2</v>
      </c>
      <c r="F58" s="36">
        <v>1.5</v>
      </c>
      <c r="G58" s="36">
        <v>2.4</v>
      </c>
      <c r="I58" s="44">
        <f t="shared" si="0"/>
        <v>0.44776804498336076</v>
      </c>
    </row>
    <row r="59" spans="1:9" x14ac:dyDescent="0.2">
      <c r="A59" s="76">
        <v>42705</v>
      </c>
      <c r="B59" s="35">
        <v>383.19</v>
      </c>
      <c r="C59" s="35">
        <v>376.02</v>
      </c>
      <c r="D59" s="35">
        <v>389.62</v>
      </c>
      <c r="E59" s="36">
        <v>1.2</v>
      </c>
      <c r="F59" s="36">
        <v>0.7</v>
      </c>
      <c r="G59" s="36">
        <v>1.7</v>
      </c>
      <c r="I59" s="44">
        <f t="shared" si="0"/>
        <v>0.41049803069900981</v>
      </c>
    </row>
    <row r="60" spans="1:9" x14ac:dyDescent="0.2">
      <c r="A60" s="76">
        <v>42736</v>
      </c>
      <c r="B60" s="35">
        <v>390.43</v>
      </c>
      <c r="C60" s="35">
        <v>380.98</v>
      </c>
      <c r="D60" s="35">
        <v>398.9</v>
      </c>
      <c r="E60" s="36">
        <v>1.9</v>
      </c>
      <c r="F60" s="36">
        <v>1.3</v>
      </c>
      <c r="G60" s="36">
        <v>2.4</v>
      </c>
      <c r="I60" s="44">
        <f t="shared" si="0"/>
        <v>0.38005019264076911</v>
      </c>
    </row>
    <row r="61" spans="1:9" x14ac:dyDescent="0.2">
      <c r="A61" s="76">
        <v>42767</v>
      </c>
      <c r="B61" s="35">
        <v>398.84</v>
      </c>
      <c r="C61" s="35">
        <v>386.08</v>
      </c>
      <c r="D61" s="35">
        <v>410.29</v>
      </c>
      <c r="E61" s="36">
        <v>2.2000000000000002</v>
      </c>
      <c r="F61" s="36">
        <v>1.3</v>
      </c>
      <c r="G61" s="36">
        <v>2.9</v>
      </c>
      <c r="I61" s="44">
        <f t="shared" si="0"/>
        <v>0.35595294757598417</v>
      </c>
    </row>
    <row r="62" spans="1:9" x14ac:dyDescent="0.2">
      <c r="A62" s="76">
        <v>42795</v>
      </c>
      <c r="B62" s="35">
        <v>410.36</v>
      </c>
      <c r="C62" s="35">
        <v>393</v>
      </c>
      <c r="D62" s="35">
        <v>425.93</v>
      </c>
      <c r="E62" s="36">
        <v>2.9</v>
      </c>
      <c r="F62" s="36">
        <v>1.8</v>
      </c>
      <c r="G62" s="36">
        <v>3.8</v>
      </c>
      <c r="I62" s="44">
        <f t="shared" si="0"/>
        <v>0.35031260282987842</v>
      </c>
    </row>
    <row r="63" spans="1:9" x14ac:dyDescent="0.2">
      <c r="A63" s="76">
        <v>42826</v>
      </c>
      <c r="B63" s="35">
        <v>419.04</v>
      </c>
      <c r="C63" s="35">
        <v>400.6</v>
      </c>
      <c r="D63" s="35">
        <v>435.57</v>
      </c>
      <c r="E63" s="36">
        <v>2.1</v>
      </c>
      <c r="F63" s="36">
        <v>1.9</v>
      </c>
      <c r="G63" s="36">
        <v>2.2999999999999998</v>
      </c>
      <c r="I63" s="44">
        <f>(B63/B51)-1</f>
        <v>0.29417214861484298</v>
      </c>
    </row>
    <row r="64" spans="1:9" x14ac:dyDescent="0.2">
      <c r="A64" s="76">
        <v>42856</v>
      </c>
      <c r="B64" s="35">
        <v>426.62</v>
      </c>
      <c r="C64" s="35">
        <v>408.33</v>
      </c>
      <c r="D64" s="35">
        <v>443.03</v>
      </c>
      <c r="E64" s="36">
        <v>1.8</v>
      </c>
      <c r="F64" s="36">
        <v>1.9</v>
      </c>
      <c r="G64" s="36">
        <v>1.7</v>
      </c>
      <c r="I64" s="44">
        <f t="shared" ref="I64:I90" si="1">(B64/B52)-1</f>
        <v>0.2544326501808345</v>
      </c>
    </row>
    <row r="65" spans="1:12" x14ac:dyDescent="0.2">
      <c r="A65" s="76">
        <v>42887</v>
      </c>
      <c r="B65" s="35">
        <v>433.14</v>
      </c>
      <c r="C65" s="35">
        <v>412.88</v>
      </c>
      <c r="D65" s="35">
        <v>451.31</v>
      </c>
      <c r="E65" s="36">
        <v>1.5</v>
      </c>
      <c r="F65" s="36">
        <v>1.1000000000000001</v>
      </c>
      <c r="G65" s="36">
        <v>1.9</v>
      </c>
      <c r="I65" s="44">
        <f t="shared" si="1"/>
        <v>0.23384133314342681</v>
      </c>
    </row>
    <row r="66" spans="1:12" x14ac:dyDescent="0.2">
      <c r="A66" s="76">
        <v>42917</v>
      </c>
      <c r="B66" s="35">
        <v>440.78</v>
      </c>
      <c r="C66" s="35">
        <v>417.71</v>
      </c>
      <c r="D66" s="35">
        <v>461.47</v>
      </c>
      <c r="E66" s="36">
        <v>1.8</v>
      </c>
      <c r="F66" s="36">
        <v>1.2</v>
      </c>
      <c r="G66" s="36">
        <v>2.2999999999999998</v>
      </c>
      <c r="I66" s="44">
        <f t="shared" si="1"/>
        <v>0.22910044057777035</v>
      </c>
    </row>
    <row r="67" spans="1:12" x14ac:dyDescent="0.2">
      <c r="A67" s="76">
        <v>42948</v>
      </c>
      <c r="B67" s="35">
        <v>447.94</v>
      </c>
      <c r="C67" s="35">
        <v>423.5</v>
      </c>
      <c r="D67" s="35">
        <v>469.84</v>
      </c>
      <c r="E67" s="36">
        <v>1.6</v>
      </c>
      <c r="F67" s="36">
        <v>1.4</v>
      </c>
      <c r="G67" s="36">
        <v>1.8</v>
      </c>
      <c r="I67" s="44">
        <f t="shared" si="1"/>
        <v>0.25861196965439737</v>
      </c>
    </row>
    <row r="68" spans="1:12" x14ac:dyDescent="0.2">
      <c r="A68" s="76">
        <v>42979</v>
      </c>
      <c r="B68" s="35">
        <v>455.04</v>
      </c>
      <c r="C68" s="35">
        <v>431.22</v>
      </c>
      <c r="D68" s="35">
        <v>476.4</v>
      </c>
      <c r="E68" s="36">
        <v>1.6</v>
      </c>
      <c r="F68" s="36">
        <v>1.8</v>
      </c>
      <c r="G68" s="36">
        <v>1.4</v>
      </c>
      <c r="I68" s="44">
        <f t="shared" si="1"/>
        <v>0.26161694576910288</v>
      </c>
    </row>
    <row r="69" spans="1:12" x14ac:dyDescent="0.2">
      <c r="A69" s="76">
        <v>43009</v>
      </c>
      <c r="B69" s="35">
        <v>462.02</v>
      </c>
      <c r="C69" s="35">
        <v>439.48</v>
      </c>
      <c r="D69" s="35">
        <v>482.23</v>
      </c>
      <c r="E69" s="36">
        <v>1.5</v>
      </c>
      <c r="F69" s="36">
        <v>1.9</v>
      </c>
      <c r="G69" s="36">
        <v>1.2</v>
      </c>
      <c r="I69" s="44">
        <f t="shared" si="1"/>
        <v>0.24486716602899183</v>
      </c>
    </row>
    <row r="70" spans="1:12" x14ac:dyDescent="0.2">
      <c r="A70" s="76">
        <v>43040</v>
      </c>
      <c r="B70" s="35">
        <v>467.86</v>
      </c>
      <c r="C70" s="35">
        <v>446.5</v>
      </c>
      <c r="D70" s="35">
        <v>487.01</v>
      </c>
      <c r="E70" s="36">
        <v>1.3</v>
      </c>
      <c r="F70" s="36">
        <v>1.6</v>
      </c>
      <c r="G70" s="36">
        <v>1</v>
      </c>
      <c r="I70" s="44">
        <f t="shared" si="1"/>
        <v>0.2361224867235594</v>
      </c>
    </row>
    <row r="71" spans="1:12" x14ac:dyDescent="0.2">
      <c r="A71" s="76">
        <v>43070</v>
      </c>
      <c r="B71" s="35">
        <v>483.3</v>
      </c>
      <c r="C71" s="35">
        <v>451.5</v>
      </c>
      <c r="D71" s="35">
        <v>511.82</v>
      </c>
      <c r="E71" s="36">
        <v>3.3</v>
      </c>
      <c r="F71" s="36">
        <v>1.1000000000000001</v>
      </c>
      <c r="G71" s="36">
        <v>5.0999999999999996</v>
      </c>
      <c r="I71" s="44">
        <f t="shared" si="1"/>
        <v>0.26125420809520095</v>
      </c>
    </row>
    <row r="72" spans="1:12" x14ac:dyDescent="0.2">
      <c r="A72" s="76">
        <v>43101</v>
      </c>
      <c r="B72" s="35">
        <v>491.11</v>
      </c>
      <c r="C72" s="35">
        <v>457.05</v>
      </c>
      <c r="D72" s="35">
        <v>521.65</v>
      </c>
      <c r="E72" s="36">
        <v>1.6</v>
      </c>
      <c r="F72" s="36">
        <v>1.2</v>
      </c>
      <c r="G72" s="36">
        <v>1.9</v>
      </c>
      <c r="I72" s="44">
        <f t="shared" si="1"/>
        <v>0.25786952846861144</v>
      </c>
    </row>
    <row r="73" spans="1:12" x14ac:dyDescent="0.2">
      <c r="A73" s="76">
        <v>43132</v>
      </c>
      <c r="B73" s="35">
        <v>503.84</v>
      </c>
      <c r="C73" s="35">
        <v>463.79</v>
      </c>
      <c r="D73" s="35">
        <v>539.75</v>
      </c>
      <c r="E73" s="36">
        <v>2.6</v>
      </c>
      <c r="F73" s="36">
        <v>1.5</v>
      </c>
      <c r="G73" s="36">
        <v>3.5</v>
      </c>
      <c r="I73" s="44">
        <f t="shared" si="1"/>
        <v>0.26326346404573253</v>
      </c>
    </row>
    <row r="74" spans="1:12" x14ac:dyDescent="0.2">
      <c r="A74" s="76">
        <v>43160</v>
      </c>
      <c r="B74" s="35">
        <v>514.58000000000004</v>
      </c>
      <c r="C74" s="35">
        <v>474.05</v>
      </c>
      <c r="D74" s="35">
        <v>550.92999999999995</v>
      </c>
      <c r="E74" s="36">
        <v>2.1</v>
      </c>
      <c r="F74" s="36">
        <v>2.2000000000000002</v>
      </c>
      <c r="G74" s="36">
        <v>2.1</v>
      </c>
      <c r="I74" s="44">
        <f t="shared" si="1"/>
        <v>0.25397212203918507</v>
      </c>
    </row>
    <row r="75" spans="1:12" x14ac:dyDescent="0.2">
      <c r="A75" s="76">
        <v>43191</v>
      </c>
      <c r="B75" s="35">
        <v>530.20000000000005</v>
      </c>
      <c r="C75" s="35">
        <v>485.24</v>
      </c>
      <c r="D75" s="35">
        <v>570.51</v>
      </c>
      <c r="E75" s="36">
        <v>3</v>
      </c>
      <c r="F75" s="36">
        <v>2.4</v>
      </c>
      <c r="G75" s="36">
        <v>3.6</v>
      </c>
      <c r="I75" s="44">
        <f t="shared" si="1"/>
        <v>0.26527300496372663</v>
      </c>
    </row>
    <row r="76" spans="1:12" x14ac:dyDescent="0.2">
      <c r="A76" s="76">
        <v>43221</v>
      </c>
      <c r="B76" s="35">
        <v>542.53</v>
      </c>
      <c r="C76" s="35" t="s">
        <v>37</v>
      </c>
      <c r="D76" s="35">
        <v>581.41</v>
      </c>
      <c r="E76" s="36">
        <v>2.2999999999999998</v>
      </c>
      <c r="F76" s="36">
        <v>2.9</v>
      </c>
      <c r="G76" s="36">
        <v>1.9</v>
      </c>
      <c r="I76" s="44">
        <f t="shared" si="1"/>
        <v>0.27169377900707881</v>
      </c>
      <c r="J76" t="s">
        <v>39</v>
      </c>
      <c r="K76" t="s">
        <v>40</v>
      </c>
    </row>
    <row r="77" spans="1:12" x14ac:dyDescent="0.2">
      <c r="A77" s="76">
        <v>43252</v>
      </c>
      <c r="B77" s="35">
        <v>562.37</v>
      </c>
      <c r="C77" s="35">
        <v>520.30999999999995</v>
      </c>
      <c r="D77" s="35">
        <v>600.08000000000004</v>
      </c>
      <c r="E77" s="36">
        <v>3.7</v>
      </c>
      <c r="F77" s="36">
        <v>4.2</v>
      </c>
      <c r="G77" s="36">
        <v>3.2</v>
      </c>
      <c r="I77" s="44">
        <f>(B77/B76)-1</f>
        <v>3.6569406300112517E-2</v>
      </c>
      <c r="J77" s="69"/>
      <c r="K77">
        <v>14.5</v>
      </c>
      <c r="L77" s="46">
        <f>SUM(E78:E85)</f>
        <v>30.099999999999998</v>
      </c>
    </row>
    <row r="78" spans="1:12" x14ac:dyDescent="0.2">
      <c r="A78" s="76">
        <v>43282</v>
      </c>
      <c r="B78" s="35">
        <v>577.5</v>
      </c>
      <c r="C78" s="35">
        <v>539.70000000000005</v>
      </c>
      <c r="D78" s="35">
        <v>611.4</v>
      </c>
      <c r="E78" s="36">
        <v>2.7</v>
      </c>
      <c r="F78" s="36">
        <v>3.7</v>
      </c>
      <c r="G78" s="36">
        <v>1.9</v>
      </c>
      <c r="I78" s="44">
        <f t="shared" si="1"/>
        <v>0.3101774127682746</v>
      </c>
      <c r="J78" s="69">
        <f>((B78/$B$77)-1)*100</f>
        <v>2.6903995590091823</v>
      </c>
      <c r="K78">
        <v>14.5</v>
      </c>
    </row>
    <row r="79" spans="1:12" x14ac:dyDescent="0.2">
      <c r="A79" s="76">
        <v>43313</v>
      </c>
      <c r="B79" s="67">
        <v>598.59</v>
      </c>
      <c r="C79" s="67">
        <v>555.84</v>
      </c>
      <c r="D79" s="67">
        <v>636.91</v>
      </c>
      <c r="E79" s="68">
        <v>3.7</v>
      </c>
      <c r="F79" s="68">
        <v>3</v>
      </c>
      <c r="G79" s="68">
        <v>4.2</v>
      </c>
      <c r="I79" s="44">
        <f t="shared" si="1"/>
        <v>0.33631736393266953</v>
      </c>
      <c r="J79" s="69">
        <f>((B79/$B$77)-1)*100</f>
        <v>6.4405996052421033</v>
      </c>
      <c r="K79">
        <v>14.5</v>
      </c>
    </row>
    <row r="80" spans="1:12" x14ac:dyDescent="0.2">
      <c r="A80" s="76">
        <v>43344</v>
      </c>
      <c r="B80" s="67">
        <v>634.58000000000004</v>
      </c>
      <c r="C80" s="67">
        <v>604.36</v>
      </c>
      <c r="D80" s="67">
        <v>661.68</v>
      </c>
      <c r="E80" s="68">
        <v>6</v>
      </c>
      <c r="F80" s="68">
        <v>8.6999999999999993</v>
      </c>
      <c r="G80" s="68">
        <v>3.9</v>
      </c>
      <c r="I80" s="44">
        <f t="shared" si="1"/>
        <v>0.39455872011251758</v>
      </c>
      <c r="J80" s="69">
        <f t="shared" ref="J80:J86" si="2">((B80/$B$77)-1)*100</f>
        <v>12.840300869534293</v>
      </c>
      <c r="K80">
        <v>14.5</v>
      </c>
    </row>
    <row r="81" spans="1:14" x14ac:dyDescent="0.2">
      <c r="A81" s="76">
        <v>43374</v>
      </c>
      <c r="B81" s="67">
        <v>668.01</v>
      </c>
      <c r="C81" s="67">
        <v>643.28</v>
      </c>
      <c r="D81" s="67">
        <v>690.18</v>
      </c>
      <c r="E81" s="68">
        <v>5.3</v>
      </c>
      <c r="F81" s="68">
        <v>6.4</v>
      </c>
      <c r="G81" s="68">
        <v>4.3</v>
      </c>
      <c r="I81" s="44">
        <f>(B81/B77)-1</f>
        <v>0.18784785817166627</v>
      </c>
      <c r="J81" s="69">
        <f t="shared" si="2"/>
        <v>18.784785817166629</v>
      </c>
      <c r="K81">
        <v>14.5</v>
      </c>
    </row>
    <row r="82" spans="1:14" x14ac:dyDescent="0.2">
      <c r="A82" s="76">
        <v>43405</v>
      </c>
      <c r="B82" s="67">
        <v>686.66</v>
      </c>
      <c r="C82" s="67">
        <v>668.46</v>
      </c>
      <c r="D82" s="67">
        <v>702.98</v>
      </c>
      <c r="E82" s="68">
        <v>2.8</v>
      </c>
      <c r="F82" s="68">
        <v>3.9</v>
      </c>
      <c r="G82" s="68">
        <v>1.9</v>
      </c>
      <c r="I82" s="44">
        <f t="shared" si="1"/>
        <v>0.46766126619074067</v>
      </c>
      <c r="J82" s="69">
        <f t="shared" si="2"/>
        <v>22.10110781158312</v>
      </c>
      <c r="K82">
        <v>14.5</v>
      </c>
    </row>
    <row r="83" spans="1:14" x14ac:dyDescent="0.2">
      <c r="A83" s="76">
        <v>43435</v>
      </c>
      <c r="B83" s="67">
        <v>703.01</v>
      </c>
      <c r="C83" s="67">
        <v>681.04</v>
      </c>
      <c r="D83" s="67">
        <v>722.71</v>
      </c>
      <c r="E83" s="68">
        <v>2.4</v>
      </c>
      <c r="F83" s="68">
        <v>1.9</v>
      </c>
      <c r="G83" s="68">
        <v>2.8</v>
      </c>
      <c r="I83" s="44">
        <f t="shared" si="1"/>
        <v>0.45460376577695016</v>
      </c>
      <c r="J83" s="69">
        <f t="shared" si="2"/>
        <v>25.008446396500528</v>
      </c>
      <c r="K83">
        <v>14.5</v>
      </c>
    </row>
    <row r="84" spans="1:14" x14ac:dyDescent="0.2">
      <c r="A84" s="76">
        <v>43466</v>
      </c>
      <c r="B84" s="67">
        <v>729.85</v>
      </c>
      <c r="C84" s="67">
        <v>697.68</v>
      </c>
      <c r="D84" s="67">
        <v>758.7</v>
      </c>
      <c r="E84" s="68">
        <v>3.8</v>
      </c>
      <c r="F84" s="68">
        <v>2.4</v>
      </c>
      <c r="G84" s="68">
        <v>5</v>
      </c>
      <c r="I84" s="44">
        <f t="shared" si="1"/>
        <v>0.48612327177210801</v>
      </c>
      <c r="J84" s="69">
        <f t="shared" si="2"/>
        <v>29.781104966481141</v>
      </c>
      <c r="K84">
        <f>14.5+10+6</f>
        <v>30.5</v>
      </c>
    </row>
    <row r="85" spans="1:14" x14ac:dyDescent="0.2">
      <c r="A85" s="76">
        <v>43497</v>
      </c>
      <c r="B85" s="67">
        <v>754.44</v>
      </c>
      <c r="C85" s="67">
        <v>716.43</v>
      </c>
      <c r="D85" s="67">
        <v>788.52</v>
      </c>
      <c r="E85" s="68">
        <v>3.4</v>
      </c>
      <c r="F85" s="68">
        <v>2.7</v>
      </c>
      <c r="G85" s="68">
        <v>3.9</v>
      </c>
      <c r="I85" s="44">
        <f t="shared" si="1"/>
        <v>0.49738012067322979</v>
      </c>
      <c r="J85" s="69">
        <f t="shared" si="2"/>
        <v>34.153671070647441</v>
      </c>
      <c r="K85">
        <f>14.5+10+6+2</f>
        <v>32.5</v>
      </c>
      <c r="M85" s="69">
        <f>((C85/$C$77)-1)*100</f>
        <v>37.692913839826268</v>
      </c>
      <c r="N85" s="69">
        <f>((D85/$C$77)-1)*100</f>
        <v>51.548115546501137</v>
      </c>
    </row>
    <row r="86" spans="1:14" x14ac:dyDescent="0.2">
      <c r="A86" s="76">
        <v>43525</v>
      </c>
      <c r="B86" s="67">
        <v>784.51</v>
      </c>
      <c r="C86" s="67">
        <v>744.68</v>
      </c>
      <c r="D86" s="67">
        <v>820.22</v>
      </c>
      <c r="E86" s="68">
        <v>4</v>
      </c>
      <c r="F86" s="68">
        <v>3.9</v>
      </c>
      <c r="G86" s="68">
        <v>4</v>
      </c>
      <c r="I86" s="44">
        <f t="shared" si="1"/>
        <v>0.52456372187026301</v>
      </c>
      <c r="J86" s="44">
        <f t="shared" si="2"/>
        <v>39.500684602663718</v>
      </c>
      <c r="K86">
        <f t="shared" ref="K86:K89" si="3">14.5+10+6+2</f>
        <v>32.5</v>
      </c>
    </row>
    <row r="87" spans="1:14" x14ac:dyDescent="0.2">
      <c r="A87" s="76">
        <v>43556</v>
      </c>
      <c r="B87" s="67"/>
      <c r="C87" s="67"/>
      <c r="D87" s="67"/>
      <c r="E87" s="68"/>
      <c r="F87" s="68"/>
      <c r="G87" s="68"/>
      <c r="I87" s="44">
        <f t="shared" si="1"/>
        <v>-1</v>
      </c>
      <c r="J87" s="44"/>
      <c r="K87">
        <f t="shared" si="3"/>
        <v>32.5</v>
      </c>
    </row>
    <row r="88" spans="1:14" x14ac:dyDescent="0.2">
      <c r="A88" s="76">
        <v>43586</v>
      </c>
      <c r="B88" s="67"/>
      <c r="C88" s="67"/>
      <c r="D88" s="67"/>
      <c r="E88" s="68"/>
      <c r="F88" s="68"/>
      <c r="G88" s="68"/>
      <c r="I88" s="44">
        <f t="shared" si="1"/>
        <v>-1</v>
      </c>
      <c r="J88" s="44"/>
      <c r="K88">
        <f t="shared" si="3"/>
        <v>32.5</v>
      </c>
    </row>
    <row r="89" spans="1:14" x14ac:dyDescent="0.2">
      <c r="A89" s="76">
        <v>43617</v>
      </c>
      <c r="B89" s="67"/>
      <c r="C89" s="67"/>
      <c r="D89" s="67"/>
      <c r="E89" s="68"/>
      <c r="F89" s="68"/>
      <c r="G89" s="68"/>
      <c r="I89" s="44">
        <f t="shared" si="1"/>
        <v>-1</v>
      </c>
      <c r="J89" s="44"/>
      <c r="K89">
        <f t="shared" si="3"/>
        <v>32.5</v>
      </c>
    </row>
    <row r="90" spans="1:14" x14ac:dyDescent="0.2">
      <c r="A90" s="76">
        <v>43647</v>
      </c>
      <c r="B90" s="67"/>
      <c r="C90" s="67"/>
      <c r="D90" s="67"/>
      <c r="E90" s="68"/>
      <c r="F90" s="68"/>
      <c r="G90" s="68"/>
      <c r="I90" s="44">
        <f t="shared" si="1"/>
        <v>-1</v>
      </c>
      <c r="J90" s="44"/>
    </row>
    <row r="91" spans="1:14" x14ac:dyDescent="0.2">
      <c r="A91" s="37"/>
      <c r="B91" s="37"/>
      <c r="C91" s="65"/>
      <c r="D91" s="65"/>
      <c r="E91" s="65"/>
      <c r="F91" s="66"/>
      <c r="G91" s="66"/>
      <c r="H91" s="66"/>
      <c r="J91" s="44"/>
      <c r="K91" s="46"/>
    </row>
    <row r="92" spans="1:14" x14ac:dyDescent="0.2">
      <c r="A92" s="37"/>
      <c r="B92" s="38"/>
      <c r="C92" s="39"/>
      <c r="D92" s="39"/>
      <c r="E92" s="39"/>
      <c r="F92" s="40"/>
      <c r="G92" s="40"/>
      <c r="H92" s="40"/>
    </row>
    <row r="93" spans="1:14" x14ac:dyDescent="0.2">
      <c r="A93" s="41" t="s">
        <v>24</v>
      </c>
      <c r="B93" s="42"/>
      <c r="C93" s="42"/>
      <c r="D93" s="42"/>
      <c r="E93" s="42"/>
      <c r="F93" s="42"/>
      <c r="G93" s="42"/>
      <c r="H93" s="42"/>
    </row>
    <row r="94" spans="1:14" x14ac:dyDescent="0.2">
      <c r="A94" s="43" t="s">
        <v>25</v>
      </c>
      <c r="B94" s="42"/>
      <c r="C94" s="42"/>
      <c r="D94" s="42"/>
      <c r="E94" s="42"/>
      <c r="F94" s="42"/>
      <c r="G94" s="42"/>
      <c r="H94" s="42"/>
    </row>
    <row r="95" spans="1:14" x14ac:dyDescent="0.2">
      <c r="A95" s="42" t="s">
        <v>26</v>
      </c>
      <c r="B95" s="42"/>
      <c r="C95" s="42"/>
      <c r="D95" s="42"/>
      <c r="E95" s="42"/>
      <c r="F95" s="42"/>
      <c r="G95" s="42"/>
      <c r="H95" s="42"/>
    </row>
  </sheetData>
  <mergeCells count="5">
    <mergeCell ref="A1:H2"/>
    <mergeCell ref="A3:H3"/>
    <mergeCell ref="B4:D4"/>
    <mergeCell ref="E4:G4"/>
    <mergeCell ref="A4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9" workbookViewId="0">
      <selection activeCell="J29" sqref="J29"/>
    </sheetView>
  </sheetViews>
  <sheetFormatPr baseColWidth="10" defaultRowHeight="12.75" x14ac:dyDescent="0.2"/>
  <sheetData>
    <row r="1" spans="1:7" x14ac:dyDescent="0.2">
      <c r="A1" s="82" t="s">
        <v>20</v>
      </c>
      <c r="B1" s="84" t="s">
        <v>41</v>
      </c>
      <c r="C1" s="85"/>
      <c r="D1" s="86"/>
      <c r="E1" s="84" t="s">
        <v>42</v>
      </c>
      <c r="F1" s="85"/>
      <c r="G1" s="86"/>
    </row>
    <row r="2" spans="1:7" ht="24" x14ac:dyDescent="0.2">
      <c r="A2" s="83"/>
      <c r="B2" s="70" t="s">
        <v>21</v>
      </c>
      <c r="C2" s="70" t="s">
        <v>22</v>
      </c>
      <c r="D2" s="70" t="s">
        <v>23</v>
      </c>
      <c r="E2" s="70" t="s">
        <v>21</v>
      </c>
      <c r="F2" s="70" t="s">
        <v>22</v>
      </c>
      <c r="G2" s="70" t="s">
        <v>23</v>
      </c>
    </row>
    <row r="3" spans="1:7" x14ac:dyDescent="0.2">
      <c r="A3" s="71">
        <v>42705</v>
      </c>
      <c r="B3" s="72">
        <v>100</v>
      </c>
      <c r="C3" s="73">
        <v>100</v>
      </c>
      <c r="D3" s="73">
        <v>100</v>
      </c>
      <c r="E3" s="24">
        <v>0</v>
      </c>
      <c r="F3" s="24">
        <v>0</v>
      </c>
      <c r="G3" s="24">
        <v>0</v>
      </c>
    </row>
    <row r="4" spans="1:7" x14ac:dyDescent="0.2">
      <c r="A4" s="71">
        <v>42736</v>
      </c>
      <c r="B4" s="72">
        <v>101.5859</v>
      </c>
      <c r="C4" s="73">
        <v>101.19029999999999</v>
      </c>
      <c r="D4" s="73">
        <v>102.4355</v>
      </c>
      <c r="E4" s="74">
        <v>1.6</v>
      </c>
      <c r="F4" s="75">
        <v>1.2</v>
      </c>
      <c r="G4" s="75">
        <v>2.4</v>
      </c>
    </row>
    <row r="5" spans="1:7" x14ac:dyDescent="0.2">
      <c r="A5" s="71">
        <v>42767</v>
      </c>
      <c r="B5" s="72">
        <v>103.6859</v>
      </c>
      <c r="C5" s="73">
        <v>102.7002</v>
      </c>
      <c r="D5" s="73">
        <v>105.54259999999999</v>
      </c>
      <c r="E5" s="74">
        <v>2.1</v>
      </c>
      <c r="F5" s="75">
        <v>1.5</v>
      </c>
      <c r="G5" s="75">
        <v>3</v>
      </c>
    </row>
    <row r="6" spans="1:7" x14ac:dyDescent="0.2">
      <c r="A6" s="71">
        <v>42795</v>
      </c>
      <c r="B6" s="72">
        <v>106.1476</v>
      </c>
      <c r="C6" s="73">
        <v>104.9817</v>
      </c>
      <c r="D6" s="73">
        <v>108.6229</v>
      </c>
      <c r="E6" s="74">
        <v>2.4</v>
      </c>
      <c r="F6" s="75">
        <v>2.2000000000000002</v>
      </c>
      <c r="G6" s="75">
        <v>2.9</v>
      </c>
    </row>
    <row r="7" spans="1:7" x14ac:dyDescent="0.2">
      <c r="A7" s="71">
        <v>42826</v>
      </c>
      <c r="B7" s="72">
        <v>108.9667</v>
      </c>
      <c r="C7" s="73">
        <v>107.4919</v>
      </c>
      <c r="D7" s="73">
        <v>112.0904</v>
      </c>
      <c r="E7" s="74">
        <v>2.7</v>
      </c>
      <c r="F7" s="75">
        <v>2.4</v>
      </c>
      <c r="G7" s="75">
        <v>3.2</v>
      </c>
    </row>
    <row r="8" spans="1:7" x14ac:dyDescent="0.2">
      <c r="A8" s="71">
        <v>42856</v>
      </c>
      <c r="B8" s="72">
        <v>110.5301</v>
      </c>
      <c r="C8" s="73">
        <v>109.0098</v>
      </c>
      <c r="D8" s="73">
        <v>113.73309999999999</v>
      </c>
      <c r="E8" s="74">
        <v>1.4</v>
      </c>
      <c r="F8" s="75">
        <v>1.4</v>
      </c>
      <c r="G8" s="75">
        <v>1.5</v>
      </c>
    </row>
    <row r="9" spans="1:7" x14ac:dyDescent="0.2">
      <c r="A9" s="71">
        <v>42887</v>
      </c>
      <c r="B9" s="72">
        <v>111.8477</v>
      </c>
      <c r="C9" s="73">
        <v>110.1215</v>
      </c>
      <c r="D9" s="73">
        <v>115.419</v>
      </c>
      <c r="E9" s="74">
        <v>1.2</v>
      </c>
      <c r="F9" s="75">
        <v>1</v>
      </c>
      <c r="G9" s="75">
        <v>1.5</v>
      </c>
    </row>
    <row r="10" spans="1:7" x14ac:dyDescent="0.2">
      <c r="A10" s="71">
        <v>42917</v>
      </c>
      <c r="B10" s="72">
        <v>113.7852</v>
      </c>
      <c r="C10" s="73">
        <v>111.4205</v>
      </c>
      <c r="D10" s="73">
        <v>118.5735</v>
      </c>
      <c r="E10" s="74">
        <v>1.7</v>
      </c>
      <c r="F10" s="75">
        <v>1.2</v>
      </c>
      <c r="G10" s="75">
        <v>2.7</v>
      </c>
    </row>
    <row r="11" spans="1:7" x14ac:dyDescent="0.2">
      <c r="A11" s="71">
        <v>42948</v>
      </c>
      <c r="B11" s="72">
        <v>115.3819</v>
      </c>
      <c r="C11" s="73">
        <v>112.8612</v>
      </c>
      <c r="D11" s="73">
        <v>120.4902</v>
      </c>
      <c r="E11" s="74">
        <v>1.4</v>
      </c>
      <c r="F11" s="75">
        <v>1.3</v>
      </c>
      <c r="G11" s="75">
        <v>1.6</v>
      </c>
    </row>
    <row r="12" spans="1:7" x14ac:dyDescent="0.2">
      <c r="A12" s="71">
        <v>42979</v>
      </c>
      <c r="B12" s="72">
        <v>117.5719</v>
      </c>
      <c r="C12" s="73">
        <v>114.9903</v>
      </c>
      <c r="D12" s="73">
        <v>122.8259</v>
      </c>
      <c r="E12" s="74">
        <v>1.9</v>
      </c>
      <c r="F12" s="75">
        <v>1.9</v>
      </c>
      <c r="G12" s="75">
        <v>1.9</v>
      </c>
    </row>
    <row r="13" spans="1:7" x14ac:dyDescent="0.2">
      <c r="A13" s="71">
        <v>43009</v>
      </c>
      <c r="B13" s="72">
        <v>119.3528</v>
      </c>
      <c r="C13" s="73">
        <v>116.8116</v>
      </c>
      <c r="D13" s="73">
        <v>124.5736</v>
      </c>
      <c r="E13" s="74">
        <v>1.5</v>
      </c>
      <c r="F13" s="75">
        <v>1.6</v>
      </c>
      <c r="G13" s="75">
        <v>1.4</v>
      </c>
    </row>
    <row r="14" spans="1:7" x14ac:dyDescent="0.2">
      <c r="A14" s="71">
        <v>43040</v>
      </c>
      <c r="B14" s="72">
        <v>120.994</v>
      </c>
      <c r="C14" s="73">
        <v>118.602</v>
      </c>
      <c r="D14" s="73">
        <v>125.96720000000001</v>
      </c>
      <c r="E14" s="74">
        <v>1.4</v>
      </c>
      <c r="F14" s="75">
        <v>1.5</v>
      </c>
      <c r="G14" s="75">
        <v>1.1000000000000001</v>
      </c>
    </row>
    <row r="15" spans="1:7" x14ac:dyDescent="0.2">
      <c r="A15" s="71">
        <v>43070</v>
      </c>
      <c r="B15" s="72">
        <v>124.79559999999999</v>
      </c>
      <c r="C15" s="73">
        <v>120.08410000000001</v>
      </c>
      <c r="D15" s="73">
        <v>134.18899999999999</v>
      </c>
      <c r="E15" s="74">
        <v>3.1</v>
      </c>
      <c r="F15" s="75">
        <v>1.2</v>
      </c>
      <c r="G15" s="75">
        <v>6.5</v>
      </c>
    </row>
    <row r="16" spans="1:7" x14ac:dyDescent="0.2">
      <c r="A16" s="71">
        <v>43101</v>
      </c>
      <c r="B16" s="72">
        <v>126.98869999999999</v>
      </c>
      <c r="C16" s="73">
        <v>122.05710000000001</v>
      </c>
      <c r="D16" s="73">
        <v>137.0514</v>
      </c>
      <c r="E16" s="74">
        <v>1.8</v>
      </c>
      <c r="F16" s="75">
        <v>1.6</v>
      </c>
      <c r="G16" s="75">
        <v>2.1</v>
      </c>
    </row>
    <row r="17" spans="1:11" x14ac:dyDescent="0.2">
      <c r="A17" s="71">
        <v>43132</v>
      </c>
      <c r="B17" s="72">
        <v>130.06059999999999</v>
      </c>
      <c r="C17" s="73">
        <v>124.23699999999999</v>
      </c>
      <c r="D17" s="73">
        <v>141.88720000000001</v>
      </c>
      <c r="E17" s="74">
        <v>2.4</v>
      </c>
      <c r="F17" s="75">
        <v>1.8</v>
      </c>
      <c r="G17" s="75">
        <v>3.5</v>
      </c>
    </row>
    <row r="18" spans="1:11" x14ac:dyDescent="0.2">
      <c r="A18" s="71">
        <v>43160</v>
      </c>
      <c r="B18" s="72">
        <v>133.1054</v>
      </c>
      <c r="C18" s="73">
        <v>126.9088</v>
      </c>
      <c r="D18" s="73">
        <v>145.6943</v>
      </c>
      <c r="E18" s="74">
        <v>2.2999999999999998</v>
      </c>
      <c r="F18" s="75">
        <v>2.2000000000000002</v>
      </c>
      <c r="G18" s="75">
        <v>2.7</v>
      </c>
    </row>
    <row r="19" spans="1:11" x14ac:dyDescent="0.2">
      <c r="A19" s="71">
        <v>43191</v>
      </c>
      <c r="B19" s="72">
        <v>136.75120000000001</v>
      </c>
      <c r="C19" s="73">
        <v>129.68960000000001</v>
      </c>
      <c r="D19" s="73">
        <v>151.1036</v>
      </c>
      <c r="E19" s="74">
        <v>2.7</v>
      </c>
      <c r="F19" s="75">
        <v>2.2000000000000002</v>
      </c>
      <c r="G19" s="75">
        <v>3.7</v>
      </c>
    </row>
    <row r="20" spans="1:11" x14ac:dyDescent="0.2">
      <c r="A20" s="71">
        <v>43221</v>
      </c>
      <c r="B20" s="72">
        <v>139.58930000000001</v>
      </c>
      <c r="C20" s="73">
        <v>133.2216</v>
      </c>
      <c r="D20" s="73">
        <v>152.73599999999999</v>
      </c>
      <c r="E20" s="74">
        <v>2.1</v>
      </c>
      <c r="F20" s="75">
        <v>2.7</v>
      </c>
      <c r="G20" s="75">
        <v>1.1000000000000001</v>
      </c>
    </row>
    <row r="21" spans="1:11" x14ac:dyDescent="0.2">
      <c r="A21" s="71">
        <v>43252</v>
      </c>
      <c r="B21" s="72">
        <v>144.80529999999999</v>
      </c>
      <c r="C21" s="73">
        <v>138.97290000000001</v>
      </c>
      <c r="D21" s="73">
        <v>156.6875</v>
      </c>
      <c r="E21" s="74">
        <v>3.7</v>
      </c>
      <c r="F21" s="75">
        <v>4.3</v>
      </c>
      <c r="G21" s="75">
        <v>2.6</v>
      </c>
      <c r="J21" t="s">
        <v>39</v>
      </c>
    </row>
    <row r="22" spans="1:11" x14ac:dyDescent="0.2">
      <c r="A22" s="71">
        <v>43282</v>
      </c>
      <c r="B22" s="72">
        <v>149.29660000000001</v>
      </c>
      <c r="C22" s="73">
        <v>144.1465</v>
      </c>
      <c r="D22" s="73">
        <v>159.953</v>
      </c>
      <c r="E22" s="74">
        <v>3.1</v>
      </c>
      <c r="F22" s="75">
        <v>3.7</v>
      </c>
      <c r="G22" s="75">
        <v>2.1</v>
      </c>
      <c r="J22" s="78">
        <f>((B22/$B$21)-1)*100</f>
        <v>3.1016129934470893</v>
      </c>
    </row>
    <row r="23" spans="1:11" x14ac:dyDescent="0.2">
      <c r="A23" s="71">
        <v>43313</v>
      </c>
      <c r="B23" s="72">
        <v>155.10339999999999</v>
      </c>
      <c r="C23" s="73">
        <v>148.69810000000001</v>
      </c>
      <c r="D23" s="73">
        <v>167.999</v>
      </c>
      <c r="E23" s="74">
        <v>3.9</v>
      </c>
      <c r="F23" s="75">
        <v>3.2</v>
      </c>
      <c r="G23" s="75">
        <v>5</v>
      </c>
      <c r="J23" s="78">
        <f>((B23/$B$21)-1)*100</f>
        <v>7.1116872103438311</v>
      </c>
    </row>
    <row r="24" spans="1:11" x14ac:dyDescent="0.2">
      <c r="A24" s="71">
        <v>43344</v>
      </c>
      <c r="B24" s="72">
        <v>165.23830000000001</v>
      </c>
      <c r="C24" s="73">
        <v>161.5813</v>
      </c>
      <c r="D24" s="73">
        <v>173.0112</v>
      </c>
      <c r="E24" s="74">
        <v>6.5</v>
      </c>
      <c r="F24" s="75">
        <v>8.6999999999999993</v>
      </c>
      <c r="G24" s="75">
        <v>3</v>
      </c>
      <c r="J24" s="78">
        <f t="shared" ref="J24:J29" si="0">((B24/$B$21)-1)*100</f>
        <v>14.110671363548178</v>
      </c>
    </row>
    <row r="25" spans="1:11" x14ac:dyDescent="0.2">
      <c r="A25" s="71">
        <v>43374</v>
      </c>
      <c r="B25" s="72">
        <v>174.1473</v>
      </c>
      <c r="C25" s="73">
        <v>171.02619999999999</v>
      </c>
      <c r="D25" s="73">
        <v>180.9641</v>
      </c>
      <c r="E25" s="74">
        <v>5.4</v>
      </c>
      <c r="F25" s="75">
        <v>5.8</v>
      </c>
      <c r="G25" s="75">
        <v>4.5999999999999996</v>
      </c>
      <c r="J25" s="78">
        <f t="shared" si="0"/>
        <v>20.263070481536261</v>
      </c>
    </row>
    <row r="26" spans="1:11" x14ac:dyDescent="0.2">
      <c r="A26" s="71">
        <v>43405</v>
      </c>
      <c r="B26" s="72">
        <v>179.6388</v>
      </c>
      <c r="C26" s="73">
        <v>177.36279999999999</v>
      </c>
      <c r="D26" s="73">
        <v>184.8322</v>
      </c>
      <c r="E26" s="74">
        <v>3.2</v>
      </c>
      <c r="F26" s="75">
        <v>3.7</v>
      </c>
      <c r="G26" s="75">
        <v>2.1</v>
      </c>
      <c r="J26" s="78">
        <f t="shared" si="0"/>
        <v>24.055404049437424</v>
      </c>
    </row>
    <row r="27" spans="1:11" x14ac:dyDescent="0.2">
      <c r="A27" s="71">
        <v>43435</v>
      </c>
      <c r="B27" s="72">
        <v>184.2552</v>
      </c>
      <c r="C27" s="73">
        <v>180.77330000000001</v>
      </c>
      <c r="D27" s="73">
        <v>191.667</v>
      </c>
      <c r="E27" s="74">
        <v>2.6</v>
      </c>
      <c r="F27" s="75">
        <v>1.9</v>
      </c>
      <c r="G27" s="75">
        <v>3.7</v>
      </c>
      <c r="J27" s="78">
        <f t="shared" si="0"/>
        <v>27.243408908375599</v>
      </c>
    </row>
    <row r="28" spans="1:11" x14ac:dyDescent="0.2">
      <c r="A28" s="71">
        <v>43466</v>
      </c>
      <c r="B28" s="72">
        <v>189.61009999999999</v>
      </c>
      <c r="C28" s="73">
        <v>185.53530000000001</v>
      </c>
      <c r="D28" s="73">
        <v>198.44569999999999</v>
      </c>
      <c r="E28" s="74">
        <v>2.9</v>
      </c>
      <c r="F28" s="75">
        <v>2.6</v>
      </c>
      <c r="G28" s="75">
        <v>3.5</v>
      </c>
      <c r="J28" s="78">
        <f t="shared" si="0"/>
        <v>30.941408912519087</v>
      </c>
    </row>
    <row r="29" spans="1:11" x14ac:dyDescent="0.2">
      <c r="A29" s="71">
        <v>43497</v>
      </c>
      <c r="B29" s="72">
        <v>196.7501</v>
      </c>
      <c r="C29" s="73">
        <v>192.3845</v>
      </c>
      <c r="D29" s="73">
        <v>206.02770000000001</v>
      </c>
      <c r="E29" s="74">
        <v>3.8</v>
      </c>
      <c r="F29" s="75">
        <v>3.7</v>
      </c>
      <c r="G29" s="75">
        <v>3.8</v>
      </c>
      <c r="J29" s="78">
        <f t="shared" si="0"/>
        <v>35.872167662371488</v>
      </c>
    </row>
    <row r="30" spans="1:11" x14ac:dyDescent="0.2">
      <c r="A30" s="71">
        <v>43525</v>
      </c>
      <c r="B30" s="72">
        <v>205.9571</v>
      </c>
      <c r="C30" s="73">
        <v>202.00319999999999</v>
      </c>
      <c r="D30" s="73">
        <v>214.52209999999999</v>
      </c>
      <c r="E30" s="74">
        <v>4.7</v>
      </c>
      <c r="F30" s="75">
        <v>5</v>
      </c>
      <c r="G30" s="75">
        <v>4.0999999999999996</v>
      </c>
      <c r="I30" s="46">
        <f>((B29/B21)-1)*100</f>
        <v>35.872167662371488</v>
      </c>
      <c r="J30" s="78">
        <f>((B30/$B$21)-1)*100</f>
        <v>42.230360352832406</v>
      </c>
      <c r="K30" s="46">
        <f>((D29/D21)-1)*100</f>
        <v>31.489557239728772</v>
      </c>
    </row>
    <row r="31" spans="1:11" x14ac:dyDescent="0.2">
      <c r="A31" s="71">
        <v>43556</v>
      </c>
      <c r="B31" s="24"/>
      <c r="C31" s="24"/>
      <c r="D31" s="24"/>
      <c r="E31" s="24"/>
      <c r="F31" s="24"/>
      <c r="G31" s="24"/>
      <c r="I31" s="46">
        <f>((B29/B17)-1)*100</f>
        <v>51.275713013779736</v>
      </c>
      <c r="J31" s="6"/>
      <c r="K31" s="46">
        <f>((D29/D17)-1)*100</f>
        <v>45.205275740165419</v>
      </c>
    </row>
    <row r="32" spans="1:11" x14ac:dyDescent="0.2">
      <c r="A32" s="71">
        <v>43586</v>
      </c>
      <c r="B32" s="24"/>
      <c r="C32" s="24"/>
      <c r="D32" s="24"/>
      <c r="E32" s="24"/>
      <c r="F32" s="24"/>
      <c r="G32" s="24"/>
      <c r="I32" s="46">
        <f>((B29/B27)-1)*100</f>
        <v>6.7813011518806476</v>
      </c>
      <c r="J32" s="6"/>
      <c r="K32" s="46">
        <f>((D29/D27)-1)*100</f>
        <v>7.4925260999546106</v>
      </c>
    </row>
    <row r="33" spans="1:7" x14ac:dyDescent="0.2">
      <c r="A33" s="71">
        <v>43617</v>
      </c>
      <c r="B33" s="24"/>
      <c r="C33" s="24"/>
      <c r="D33" s="24"/>
      <c r="E33" s="24"/>
      <c r="F33" s="24"/>
      <c r="G33" s="24"/>
    </row>
    <row r="34" spans="1:7" x14ac:dyDescent="0.2">
      <c r="A34" s="71">
        <v>43647</v>
      </c>
      <c r="B34" s="24"/>
      <c r="C34" s="24"/>
      <c r="D34" s="24"/>
      <c r="E34" s="24"/>
      <c r="F34" s="24"/>
      <c r="G34" s="24"/>
    </row>
  </sheetData>
  <mergeCells count="3">
    <mergeCell ref="E1:G1"/>
    <mergeCell ref="B1:D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P14" sqref="P14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workbookViewId="0">
      <selection activeCell="A41" sqref="A41"/>
    </sheetView>
  </sheetViews>
  <sheetFormatPr baseColWidth="10" defaultColWidth="9.28515625" defaultRowHeight="12.75" x14ac:dyDescent="0.2"/>
  <cols>
    <col min="1" max="1" width="26.85546875"/>
    <col min="2" max="4" width="21.28515625"/>
    <col min="5" max="5" width="16.85546875" bestFit="1" customWidth="1"/>
    <col min="6" max="10" width="10.5703125"/>
    <col min="11" max="11" width="20.7109375" bestFit="1" customWidth="1"/>
    <col min="12" max="13" width="20" bestFit="1" customWidth="1"/>
    <col min="14" max="1025" width="10.5703125"/>
  </cols>
  <sheetData>
    <row r="1" spans="1:14" ht="18" customHeight="1" thickBot="1" x14ac:dyDescent="0.25">
      <c r="A1" s="87" t="s">
        <v>11</v>
      </c>
      <c r="B1" s="88" t="s">
        <v>10</v>
      </c>
      <c r="C1" s="88"/>
      <c r="D1" s="88"/>
      <c r="E1" s="88"/>
    </row>
    <row r="2" spans="1:14" ht="41.25" customHeight="1" thickTop="1" thickBot="1" x14ac:dyDescent="0.25">
      <c r="A2" s="87"/>
      <c r="B2" s="25" t="s">
        <v>28</v>
      </c>
      <c r="C2" s="25" t="s">
        <v>30</v>
      </c>
      <c r="D2" s="25" t="s">
        <v>29</v>
      </c>
      <c r="E2" s="32" t="s">
        <v>33</v>
      </c>
      <c r="K2" s="25" t="s">
        <v>29</v>
      </c>
      <c r="L2" s="25" t="s">
        <v>28</v>
      </c>
      <c r="M2" s="25" t="s">
        <v>30</v>
      </c>
      <c r="N2" s="32" t="s">
        <v>33</v>
      </c>
    </row>
    <row r="3" spans="1:14" ht="25.5" customHeight="1" thickTop="1" thickBot="1" x14ac:dyDescent="0.25">
      <c r="A3" s="27" t="s">
        <v>12</v>
      </c>
      <c r="B3" s="26">
        <v>47.07</v>
      </c>
      <c r="C3" s="26">
        <v>60.53</v>
      </c>
      <c r="D3" s="26">
        <v>9.1</v>
      </c>
      <c r="E3" s="26">
        <v>26</v>
      </c>
      <c r="K3" s="26">
        <v>9.1</v>
      </c>
      <c r="L3" s="26">
        <v>47.07</v>
      </c>
      <c r="M3" s="26">
        <v>60.53</v>
      </c>
      <c r="N3" s="26">
        <v>26</v>
      </c>
    </row>
    <row r="7" spans="1:14" ht="20.25" x14ac:dyDescent="0.2">
      <c r="K7" s="30" t="s">
        <v>27</v>
      </c>
    </row>
    <row r="8" spans="1:14" ht="20.25" x14ac:dyDescent="0.2">
      <c r="K8" s="30" t="s">
        <v>14</v>
      </c>
      <c r="L8" s="30" t="s">
        <v>15</v>
      </c>
      <c r="M8" s="30" t="s">
        <v>16</v>
      </c>
    </row>
    <row r="9" spans="1:14" ht="20.25" x14ac:dyDescent="0.2">
      <c r="K9" s="31">
        <v>0.47070000000000001</v>
      </c>
      <c r="L9" s="31">
        <v>9.0999999999999998E-2</v>
      </c>
      <c r="M9" s="31">
        <v>0.60529999999999995</v>
      </c>
    </row>
    <row r="10" spans="1:14" x14ac:dyDescent="0.2">
      <c r="K10" s="6"/>
    </row>
    <row r="11" spans="1:14" ht="20.25" x14ac:dyDescent="0.2">
      <c r="K11" s="30" t="s">
        <v>17</v>
      </c>
      <c r="L11" s="30" t="s">
        <v>31</v>
      </c>
    </row>
    <row r="12" spans="1:14" ht="20.25" x14ac:dyDescent="0.2">
      <c r="K12" s="31">
        <v>0.41039999999999999</v>
      </c>
      <c r="L12" s="31" t="s">
        <v>32</v>
      </c>
    </row>
  </sheetData>
  <mergeCells count="2">
    <mergeCell ref="A1:A2"/>
    <mergeCell ref="B1:E1"/>
  </mergeCells>
  <pageMargins left="0.70833333333333304" right="0.70833333333333304" top="0.66944444444444395" bottom="0.39374999999999999" header="0.31527777777777799" footer="0.31527777777777799"/>
  <pageSetup paperSize="0" scale="0" firstPageNumber="0" orientation="portrait" usePrinterDefaults="0" horizontalDpi="0" verticalDpi="0" copies="0"/>
  <headerFooter>
    <oddHeader>&amp;C&amp;"Arial Black,Normal"&amp;16INFORME - Indices de Inflación (IPC) por períodos</oddHeader>
    <oddFooter>&amp;R&amp;"Arial Narrow,Normal"&amp;12Sec. Investigación y Estadísticas - FOETRA Bs As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0" zoomScaleNormal="90" workbookViewId="0">
      <selection activeCell="R11" sqref="R11"/>
    </sheetView>
  </sheetViews>
  <sheetFormatPr baseColWidth="10" defaultColWidth="9.28515625" defaultRowHeight="12.75" x14ac:dyDescent="0.2"/>
  <cols>
    <col min="1" max="1025" width="8.28515625"/>
  </cols>
  <sheetData/>
  <printOptions horizontalCentered="1" verticalCentered="1"/>
  <pageMargins left="0.35416666666666702" right="0.43333333333333302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25377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DATOS</vt:lpstr>
      <vt:lpstr>IPC_CABA</vt:lpstr>
      <vt:lpstr>IPC_INDEC</vt:lpstr>
      <vt:lpstr>Hoja1</vt:lpstr>
      <vt:lpstr>IPC COMP</vt:lpstr>
      <vt:lpstr>IPC Comparados</vt:lpstr>
      <vt:lpstr>DATOS!Área_de_impresión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matias.win7</dc:creator>
  <dc:description/>
  <cp:lastModifiedBy>Matias Castellino</cp:lastModifiedBy>
  <cp:revision>4</cp:revision>
  <cp:lastPrinted>2015-06-30T04:50:47Z</cp:lastPrinted>
  <dcterms:created xsi:type="dcterms:W3CDTF">2014-11-04T09:48:38Z</dcterms:created>
  <dcterms:modified xsi:type="dcterms:W3CDTF">2019-04-17T16:13:56Z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