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castino/repos/adhoc-analysis/braze_data_consumption/"/>
    </mc:Choice>
  </mc:AlternateContent>
  <xr:revisionPtr revIDLastSave="0" documentId="13_ncr:1_{F1BC03C5-C983-1743-B3D6-67945602253B}" xr6:coauthVersionLast="47" xr6:coauthVersionMax="47" xr10:uidLastSave="{00000000-0000-0000-0000-000000000000}"/>
  <bookViews>
    <workbookView xWindow="-47900" yWindow="3840" windowWidth="35840" windowHeight="21900" activeTab="4" xr2:uid="{2F781271-662A-014D-8820-893F44B104E7}"/>
  </bookViews>
  <sheets>
    <sheet name="historical" sheetId="1" r:id="rId1"/>
    <sheet name="dp_projection" sheetId="2" r:id="rId2"/>
    <sheet name="email_projection" sheetId="3" r:id="rId3"/>
    <sheet name="event_identify_raw" sheetId="4" r:id="rId4"/>
    <sheet name="event_track_raw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3" l="1"/>
  <c r="D15" i="3"/>
  <c r="D3" i="3"/>
  <c r="D4" i="3"/>
  <c r="D5" i="3"/>
  <c r="D6" i="3"/>
  <c r="D7" i="3"/>
  <c r="D8" i="3"/>
  <c r="D9" i="3"/>
  <c r="D10" i="3"/>
  <c r="D11" i="3"/>
  <c r="D12" i="3"/>
  <c r="D13" i="3"/>
  <c r="D14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E32" i="3"/>
  <c r="E35" i="3"/>
  <c r="F35" i="3"/>
  <c r="F9" i="1"/>
  <c r="F8" i="1"/>
  <c r="F7" i="1"/>
  <c r="F6" i="1"/>
  <c r="F5" i="1"/>
  <c r="F4" i="1"/>
  <c r="F3" i="1"/>
  <c r="I8" i="3" s="1"/>
  <c r="D26" i="2"/>
  <c r="D27" i="2"/>
  <c r="D28" i="2"/>
  <c r="D29" i="2"/>
  <c r="D30" i="2"/>
  <c r="D31" i="2"/>
  <c r="D32" i="2"/>
  <c r="I10" i="3"/>
  <c r="F9" i="3" s="1"/>
  <c r="I9" i="3"/>
  <c r="E45" i="3" s="1"/>
  <c r="L6" i="3"/>
  <c r="L5" i="3"/>
  <c r="I5" i="3"/>
  <c r="L4" i="3"/>
  <c r="F2" i="1"/>
  <c r="L6" i="2"/>
  <c r="L5" i="2"/>
  <c r="L4" i="2"/>
  <c r="J16" i="2"/>
  <c r="J24" i="2" s="1"/>
  <c r="K16" i="2"/>
  <c r="K24" i="2" s="1"/>
  <c r="J17" i="2"/>
  <c r="J25" i="2" s="1"/>
  <c r="K17" i="2"/>
  <c r="K25" i="2" s="1"/>
  <c r="I17" i="2"/>
  <c r="I25" i="2" s="1"/>
  <c r="I16" i="2"/>
  <c r="I24" i="2" s="1"/>
  <c r="J15" i="2"/>
  <c r="J23" i="2" s="1"/>
  <c r="K15" i="2"/>
  <c r="K23" i="2" s="1"/>
  <c r="I15" i="2"/>
  <c r="I23" i="2" s="1"/>
  <c r="I5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F3" i="2"/>
  <c r="E3" i="2"/>
  <c r="D3" i="2"/>
  <c r="I9" i="2"/>
  <c r="I10" i="2"/>
  <c r="I8" i="2"/>
  <c r="D3" i="1"/>
  <c r="D4" i="1"/>
  <c r="D5" i="1"/>
  <c r="D6" i="1"/>
  <c r="D7" i="1"/>
  <c r="D8" i="1"/>
  <c r="D9" i="1"/>
  <c r="D2" i="1"/>
  <c r="D30" i="3" l="1"/>
  <c r="D40" i="3"/>
  <c r="F50" i="3"/>
  <c r="F10" i="3"/>
  <c r="F37" i="3"/>
  <c r="F14" i="3"/>
  <c r="F17" i="3"/>
  <c r="F5" i="3"/>
  <c r="E14" i="3"/>
  <c r="E25" i="3"/>
  <c r="F29" i="3"/>
  <c r="E40" i="3"/>
  <c r="F45" i="3"/>
  <c r="E22" i="3"/>
  <c r="F25" i="3"/>
  <c r="F40" i="3"/>
  <c r="D46" i="3"/>
  <c r="F22" i="3"/>
  <c r="E30" i="3"/>
  <c r="D41" i="3"/>
  <c r="E46" i="3"/>
  <c r="F30" i="3"/>
  <c r="D36" i="3"/>
  <c r="E41" i="3"/>
  <c r="F46" i="3"/>
  <c r="E6" i="3"/>
  <c r="F15" i="3"/>
  <c r="E23" i="3"/>
  <c r="D31" i="3"/>
  <c r="E36" i="3"/>
  <c r="F41" i="3"/>
  <c r="D47" i="3"/>
  <c r="E10" i="3"/>
  <c r="F23" i="3"/>
  <c r="E31" i="3"/>
  <c r="F36" i="3"/>
  <c r="D42" i="3"/>
  <c r="E47" i="3"/>
  <c r="F31" i="3"/>
  <c r="D37" i="3"/>
  <c r="E42" i="3"/>
  <c r="F47" i="3"/>
  <c r="F18" i="3"/>
  <c r="D48" i="3"/>
  <c r="E26" i="3"/>
  <c r="E11" i="3"/>
  <c r="D32" i="3"/>
  <c r="E37" i="3"/>
  <c r="E3" i="3"/>
  <c r="F11" i="3"/>
  <c r="E19" i="3"/>
  <c r="E48" i="3"/>
  <c r="F3" i="3"/>
  <c r="F7" i="3"/>
  <c r="E16" i="3"/>
  <c r="F19" i="3"/>
  <c r="E27" i="3"/>
  <c r="F32" i="3"/>
  <c r="D38" i="3"/>
  <c r="E43" i="3"/>
  <c r="F48" i="3"/>
  <c r="F26" i="3"/>
  <c r="F42" i="3"/>
  <c r="E7" i="3"/>
  <c r="D43" i="3"/>
  <c r="E12" i="3"/>
  <c r="F16" i="3"/>
  <c r="E24" i="3"/>
  <c r="F27" i="3"/>
  <c r="D33" i="3"/>
  <c r="E38" i="3"/>
  <c r="F43" i="3"/>
  <c r="D49" i="3"/>
  <c r="E4" i="3"/>
  <c r="E8" i="3"/>
  <c r="F12" i="3"/>
  <c r="E20" i="3"/>
  <c r="F24" i="3"/>
  <c r="E33" i="3"/>
  <c r="F38" i="3"/>
  <c r="D44" i="3"/>
  <c r="E49" i="3"/>
  <c r="F4" i="3"/>
  <c r="F8" i="3"/>
  <c r="F20" i="3"/>
  <c r="E28" i="3"/>
  <c r="F33" i="3"/>
  <c r="D39" i="3"/>
  <c r="E44" i="3"/>
  <c r="F49" i="3"/>
  <c r="E39" i="3"/>
  <c r="E15" i="3"/>
  <c r="F6" i="3"/>
  <c r="E13" i="3"/>
  <c r="F28" i="3"/>
  <c r="D50" i="3"/>
  <c r="F13" i="3"/>
  <c r="E21" i="3"/>
  <c r="D29" i="3"/>
  <c r="E34" i="3"/>
  <c r="F39" i="3"/>
  <c r="D45" i="3"/>
  <c r="E50" i="3"/>
  <c r="E18" i="3"/>
  <c r="D34" i="3"/>
  <c r="F44" i="3"/>
  <c r="E5" i="3"/>
  <c r="E9" i="3"/>
  <c r="E17" i="3"/>
  <c r="F21" i="3"/>
  <c r="E29" i="3"/>
  <c r="F34" i="3"/>
  <c r="I16" i="3" l="1"/>
  <c r="K17" i="3"/>
  <c r="J17" i="3"/>
  <c r="K16" i="3"/>
  <c r="I15" i="3"/>
  <c r="I17" i="3"/>
  <c r="J16" i="3"/>
  <c r="J15" i="3"/>
  <c r="K15" i="3"/>
</calcChain>
</file>

<file path=xl/sharedStrings.xml><?xml version="1.0" encoding="utf-8"?>
<sst xmlns="http://schemas.openxmlformats.org/spreadsheetml/2006/main" count="528" uniqueCount="81">
  <si>
    <t>month</t>
  </si>
  <si>
    <t>consumption_per_mau</t>
  </si>
  <si>
    <t>data_consumption_actual</t>
  </si>
  <si>
    <t>Average</t>
  </si>
  <si>
    <t>average_mau</t>
  </si>
  <si>
    <t>Lowest</t>
  </si>
  <si>
    <t>Most</t>
  </si>
  <si>
    <t>Month</t>
  </si>
  <si>
    <t>MAUs</t>
  </si>
  <si>
    <t>Contract Period</t>
  </si>
  <si>
    <t>Start</t>
  </si>
  <si>
    <t>End</t>
  </si>
  <si>
    <t>Duration</t>
  </si>
  <si>
    <t>Projected Cost ($)</t>
  </si>
  <si>
    <t>Projected Data Consumption (Billions)</t>
  </si>
  <si>
    <t>Lowest MAU</t>
  </si>
  <si>
    <t>Average MAU</t>
  </si>
  <si>
    <t>Most MAU</t>
  </si>
  <si>
    <t>Lowest DP</t>
  </si>
  <si>
    <t>Average DP</t>
  </si>
  <si>
    <t>Most DP</t>
  </si>
  <si>
    <t>MAU Estimate Type</t>
  </si>
  <si>
    <t>DP Estimate</t>
  </si>
  <si>
    <t>Data Consumption/MAU/Month</t>
  </si>
  <si>
    <t>MAU Peak</t>
  </si>
  <si>
    <t>emails_sent</t>
  </si>
  <si>
    <t>emails_per_mau</t>
  </si>
  <si>
    <t>Email/MAU/Month</t>
  </si>
  <si>
    <t>Projected Email Sends (Billions)</t>
  </si>
  <si>
    <t>Email Send Estimate</t>
  </si>
  <si>
    <t>Most Sends</t>
  </si>
  <si>
    <t>Average Send</t>
  </si>
  <si>
    <t>Lowest Sends</t>
  </si>
  <si>
    <t>MONTH</t>
  </si>
  <si>
    <t>IDENTIFY_EVENT</t>
  </si>
  <si>
    <t>COUNT(*)</t>
  </si>
  <si>
    <t>current_subscription</t>
  </si>
  <si>
    <t>current_subscriptions</t>
  </si>
  <si>
    <t>journey</t>
  </si>
  <si>
    <t>user_journey</t>
  </si>
  <si>
    <t>is_c4ed_teacher</t>
  </si>
  <si>
    <t>is_district_teacher</t>
  </si>
  <si>
    <t>is_education_user</t>
  </si>
  <si>
    <t>TRACK_EVENT</t>
  </si>
  <si>
    <t>publish_completed</t>
  </si>
  <si>
    <t>team_joined</t>
  </si>
  <si>
    <t>document_collaborate_link_share_copied</t>
  </si>
  <si>
    <t>login_success</t>
  </si>
  <si>
    <t>content_calendar_interacted</t>
  </si>
  <si>
    <t>license_purchase</t>
  </si>
  <si>
    <t>design_publish</t>
  </si>
  <si>
    <t>design_open</t>
  </si>
  <si>
    <t>document_collaborate_completed</t>
  </si>
  <si>
    <t>schedule_button_clicked</t>
  </si>
  <si>
    <t>user_created</t>
  </si>
  <si>
    <t>subscription_trial_begun</t>
  </si>
  <si>
    <t>subscription_trial_ended</t>
  </si>
  <si>
    <t>mobile_upgrade_confirmed</t>
  </si>
  <si>
    <t>editor_animating_style_applied</t>
  </si>
  <si>
    <t>editor_header_resize_button_clicked</t>
  </si>
  <si>
    <t>editor_comment_resolved</t>
  </si>
  <si>
    <t>subscription_cancelled</t>
  </si>
  <si>
    <t>brand_kit_created</t>
  </si>
  <si>
    <t>upgrade_dialog_loaded</t>
  </si>
  <si>
    <t>subscription_created</t>
  </si>
  <si>
    <t>pro_usage_survey_triggered</t>
  </si>
  <si>
    <t>design_opened</t>
  </si>
  <si>
    <t>apps_upgrade_cta_shown</t>
  </si>
  <si>
    <t>mobile_magic_resize_applied</t>
  </si>
  <si>
    <t>schedule_publish_requested</t>
  </si>
  <si>
    <t>editor_comment_added</t>
  </si>
  <si>
    <t>editor_editing_apps_background_removal_complete</t>
  </si>
  <si>
    <t>editor_header_resize_copy_resize_clicked</t>
  </si>
  <si>
    <t>signup_completed</t>
  </si>
  <si>
    <t>app_opened</t>
  </si>
  <si>
    <t>design_shared</t>
  </si>
  <si>
    <t>print_checkout_success</t>
  </si>
  <si>
    <t>apps_upgrade_cta_try_trial_clicked</t>
  </si>
  <si>
    <t>team_created</t>
  </si>
  <si>
    <t>team_member_invited</t>
  </si>
  <si>
    <t>design_create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</si>
</sst>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dd/mm/yyyy;@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Var(--jp-code-font-family)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2" borderId="1" applyNumberFormat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4" fillId="0" borderId="0" xfId="0" applyNumberFormat="1" applyFont="1"/>
    <xf numFmtId="14" fontId="5" fillId="0" borderId="0" xfId="0" applyNumberFormat="1" applyFont="1"/>
    <xf numFmtId="43" fontId="0" fillId="0" borderId="0" xfId="1" applyFont="1"/>
    <xf numFmtId="14" fontId="2" fillId="0" borderId="0" xfId="0" applyNumberFormat="1" applyFont="1"/>
    <xf numFmtId="3" fontId="2" fillId="0" borderId="0" xfId="0" applyNumberFormat="1" applyFont="1"/>
    <xf numFmtId="43" fontId="0" fillId="0" borderId="0" xfId="0" applyNumberFormat="1"/>
    <xf numFmtId="0" fontId="7" fillId="0" borderId="0" xfId="0" applyFont="1"/>
    <xf numFmtId="43" fontId="7" fillId="0" borderId="0" xfId="1" applyFont="1"/>
    <xf numFmtId="166" fontId="8" fillId="0" borderId="2" xfId="0" applyNumberFormat="1" applyFont="1" applyBorder="1" applyAlignment="1">
      <alignment horizontal="right"/>
    </xf>
    <xf numFmtId="0" fontId="9" fillId="0" borderId="0" xfId="0" applyFont="1"/>
    <xf numFmtId="165" fontId="9" fillId="0" borderId="0" xfId="1" applyNumberFormat="1" applyFont="1"/>
    <xf numFmtId="0" fontId="9" fillId="0" borderId="2" xfId="0" applyFont="1" applyBorder="1" applyAlignment="1">
      <alignment horizontal="right"/>
    </xf>
    <xf numFmtId="0" fontId="9" fillId="0" borderId="2" xfId="0" applyFont="1" applyBorder="1"/>
    <xf numFmtId="43" fontId="9" fillId="0" borderId="2" xfId="0" applyNumberFormat="1" applyFont="1" applyBorder="1"/>
    <xf numFmtId="164" fontId="9" fillId="0" borderId="0" xfId="1" applyNumberFormat="1" applyFont="1"/>
    <xf numFmtId="44" fontId="9" fillId="0" borderId="0" xfId="2" applyFont="1"/>
    <xf numFmtId="1" fontId="9" fillId="0" borderId="2" xfId="0" applyNumberFormat="1" applyFont="1" applyBorder="1" applyAlignment="1">
      <alignment horizontal="right"/>
    </xf>
    <xf numFmtId="0" fontId="11" fillId="0" borderId="0" xfId="0" applyFont="1"/>
    <xf numFmtId="0" fontId="11" fillId="3" borderId="2" xfId="0" applyFont="1" applyFill="1" applyBorder="1" applyAlignment="1">
      <alignment horizontal="center"/>
    </xf>
    <xf numFmtId="0" fontId="11" fillId="3" borderId="2" xfId="0" applyFont="1" applyFill="1" applyBorder="1"/>
    <xf numFmtId="14" fontId="12" fillId="3" borderId="2" xfId="0" applyNumberFormat="1" applyFont="1" applyFill="1" applyBorder="1"/>
    <xf numFmtId="3" fontId="4" fillId="3" borderId="2" xfId="0" applyNumberFormat="1" applyFont="1" applyFill="1" applyBorder="1"/>
    <xf numFmtId="3" fontId="8" fillId="3" borderId="2" xfId="0" applyNumberFormat="1" applyFont="1" applyFill="1" applyBorder="1"/>
    <xf numFmtId="0" fontId="11" fillId="0" borderId="2" xfId="0" applyFont="1" applyBorder="1"/>
    <xf numFmtId="165" fontId="9" fillId="0" borderId="2" xfId="1" applyNumberFormat="1" applyFont="1" applyBorder="1"/>
    <xf numFmtId="43" fontId="9" fillId="0" borderId="0" xfId="1" applyNumberFormat="1" applyFont="1"/>
    <xf numFmtId="0" fontId="10" fillId="4" borderId="2" xfId="0" applyFont="1" applyFill="1" applyBorder="1" applyAlignment="1">
      <alignment horizontal="center"/>
    </xf>
    <xf numFmtId="0" fontId="10" fillId="2" borderId="3" xfId="3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4" borderId="2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22" fontId="2" fillId="0" borderId="0" xfId="0" applyNumberFormat="1" applyFont="1"/>
  </cellXfs>
  <cellStyles count="4">
    <cellStyle name="Check Cell" xfId="3" builtinId="23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7B737"/>
      <color rgb="FF00C4CC"/>
      <color rgb="FF7D2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Projected</a:t>
            </a:r>
            <a:r>
              <a:rPr lang="en-GB" baseline="0"/>
              <a:t> Data Consumption (Billions)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60387643852213E-2"/>
          <c:y val="9.1731250802088327E-2"/>
          <c:w val="0.88528240460327079"/>
          <c:h val="0.78894132576175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dp_projection!$H$15</c:f>
              <c:strCache>
                <c:ptCount val="1"/>
                <c:pt idx="0">
                  <c:v>Lowest DP</c:v>
                </c:pt>
              </c:strCache>
            </c:strRef>
          </c:tx>
          <c:spPr>
            <a:solidFill>
              <a:srgbClr val="F7B737"/>
            </a:solidFill>
            <a:ln>
              <a:noFill/>
            </a:ln>
            <a:effectLst/>
          </c:spPr>
          <c:invertIfNegative val="0"/>
          <c:cat>
            <c:strRef>
              <c:f>dp_projection!$I$14:$K$14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dp_projection!$I$15:$K$15</c:f>
              <c:numCache>
                <c:formatCode>_(* #,##0.0_);_(* \(#,##0.0\);_(* "-"??_);_(@_)</c:formatCode>
                <c:ptCount val="3"/>
                <c:pt idx="0">
                  <c:v>152.32018804620185</c:v>
                </c:pt>
                <c:pt idx="1">
                  <c:v>188.90587951785119</c:v>
                </c:pt>
                <c:pt idx="2">
                  <c:v>225.49156979430157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7-3645-97FE-87A9B6042668}"/>
            </c:ext>
          </c:extLst>
        </c:ser>
        <c:ser>
          <c:idx val="1"/>
          <c:order val="1"/>
          <c:tx>
            <c:strRef>
              <c:f>dp_projection!$H$16</c:f>
              <c:strCache>
                <c:ptCount val="1"/>
                <c:pt idx="0">
                  <c:v>Average DP</c:v>
                </c:pt>
              </c:strCache>
            </c:strRef>
          </c:tx>
          <c:spPr>
            <a:solidFill>
              <a:srgbClr val="7D2AE9"/>
            </a:solidFill>
            <a:ln>
              <a:noFill/>
            </a:ln>
            <a:effectLst/>
          </c:spPr>
          <c:invertIfNegative val="0"/>
          <c:cat>
            <c:strRef>
              <c:f>dp_projection!$I$14:$K$14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dp_projection!$I$16:$K$16</c:f>
              <c:numCache>
                <c:formatCode>_(* #,##0_);_(* \(#,##0\);_(* "-"??_);_(@_)</c:formatCode>
                <c:ptCount val="3"/>
                <c:pt idx="0">
                  <c:v>237.3761627746043</c:v>
                </c:pt>
                <c:pt idx="1">
                  <c:v>294.39139604992999</c:v>
                </c:pt>
                <c:pt idx="2">
                  <c:v>351.40662746265474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7-3645-97FE-87A9B6042668}"/>
            </c:ext>
          </c:extLst>
        </c:ser>
        <c:ser>
          <c:idx val="2"/>
          <c:order val="2"/>
          <c:tx>
            <c:strRef>
              <c:f>dp_projection!$H$17</c:f>
              <c:strCache>
                <c:ptCount val="1"/>
                <c:pt idx="0">
                  <c:v>Most DP</c:v>
                </c:pt>
              </c:strCache>
            </c:strRef>
          </c:tx>
          <c:spPr>
            <a:solidFill>
              <a:srgbClr val="00C4CC"/>
            </a:solidFill>
            <a:ln>
              <a:noFill/>
            </a:ln>
            <a:effectLst/>
          </c:spPr>
          <c:invertIfNegative val="0"/>
          <c:cat>
            <c:strRef>
              <c:f>dp_projection!$I$14:$K$14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dp_projection!$I$17:$K$17</c:f>
              <c:numCache>
                <c:formatCode>_(* #,##0_);_(* \(#,##0\);_(* "-"??_);_(@_)</c:formatCode>
                <c:ptCount val="3"/>
                <c:pt idx="0">
                  <c:v>349.62839268408845</c:v>
                </c:pt>
                <c:pt idx="1">
                  <c:v>433.60541942324147</c:v>
                </c:pt>
                <c:pt idx="2">
                  <c:v>517.58244341899263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7-3645-97FE-87A9B604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499487"/>
        <c:axId val="2099137007"/>
      </c:barChart>
      <c:catAx>
        <c:axId val="20614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37007"/>
        <c:crosses val="autoZero"/>
        <c:auto val="1"/>
        <c:lblAlgn val="ctr"/>
        <c:lblOffset val="100"/>
        <c:noMultiLvlLbl val="0"/>
      </c:catAx>
      <c:valAx>
        <c:axId val="209913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Projected Data Consumption</a:t>
                </a:r>
                <a:r>
                  <a:rPr lang="en-GB" baseline="0"/>
                  <a:t> (Billions)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686165305403462E-3"/>
              <c:y val="0.30430054117357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Projected</a:t>
            </a:r>
            <a:r>
              <a:rPr lang="en-GB" baseline="0"/>
              <a:t> Email Volume (Billions)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60387643852213E-2"/>
          <c:y val="9.1731250802088327E-2"/>
          <c:w val="0.88528240460327079"/>
          <c:h val="0.78894132576175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email_projection!$H$15</c:f>
              <c:strCache>
                <c:ptCount val="1"/>
                <c:pt idx="0">
                  <c:v>Lowest Sends</c:v>
                </c:pt>
              </c:strCache>
            </c:strRef>
          </c:tx>
          <c:spPr>
            <a:solidFill>
              <a:srgbClr val="F7B737"/>
            </a:solidFill>
            <a:ln>
              <a:noFill/>
            </a:ln>
            <a:effectLst/>
          </c:spPr>
          <c:invertIfNegative val="0"/>
          <c:cat>
            <c:strRef>
              <c:f>email_projection!$I$14:$K$14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email_projection!$I$15:$K$15</c:f>
              <c:numCache>
                <c:formatCode>_(* #,##0.00_);_(* \(#,##0.00\);_(* "-"??_);_(@_)</c:formatCode>
                <c:ptCount val="3"/>
                <c:pt idx="0">
                  <c:v>2.6746286110499904</c:v>
                </c:pt>
                <c:pt idx="1">
                  <c:v>3.3170459978735933</c:v>
                </c:pt>
                <c:pt idx="2">
                  <c:v>3.9594633637103978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044F-A42D-8B4275E05AE1}"/>
            </c:ext>
          </c:extLst>
        </c:ser>
        <c:ser>
          <c:idx val="1"/>
          <c:order val="1"/>
          <c:tx>
            <c:strRef>
              <c:f>email_projection!$H$16</c:f>
              <c:strCache>
                <c:ptCount val="1"/>
                <c:pt idx="0">
                  <c:v>Average Send</c:v>
                </c:pt>
              </c:strCache>
            </c:strRef>
          </c:tx>
          <c:spPr>
            <a:solidFill>
              <a:srgbClr val="7D2AE9"/>
            </a:solidFill>
            <a:ln>
              <a:noFill/>
            </a:ln>
            <a:effectLst/>
          </c:spPr>
          <c:invertIfNegative val="0"/>
          <c:cat>
            <c:strRef>
              <c:f>email_projection!$I$14:$K$14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email_projection!$I$16:$K$16</c:f>
              <c:numCache>
                <c:formatCode>_(* #,##0.00_);_(* \(#,##0.00\);_(* "-"??_);_(@_)</c:formatCode>
                <c:ptCount val="3"/>
                <c:pt idx="0">
                  <c:v>5.8648059337937077</c:v>
                </c:pt>
                <c:pt idx="1">
                  <c:v>7.2734700326706845</c:v>
                </c:pt>
                <c:pt idx="2">
                  <c:v>8.6821340855287481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0-044F-A42D-8B4275E05AE1}"/>
            </c:ext>
          </c:extLst>
        </c:ser>
        <c:ser>
          <c:idx val="2"/>
          <c:order val="2"/>
          <c:tx>
            <c:strRef>
              <c:f>email_projection!$H$17</c:f>
              <c:strCache>
                <c:ptCount val="1"/>
                <c:pt idx="0">
                  <c:v>Most Sends</c:v>
                </c:pt>
              </c:strCache>
            </c:strRef>
          </c:tx>
          <c:spPr>
            <a:solidFill>
              <a:srgbClr val="00C4CC"/>
            </a:solidFill>
            <a:ln>
              <a:noFill/>
            </a:ln>
            <a:effectLst/>
          </c:spPr>
          <c:invertIfNegative val="0"/>
          <c:cat>
            <c:strRef>
              <c:f>email_projection!$I$14:$K$14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email_projection!$I$17:$K$17</c:f>
              <c:numCache>
                <c:formatCode>_(* #,##0.00_);_(* \(#,##0.00\);_(* "-"??_);_(@_)</c:formatCode>
                <c:ptCount val="3"/>
                <c:pt idx="0">
                  <c:v>8.5552044274925638</c:v>
                </c:pt>
                <c:pt idx="1">
                  <c:v>10.610073671523383</c:v>
                </c:pt>
                <c:pt idx="2">
                  <c:v>12.664942848424745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0-044F-A42D-8B4275E05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499487"/>
        <c:axId val="2099137007"/>
      </c:barChart>
      <c:catAx>
        <c:axId val="20614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37007"/>
        <c:crosses val="autoZero"/>
        <c:auto val="1"/>
        <c:lblAlgn val="ctr"/>
        <c:lblOffset val="100"/>
        <c:noMultiLvlLbl val="0"/>
      </c:catAx>
      <c:valAx>
        <c:axId val="209913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Projected Data Consumption</a:t>
                </a:r>
                <a:r>
                  <a:rPr lang="en-GB" baseline="0"/>
                  <a:t> (Billions)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686165305403462E-3"/>
              <c:y val="0.30430054117357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1049867</xdr:colOff>
      <xdr:row>30</xdr:row>
      <xdr:rowOff>127000</xdr:rowOff>
    </xdr:from>
    <xdr:to>
      <xdr:col>12</xdr:col>
      <xdr:colOff>50800</xdr:colOff>
      <xdr:row>59</xdr:row>
      <xdr:rowOff>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73AC48-E1A5-7242-90F3-79400933F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1227667</xdr:colOff>
      <xdr:row>22</xdr:row>
      <xdr:rowOff>67733</xdr:rowOff>
    </xdr:from>
    <xdr:to>
      <xdr:col>11</xdr:col>
      <xdr:colOff>482600</xdr:colOff>
      <xdr:row>50</xdr:row>
      <xdr:rowOff>118535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429A8-89BF-E04D-8CC2-CDE12EB11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C18D-8F4B-4144-B14E-8F6A8B855AF4}">
  <dimension ref="A1:G29"/>
  <sheetViews>
    <sheetView workbookViewId="0">
      <selection activeCell="F2" sqref="F2:F9"/>
    </sheetView>
  </sheetViews>
  <sheetFormatPr baseColWidth="10" defaultRowHeight="16"/>
  <cols>
    <col min="2" max="2" width="14" bestFit="1" customWidth="1"/>
    <col min="3" max="3" width="22.6640625" bestFit="1" customWidth="1"/>
    <col min="4" max="4" width="20" bestFit="1" customWidth="1"/>
    <col min="5" max="5" width="22.6640625" bestFit="1" customWidth="1"/>
    <col min="6" max="6" width="20.6640625" bestFit="1" customWidth="1"/>
    <col min="7" max="7" width="14" style="6" bestFit="1" customWidth="1"/>
    <col min="8" max="8" width="13.6640625" bestFit="1" customWidth="1"/>
  </cols>
  <sheetData>
    <row r="1" spans="1:7">
      <c r="A1" s="1" t="s">
        <v>0</v>
      </c>
      <c r="B1" s="2" t="s">
        <v>4</v>
      </c>
      <c r="C1" s="10" t="s">
        <v>2</v>
      </c>
      <c r="D1" s="2" t="s">
        <v>1</v>
      </c>
      <c r="E1" s="11" t="s">
        <v>25</v>
      </c>
      <c r="F1" s="2" t="s">
        <v>26</v>
      </c>
      <c r="G1" s="2"/>
    </row>
    <row r="2" spans="1:7">
      <c r="A2" s="7">
        <v>44197</v>
      </c>
      <c r="B2" s="6">
        <v>43345100</v>
      </c>
      <c r="C2" s="4">
        <v>14864127882</v>
      </c>
      <c r="D2" s="9">
        <f>C2/B2</f>
        <v>342.92521835224744</v>
      </c>
      <c r="E2" s="6">
        <v>351700000</v>
      </c>
      <c r="F2">
        <f>E2/B2</f>
        <v>8.1139505964918754</v>
      </c>
      <c r="G2"/>
    </row>
    <row r="3" spans="1:7">
      <c r="A3" s="7">
        <v>44228</v>
      </c>
      <c r="B3" s="6">
        <v>48372820</v>
      </c>
      <c r="C3" s="4">
        <v>15470144788</v>
      </c>
      <c r="D3" s="9">
        <f t="shared" ref="D3:D9" si="0">C3/B3</f>
        <v>319.81068682785087</v>
      </c>
      <c r="E3" s="6">
        <v>371300000</v>
      </c>
      <c r="F3">
        <f t="shared" ref="F3:F9" si="1">E3/B3</f>
        <v>7.6757981031496616</v>
      </c>
      <c r="G3"/>
    </row>
    <row r="4" spans="1:7">
      <c r="A4" s="7">
        <v>44256</v>
      </c>
      <c r="B4" s="6">
        <v>53746900</v>
      </c>
      <c r="C4" s="4">
        <v>12876009580</v>
      </c>
      <c r="D4" s="9">
        <f t="shared" si="0"/>
        <v>239.56748351997976</v>
      </c>
      <c r="E4" s="6">
        <v>451000000</v>
      </c>
      <c r="F4">
        <f t="shared" si="1"/>
        <v>8.3911816309405758</v>
      </c>
      <c r="G4"/>
    </row>
    <row r="5" spans="1:7">
      <c r="A5" s="7">
        <v>44287</v>
      </c>
      <c r="B5" s="6">
        <v>56203230</v>
      </c>
      <c r="C5" s="4">
        <v>11322985926</v>
      </c>
      <c r="D5" s="9">
        <f t="shared" si="0"/>
        <v>201.46503903779197</v>
      </c>
      <c r="E5" s="6">
        <v>406800000</v>
      </c>
      <c r="F5">
        <f t="shared" si="1"/>
        <v>7.2380181708417828</v>
      </c>
      <c r="G5"/>
    </row>
    <row r="6" spans="1:7">
      <c r="A6" s="7">
        <v>44317</v>
      </c>
      <c r="B6" s="6">
        <v>59128300</v>
      </c>
      <c r="C6" s="4">
        <v>14591532497</v>
      </c>
      <c r="D6" s="9">
        <f t="shared" si="0"/>
        <v>246.77747368011595</v>
      </c>
      <c r="E6" s="6">
        <v>305000000</v>
      </c>
      <c r="F6">
        <f t="shared" si="1"/>
        <v>5.1582744641736697</v>
      </c>
      <c r="G6"/>
    </row>
    <row r="7" spans="1:7">
      <c r="A7" s="7">
        <v>44348</v>
      </c>
      <c r="B7" s="6">
        <v>59520140</v>
      </c>
      <c r="C7" s="4">
        <v>12233259057</v>
      </c>
      <c r="D7" s="9">
        <f t="shared" si="0"/>
        <v>205.53142275875024</v>
      </c>
      <c r="E7" s="6">
        <v>228500000</v>
      </c>
      <c r="F7">
        <f t="shared" si="1"/>
        <v>3.8390366689325663</v>
      </c>
      <c r="G7"/>
    </row>
    <row r="8" spans="1:7">
      <c r="A8" s="7">
        <v>44378</v>
      </c>
      <c r="B8" s="6">
        <v>56263940</v>
      </c>
      <c r="C8" s="4">
        <v>8405824892</v>
      </c>
      <c r="D8" s="9">
        <f t="shared" si="0"/>
        <v>149.39986236299839</v>
      </c>
      <c r="E8" s="6">
        <v>147600000</v>
      </c>
      <c r="F8">
        <f t="shared" si="1"/>
        <v>2.6233498756041613</v>
      </c>
      <c r="G8"/>
    </row>
    <row r="9" spans="1:7">
      <c r="A9" s="7">
        <v>44409</v>
      </c>
      <c r="B9" s="6">
        <v>56288310</v>
      </c>
      <c r="C9" s="4">
        <v>8844231629</v>
      </c>
      <c r="D9" s="9">
        <f t="shared" si="0"/>
        <v>157.12377275139366</v>
      </c>
      <c r="E9" s="6">
        <v>167700000</v>
      </c>
      <c r="F9">
        <f t="shared" si="1"/>
        <v>2.9793042285334201</v>
      </c>
      <c r="G9"/>
    </row>
    <row r="10" spans="1:7">
      <c r="A10" s="7"/>
      <c r="B10" s="8"/>
      <c r="C10" s="8"/>
      <c r="D10" s="3"/>
    </row>
    <row r="11" spans="1:7">
      <c r="A11" s="7"/>
      <c r="B11" s="8"/>
      <c r="C11" s="8"/>
      <c r="D11" s="3"/>
    </row>
    <row r="12" spans="1:7">
      <c r="A12" s="7"/>
      <c r="B12" s="8"/>
      <c r="C12" s="8"/>
      <c r="D12" s="3"/>
    </row>
    <row r="13" spans="1:7">
      <c r="A13" s="7"/>
      <c r="B13" s="8"/>
      <c r="C13" s="8"/>
      <c r="D13" s="3"/>
    </row>
    <row r="14" spans="1:7">
      <c r="A14" s="7"/>
      <c r="B14" s="8"/>
      <c r="C14" s="8"/>
      <c r="D14" s="3"/>
    </row>
    <row r="15" spans="1:7">
      <c r="A15" s="7"/>
      <c r="B15" s="8"/>
      <c r="C15" s="8"/>
      <c r="D15" s="3"/>
    </row>
    <row r="16" spans="1:7">
      <c r="A16" s="7"/>
      <c r="B16" s="8"/>
      <c r="C16" s="8"/>
      <c r="D16" s="3"/>
    </row>
    <row r="17" spans="1:6">
      <c r="A17" s="7"/>
      <c r="B17" s="8"/>
      <c r="C17" s="8"/>
      <c r="D17" s="3"/>
    </row>
    <row r="18" spans="1:6">
      <c r="A18" s="7"/>
      <c r="B18" s="8"/>
      <c r="C18" s="8"/>
      <c r="D18" s="3"/>
    </row>
    <row r="19" spans="1:6">
      <c r="A19" s="7"/>
      <c r="B19" s="8"/>
      <c r="C19" s="8"/>
      <c r="D19" s="3"/>
    </row>
    <row r="20" spans="1:6">
      <c r="A20" s="7"/>
      <c r="B20" s="8"/>
      <c r="C20" s="8"/>
      <c r="D20" s="3"/>
    </row>
    <row r="21" spans="1:6">
      <c r="A21" s="7"/>
      <c r="B21" s="8"/>
      <c r="C21" s="8"/>
      <c r="D21" s="3"/>
    </row>
    <row r="22" spans="1:6">
      <c r="A22" s="7"/>
      <c r="B22" s="8"/>
      <c r="C22" s="8"/>
      <c r="D22" s="3"/>
    </row>
    <row r="23" spans="1:6">
      <c r="A23" s="7"/>
      <c r="B23" s="8"/>
      <c r="C23" s="8"/>
      <c r="D23" s="3"/>
    </row>
    <row r="24" spans="1:6">
      <c r="A24" s="7"/>
      <c r="B24" s="8"/>
      <c r="C24" s="8"/>
      <c r="D24" s="3"/>
    </row>
    <row r="25" spans="1:6">
      <c r="A25" s="7"/>
      <c r="B25" s="8"/>
      <c r="C25" s="8"/>
      <c r="D25" s="3"/>
    </row>
    <row r="26" spans="1:6">
      <c r="F26" s="5"/>
    </row>
    <row r="27" spans="1:6">
      <c r="F27" s="5"/>
    </row>
    <row r="28" spans="1:6">
      <c r="F28" s="5"/>
    </row>
    <row r="29" spans="1:6">
      <c r="F29" s="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3B20-FFC2-464B-B9B7-659AA3DAE6AF}">
  <dimension ref="A1:L50"/>
  <sheetViews>
    <sheetView zoomScale="150" zoomScaleNormal="150" workbookViewId="0">
      <selection activeCell="E31" sqref="E31"/>
    </sheetView>
  </sheetViews>
  <sheetFormatPr baseColWidth="10" defaultRowHeight="14"/>
  <cols>
    <col min="1" max="1" width="11" style="13" bestFit="1" customWidth="1"/>
    <col min="2" max="2" width="16.5" style="13" bestFit="1" customWidth="1"/>
    <col min="3" max="3" width="11.1640625" style="13" bestFit="1" customWidth="1"/>
    <col min="4" max="4" width="17.6640625" style="13" bestFit="1" customWidth="1"/>
    <col min="5" max="5" width="21.83203125" style="13" bestFit="1" customWidth="1"/>
    <col min="6" max="6" width="22" style="13" bestFit="1" customWidth="1"/>
    <col min="7" max="7" width="18.6640625" style="13" bestFit="1" customWidth="1"/>
    <col min="8" max="8" width="18.5" style="13" bestFit="1" customWidth="1"/>
    <col min="9" max="9" width="22" style="13" bestFit="1" customWidth="1"/>
    <col min="10" max="10" width="18.6640625" style="13" bestFit="1" customWidth="1"/>
    <col min="11" max="11" width="18.5" style="13" bestFit="1" customWidth="1"/>
    <col min="12" max="12" width="22" style="13" bestFit="1" customWidth="1"/>
    <col min="13" max="16384" width="10.83203125" style="13"/>
  </cols>
  <sheetData>
    <row r="1" spans="1:12" ht="15" thickTop="1">
      <c r="D1" s="31" t="s">
        <v>22</v>
      </c>
      <c r="E1" s="31"/>
      <c r="F1" s="31"/>
    </row>
    <row r="2" spans="1:12" ht="18" customHeight="1">
      <c r="A2" s="22" t="s">
        <v>7</v>
      </c>
      <c r="B2" s="23" t="s">
        <v>21</v>
      </c>
      <c r="C2" s="23" t="s">
        <v>8</v>
      </c>
      <c r="D2" s="27" t="s">
        <v>5</v>
      </c>
      <c r="E2" s="27" t="s">
        <v>3</v>
      </c>
      <c r="F2" s="27" t="s">
        <v>6</v>
      </c>
      <c r="H2" s="33" t="s">
        <v>9</v>
      </c>
      <c r="I2" s="33"/>
    </row>
    <row r="3" spans="1:12" ht="16" customHeight="1">
      <c r="A3" s="24">
        <v>44440</v>
      </c>
      <c r="B3" s="23" t="s">
        <v>15</v>
      </c>
      <c r="C3" s="25">
        <v>67024293</v>
      </c>
      <c r="D3" s="28">
        <f t="shared" ref="D3:F22" si="0">$C3*VLOOKUP(D$2,$H$8:$I$10,2,FALSE)</f>
        <v>10013420149.177277</v>
      </c>
      <c r="E3" s="28">
        <f t="shared" si="0"/>
        <v>15604939054.701208</v>
      </c>
      <c r="F3" s="28">
        <f t="shared" si="0"/>
        <v>22984320311.930008</v>
      </c>
      <c r="H3" s="15" t="s">
        <v>10</v>
      </c>
      <c r="I3" s="12">
        <v>44470</v>
      </c>
      <c r="K3" s="35" t="s">
        <v>24</v>
      </c>
      <c r="L3" s="36"/>
    </row>
    <row r="4" spans="1:12">
      <c r="A4" s="24">
        <v>44470</v>
      </c>
      <c r="B4" s="23" t="s">
        <v>15</v>
      </c>
      <c r="C4" s="25">
        <v>69964462</v>
      </c>
      <c r="D4" s="28">
        <f t="shared" si="0"/>
        <v>10452680993.101231</v>
      </c>
      <c r="E4" s="28">
        <f t="shared" si="0"/>
        <v>16289484254.685963</v>
      </c>
      <c r="F4" s="28">
        <f t="shared" si="0"/>
        <v>23992578408.24752</v>
      </c>
      <c r="H4" s="15" t="s">
        <v>11</v>
      </c>
      <c r="I4" s="12">
        <v>44805</v>
      </c>
      <c r="K4" s="27" t="s">
        <v>15</v>
      </c>
      <c r="L4" s="28">
        <f>_xlfn.MAXIFS($C:$C,$B:$B,$K4)</f>
        <v>116794244</v>
      </c>
    </row>
    <row r="5" spans="1:12">
      <c r="A5" s="24">
        <v>44501</v>
      </c>
      <c r="B5" s="23" t="s">
        <v>15</v>
      </c>
      <c r="C5" s="25">
        <v>75076632</v>
      </c>
      <c r="D5" s="28">
        <f t="shared" si="0"/>
        <v>11216438487.47748</v>
      </c>
      <c r="E5" s="28">
        <f t="shared" si="0"/>
        <v>17479725847.943378</v>
      </c>
      <c r="F5" s="28">
        <f t="shared" si="0"/>
        <v>25745670421.751328</v>
      </c>
      <c r="H5" s="15" t="s">
        <v>12</v>
      </c>
      <c r="I5" s="20" t="str">
        <f>DATEDIF(I3,I4,"M")+1&amp;" months"</f>
        <v>12 months</v>
      </c>
      <c r="K5" s="27" t="s">
        <v>16</v>
      </c>
      <c r="L5" s="28">
        <f>_xlfn.MAXIFS($C:$C,$B:$B,$K5)</f>
        <v>176006306</v>
      </c>
    </row>
    <row r="6" spans="1:12">
      <c r="A6" s="24">
        <v>44531</v>
      </c>
      <c r="B6" s="23" t="s">
        <v>15</v>
      </c>
      <c r="C6" s="25">
        <v>70788204</v>
      </c>
      <c r="D6" s="28">
        <f t="shared" si="0"/>
        <v>10575747934.523851</v>
      </c>
      <c r="E6" s="28">
        <f t="shared" si="0"/>
        <v>16481272084.612013</v>
      </c>
      <c r="F6" s="28">
        <f t="shared" si="0"/>
        <v>24275060313.463436</v>
      </c>
      <c r="K6" s="27" t="s">
        <v>17</v>
      </c>
      <c r="L6" s="28">
        <f>_xlfn.MAXIFS($C:$C,$B:$B,$K6)</f>
        <v>235218367</v>
      </c>
    </row>
    <row r="7" spans="1:12">
      <c r="A7" s="24">
        <v>44562</v>
      </c>
      <c r="B7" s="23" t="s">
        <v>15</v>
      </c>
      <c r="C7" s="25">
        <v>73008203</v>
      </c>
      <c r="D7" s="28">
        <f t="shared" si="0"/>
        <v>10907415479.569847</v>
      </c>
      <c r="E7" s="28">
        <f t="shared" si="0"/>
        <v>16998143617.990181</v>
      </c>
      <c r="F7" s="28">
        <f t="shared" si="0"/>
        <v>25036353955.280209</v>
      </c>
      <c r="H7" s="30" t="s">
        <v>23</v>
      </c>
      <c r="I7" s="30"/>
    </row>
    <row r="8" spans="1:12">
      <c r="A8" s="24">
        <v>44593</v>
      </c>
      <c r="B8" s="23" t="s">
        <v>15</v>
      </c>
      <c r="C8" s="25">
        <v>81554985</v>
      </c>
      <c r="D8" s="28">
        <f t="shared" si="0"/>
        <v>12184303534.016397</v>
      </c>
      <c r="E8" s="28">
        <f t="shared" si="0"/>
        <v>18988049161.9967</v>
      </c>
      <c r="F8" s="28">
        <f t="shared" si="0"/>
        <v>27967261038.839264</v>
      </c>
      <c r="H8" s="16" t="s">
        <v>5</v>
      </c>
      <c r="I8" s="17">
        <f>MIN(historical!D:D)</f>
        <v>149.39986236299839</v>
      </c>
    </row>
    <row r="9" spans="1:12">
      <c r="A9" s="24">
        <v>44621</v>
      </c>
      <c r="B9" s="23" t="s">
        <v>15</v>
      </c>
      <c r="C9" s="25">
        <v>87498756</v>
      </c>
      <c r="D9" s="28">
        <f t="shared" si="0"/>
        <v>13072302103.33358</v>
      </c>
      <c r="E9" s="28">
        <f t="shared" si="0"/>
        <v>20371908357.797546</v>
      </c>
      <c r="F9" s="28">
        <f t="shared" si="0"/>
        <v>30005530006.850021</v>
      </c>
      <c r="H9" s="16" t="s">
        <v>3</v>
      </c>
      <c r="I9" s="17">
        <f>AVERAGE(historical!D:D)</f>
        <v>232.82511991139106</v>
      </c>
    </row>
    <row r="10" spans="1:12">
      <c r="A10" s="24">
        <v>44652</v>
      </c>
      <c r="B10" s="23" t="s">
        <v>15</v>
      </c>
      <c r="C10" s="25">
        <v>89621427</v>
      </c>
      <c r="D10" s="28">
        <f t="shared" si="0"/>
        <v>13389428858.575508</v>
      </c>
      <c r="E10" s="28">
        <f t="shared" si="0"/>
        <v>20866119487.90498</v>
      </c>
      <c r="F10" s="28">
        <f t="shared" si="0"/>
        <v>30733447423.015003</v>
      </c>
      <c r="H10" s="16" t="s">
        <v>6</v>
      </c>
      <c r="I10" s="17">
        <f>MAX(historical!D:D)</f>
        <v>342.92521835224744</v>
      </c>
    </row>
    <row r="11" spans="1:12">
      <c r="A11" s="24">
        <v>44682</v>
      </c>
      <c r="B11" s="23" t="s">
        <v>15</v>
      </c>
      <c r="C11" s="25">
        <v>95119809</v>
      </c>
      <c r="D11" s="28">
        <f t="shared" si="0"/>
        <v>14210886372.594696</v>
      </c>
      <c r="E11" s="28">
        <f t="shared" si="0"/>
        <v>22146280936.373615</v>
      </c>
      <c r="F11" s="28">
        <f t="shared" si="0"/>
        <v>32618981270.94907</v>
      </c>
    </row>
    <row r="12" spans="1:12">
      <c r="A12" s="24">
        <v>44713</v>
      </c>
      <c r="B12" s="23" t="s">
        <v>15</v>
      </c>
      <c r="C12" s="25">
        <v>91241654</v>
      </c>
      <c r="D12" s="28">
        <f t="shared" si="0"/>
        <v>13631490549.372322</v>
      </c>
      <c r="E12" s="28">
        <f t="shared" si="0"/>
        <v>21243349033.463654</v>
      </c>
      <c r="F12" s="28">
        <f t="shared" si="0"/>
        <v>31289064120.77021</v>
      </c>
      <c r="H12" s="34" t="s">
        <v>14</v>
      </c>
      <c r="I12" s="34"/>
      <c r="J12" s="34"/>
      <c r="K12" s="34"/>
    </row>
    <row r="13" spans="1:12">
      <c r="A13" s="24">
        <v>44743</v>
      </c>
      <c r="B13" s="23" t="s">
        <v>15</v>
      </c>
      <c r="C13" s="25">
        <v>85837616</v>
      </c>
      <c r="D13" s="28">
        <f t="shared" si="0"/>
        <v>12824128015.967909</v>
      </c>
      <c r="E13" s="28">
        <f t="shared" si="0"/>
        <v>19985153238.107941</v>
      </c>
      <c r="F13" s="28">
        <f t="shared" si="0"/>
        <v>29435883209.636368</v>
      </c>
      <c r="I13" s="32" t="s">
        <v>8</v>
      </c>
      <c r="J13" s="32"/>
      <c r="K13" s="32"/>
    </row>
    <row r="14" spans="1:12">
      <c r="A14" s="24">
        <v>44774</v>
      </c>
      <c r="B14" s="23" t="s">
        <v>15</v>
      </c>
      <c r="C14" s="25">
        <v>94934360</v>
      </c>
      <c r="D14" s="28">
        <f t="shared" si="0"/>
        <v>14183180317.519341</v>
      </c>
      <c r="E14" s="28">
        <f t="shared" si="0"/>
        <v>22103103750.711166</v>
      </c>
      <c r="F14" s="28">
        <f t="shared" si="0"/>
        <v>32555386132.130867</v>
      </c>
      <c r="H14" s="21"/>
      <c r="I14" s="21" t="s">
        <v>15</v>
      </c>
      <c r="J14" s="21" t="s">
        <v>16</v>
      </c>
      <c r="K14" s="21" t="s">
        <v>17</v>
      </c>
      <c r="L14" s="21"/>
    </row>
    <row r="15" spans="1:12">
      <c r="A15" s="24">
        <v>44805</v>
      </c>
      <c r="B15" s="23" t="s">
        <v>15</v>
      </c>
      <c r="C15" s="25">
        <v>104900936</v>
      </c>
      <c r="D15" s="28">
        <f t="shared" si="0"/>
        <v>15672185400.149702</v>
      </c>
      <c r="E15" s="28">
        <f t="shared" si="0"/>
        <v>24423573003.017159</v>
      </c>
      <c r="F15" s="28">
        <f t="shared" si="0"/>
        <v>35973176383.155136</v>
      </c>
      <c r="H15" s="21" t="s">
        <v>18</v>
      </c>
      <c r="I15" s="18">
        <f>SUMIFS($D:$D,$B:$B,I$14,$A:$A,"&gt;="&amp;$I$3,$A:$A,"&lt;="&amp;$I$4)/1000000000</f>
        <v>152.32018804620185</v>
      </c>
      <c r="J15" s="18">
        <f t="shared" ref="J15:K15" si="1">SUMIFS($D:$D,$B:$B,J$14,$A:$A,"&gt;="&amp;$I$3,$A:$A,"&lt;="&amp;$I$4)/1000000000</f>
        <v>188.90587951785119</v>
      </c>
      <c r="K15" s="18">
        <f t="shared" si="1"/>
        <v>225.49156979430157</v>
      </c>
      <c r="L15" s="18"/>
    </row>
    <row r="16" spans="1:12">
      <c r="A16" s="24">
        <v>44835</v>
      </c>
      <c r="B16" s="23" t="s">
        <v>15</v>
      </c>
      <c r="C16" s="25">
        <v>109845036</v>
      </c>
      <c r="D16" s="28">
        <f t="shared" si="0"/>
        <v>16410833259.658604</v>
      </c>
      <c r="E16" s="28">
        <f t="shared" si="0"/>
        <v>25574683678.371067</v>
      </c>
      <c r="F16" s="28">
        <f t="shared" si="0"/>
        <v>37668632955.21048</v>
      </c>
      <c r="H16" s="21" t="s">
        <v>19</v>
      </c>
      <c r="I16" s="14">
        <f>SUMIFS($E:$E,$B:$B,I$14,$A:$A,"&gt;="&amp;$I$3,$A:$A,"&lt;="&amp;$I$4)/1000000000</f>
        <v>237.3761627746043</v>
      </c>
      <c r="J16" s="14">
        <f t="shared" ref="J16:K16" si="2">SUMIFS($E:$E,$B:$B,J$14,$A:$A,"&gt;="&amp;$I$3,$A:$A,"&lt;="&amp;$I$4)/1000000000</f>
        <v>294.39139604992999</v>
      </c>
      <c r="K16" s="14">
        <f t="shared" si="2"/>
        <v>351.40662746265474</v>
      </c>
      <c r="L16" s="18"/>
    </row>
    <row r="17" spans="1:12">
      <c r="A17" s="24">
        <v>44866</v>
      </c>
      <c r="B17" s="23" t="s">
        <v>15</v>
      </c>
      <c r="C17" s="25">
        <v>116794244</v>
      </c>
      <c r="D17" s="28">
        <f t="shared" si="0"/>
        <v>17449043978.39045</v>
      </c>
      <c r="E17" s="28">
        <f t="shared" si="0"/>
        <v>27192633864.260265</v>
      </c>
      <c r="F17" s="28">
        <f t="shared" si="0"/>
        <v>40051691625.985664</v>
      </c>
      <c r="H17" s="21" t="s">
        <v>20</v>
      </c>
      <c r="I17" s="14">
        <f>SUMIFS($F:$F,$B:$B,I$14,$A:$A,"&gt;="&amp;$I$3,$A:$A,"&lt;="&amp;$I$4)/1000000000</f>
        <v>349.62839268408845</v>
      </c>
      <c r="J17" s="14">
        <f t="shared" ref="J17:K17" si="3">SUMIFS($F:$F,$B:$B,J$14,$A:$A,"&gt;="&amp;$I$3,$A:$A,"&lt;="&amp;$I$4)/1000000000</f>
        <v>433.60541942324147</v>
      </c>
      <c r="K17" s="14">
        <f t="shared" si="3"/>
        <v>517.58244341899263</v>
      </c>
      <c r="L17" s="18"/>
    </row>
    <row r="18" spans="1:12">
      <c r="A18" s="24">
        <v>44896</v>
      </c>
      <c r="B18" s="23" t="s">
        <v>15</v>
      </c>
      <c r="C18" s="25">
        <v>109080516</v>
      </c>
      <c r="D18" s="28">
        <f t="shared" si="0"/>
        <v>16296614076.884844</v>
      </c>
      <c r="E18" s="28">
        <f t="shared" si="0"/>
        <v>25396684217.696411</v>
      </c>
      <c r="F18" s="28">
        <f t="shared" si="0"/>
        <v>37406459767.275818</v>
      </c>
    </row>
    <row r="19" spans="1:12">
      <c r="A19" s="24">
        <v>44440</v>
      </c>
      <c r="B19" s="23" t="s">
        <v>16</v>
      </c>
      <c r="C19" s="26">
        <v>68917005</v>
      </c>
      <c r="D19" s="28">
        <f t="shared" si="0"/>
        <v>10296191061.470072</v>
      </c>
      <c r="E19" s="28">
        <f t="shared" si="0"/>
        <v>16045609953.058937</v>
      </c>
      <c r="F19" s="28">
        <f t="shared" si="0"/>
        <v>23633378987.80793</v>
      </c>
    </row>
    <row r="20" spans="1:12">
      <c r="A20" s="24">
        <v>44470</v>
      </c>
      <c r="B20" s="23" t="s">
        <v>16</v>
      </c>
      <c r="C20" s="26">
        <v>73737462</v>
      </c>
      <c r="D20" s="28">
        <f t="shared" si="0"/>
        <v>11016366673.796824</v>
      </c>
      <c r="E20" s="28">
        <f t="shared" si="0"/>
        <v>17167933432.111641</v>
      </c>
      <c r="F20" s="28">
        <f t="shared" si="0"/>
        <v>25286435257.090549</v>
      </c>
      <c r="H20" s="34" t="s">
        <v>13</v>
      </c>
      <c r="I20" s="34"/>
      <c r="J20" s="34"/>
      <c r="K20" s="34"/>
    </row>
    <row r="21" spans="1:12">
      <c r="A21" s="24">
        <v>44501</v>
      </c>
      <c r="B21" s="23" t="s">
        <v>16</v>
      </c>
      <c r="C21" s="26">
        <v>81171939</v>
      </c>
      <c r="D21" s="28">
        <f t="shared" si="0"/>
        <v>12127076514.337702</v>
      </c>
      <c r="E21" s="28">
        <f t="shared" si="0"/>
        <v>18898866431.11512</v>
      </c>
      <c r="F21" s="28">
        <f t="shared" si="0"/>
        <v>27835904905.650311</v>
      </c>
      <c r="I21" s="32" t="s">
        <v>8</v>
      </c>
      <c r="J21" s="32"/>
      <c r="K21" s="32"/>
    </row>
    <row r="22" spans="1:12">
      <c r="A22" s="24">
        <v>44531</v>
      </c>
      <c r="B22" s="23" t="s">
        <v>16</v>
      </c>
      <c r="C22" s="26">
        <v>78389031</v>
      </c>
      <c r="D22" s="28">
        <f t="shared" si="0"/>
        <v>11711310442.168814</v>
      </c>
      <c r="E22" s="28">
        <f t="shared" si="0"/>
        <v>18250935542.312752</v>
      </c>
      <c r="F22" s="28">
        <f t="shared" si="0"/>
        <v>26881575572.096092</v>
      </c>
      <c r="H22" s="21"/>
      <c r="I22" s="21" t="s">
        <v>15</v>
      </c>
      <c r="J22" s="21" t="s">
        <v>16</v>
      </c>
      <c r="K22" s="21" t="s">
        <v>17</v>
      </c>
    </row>
    <row r="23" spans="1:12">
      <c r="A23" s="24">
        <v>44562</v>
      </c>
      <c r="B23" s="23" t="s">
        <v>16</v>
      </c>
      <c r="C23" s="26">
        <v>82989911</v>
      </c>
      <c r="D23" s="28">
        <f t="shared" ref="D23:F42" si="4">$C23*VLOOKUP(D$2,$H$8:$I$10,2,FALSE)</f>
        <v>12398681280.917486</v>
      </c>
      <c r="E23" s="28">
        <f t="shared" si="4"/>
        <v>19322135980.01067</v>
      </c>
      <c r="F23" s="28">
        <f t="shared" si="4"/>
        <v>28459333350.70858</v>
      </c>
      <c r="H23" s="21" t="s">
        <v>18</v>
      </c>
      <c r="I23" s="19">
        <f>I15*8000</f>
        <v>1218561.5043696149</v>
      </c>
      <c r="J23" s="19">
        <f t="shared" ref="J23:K23" si="5">J15*8000</f>
        <v>1511247.0361428095</v>
      </c>
      <c r="K23" s="19">
        <f t="shared" si="5"/>
        <v>1803932.5583544124</v>
      </c>
    </row>
    <row r="24" spans="1:12">
      <c r="A24" s="24">
        <v>44593</v>
      </c>
      <c r="B24" s="23" t="s">
        <v>16</v>
      </c>
      <c r="C24" s="26">
        <v>95034657</v>
      </c>
      <c r="D24" s="28">
        <f t="shared" si="4"/>
        <v>14198164675.514761</v>
      </c>
      <c r="E24" s="28">
        <f t="shared" si="4"/>
        <v>22126455411.76292</v>
      </c>
      <c r="F24" s="28">
        <f t="shared" si="4"/>
        <v>32589780502.755939</v>
      </c>
      <c r="H24" s="21" t="s">
        <v>19</v>
      </c>
      <c r="I24" s="19">
        <f t="shared" ref="I24:K25" si="6">I16*8000</f>
        <v>1899009.3021968345</v>
      </c>
      <c r="J24" s="19">
        <f t="shared" si="6"/>
        <v>2355131.1683994401</v>
      </c>
      <c r="K24" s="19">
        <f t="shared" si="6"/>
        <v>2811253.0197012378</v>
      </c>
    </row>
    <row r="25" spans="1:12">
      <c r="A25" s="24">
        <v>44621</v>
      </c>
      <c r="B25" s="23" t="s">
        <v>16</v>
      </c>
      <c r="C25" s="26">
        <v>104991153</v>
      </c>
      <c r="D25" s="28">
        <f t="shared" si="4"/>
        <v>15685663807.532505</v>
      </c>
      <c r="E25" s="28">
        <f t="shared" si="4"/>
        <v>24444577786.860207</v>
      </c>
      <c r="F25" s="28">
        <f t="shared" si="4"/>
        <v>36004114067.579216</v>
      </c>
      <c r="H25" s="21" t="s">
        <v>20</v>
      </c>
      <c r="I25" s="19">
        <f t="shared" si="6"/>
        <v>2797027.1414727075</v>
      </c>
      <c r="J25" s="19">
        <f t="shared" si="6"/>
        <v>3468843.3553859317</v>
      </c>
      <c r="K25" s="19">
        <f t="shared" si="6"/>
        <v>4140659.547351941</v>
      </c>
    </row>
    <row r="26" spans="1:12">
      <c r="A26" s="24">
        <v>44652</v>
      </c>
      <c r="B26" s="23" t="s">
        <v>16</v>
      </c>
      <c r="C26" s="26">
        <v>110760931</v>
      </c>
      <c r="D26" s="28">
        <f t="shared" si="4"/>
        <v>16547667846.597561</v>
      </c>
      <c r="E26" s="28">
        <f t="shared" si="4"/>
        <v>25787927041.572311</v>
      </c>
      <c r="F26" s="28">
        <f t="shared" si="4"/>
        <v>37982716448.073212</v>
      </c>
    </row>
    <row r="27" spans="1:12">
      <c r="A27" s="24">
        <v>44682</v>
      </c>
      <c r="B27" s="23" t="s">
        <v>16</v>
      </c>
      <c r="C27" s="26">
        <v>120926727</v>
      </c>
      <c r="D27" s="28">
        <f t="shared" si="4"/>
        <v>18066436369.80788</v>
      </c>
      <c r="E27" s="28">
        <f t="shared" si="4"/>
        <v>28154779714.267052</v>
      </c>
      <c r="F27" s="28">
        <f t="shared" si="4"/>
        <v>41468824261.097618</v>
      </c>
    </row>
    <row r="28" spans="1:12">
      <c r="A28" s="24">
        <v>44713</v>
      </c>
      <c r="B28" s="23" t="s">
        <v>16</v>
      </c>
      <c r="C28" s="26">
        <v>119280836</v>
      </c>
      <c r="D28" s="28">
        <f t="shared" si="4"/>
        <v>17820540480.943382</v>
      </c>
      <c r="E28" s="28">
        <f t="shared" si="4"/>
        <v>27771574944.830971</v>
      </c>
      <c r="F28" s="28">
        <f t="shared" si="4"/>
        <v>40904406730.53862</v>
      </c>
    </row>
    <row r="29" spans="1:12">
      <c r="A29" s="24">
        <v>44743</v>
      </c>
      <c r="B29" s="23" t="s">
        <v>16</v>
      </c>
      <c r="C29" s="26">
        <v>115354777</v>
      </c>
      <c r="D29" s="28">
        <f t="shared" si="4"/>
        <v>17233987806.714371</v>
      </c>
      <c r="E29" s="28">
        <f t="shared" si="4"/>
        <v>26857489787.376774</v>
      </c>
      <c r="F29" s="28">
        <f t="shared" si="4"/>
        <v>39558062090.699814</v>
      </c>
    </row>
    <row r="30" spans="1:12">
      <c r="A30" s="24">
        <v>44774</v>
      </c>
      <c r="B30" s="23" t="s">
        <v>16</v>
      </c>
      <c r="C30" s="26">
        <v>131692511</v>
      </c>
      <c r="D30" s="28">
        <f t="shared" si="4"/>
        <v>19674843017.637653</v>
      </c>
      <c r="E30" s="28">
        <f t="shared" si="4"/>
        <v>30661324665.007187</v>
      </c>
      <c r="F30" s="28">
        <f t="shared" si="4"/>
        <v>45160683090.030746</v>
      </c>
    </row>
    <row r="31" spans="1:12">
      <c r="A31" s="24">
        <v>44805</v>
      </c>
      <c r="B31" s="23" t="s">
        <v>16</v>
      </c>
      <c r="C31" s="26">
        <v>150101481</v>
      </c>
      <c r="D31" s="28">
        <f t="shared" si="4"/>
        <v>22425140601.882217</v>
      </c>
      <c r="E31" s="28">
        <f t="shared" si="4"/>
        <v>34947395312.702385</v>
      </c>
      <c r="F31" s="28">
        <f t="shared" si="4"/>
        <v>51473583146.920723</v>
      </c>
    </row>
    <row r="32" spans="1:12">
      <c r="A32" s="24">
        <v>44835</v>
      </c>
      <c r="B32" s="23" t="s">
        <v>16</v>
      </c>
      <c r="C32" s="26">
        <v>161655793</v>
      </c>
      <c r="D32" s="28">
        <f t="shared" si="4"/>
        <v>24151353224.381359</v>
      </c>
      <c r="E32" s="28">
        <f t="shared" si="4"/>
        <v>37637529389.596008</v>
      </c>
      <c r="F32" s="28">
        <f t="shared" si="4"/>
        <v>55435848112.43071</v>
      </c>
    </row>
    <row r="33" spans="1:6">
      <c r="A33" s="24">
        <v>44866</v>
      </c>
      <c r="B33" s="23" t="s">
        <v>16</v>
      </c>
      <c r="C33" s="26">
        <v>176006306</v>
      </c>
      <c r="D33" s="28">
        <f t="shared" si="4"/>
        <v>26295317891.419777</v>
      </c>
      <c r="E33" s="28">
        <f t="shared" si="4"/>
        <v>40978689299.610985</v>
      </c>
      <c r="F33" s="28">
        <f t="shared" si="4"/>
        <v>60357000916.422478</v>
      </c>
    </row>
    <row r="34" spans="1:6">
      <c r="A34" s="24">
        <v>44896</v>
      </c>
      <c r="B34" s="23" t="s">
        <v>16</v>
      </c>
      <c r="C34" s="26">
        <v>167430640</v>
      </c>
      <c r="D34" s="28">
        <f t="shared" si="4"/>
        <v>25014114571.348732</v>
      </c>
      <c r="E34" s="28">
        <f t="shared" si="4"/>
        <v>38982058834.84095</v>
      </c>
      <c r="F34" s="28">
        <f t="shared" si="4"/>
        <v>57416188780.856537</v>
      </c>
    </row>
    <row r="35" spans="1:6">
      <c r="A35" s="24">
        <v>44440</v>
      </c>
      <c r="B35" s="23" t="s">
        <v>17</v>
      </c>
      <c r="C35" s="25">
        <v>70809716</v>
      </c>
      <c r="D35" s="28">
        <f t="shared" si="4"/>
        <v>10578961824.363005</v>
      </c>
      <c r="E35" s="28">
        <f t="shared" si="4"/>
        <v>16486280618.591545</v>
      </c>
      <c r="F35" s="28">
        <f t="shared" si="4"/>
        <v>24282437320.760628</v>
      </c>
    </row>
    <row r="36" spans="1:6">
      <c r="A36" s="24">
        <v>44470</v>
      </c>
      <c r="B36" s="23" t="s">
        <v>17</v>
      </c>
      <c r="C36" s="25">
        <v>77510461</v>
      </c>
      <c r="D36" s="28">
        <f t="shared" si="4"/>
        <v>11580052205.092554</v>
      </c>
      <c r="E36" s="28">
        <f t="shared" si="4"/>
        <v>18046382376.7122</v>
      </c>
      <c r="F36" s="28">
        <f t="shared" si="4"/>
        <v>26580291763.008358</v>
      </c>
    </row>
    <row r="37" spans="1:6">
      <c r="A37" s="24">
        <v>44501</v>
      </c>
      <c r="B37" s="23" t="s">
        <v>17</v>
      </c>
      <c r="C37" s="25">
        <v>87267246</v>
      </c>
      <c r="D37" s="28">
        <f t="shared" si="4"/>
        <v>13037714541.197922</v>
      </c>
      <c r="E37" s="28">
        <f t="shared" si="4"/>
        <v>20318007014.286861</v>
      </c>
      <c r="F37" s="28">
        <f t="shared" si="4"/>
        <v>29926139389.549294</v>
      </c>
    </row>
    <row r="38" spans="1:6">
      <c r="A38" s="24">
        <v>44531</v>
      </c>
      <c r="B38" s="23" t="s">
        <v>17</v>
      </c>
      <c r="C38" s="25">
        <v>85989857</v>
      </c>
      <c r="D38" s="28">
        <f t="shared" si="4"/>
        <v>12846872800.413914</v>
      </c>
      <c r="E38" s="28">
        <f t="shared" si="4"/>
        <v>20020598767.18837</v>
      </c>
      <c r="F38" s="28">
        <f t="shared" si="4"/>
        <v>29488090487.803532</v>
      </c>
    </row>
    <row r="39" spans="1:6">
      <c r="A39" s="24">
        <v>44562</v>
      </c>
      <c r="B39" s="23" t="s">
        <v>17</v>
      </c>
      <c r="C39" s="25">
        <v>92971618</v>
      </c>
      <c r="D39" s="28">
        <f t="shared" si="4"/>
        <v>13889946932.865263</v>
      </c>
      <c r="E39" s="28">
        <f t="shared" si="4"/>
        <v>21646128109.206043</v>
      </c>
      <c r="F39" s="28">
        <f t="shared" si="4"/>
        <v>31882312403.211739</v>
      </c>
    </row>
    <row r="40" spans="1:6">
      <c r="A40" s="24">
        <v>44593</v>
      </c>
      <c r="B40" s="23" t="s">
        <v>17</v>
      </c>
      <c r="C40" s="25">
        <v>108514328</v>
      </c>
      <c r="D40" s="28">
        <f t="shared" si="4"/>
        <v>16212025667.613262</v>
      </c>
      <c r="E40" s="28">
        <f t="shared" si="4"/>
        <v>25264861428.704021</v>
      </c>
      <c r="F40" s="28">
        <f t="shared" si="4"/>
        <v>37212299623.747398</v>
      </c>
    </row>
    <row r="41" spans="1:6">
      <c r="A41" s="24">
        <v>44621</v>
      </c>
      <c r="B41" s="23" t="s">
        <v>17</v>
      </c>
      <c r="C41" s="25">
        <v>122483550</v>
      </c>
      <c r="D41" s="28">
        <f t="shared" si="4"/>
        <v>18299025511.73143</v>
      </c>
      <c r="E41" s="28">
        <f t="shared" si="4"/>
        <v>28517247215.922863</v>
      </c>
      <c r="F41" s="28">
        <f t="shared" si="4"/>
        <v>42002698128.308418</v>
      </c>
    </row>
    <row r="42" spans="1:6">
      <c r="A42" s="24">
        <v>44652</v>
      </c>
      <c r="B42" s="23" t="s">
        <v>17</v>
      </c>
      <c r="C42" s="25">
        <v>131900434</v>
      </c>
      <c r="D42" s="28">
        <f t="shared" si="4"/>
        <v>19705906685.219753</v>
      </c>
      <c r="E42" s="28">
        <f t="shared" si="4"/>
        <v>30709734362.41452</v>
      </c>
      <c r="F42" s="28">
        <f t="shared" si="4"/>
        <v>45231985130.2062</v>
      </c>
    </row>
    <row r="43" spans="1:6">
      <c r="A43" s="24">
        <v>44682</v>
      </c>
      <c r="B43" s="23" t="s">
        <v>17</v>
      </c>
      <c r="C43" s="25">
        <v>146733644</v>
      </c>
      <c r="D43" s="28">
        <f t="shared" ref="D43:F50" si="7">$C43*VLOOKUP(D$2,$H$8:$I$10,2,FALSE)</f>
        <v>21921986217.621204</v>
      </c>
      <c r="E43" s="28">
        <f t="shared" si="7"/>
        <v>34163278259.335365</v>
      </c>
      <c r="F43" s="28">
        <f t="shared" si="7"/>
        <v>50318666908.320946</v>
      </c>
    </row>
    <row r="44" spans="1:6">
      <c r="A44" s="24">
        <v>44713</v>
      </c>
      <c r="B44" s="23" t="s">
        <v>17</v>
      </c>
      <c r="C44" s="25">
        <v>147320017</v>
      </c>
      <c r="D44" s="28">
        <f t="shared" si="7"/>
        <v>22009590263.114582</v>
      </c>
      <c r="E44" s="28">
        <f t="shared" si="7"/>
        <v>34299800623.373169</v>
      </c>
      <c r="F44" s="28">
        <f t="shared" si="7"/>
        <v>50519748997.381805</v>
      </c>
    </row>
    <row r="45" spans="1:6">
      <c r="A45" s="24">
        <v>44743</v>
      </c>
      <c r="B45" s="23" t="s">
        <v>17</v>
      </c>
      <c r="C45" s="25">
        <v>144871937</v>
      </c>
      <c r="D45" s="28">
        <f t="shared" si="7"/>
        <v>21643847448.060974</v>
      </c>
      <c r="E45" s="28">
        <f t="shared" si="7"/>
        <v>33729826103.820492</v>
      </c>
      <c r="F45" s="28">
        <f t="shared" si="7"/>
        <v>49680240628.838036</v>
      </c>
    </row>
    <row r="46" spans="1:6">
      <c r="A46" s="24">
        <v>44774</v>
      </c>
      <c r="B46" s="23" t="s">
        <v>17</v>
      </c>
      <c r="C46" s="25">
        <v>168450662</v>
      </c>
      <c r="D46" s="28">
        <f t="shared" si="7"/>
        <v>25166505717.755962</v>
      </c>
      <c r="E46" s="28">
        <f t="shared" si="7"/>
        <v>39219545579.303207</v>
      </c>
      <c r="F46" s="28">
        <f t="shared" si="7"/>
        <v>57765980047.930634</v>
      </c>
    </row>
    <row r="47" spans="1:6">
      <c r="A47" s="24">
        <v>44805</v>
      </c>
      <c r="B47" s="23" t="s">
        <v>17</v>
      </c>
      <c r="C47" s="25">
        <v>195302026</v>
      </c>
      <c r="D47" s="28">
        <f t="shared" si="7"/>
        <v>29178095803.614735</v>
      </c>
      <c r="E47" s="28">
        <f t="shared" si="7"/>
        <v>45471217622.387611</v>
      </c>
      <c r="F47" s="28">
        <f t="shared" si="7"/>
        <v>66973989910.68631</v>
      </c>
    </row>
    <row r="48" spans="1:6">
      <c r="A48" s="24">
        <v>44835</v>
      </c>
      <c r="B48" s="23" t="s">
        <v>17</v>
      </c>
      <c r="C48" s="25">
        <v>213466549</v>
      </c>
      <c r="D48" s="28">
        <f t="shared" si="7"/>
        <v>31891873039.70425</v>
      </c>
      <c r="E48" s="28">
        <f t="shared" si="7"/>
        <v>49700374867.995834</v>
      </c>
      <c r="F48" s="28">
        <f t="shared" si="7"/>
        <v>73203062926.725723</v>
      </c>
    </row>
    <row r="49" spans="1:6">
      <c r="A49" s="24">
        <v>44866</v>
      </c>
      <c r="B49" s="23" t="s">
        <v>17</v>
      </c>
      <c r="C49" s="25">
        <v>235218367</v>
      </c>
      <c r="D49" s="28">
        <f t="shared" si="7"/>
        <v>35141591655.04924</v>
      </c>
      <c r="E49" s="28">
        <f t="shared" si="7"/>
        <v>54764744502.136589</v>
      </c>
      <c r="F49" s="28">
        <f t="shared" si="7"/>
        <v>80662309863.934067</v>
      </c>
    </row>
    <row r="50" spans="1:6">
      <c r="A50" s="24">
        <v>44896</v>
      </c>
      <c r="B50" s="23" t="s">
        <v>17</v>
      </c>
      <c r="C50" s="25">
        <v>225780764</v>
      </c>
      <c r="D50" s="28">
        <f t="shared" si="7"/>
        <v>33731615065.812622</v>
      </c>
      <c r="E50" s="28">
        <f t="shared" si="7"/>
        <v>52567433451.985481</v>
      </c>
      <c r="F50" s="28">
        <f t="shared" si="7"/>
        <v>77425917794.437256</v>
      </c>
    </row>
  </sheetData>
  <mergeCells count="8">
    <mergeCell ref="H7:I7"/>
    <mergeCell ref="D1:F1"/>
    <mergeCell ref="I13:K13"/>
    <mergeCell ref="H2:I2"/>
    <mergeCell ref="I21:K21"/>
    <mergeCell ref="H20:K20"/>
    <mergeCell ref="H12:K12"/>
    <mergeCell ref="K3:L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AC72-4280-D14B-A3D1-A4AFC7C68F72}">
  <dimension ref="A1:L50"/>
  <sheetViews>
    <sheetView zoomScale="150" zoomScaleNormal="150" workbookViewId="0">
      <selection activeCell="E15" sqref="E15"/>
    </sheetView>
  </sheetViews>
  <sheetFormatPr baseColWidth="10" defaultRowHeight="14"/>
  <cols>
    <col min="1" max="1" width="11" style="13" bestFit="1" customWidth="1"/>
    <col min="2" max="2" width="16.5" style="13" bestFit="1" customWidth="1"/>
    <col min="3" max="3" width="11.1640625" style="13" bestFit="1" customWidth="1"/>
    <col min="4" max="4" width="17.6640625" style="13" bestFit="1" customWidth="1"/>
    <col min="5" max="5" width="21.83203125" style="13" bestFit="1" customWidth="1"/>
    <col min="6" max="6" width="22" style="13" bestFit="1" customWidth="1"/>
    <col min="7" max="7" width="18.6640625" style="13" bestFit="1" customWidth="1"/>
    <col min="8" max="8" width="18.5" style="13" bestFit="1" customWidth="1"/>
    <col min="9" max="9" width="22" style="13" bestFit="1" customWidth="1"/>
    <col min="10" max="10" width="18.6640625" style="13" bestFit="1" customWidth="1"/>
    <col min="11" max="11" width="18.5" style="13" bestFit="1" customWidth="1"/>
    <col min="12" max="12" width="22" style="13" bestFit="1" customWidth="1"/>
    <col min="13" max="16384" width="10.83203125" style="13"/>
  </cols>
  <sheetData>
    <row r="1" spans="1:12" ht="15" thickTop="1">
      <c r="D1" s="31" t="s">
        <v>29</v>
      </c>
      <c r="E1" s="31"/>
      <c r="F1" s="31"/>
    </row>
    <row r="2" spans="1:12" ht="18" customHeight="1">
      <c r="A2" s="22" t="s">
        <v>7</v>
      </c>
      <c r="B2" s="23" t="s">
        <v>21</v>
      </c>
      <c r="C2" s="23" t="s">
        <v>8</v>
      </c>
      <c r="D2" s="27" t="s">
        <v>5</v>
      </c>
      <c r="E2" s="27" t="s">
        <v>3</v>
      </c>
      <c r="F2" s="27" t="s">
        <v>6</v>
      </c>
      <c r="H2" s="33" t="s">
        <v>9</v>
      </c>
      <c r="I2" s="33"/>
    </row>
    <row r="3" spans="1:12" ht="16" customHeight="1">
      <c r="A3" s="24">
        <v>44440</v>
      </c>
      <c r="B3" s="23" t="s">
        <v>15</v>
      </c>
      <c r="C3" s="25">
        <v>67024293</v>
      </c>
      <c r="D3" s="28">
        <f>$C3*VLOOKUP(D$2,$H$8:$I$10,2,FALSE)</f>
        <v>175828170.70400685</v>
      </c>
      <c r="E3" s="28">
        <f t="shared" ref="D3:F22" si="0">$C3*VLOOKUP(E$2,$H$8:$I$10,2,FALSE)</f>
        <v>385548144.74527383</v>
      </c>
      <c r="F3" s="28">
        <f t="shared" si="0"/>
        <v>562413016.24837899</v>
      </c>
      <c r="H3" s="15" t="s">
        <v>10</v>
      </c>
      <c r="I3" s="12">
        <v>44470</v>
      </c>
      <c r="K3" s="35" t="s">
        <v>24</v>
      </c>
      <c r="L3" s="36"/>
    </row>
    <row r="4" spans="1:12">
      <c r="A4" s="24">
        <v>44470</v>
      </c>
      <c r="B4" s="23" t="s">
        <v>15</v>
      </c>
      <c r="C4" s="25">
        <v>69964462</v>
      </c>
      <c r="D4" s="28">
        <f t="shared" si="0"/>
        <v>183541262.68441206</v>
      </c>
      <c r="E4" s="28">
        <f t="shared" si="0"/>
        <v>402461067.69378698</v>
      </c>
      <c r="F4" s="28">
        <f t="shared" si="0"/>
        <v>587084508.35303998</v>
      </c>
      <c r="H4" s="15" t="s">
        <v>11</v>
      </c>
      <c r="I4" s="12">
        <v>44805</v>
      </c>
      <c r="K4" s="27" t="s">
        <v>15</v>
      </c>
      <c r="L4" s="28">
        <f>_xlfn.MAXIFS($C:$C,$B:$B,$K4)</f>
        <v>116794244</v>
      </c>
    </row>
    <row r="5" spans="1:12">
      <c r="A5" s="24">
        <v>44501</v>
      </c>
      <c r="B5" s="23" t="s">
        <v>15</v>
      </c>
      <c r="C5" s="25">
        <v>75076632</v>
      </c>
      <c r="D5" s="28">
        <f t="shared" si="0"/>
        <v>196952273.2179794</v>
      </c>
      <c r="E5" s="28">
        <f t="shared" si="0"/>
        <v>431868131.47471255</v>
      </c>
      <c r="F5" s="28">
        <f t="shared" si="0"/>
        <v>629981655.35128546</v>
      </c>
      <c r="H5" s="15" t="s">
        <v>12</v>
      </c>
      <c r="I5" s="20" t="str">
        <f>DATEDIF(I3,I4,"M")+1&amp;" months"</f>
        <v>12 months</v>
      </c>
      <c r="K5" s="27" t="s">
        <v>16</v>
      </c>
      <c r="L5" s="28">
        <f>_xlfn.MAXIFS($C:$C,$B:$B,$K5)</f>
        <v>176006306</v>
      </c>
    </row>
    <row r="6" spans="1:12">
      <c r="A6" s="24">
        <v>44531</v>
      </c>
      <c r="B6" s="23" t="s">
        <v>15</v>
      </c>
      <c r="C6" s="25">
        <v>70788204</v>
      </c>
      <c r="D6" s="28">
        <f t="shared" si="0"/>
        <v>185702226.15764201</v>
      </c>
      <c r="E6" s="28">
        <f t="shared" si="0"/>
        <v>407199531.69890165</v>
      </c>
      <c r="F6" s="28">
        <f t="shared" si="0"/>
        <v>593996677.09207416</v>
      </c>
      <c r="K6" s="27" t="s">
        <v>17</v>
      </c>
      <c r="L6" s="28">
        <f>_xlfn.MAXIFS($C:$C,$B:$B,$K6)</f>
        <v>235218367</v>
      </c>
    </row>
    <row r="7" spans="1:12">
      <c r="A7" s="24">
        <v>44562</v>
      </c>
      <c r="B7" s="23" t="s">
        <v>15</v>
      </c>
      <c r="C7" s="25">
        <v>73008203</v>
      </c>
      <c r="D7" s="28">
        <f t="shared" si="0"/>
        <v>191526060.25813335</v>
      </c>
      <c r="E7" s="28">
        <f t="shared" si="0"/>
        <v>419969774.50901771</v>
      </c>
      <c r="F7" s="28">
        <f t="shared" si="0"/>
        <v>612625091.92158067</v>
      </c>
      <c r="H7" s="30" t="s">
        <v>27</v>
      </c>
      <c r="I7" s="30"/>
    </row>
    <row r="8" spans="1:12">
      <c r="A8" s="24">
        <v>44593</v>
      </c>
      <c r="B8" s="23" t="s">
        <v>15</v>
      </c>
      <c r="C8" s="25">
        <v>81554985</v>
      </c>
      <c r="D8" s="28">
        <f t="shared" si="0"/>
        <v>213947259.75464925</v>
      </c>
      <c r="E8" s="28">
        <f t="shared" si="0"/>
        <v>469133977.45916748</v>
      </c>
      <c r="F8" s="28">
        <f t="shared" si="0"/>
        <v>684342692.04363418</v>
      </c>
      <c r="H8" s="16" t="s">
        <v>5</v>
      </c>
      <c r="I8" s="17">
        <f>MIN(historical!F:F)</f>
        <v>2.6233498756041613</v>
      </c>
    </row>
    <row r="9" spans="1:12">
      <c r="A9" s="24">
        <v>44621</v>
      </c>
      <c r="B9" s="23" t="s">
        <v>15</v>
      </c>
      <c r="C9" s="25">
        <v>87498756</v>
      </c>
      <c r="D9" s="28">
        <f t="shared" si="0"/>
        <v>229539850.66811886</v>
      </c>
      <c r="E9" s="28">
        <f t="shared" si="0"/>
        <v>503324713.0755918</v>
      </c>
      <c r="F9" s="28">
        <f t="shared" si="0"/>
        <v>734217954.07735145</v>
      </c>
      <c r="H9" s="16" t="s">
        <v>3</v>
      </c>
      <c r="I9" s="17">
        <f>AVERAGE(historical!F:F)</f>
        <v>5.752364217333465</v>
      </c>
    </row>
    <row r="10" spans="1:12">
      <c r="A10" s="24">
        <v>44652</v>
      </c>
      <c r="B10" s="23" t="s">
        <v>15</v>
      </c>
      <c r="C10" s="25">
        <v>89621427</v>
      </c>
      <c r="D10" s="28">
        <f t="shared" si="0"/>
        <v>235108359.37191743</v>
      </c>
      <c r="E10" s="28">
        <f t="shared" si="0"/>
        <v>515535089.78116328</v>
      </c>
      <c r="F10" s="28">
        <f t="shared" si="0"/>
        <v>752029671.98108172</v>
      </c>
      <c r="H10" s="16" t="s">
        <v>6</v>
      </c>
      <c r="I10" s="17">
        <f>MAX(historical!F:F)</f>
        <v>8.3911816309405758</v>
      </c>
    </row>
    <row r="11" spans="1:12">
      <c r="A11" s="24">
        <v>44682</v>
      </c>
      <c r="B11" s="23" t="s">
        <v>15</v>
      </c>
      <c r="C11" s="25">
        <v>95119809</v>
      </c>
      <c r="D11" s="28">
        <f t="shared" si="0"/>
        <v>249532539.10764158</v>
      </c>
      <c r="E11" s="28">
        <f t="shared" si="0"/>
        <v>547163785.65119374</v>
      </c>
      <c r="F11" s="28">
        <f t="shared" si="0"/>
        <v>798167594.01937604</v>
      </c>
    </row>
    <row r="12" spans="1:12">
      <c r="A12" s="24">
        <v>44713</v>
      </c>
      <c r="B12" s="23" t="s">
        <v>15</v>
      </c>
      <c r="C12" s="25">
        <v>91241654</v>
      </c>
      <c r="D12" s="28">
        <f t="shared" si="0"/>
        <v>239358781.67081794</v>
      </c>
      <c r="E12" s="28">
        <f t="shared" si="0"/>
        <v>524855225.59992081</v>
      </c>
      <c r="F12" s="28">
        <f t="shared" si="0"/>
        <v>765625291.02143574</v>
      </c>
      <c r="H12" s="34" t="s">
        <v>28</v>
      </c>
      <c r="I12" s="34"/>
      <c r="J12" s="34"/>
      <c r="K12" s="34"/>
    </row>
    <row r="13" spans="1:12">
      <c r="A13" s="24">
        <v>44743</v>
      </c>
      <c r="B13" s="23" t="s">
        <v>15</v>
      </c>
      <c r="C13" s="25">
        <v>85837616</v>
      </c>
      <c r="D13" s="28">
        <f t="shared" si="0"/>
        <v>225182099.25575778</v>
      </c>
      <c r="E13" s="28">
        <f t="shared" si="0"/>
        <v>493769230.77961051</v>
      </c>
      <c r="F13" s="28">
        <f t="shared" si="0"/>
        <v>720279026.62293088</v>
      </c>
      <c r="I13" s="32" t="s">
        <v>8</v>
      </c>
      <c r="J13" s="32"/>
      <c r="K13" s="32"/>
    </row>
    <row r="14" spans="1:12">
      <c r="A14" s="24">
        <v>44774</v>
      </c>
      <c r="B14" s="23" t="s">
        <v>15</v>
      </c>
      <c r="C14" s="25">
        <v>94934360</v>
      </c>
      <c r="D14" s="28">
        <f t="shared" si="0"/>
        <v>249046041.49656066</v>
      </c>
      <c r="E14" s="28">
        <f t="shared" si="0"/>
        <v>546097015.45945346</v>
      </c>
      <c r="F14" s="28">
        <f t="shared" si="0"/>
        <v>796611457.77709973</v>
      </c>
      <c r="H14" s="21"/>
      <c r="I14" s="21" t="s">
        <v>15</v>
      </c>
      <c r="J14" s="21" t="s">
        <v>16</v>
      </c>
      <c r="K14" s="21" t="s">
        <v>17</v>
      </c>
      <c r="L14" s="21"/>
    </row>
    <row r="15" spans="1:12">
      <c r="A15" s="24">
        <v>44805</v>
      </c>
      <c r="B15" s="23" t="s">
        <v>15</v>
      </c>
      <c r="C15" s="25">
        <v>104900936</v>
      </c>
      <c r="D15" s="28">
        <f t="shared" si="0"/>
        <v>275191857.40636009</v>
      </c>
      <c r="E15" s="28">
        <f t="shared" si="0"/>
        <v>603428390.61118793</v>
      </c>
      <c r="F15" s="28">
        <f t="shared" si="0"/>
        <v>880242807.231673</v>
      </c>
      <c r="H15" s="21" t="s">
        <v>32</v>
      </c>
      <c r="I15" s="29">
        <f>SUMIFS($D:$D,$B:$B,I$14,$A:$A,"&gt;="&amp;$I$3,$A:$A,"&lt;="&amp;$I$4)/1000000000</f>
        <v>2.6746286110499904</v>
      </c>
      <c r="J15" s="29">
        <f t="shared" ref="J15:K15" si="1">SUMIFS($D:$D,$B:$B,J$14,$A:$A,"&gt;="&amp;$I$3,$A:$A,"&lt;="&amp;$I$4)/1000000000</f>
        <v>3.3170459978735933</v>
      </c>
      <c r="K15" s="29">
        <f t="shared" si="1"/>
        <v>3.9594633637103978</v>
      </c>
      <c r="L15" s="18"/>
    </row>
    <row r="16" spans="1:12">
      <c r="A16" s="24">
        <v>44835</v>
      </c>
      <c r="B16" s="23" t="s">
        <v>15</v>
      </c>
      <c r="C16" s="25">
        <v>109845036</v>
      </c>
      <c r="D16" s="28">
        <f t="shared" si="0"/>
        <v>288161961.52633464</v>
      </c>
      <c r="E16" s="28">
        <f t="shared" si="0"/>
        <v>631868654.53810632</v>
      </c>
      <c r="F16" s="28">
        <f t="shared" si="0"/>
        <v>921729648.3332063</v>
      </c>
      <c r="H16" s="21" t="s">
        <v>31</v>
      </c>
      <c r="I16" s="29">
        <f>SUMIFS($E:$E,$B:$B,I$14,$A:$A,"&gt;="&amp;$I$3,$A:$A,"&lt;="&amp;$I$4)/1000000000</f>
        <v>5.8648059337937077</v>
      </c>
      <c r="J16" s="29">
        <f t="shared" ref="J16:K16" si="2">SUMIFS($E:$E,$B:$B,J$14,$A:$A,"&gt;="&amp;$I$3,$A:$A,"&lt;="&amp;$I$4)/1000000000</f>
        <v>7.2734700326706845</v>
      </c>
      <c r="K16" s="29">
        <f t="shared" si="2"/>
        <v>8.6821340855287481</v>
      </c>
      <c r="L16" s="18"/>
    </row>
    <row r="17" spans="1:12">
      <c r="A17" s="24">
        <v>44866</v>
      </c>
      <c r="B17" s="23" t="s">
        <v>15</v>
      </c>
      <c r="C17" s="25">
        <v>116794244</v>
      </c>
      <c r="D17" s="28">
        <f t="shared" si="0"/>
        <v>306392165.46868205</v>
      </c>
      <c r="E17" s="28">
        <f t="shared" si="0"/>
        <v>671843029.9761138</v>
      </c>
      <c r="F17" s="28">
        <f t="shared" si="0"/>
        <v>980041714.8523916</v>
      </c>
      <c r="H17" s="21" t="s">
        <v>30</v>
      </c>
      <c r="I17" s="29">
        <f>SUMIFS($F:$F,$B:$B,I$14,$A:$A,"&gt;="&amp;$I$3,$A:$A,"&lt;="&amp;$I$4)/1000000000</f>
        <v>8.5552044274925638</v>
      </c>
      <c r="J17" s="29">
        <f t="shared" ref="J17:K17" si="3">SUMIFS($F:$F,$B:$B,J$14,$A:$A,"&gt;="&amp;$I$3,$A:$A,"&lt;="&amp;$I$4)/1000000000</f>
        <v>10.610073671523383</v>
      </c>
      <c r="K17" s="29">
        <f t="shared" si="3"/>
        <v>12.664942848424745</v>
      </c>
      <c r="L17" s="18"/>
    </row>
    <row r="18" spans="1:12">
      <c r="A18" s="24">
        <v>44896</v>
      </c>
      <c r="B18" s="23" t="s">
        <v>15</v>
      </c>
      <c r="C18" s="25">
        <v>109080516</v>
      </c>
      <c r="D18" s="28">
        <f t="shared" si="0"/>
        <v>286156358.07943773</v>
      </c>
      <c r="E18" s="28">
        <f t="shared" si="0"/>
        <v>627470857.04667056</v>
      </c>
      <c r="F18" s="28">
        <f t="shared" si="0"/>
        <v>915314422.15271962</v>
      </c>
    </row>
    <row r="19" spans="1:12">
      <c r="A19" s="24">
        <v>44440</v>
      </c>
      <c r="B19" s="23" t="s">
        <v>16</v>
      </c>
      <c r="C19" s="26">
        <v>68917005</v>
      </c>
      <c r="D19" s="28">
        <f t="shared" si="0"/>
        <v>180793416.49376136</v>
      </c>
      <c r="E19" s="28">
        <f t="shared" si="0"/>
        <v>396435713.5277915</v>
      </c>
      <c r="F19" s="28">
        <f t="shared" si="0"/>
        <v>578295106.41543984</v>
      </c>
    </row>
    <row r="20" spans="1:12">
      <c r="A20" s="24">
        <v>44470</v>
      </c>
      <c r="B20" s="23" t="s">
        <v>16</v>
      </c>
      <c r="C20" s="26">
        <v>73737462</v>
      </c>
      <c r="D20" s="28">
        <f t="shared" si="0"/>
        <v>193439161.76506656</v>
      </c>
      <c r="E20" s="28">
        <f t="shared" si="0"/>
        <v>424164737.88578612</v>
      </c>
      <c r="F20" s="28">
        <f t="shared" si="0"/>
        <v>618744436.64657879</v>
      </c>
    </row>
    <row r="21" spans="1:12">
      <c r="A21" s="24">
        <v>44501</v>
      </c>
      <c r="B21" s="23" t="s">
        <v>16</v>
      </c>
      <c r="C21" s="26">
        <v>81171939</v>
      </c>
      <c r="D21" s="28">
        <f t="shared" si="0"/>
        <v>212942396.07819858</v>
      </c>
      <c r="E21" s="28">
        <f t="shared" si="0"/>
        <v>466930557.35517478</v>
      </c>
      <c r="F21" s="28">
        <f t="shared" si="0"/>
        <v>681128483.48462892</v>
      </c>
    </row>
    <row r="22" spans="1:12">
      <c r="A22" s="24">
        <v>44531</v>
      </c>
      <c r="B22" s="23" t="s">
        <v>16</v>
      </c>
      <c r="C22" s="26">
        <v>78389031</v>
      </c>
      <c r="D22" s="28">
        <f t="shared" si="0"/>
        <v>205641854.72258076</v>
      </c>
      <c r="E22" s="28">
        <f t="shared" si="0"/>
        <v>450922256.95584375</v>
      </c>
      <c r="F22" s="28">
        <f t="shared" si="0"/>
        <v>657776596.99443138</v>
      </c>
    </row>
    <row r="23" spans="1:12">
      <c r="A23" s="24">
        <v>44562</v>
      </c>
      <c r="B23" s="23" t="s">
        <v>16</v>
      </c>
      <c r="C23" s="26">
        <v>82989911</v>
      </c>
      <c r="D23" s="28">
        <f t="shared" ref="D23:F42" si="4">$C23*VLOOKUP(D$2,$H$8:$I$10,2,FALSE)</f>
        <v>217711572.69825041</v>
      </c>
      <c r="E23" s="28">
        <f t="shared" si="4"/>
        <v>477388194.43608892</v>
      </c>
      <c r="F23" s="28">
        <f t="shared" si="4"/>
        <v>696383416.73659325</v>
      </c>
    </row>
    <row r="24" spans="1:12">
      <c r="A24" s="24">
        <v>44593</v>
      </c>
      <c r="B24" s="23" t="s">
        <v>16</v>
      </c>
      <c r="C24" s="26">
        <v>95034657</v>
      </c>
      <c r="D24" s="28">
        <f t="shared" si="4"/>
        <v>249309155.61903414</v>
      </c>
      <c r="E24" s="28">
        <f t="shared" si="4"/>
        <v>546673960.33335936</v>
      </c>
      <c r="F24" s="28">
        <f t="shared" si="4"/>
        <v>797453068.12113822</v>
      </c>
    </row>
    <row r="25" spans="1:12">
      <c r="A25" s="24">
        <v>44621</v>
      </c>
      <c r="B25" s="23" t="s">
        <v>16</v>
      </c>
      <c r="C25" s="26">
        <v>104991153</v>
      </c>
      <c r="D25" s="28">
        <f t="shared" si="4"/>
        <v>275428528.16208744</v>
      </c>
      <c r="E25" s="28">
        <f t="shared" si="4"/>
        <v>603947351.65378308</v>
      </c>
      <c r="F25" s="28">
        <f t="shared" si="4"/>
        <v>880999834.46487153</v>
      </c>
    </row>
    <row r="26" spans="1:12">
      <c r="A26" s="24">
        <v>44652</v>
      </c>
      <c r="B26" s="23" t="s">
        <v>16</v>
      </c>
      <c r="C26" s="26">
        <v>110760931</v>
      </c>
      <c r="D26" s="28">
        <f t="shared" si="4"/>
        <v>290564674.56065112</v>
      </c>
      <c r="E26" s="28">
        <f t="shared" si="4"/>
        <v>637137216.16294098</v>
      </c>
      <c r="F26" s="28">
        <f t="shared" si="4"/>
        <v>929415089.63307655</v>
      </c>
    </row>
    <row r="27" spans="1:12">
      <c r="A27" s="24">
        <v>44682</v>
      </c>
      <c r="B27" s="23" t="s">
        <v>16</v>
      </c>
      <c r="C27" s="26">
        <v>120926727</v>
      </c>
      <c r="D27" s="28">
        <f t="shared" si="4"/>
        <v>317233114.2326684</v>
      </c>
      <c r="E27" s="28">
        <f t="shared" si="4"/>
        <v>695614577.31405258</v>
      </c>
      <c r="F27" s="28">
        <f t="shared" si="4"/>
        <v>1014718130.2921658</v>
      </c>
    </row>
    <row r="28" spans="1:12">
      <c r="A28" s="24">
        <v>44713</v>
      </c>
      <c r="B28" s="23" t="s">
        <v>16</v>
      </c>
      <c r="C28" s="26">
        <v>119280836</v>
      </c>
      <c r="D28" s="28">
        <f t="shared" si="4"/>
        <v>312915366.28256035</v>
      </c>
      <c r="E28" s="28">
        <f t="shared" si="4"/>
        <v>686146812.82002139</v>
      </c>
      <c r="F28" s="28">
        <f t="shared" si="4"/>
        <v>1000907159.9664353</v>
      </c>
    </row>
    <row r="29" spans="1:12">
      <c r="A29" s="24">
        <v>44743</v>
      </c>
      <c r="B29" s="23" t="s">
        <v>16</v>
      </c>
      <c r="C29" s="26">
        <v>115354777</v>
      </c>
      <c r="D29" s="28">
        <f t="shared" si="4"/>
        <v>302615939.89329576</v>
      </c>
      <c r="E29" s="28">
        <f t="shared" si="4"/>
        <v>663562691.51328135</v>
      </c>
      <c r="F29" s="28">
        <f t="shared" si="4"/>
        <v>967962885.80364645</v>
      </c>
    </row>
    <row r="30" spans="1:12">
      <c r="A30" s="24">
        <v>44774</v>
      </c>
      <c r="B30" s="23" t="s">
        <v>16</v>
      </c>
      <c r="C30" s="26">
        <v>131692511</v>
      </c>
      <c r="D30" s="28">
        <f t="shared" si="4"/>
        <v>345475532.34984964</v>
      </c>
      <c r="E30" s="28">
        <f t="shared" si="4"/>
        <v>757543287.96719372</v>
      </c>
      <c r="F30" s="28">
        <f t="shared" si="4"/>
        <v>1105055779.2356398</v>
      </c>
    </row>
    <row r="31" spans="1:12">
      <c r="A31" s="24">
        <v>44805</v>
      </c>
      <c r="B31" s="23" t="s">
        <v>16</v>
      </c>
      <c r="C31" s="26">
        <v>150101481</v>
      </c>
      <c r="D31" s="28">
        <f t="shared" si="4"/>
        <v>393768701.50935036</v>
      </c>
      <c r="E31" s="28">
        <f t="shared" si="4"/>
        <v>863438388.27315903</v>
      </c>
      <c r="F31" s="28">
        <f t="shared" si="4"/>
        <v>1259528790.1441758</v>
      </c>
    </row>
    <row r="32" spans="1:12">
      <c r="A32" s="24">
        <v>44835</v>
      </c>
      <c r="B32" s="23" t="s">
        <v>16</v>
      </c>
      <c r="C32" s="26">
        <v>161655793</v>
      </c>
      <c r="D32" s="28">
        <f t="shared" si="4"/>
        <v>424079704.45724207</v>
      </c>
      <c r="E32" s="28">
        <f t="shared" si="4"/>
        <v>929902999.17786562</v>
      </c>
      <c r="F32" s="28">
        <f t="shared" si="4"/>
        <v>1356483120.7567322</v>
      </c>
    </row>
    <row r="33" spans="1:6">
      <c r="A33" s="24">
        <v>44866</v>
      </c>
      <c r="B33" s="23" t="s">
        <v>16</v>
      </c>
      <c r="C33" s="26">
        <v>176006306</v>
      </c>
      <c r="D33" s="28">
        <f t="shared" si="4"/>
        <v>461726120.95064795</v>
      </c>
      <c r="E33" s="28">
        <f t="shared" si="4"/>
        <v>1012452376.6594443</v>
      </c>
      <c r="F33" s="28">
        <f t="shared" si="4"/>
        <v>1476900881.836906</v>
      </c>
    </row>
    <row r="34" spans="1:6">
      <c r="A34" s="24">
        <v>44896</v>
      </c>
      <c r="B34" s="23" t="s">
        <v>16</v>
      </c>
      <c r="C34" s="26">
        <v>167430640</v>
      </c>
      <c r="D34" s="28">
        <f t="shared" si="4"/>
        <v>439229148.61632514</v>
      </c>
      <c r="E34" s="28">
        <f t="shared" si="4"/>
        <v>963122022.42124116</v>
      </c>
      <c r="F34" s="28">
        <f t="shared" si="4"/>
        <v>1404940910.8246243</v>
      </c>
    </row>
    <row r="35" spans="1:6">
      <c r="A35" s="24">
        <v>44440</v>
      </c>
      <c r="B35" s="23" t="s">
        <v>17</v>
      </c>
      <c r="C35" s="26">
        <v>167430641</v>
      </c>
      <c r="D35" s="28">
        <f t="shared" si="4"/>
        <v>439229151.23967499</v>
      </c>
      <c r="E35" s="28">
        <f t="shared" si="4"/>
        <v>963122028.17360532</v>
      </c>
      <c r="F35" s="28">
        <f t="shared" si="4"/>
        <v>1404940919.215806</v>
      </c>
    </row>
    <row r="36" spans="1:6">
      <c r="A36" s="24">
        <v>44470</v>
      </c>
      <c r="B36" s="23" t="s">
        <v>17</v>
      </c>
      <c r="C36" s="25">
        <v>77510461</v>
      </c>
      <c r="D36" s="28">
        <f t="shared" si="4"/>
        <v>203337058.22237119</v>
      </c>
      <c r="E36" s="28">
        <f t="shared" si="4"/>
        <v>445868402.32542109</v>
      </c>
      <c r="F36" s="28">
        <f t="shared" si="4"/>
        <v>650404356.54893589</v>
      </c>
    </row>
    <row r="37" spans="1:6">
      <c r="A37" s="24">
        <v>44501</v>
      </c>
      <c r="B37" s="23" t="s">
        <v>17</v>
      </c>
      <c r="C37" s="25">
        <v>87267246</v>
      </c>
      <c r="D37" s="28">
        <f t="shared" si="4"/>
        <v>228932518.93841773</v>
      </c>
      <c r="E37" s="28">
        <f t="shared" si="4"/>
        <v>501992983.23563695</v>
      </c>
      <c r="F37" s="28">
        <f t="shared" si="4"/>
        <v>732275311.61797249</v>
      </c>
    </row>
    <row r="38" spans="1:6">
      <c r="A38" s="24">
        <v>44531</v>
      </c>
      <c r="B38" s="23" t="s">
        <v>17</v>
      </c>
      <c r="C38" s="25">
        <v>85989857</v>
      </c>
      <c r="D38" s="28">
        <f t="shared" si="4"/>
        <v>225581480.66416961</v>
      </c>
      <c r="E38" s="28">
        <f t="shared" si="4"/>
        <v>494644976.46042156</v>
      </c>
      <c r="F38" s="28">
        <f t="shared" si="4"/>
        <v>721556508.50560689</v>
      </c>
    </row>
    <row r="39" spans="1:6">
      <c r="A39" s="24">
        <v>44562</v>
      </c>
      <c r="B39" s="23" t="s">
        <v>17</v>
      </c>
      <c r="C39" s="25">
        <v>92971618</v>
      </c>
      <c r="D39" s="28">
        <f t="shared" si="4"/>
        <v>243897082.5150176</v>
      </c>
      <c r="E39" s="28">
        <f t="shared" si="4"/>
        <v>534806608.61079592</v>
      </c>
      <c r="F39" s="28">
        <f t="shared" si="4"/>
        <v>780141733.16042423</v>
      </c>
    </row>
    <row r="40" spans="1:6">
      <c r="A40" s="24">
        <v>44593</v>
      </c>
      <c r="B40" s="23" t="s">
        <v>17</v>
      </c>
      <c r="C40" s="25">
        <v>108514328</v>
      </c>
      <c r="D40" s="28">
        <f t="shared" si="4"/>
        <v>284671048.86006916</v>
      </c>
      <c r="E40" s="28">
        <f t="shared" si="4"/>
        <v>624213937.45518696</v>
      </c>
      <c r="F40" s="28">
        <f t="shared" si="4"/>
        <v>910563435.80746055</v>
      </c>
    </row>
    <row r="41" spans="1:6">
      <c r="A41" s="24">
        <v>44621</v>
      </c>
      <c r="B41" s="23" t="s">
        <v>17</v>
      </c>
      <c r="C41" s="25">
        <v>122483550</v>
      </c>
      <c r="D41" s="28">
        <f t="shared" si="4"/>
        <v>321317205.65605605</v>
      </c>
      <c r="E41" s="28">
        <f t="shared" si="4"/>
        <v>704569990.23197436</v>
      </c>
      <c r="F41" s="28">
        <f t="shared" si="4"/>
        <v>1027781714.8523916</v>
      </c>
    </row>
    <row r="42" spans="1:6">
      <c r="A42" s="24">
        <v>44652</v>
      </c>
      <c r="B42" s="23" t="s">
        <v>17</v>
      </c>
      <c r="C42" s="25">
        <v>131900434</v>
      </c>
      <c r="D42" s="28">
        <f t="shared" si="4"/>
        <v>346020987.12603492</v>
      </c>
      <c r="E42" s="28">
        <f t="shared" si="4"/>
        <v>758739336.79235435</v>
      </c>
      <c r="F42" s="28">
        <f t="shared" si="4"/>
        <v>1106800498.8938897</v>
      </c>
    </row>
    <row r="43" spans="1:6">
      <c r="A43" s="24">
        <v>44682</v>
      </c>
      <c r="B43" s="23" t="s">
        <v>17</v>
      </c>
      <c r="C43" s="25">
        <v>146733644</v>
      </c>
      <c r="D43" s="28">
        <f t="shared" ref="D43:F50" si="5">$C43*VLOOKUP(D$2,$H$8:$I$10,2,FALSE)</f>
        <v>384933686.73434532</v>
      </c>
      <c r="E43" s="28">
        <f t="shared" si="5"/>
        <v>844065363.22454727</v>
      </c>
      <c r="F43" s="28">
        <f t="shared" si="5"/>
        <v>1231268658.1737738</v>
      </c>
    </row>
    <row r="44" spans="1:6">
      <c r="A44" s="24">
        <v>44713</v>
      </c>
      <c r="B44" s="23" t="s">
        <v>17</v>
      </c>
      <c r="C44" s="25">
        <v>147320017</v>
      </c>
      <c r="D44" s="28">
        <f t="shared" si="5"/>
        <v>386471948.27095294</v>
      </c>
      <c r="E44" s="28">
        <f t="shared" si="5"/>
        <v>847438394.28775775</v>
      </c>
      <c r="F44" s="28">
        <f t="shared" si="5"/>
        <v>1236189020.5202534</v>
      </c>
    </row>
    <row r="45" spans="1:6">
      <c r="A45" s="24">
        <v>44743</v>
      </c>
      <c r="B45" s="23" t="s">
        <v>17</v>
      </c>
      <c r="C45" s="25">
        <v>144871937</v>
      </c>
      <c r="D45" s="28">
        <f t="shared" si="5"/>
        <v>380049777.90748388</v>
      </c>
      <c r="E45" s="28">
        <f t="shared" si="5"/>
        <v>833356146.49458802</v>
      </c>
      <c r="F45" s="28">
        <f t="shared" si="5"/>
        <v>1215646736.5931804</v>
      </c>
    </row>
    <row r="46" spans="1:6">
      <c r="A46" s="24">
        <v>44774</v>
      </c>
      <c r="B46" s="23" t="s">
        <v>17</v>
      </c>
      <c r="C46" s="25">
        <v>168450662</v>
      </c>
      <c r="D46" s="28">
        <f t="shared" si="5"/>
        <v>441905023.20313865</v>
      </c>
      <c r="E46" s="28">
        <f t="shared" si="5"/>
        <v>968989560.4749341</v>
      </c>
      <c r="F46" s="28">
        <f t="shared" si="5"/>
        <v>1413500100.6941798</v>
      </c>
    </row>
    <row r="47" spans="1:6">
      <c r="A47" s="24">
        <v>44805</v>
      </c>
      <c r="B47" s="23" t="s">
        <v>17</v>
      </c>
      <c r="C47" s="25">
        <v>195302026</v>
      </c>
      <c r="D47" s="28">
        <f t="shared" si="5"/>
        <v>512345545.61234069</v>
      </c>
      <c r="E47" s="28">
        <f t="shared" si="5"/>
        <v>1123448385.9351301</v>
      </c>
      <c r="F47" s="28">
        <f t="shared" si="5"/>
        <v>1638814773.0566788</v>
      </c>
    </row>
    <row r="48" spans="1:6">
      <c r="A48" s="24">
        <v>44835</v>
      </c>
      <c r="B48" s="23" t="s">
        <v>17</v>
      </c>
      <c r="C48" s="25">
        <v>213466549</v>
      </c>
      <c r="D48" s="28">
        <f t="shared" si="5"/>
        <v>559997444.76479959</v>
      </c>
      <c r="E48" s="28">
        <f t="shared" si="5"/>
        <v>1227937338.0652606</v>
      </c>
      <c r="F48" s="28">
        <f t="shared" si="5"/>
        <v>1791236584.7890763</v>
      </c>
    </row>
    <row r="49" spans="1:6">
      <c r="A49" s="24">
        <v>44866</v>
      </c>
      <c r="B49" s="23" t="s">
        <v>17</v>
      </c>
      <c r="C49" s="25">
        <v>235218367</v>
      </c>
      <c r="D49" s="28">
        <f t="shared" si="5"/>
        <v>617060073.80926394</v>
      </c>
      <c r="E49" s="28">
        <f t="shared" si="5"/>
        <v>1353061717.5904107</v>
      </c>
      <c r="F49" s="28">
        <f t="shared" si="5"/>
        <v>1973760040.430239</v>
      </c>
    </row>
    <row r="50" spans="1:6">
      <c r="A50" s="24">
        <v>44896</v>
      </c>
      <c r="B50" s="23" t="s">
        <v>17</v>
      </c>
      <c r="C50" s="25">
        <v>225780764</v>
      </c>
      <c r="D50" s="28">
        <f t="shared" si="5"/>
        <v>592301939.15321255</v>
      </c>
      <c r="E50" s="28">
        <f t="shared" si="5"/>
        <v>1298773187.7958119</v>
      </c>
      <c r="F50" s="28">
        <f t="shared" si="5"/>
        <v>1894567399.4965293</v>
      </c>
    </row>
  </sheetData>
  <mergeCells count="6">
    <mergeCell ref="I13:K13"/>
    <mergeCell ref="D1:F1"/>
    <mergeCell ref="H2:I2"/>
    <mergeCell ref="K3:L3"/>
    <mergeCell ref="H7:I7"/>
    <mergeCell ref="H12:K12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45AD-EBE9-1442-82C5-AB99E85B39B3}">
  <dimension ref="A1:C36"/>
  <sheetViews>
    <sheetView workbookViewId="0">
      <selection activeCell="C5" sqref="C5"/>
    </sheetView>
  </sheetViews>
  <sheetFormatPr baseColWidth="10" defaultRowHeight="16"/>
  <sheetData>
    <row r="1" spans="1:3">
      <c r="A1" s="1" t="s">
        <v>33</v>
      </c>
      <c r="B1" s="1" t="s">
        <v>34</v>
      </c>
      <c r="C1" s="1" t="s">
        <v>35</v>
      </c>
    </row>
    <row r="2" spans="1:3">
      <c r="A2" s="37">
        <v>44197</v>
      </c>
      <c r="B2" s="1" t="s">
        <v>36</v>
      </c>
      <c r="C2" s="8">
        <v>10520350</v>
      </c>
    </row>
    <row r="3" spans="1:3">
      <c r="A3" s="37">
        <v>44197</v>
      </c>
      <c r="B3" s="1" t="s">
        <v>37</v>
      </c>
      <c r="C3" s="8">
        <v>3263557</v>
      </c>
    </row>
    <row r="4" spans="1:3">
      <c r="A4" s="37">
        <v>44197</v>
      </c>
      <c r="B4" s="1" t="s">
        <v>38</v>
      </c>
      <c r="C4" s="8">
        <v>3737517</v>
      </c>
    </row>
    <row r="5" spans="1:3">
      <c r="A5" s="37">
        <v>44197</v>
      </c>
      <c r="B5" s="1" t="s">
        <v>39</v>
      </c>
      <c r="C5" s="1">
        <v>921</v>
      </c>
    </row>
    <row r="6" spans="1:3">
      <c r="A6" s="37">
        <v>44228</v>
      </c>
      <c r="B6" s="1" t="s">
        <v>36</v>
      </c>
      <c r="C6" s="8">
        <v>578127</v>
      </c>
    </row>
    <row r="7" spans="1:3">
      <c r="A7" s="37">
        <v>44228</v>
      </c>
      <c r="B7" s="1" t="s">
        <v>37</v>
      </c>
      <c r="C7" s="8">
        <v>1621870</v>
      </c>
    </row>
    <row r="8" spans="1:3">
      <c r="A8" s="37">
        <v>44228</v>
      </c>
      <c r="B8" s="1" t="s">
        <v>38</v>
      </c>
      <c r="C8" s="8">
        <v>3737193</v>
      </c>
    </row>
    <row r="9" spans="1:3">
      <c r="A9" s="37">
        <v>44228</v>
      </c>
      <c r="B9" s="1" t="s">
        <v>39</v>
      </c>
      <c r="C9" s="1">
        <v>76</v>
      </c>
    </row>
    <row r="10" spans="1:3">
      <c r="A10" s="37">
        <v>44256</v>
      </c>
      <c r="B10" s="1" t="s">
        <v>37</v>
      </c>
      <c r="C10" s="8">
        <v>2925426</v>
      </c>
    </row>
    <row r="11" spans="1:3">
      <c r="A11" s="37">
        <v>44256</v>
      </c>
      <c r="B11" s="1" t="s">
        <v>38</v>
      </c>
      <c r="C11" s="8">
        <v>5031299</v>
      </c>
    </row>
    <row r="12" spans="1:3">
      <c r="A12" s="37">
        <v>44287</v>
      </c>
      <c r="B12" s="1" t="s">
        <v>36</v>
      </c>
      <c r="C12" s="8">
        <v>44044</v>
      </c>
    </row>
    <row r="13" spans="1:3">
      <c r="A13" s="37">
        <v>44287</v>
      </c>
      <c r="B13" s="1" t="s">
        <v>37</v>
      </c>
      <c r="C13" s="8">
        <v>4839066</v>
      </c>
    </row>
    <row r="14" spans="1:3">
      <c r="A14" s="37">
        <v>44287</v>
      </c>
      <c r="B14" s="1" t="s">
        <v>38</v>
      </c>
      <c r="C14" s="8">
        <v>5286702</v>
      </c>
    </row>
    <row r="15" spans="1:3">
      <c r="A15" s="37">
        <v>44287</v>
      </c>
      <c r="B15" s="1" t="s">
        <v>39</v>
      </c>
      <c r="C15" s="1">
        <v>8</v>
      </c>
    </row>
    <row r="16" spans="1:3">
      <c r="A16" s="37">
        <v>44317</v>
      </c>
      <c r="B16" s="1" t="s">
        <v>36</v>
      </c>
      <c r="C16" s="8">
        <v>101188</v>
      </c>
    </row>
    <row r="17" spans="1:3">
      <c r="A17" s="37">
        <v>44317</v>
      </c>
      <c r="B17" s="1" t="s">
        <v>37</v>
      </c>
      <c r="C17" s="8">
        <v>4065853</v>
      </c>
    </row>
    <row r="18" spans="1:3">
      <c r="A18" s="37">
        <v>44317</v>
      </c>
      <c r="B18" s="1" t="s">
        <v>38</v>
      </c>
      <c r="C18" s="8">
        <v>5611065</v>
      </c>
    </row>
    <row r="19" spans="1:3">
      <c r="A19" s="37">
        <v>44317</v>
      </c>
      <c r="B19" s="1" t="s">
        <v>39</v>
      </c>
      <c r="C19" s="1">
        <v>59</v>
      </c>
    </row>
    <row r="20" spans="1:3">
      <c r="A20" s="37">
        <v>44348</v>
      </c>
      <c r="B20" s="1" t="s">
        <v>37</v>
      </c>
      <c r="C20" s="8">
        <v>4233529</v>
      </c>
    </row>
    <row r="21" spans="1:3">
      <c r="A21" s="37">
        <v>44348</v>
      </c>
      <c r="B21" s="1" t="s">
        <v>38</v>
      </c>
      <c r="C21" s="8">
        <v>5414503</v>
      </c>
    </row>
    <row r="22" spans="1:3">
      <c r="A22" s="37">
        <v>44378</v>
      </c>
      <c r="B22" s="1" t="s">
        <v>37</v>
      </c>
      <c r="C22" s="8">
        <v>3868802</v>
      </c>
    </row>
    <row r="23" spans="1:3">
      <c r="A23" s="37">
        <v>44378</v>
      </c>
      <c r="B23" s="1" t="s">
        <v>40</v>
      </c>
      <c r="C23" s="8">
        <v>152405</v>
      </c>
    </row>
    <row r="24" spans="1:3">
      <c r="A24" s="37">
        <v>44378</v>
      </c>
      <c r="B24" s="1" t="s">
        <v>41</v>
      </c>
      <c r="C24" s="1">
        <v>118</v>
      </c>
    </row>
    <row r="25" spans="1:3">
      <c r="A25" s="37">
        <v>44378</v>
      </c>
      <c r="B25" s="1" t="s">
        <v>42</v>
      </c>
      <c r="C25" s="8">
        <v>168696</v>
      </c>
    </row>
    <row r="26" spans="1:3">
      <c r="A26" s="37">
        <v>44378</v>
      </c>
      <c r="B26" s="1" t="s">
        <v>38</v>
      </c>
      <c r="C26" s="8">
        <v>4887391</v>
      </c>
    </row>
    <row r="27" spans="1:3">
      <c r="A27" s="37">
        <v>44409</v>
      </c>
      <c r="B27" s="1" t="s">
        <v>37</v>
      </c>
      <c r="C27" s="8">
        <v>6685721</v>
      </c>
    </row>
    <row r="28" spans="1:3">
      <c r="A28" s="37">
        <v>44409</v>
      </c>
      <c r="B28" s="1" t="s">
        <v>40</v>
      </c>
      <c r="C28" s="8">
        <v>1962549</v>
      </c>
    </row>
    <row r="29" spans="1:3">
      <c r="A29" s="37">
        <v>44409</v>
      </c>
      <c r="B29" s="1" t="s">
        <v>41</v>
      </c>
      <c r="C29" s="8">
        <v>10566</v>
      </c>
    </row>
    <row r="30" spans="1:3">
      <c r="A30" s="37">
        <v>44409</v>
      </c>
      <c r="B30" s="1" t="s">
        <v>42</v>
      </c>
      <c r="C30" s="8">
        <v>3827103</v>
      </c>
    </row>
    <row r="31" spans="1:3">
      <c r="A31" s="37">
        <v>44409</v>
      </c>
      <c r="B31" s="1" t="s">
        <v>38</v>
      </c>
      <c r="C31" s="8">
        <v>5972627</v>
      </c>
    </row>
    <row r="32" spans="1:3">
      <c r="A32" s="37">
        <v>44440</v>
      </c>
      <c r="B32" s="1" t="s">
        <v>37</v>
      </c>
      <c r="C32" s="8">
        <v>5353754</v>
      </c>
    </row>
    <row r="33" spans="1:3">
      <c r="A33" s="37">
        <v>44440</v>
      </c>
      <c r="B33" s="1" t="s">
        <v>40</v>
      </c>
      <c r="C33" s="8">
        <v>2217347</v>
      </c>
    </row>
    <row r="34" spans="1:3">
      <c r="A34" s="37">
        <v>44440</v>
      </c>
      <c r="B34" s="1" t="s">
        <v>41</v>
      </c>
      <c r="C34" s="8">
        <v>22537</v>
      </c>
    </row>
    <row r="35" spans="1:3">
      <c r="A35" s="37">
        <v>44440</v>
      </c>
      <c r="B35" s="1" t="s">
        <v>42</v>
      </c>
      <c r="C35" s="8">
        <v>4386395</v>
      </c>
    </row>
    <row r="36" spans="1:3">
      <c r="A36" s="37">
        <v>44440</v>
      </c>
      <c r="B36" s="1" t="s">
        <v>38</v>
      </c>
      <c r="C36" s="8">
        <v>7789166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1C21-AB42-CE4E-B917-4E2CD399F3F7}">
  <dimension ref="A1:C324"/>
  <sheetViews>
    <sheetView tabSelected="1" workbookViewId="0">
      <selection activeCell="B8" sqref="B8"/>
    </sheetView>
  </sheetViews>
  <sheetFormatPr baseColWidth="10" defaultRowHeight="16"/>
  <sheetData>
    <row r="1" spans="1:3">
      <c r="A1" s="1" t="s">
        <v>33</v>
      </c>
      <c r="B1" s="1" t="s">
        <v>43</v>
      </c>
      <c r="C1" s="1" t="s">
        <v>35</v>
      </c>
    </row>
    <row r="2" spans="1:3">
      <c r="A2" s="37">
        <v>44378</v>
      </c>
      <c r="B2" s="1" t="s">
        <v>44</v>
      </c>
      <c r="C2" s="8">
        <v>499731904</v>
      </c>
    </row>
    <row r="3" spans="1:3">
      <c r="A3" s="37">
        <v>44256</v>
      </c>
      <c r="B3" s="1" t="s">
        <v>45</v>
      </c>
      <c r="C3" s="8">
        <v>2328724</v>
      </c>
    </row>
    <row r="4" spans="1:3">
      <c r="A4" s="37">
        <v>44197</v>
      </c>
      <c r="B4" s="1" t="s">
        <v>46</v>
      </c>
      <c r="C4" s="8">
        <v>4002584</v>
      </c>
    </row>
    <row r="5" spans="1:3">
      <c r="A5" s="37">
        <v>44228</v>
      </c>
      <c r="B5" s="1" t="s">
        <v>47</v>
      </c>
      <c r="C5" s="8">
        <v>79654587</v>
      </c>
    </row>
    <row r="6" spans="1:3">
      <c r="A6" s="37">
        <v>44256</v>
      </c>
      <c r="B6" s="1" t="s">
        <v>48</v>
      </c>
      <c r="C6" s="8">
        <v>528722</v>
      </c>
    </row>
    <row r="7" spans="1:3">
      <c r="A7" s="37">
        <v>44228</v>
      </c>
      <c r="B7" s="1" t="s">
        <v>48</v>
      </c>
      <c r="C7" s="8">
        <v>881416</v>
      </c>
    </row>
    <row r="8" spans="1:3">
      <c r="A8" s="37">
        <v>44317</v>
      </c>
      <c r="B8" s="1" t="s">
        <v>49</v>
      </c>
      <c r="C8" s="8">
        <v>322419</v>
      </c>
    </row>
    <row r="9" spans="1:3">
      <c r="A9" s="37">
        <v>44348</v>
      </c>
      <c r="B9" s="1" t="s">
        <v>50</v>
      </c>
      <c r="C9" s="8">
        <v>1653549</v>
      </c>
    </row>
    <row r="10" spans="1:3">
      <c r="A10" s="37">
        <v>44256</v>
      </c>
      <c r="B10" s="1" t="s">
        <v>51</v>
      </c>
      <c r="C10" s="8">
        <v>3446240</v>
      </c>
    </row>
    <row r="11" spans="1:3">
      <c r="A11" s="37">
        <v>44317</v>
      </c>
      <c r="B11" s="1" t="s">
        <v>52</v>
      </c>
      <c r="C11" s="8">
        <v>18011084</v>
      </c>
    </row>
    <row r="12" spans="1:3">
      <c r="A12" s="37">
        <v>44348</v>
      </c>
      <c r="B12" s="1" t="s">
        <v>53</v>
      </c>
      <c r="C12" s="8">
        <v>197514</v>
      </c>
    </row>
    <row r="13" spans="1:3">
      <c r="A13" s="37">
        <v>44348</v>
      </c>
      <c r="B13" s="1" t="s">
        <v>54</v>
      </c>
      <c r="C13" s="8">
        <v>13538445</v>
      </c>
    </row>
    <row r="14" spans="1:3">
      <c r="A14" s="37">
        <v>44440</v>
      </c>
      <c r="B14" s="1" t="s">
        <v>55</v>
      </c>
      <c r="C14" s="8">
        <v>1196626</v>
      </c>
    </row>
    <row r="15" spans="1:3">
      <c r="A15" s="37">
        <v>44256</v>
      </c>
      <c r="B15" s="1" t="s">
        <v>56</v>
      </c>
      <c r="C15" s="8">
        <v>629409</v>
      </c>
    </row>
    <row r="16" spans="1:3">
      <c r="A16" s="37">
        <v>44287</v>
      </c>
      <c r="B16" s="1" t="s">
        <v>57</v>
      </c>
      <c r="C16" s="8">
        <v>300124</v>
      </c>
    </row>
    <row r="17" spans="1:3">
      <c r="A17" s="37">
        <v>44348</v>
      </c>
      <c r="B17" s="1" t="s">
        <v>58</v>
      </c>
      <c r="C17" s="8">
        <v>137108352</v>
      </c>
    </row>
    <row r="18" spans="1:3">
      <c r="A18" s="37">
        <v>44378</v>
      </c>
      <c r="B18" s="1" t="s">
        <v>51</v>
      </c>
      <c r="C18" s="8">
        <v>2444299</v>
      </c>
    </row>
    <row r="19" spans="1:3">
      <c r="A19" s="37">
        <v>44440</v>
      </c>
      <c r="B19" s="1" t="s">
        <v>59</v>
      </c>
      <c r="C19" s="8">
        <v>5688225</v>
      </c>
    </row>
    <row r="20" spans="1:3">
      <c r="A20" s="37">
        <v>44348</v>
      </c>
      <c r="B20" s="1" t="s">
        <v>48</v>
      </c>
      <c r="C20" s="8">
        <v>667353</v>
      </c>
    </row>
    <row r="21" spans="1:3">
      <c r="A21" s="37">
        <v>44256</v>
      </c>
      <c r="B21" s="1" t="s">
        <v>60</v>
      </c>
      <c r="C21" s="8">
        <v>623530</v>
      </c>
    </row>
    <row r="22" spans="1:3">
      <c r="A22" s="37">
        <v>44228</v>
      </c>
      <c r="B22" s="1" t="s">
        <v>61</v>
      </c>
      <c r="C22" s="8">
        <v>803487</v>
      </c>
    </row>
    <row r="23" spans="1:3">
      <c r="A23" s="37">
        <v>44317</v>
      </c>
      <c r="B23" s="1" t="s">
        <v>56</v>
      </c>
      <c r="C23" s="8">
        <v>613372</v>
      </c>
    </row>
    <row r="24" spans="1:3">
      <c r="A24" s="37">
        <v>44440</v>
      </c>
      <c r="B24" s="1" t="s">
        <v>61</v>
      </c>
      <c r="C24" s="8">
        <v>1172196</v>
      </c>
    </row>
    <row r="25" spans="1:3">
      <c r="A25" s="37">
        <v>44287</v>
      </c>
      <c r="B25" s="1" t="s">
        <v>58</v>
      </c>
      <c r="C25" s="8">
        <v>126330142</v>
      </c>
    </row>
    <row r="26" spans="1:3">
      <c r="A26" s="37">
        <v>44197</v>
      </c>
      <c r="B26" s="1" t="s">
        <v>62</v>
      </c>
      <c r="C26" s="1">
        <v>814</v>
      </c>
    </row>
    <row r="27" spans="1:3">
      <c r="A27" s="37">
        <v>44197</v>
      </c>
      <c r="B27" s="1" t="s">
        <v>63</v>
      </c>
      <c r="C27" s="8">
        <v>7414</v>
      </c>
    </row>
    <row r="28" spans="1:3">
      <c r="A28" s="37">
        <v>44378</v>
      </c>
      <c r="B28" s="1" t="s">
        <v>45</v>
      </c>
      <c r="C28" s="8">
        <v>1737270</v>
      </c>
    </row>
    <row r="29" spans="1:3">
      <c r="A29" s="37">
        <v>44440</v>
      </c>
      <c r="B29" s="1" t="s">
        <v>50</v>
      </c>
      <c r="C29" s="8">
        <v>922891</v>
      </c>
    </row>
    <row r="30" spans="1:3">
      <c r="A30" s="37">
        <v>44228</v>
      </c>
      <c r="B30" s="1" t="s">
        <v>62</v>
      </c>
      <c r="C30" s="1">
        <v>766</v>
      </c>
    </row>
    <row r="31" spans="1:3">
      <c r="A31" s="37">
        <v>44378</v>
      </c>
      <c r="B31" s="1" t="s">
        <v>64</v>
      </c>
      <c r="C31" s="8">
        <v>1340804</v>
      </c>
    </row>
    <row r="32" spans="1:3">
      <c r="A32" s="37">
        <v>44378</v>
      </c>
      <c r="B32" s="1" t="s">
        <v>65</v>
      </c>
      <c r="C32" s="8">
        <v>1252725</v>
      </c>
    </row>
    <row r="33" spans="1:3">
      <c r="A33" s="37">
        <v>44409</v>
      </c>
      <c r="B33" s="1" t="s">
        <v>66</v>
      </c>
      <c r="C33" s="8">
        <v>799486388</v>
      </c>
    </row>
    <row r="34" spans="1:3">
      <c r="A34" s="37">
        <v>44197</v>
      </c>
      <c r="B34" s="1" t="s">
        <v>56</v>
      </c>
      <c r="C34" s="8">
        <v>484309</v>
      </c>
    </row>
    <row r="35" spans="1:3">
      <c r="A35" s="37">
        <v>44197</v>
      </c>
      <c r="B35" s="1" t="s">
        <v>53</v>
      </c>
      <c r="C35" s="8">
        <v>96032</v>
      </c>
    </row>
    <row r="36" spans="1:3">
      <c r="A36" s="37">
        <v>44287</v>
      </c>
      <c r="B36" s="1" t="s">
        <v>67</v>
      </c>
      <c r="C36" s="8">
        <v>132297981</v>
      </c>
    </row>
    <row r="37" spans="1:3">
      <c r="A37" s="37">
        <v>44287</v>
      </c>
      <c r="B37" s="1" t="s">
        <v>66</v>
      </c>
      <c r="C37" s="8">
        <v>772623444</v>
      </c>
    </row>
    <row r="38" spans="1:3">
      <c r="A38" s="37">
        <v>44348</v>
      </c>
      <c r="B38" s="1" t="s">
        <v>59</v>
      </c>
      <c r="C38" s="8">
        <v>4406626</v>
      </c>
    </row>
    <row r="39" spans="1:3">
      <c r="A39" s="37">
        <v>44317</v>
      </c>
      <c r="B39" s="1" t="s">
        <v>57</v>
      </c>
      <c r="C39" s="8">
        <v>269102</v>
      </c>
    </row>
    <row r="40" spans="1:3">
      <c r="A40" s="37">
        <v>44287</v>
      </c>
      <c r="B40" s="1" t="s">
        <v>68</v>
      </c>
      <c r="C40" s="8">
        <v>124651</v>
      </c>
    </row>
    <row r="41" spans="1:3">
      <c r="A41" s="37">
        <v>44317</v>
      </c>
      <c r="B41" s="1" t="s">
        <v>54</v>
      </c>
      <c r="C41" s="8">
        <v>13896254</v>
      </c>
    </row>
    <row r="42" spans="1:3">
      <c r="A42" s="37">
        <v>44378</v>
      </c>
      <c r="B42" s="1" t="s">
        <v>47</v>
      </c>
      <c r="C42" s="8">
        <v>77957259</v>
      </c>
    </row>
    <row r="43" spans="1:3">
      <c r="A43" s="37">
        <v>44197</v>
      </c>
      <c r="B43" s="1" t="s">
        <v>60</v>
      </c>
      <c r="C43" s="8">
        <v>396992</v>
      </c>
    </row>
    <row r="44" spans="1:3">
      <c r="A44" s="37">
        <v>44197</v>
      </c>
      <c r="B44" s="1" t="s">
        <v>66</v>
      </c>
      <c r="C44" s="8">
        <v>542298967</v>
      </c>
    </row>
    <row r="45" spans="1:3">
      <c r="A45" s="37">
        <v>44256</v>
      </c>
      <c r="B45" s="1" t="s">
        <v>69</v>
      </c>
      <c r="C45" s="8">
        <v>475764</v>
      </c>
    </row>
    <row r="46" spans="1:3">
      <c r="A46" s="37">
        <v>44409</v>
      </c>
      <c r="B46" s="1" t="s">
        <v>61</v>
      </c>
      <c r="C46" s="8">
        <v>2107627</v>
      </c>
    </row>
    <row r="47" spans="1:3">
      <c r="A47" s="37">
        <v>44287</v>
      </c>
      <c r="B47" s="1" t="s">
        <v>70</v>
      </c>
      <c r="C47" s="8">
        <v>2444125</v>
      </c>
    </row>
    <row r="48" spans="1:3">
      <c r="A48" s="37">
        <v>44378</v>
      </c>
      <c r="B48" s="1" t="s">
        <v>71</v>
      </c>
      <c r="C48" s="8">
        <v>30457362</v>
      </c>
    </row>
    <row r="49" spans="1:3">
      <c r="A49" s="37">
        <v>44378</v>
      </c>
      <c r="B49" s="1" t="s">
        <v>72</v>
      </c>
      <c r="C49" s="8">
        <v>5622468</v>
      </c>
    </row>
    <row r="50" spans="1:3">
      <c r="A50" s="37">
        <v>44228</v>
      </c>
      <c r="B50" s="1" t="s">
        <v>56</v>
      </c>
      <c r="C50" s="8">
        <v>513929</v>
      </c>
    </row>
    <row r="51" spans="1:3">
      <c r="A51" s="37">
        <v>44348</v>
      </c>
      <c r="B51" s="1" t="s">
        <v>65</v>
      </c>
      <c r="C51" s="8">
        <v>1225909</v>
      </c>
    </row>
    <row r="52" spans="1:3">
      <c r="A52" s="37">
        <v>44228</v>
      </c>
      <c r="B52" s="1" t="s">
        <v>64</v>
      </c>
      <c r="C52" s="8">
        <v>1160635</v>
      </c>
    </row>
    <row r="53" spans="1:3">
      <c r="A53" s="37">
        <v>44317</v>
      </c>
      <c r="B53" s="1" t="s">
        <v>50</v>
      </c>
      <c r="C53" s="8">
        <v>1908156</v>
      </c>
    </row>
    <row r="54" spans="1:3">
      <c r="A54" s="37">
        <v>44440</v>
      </c>
      <c r="B54" s="1" t="s">
        <v>68</v>
      </c>
      <c r="C54" s="8">
        <v>83195</v>
      </c>
    </row>
    <row r="55" spans="1:3">
      <c r="A55" s="37">
        <v>44197</v>
      </c>
      <c r="B55" s="1" t="s">
        <v>73</v>
      </c>
      <c r="C55" s="8">
        <v>11551158</v>
      </c>
    </row>
    <row r="56" spans="1:3">
      <c r="A56" s="37">
        <v>44228</v>
      </c>
      <c r="B56" s="1" t="s">
        <v>74</v>
      </c>
      <c r="C56" s="8">
        <v>634514629</v>
      </c>
    </row>
    <row r="57" spans="1:3">
      <c r="A57" s="37">
        <v>44440</v>
      </c>
      <c r="B57" s="1" t="s">
        <v>67</v>
      </c>
      <c r="C57" s="8">
        <v>154160596</v>
      </c>
    </row>
    <row r="58" spans="1:3">
      <c r="A58" s="37">
        <v>44228</v>
      </c>
      <c r="B58" s="1" t="s">
        <v>65</v>
      </c>
      <c r="C58" s="8">
        <v>1051251</v>
      </c>
    </row>
    <row r="59" spans="1:3">
      <c r="A59" s="37">
        <v>44228</v>
      </c>
      <c r="B59" s="1" t="s">
        <v>68</v>
      </c>
      <c r="C59" s="8">
        <v>136521</v>
      </c>
    </row>
    <row r="60" spans="1:3">
      <c r="A60" s="37">
        <v>44256</v>
      </c>
      <c r="B60" s="1" t="s">
        <v>68</v>
      </c>
      <c r="C60" s="8">
        <v>119781</v>
      </c>
    </row>
    <row r="61" spans="1:3">
      <c r="A61" s="37">
        <v>44197</v>
      </c>
      <c r="B61" s="1" t="s">
        <v>45</v>
      </c>
      <c r="C61" s="8">
        <v>1682039</v>
      </c>
    </row>
    <row r="62" spans="1:3">
      <c r="A62" s="37">
        <v>44287</v>
      </c>
      <c r="B62" s="1" t="s">
        <v>72</v>
      </c>
      <c r="C62" s="8">
        <v>5803554</v>
      </c>
    </row>
    <row r="63" spans="1:3">
      <c r="A63" s="37">
        <v>44348</v>
      </c>
      <c r="B63" s="1" t="s">
        <v>75</v>
      </c>
      <c r="C63" s="8">
        <v>27129029</v>
      </c>
    </row>
    <row r="64" spans="1:3">
      <c r="A64" s="37">
        <v>44317</v>
      </c>
      <c r="B64" s="1" t="s">
        <v>51</v>
      </c>
      <c r="C64" s="8">
        <v>3209542</v>
      </c>
    </row>
    <row r="65" spans="1:3">
      <c r="A65" s="37">
        <v>44378</v>
      </c>
      <c r="B65" s="1" t="s">
        <v>57</v>
      </c>
      <c r="C65" s="8">
        <v>267278</v>
      </c>
    </row>
    <row r="66" spans="1:3">
      <c r="A66" s="37">
        <v>44409</v>
      </c>
      <c r="B66" s="1" t="s">
        <v>58</v>
      </c>
      <c r="C66" s="8">
        <v>169707519</v>
      </c>
    </row>
    <row r="67" spans="1:3">
      <c r="A67" s="37">
        <v>44409</v>
      </c>
      <c r="B67" s="1" t="s">
        <v>46</v>
      </c>
      <c r="C67" s="8">
        <v>9267663</v>
      </c>
    </row>
    <row r="68" spans="1:3">
      <c r="A68" s="37">
        <v>44317</v>
      </c>
      <c r="B68" s="1" t="s">
        <v>66</v>
      </c>
      <c r="C68" s="8">
        <v>806041141</v>
      </c>
    </row>
    <row r="69" spans="1:3">
      <c r="A69" s="37">
        <v>44287</v>
      </c>
      <c r="B69" s="1" t="s">
        <v>48</v>
      </c>
      <c r="C69" s="8">
        <v>661521</v>
      </c>
    </row>
    <row r="70" spans="1:3">
      <c r="A70" s="37">
        <v>44197</v>
      </c>
      <c r="B70" s="1" t="s">
        <v>58</v>
      </c>
      <c r="C70" s="8">
        <v>82999971</v>
      </c>
    </row>
    <row r="71" spans="1:3">
      <c r="A71" s="37">
        <v>44348</v>
      </c>
      <c r="B71" s="1" t="s">
        <v>71</v>
      </c>
      <c r="C71" s="8">
        <v>28395933</v>
      </c>
    </row>
    <row r="72" spans="1:3">
      <c r="A72" s="37">
        <v>44287</v>
      </c>
      <c r="B72" s="1" t="s">
        <v>55</v>
      </c>
      <c r="C72" s="8">
        <v>975484</v>
      </c>
    </row>
    <row r="73" spans="1:3">
      <c r="A73" s="37">
        <v>44317</v>
      </c>
      <c r="B73" s="1" t="s">
        <v>74</v>
      </c>
      <c r="C73" s="8">
        <v>833492680</v>
      </c>
    </row>
    <row r="74" spans="1:3">
      <c r="A74" s="37">
        <v>44287</v>
      </c>
      <c r="B74" s="1" t="s">
        <v>59</v>
      </c>
      <c r="C74" s="8">
        <v>4373508</v>
      </c>
    </row>
    <row r="75" spans="1:3">
      <c r="A75" s="37">
        <v>44440</v>
      </c>
      <c r="B75" s="1" t="s">
        <v>60</v>
      </c>
      <c r="C75" s="8">
        <v>1098395</v>
      </c>
    </row>
    <row r="76" spans="1:3">
      <c r="A76" s="37">
        <v>44197</v>
      </c>
      <c r="B76" s="1" t="s">
        <v>49</v>
      </c>
      <c r="C76" s="8">
        <v>316063</v>
      </c>
    </row>
    <row r="77" spans="1:3">
      <c r="A77" s="37">
        <v>44197</v>
      </c>
      <c r="B77" s="1" t="s">
        <v>74</v>
      </c>
      <c r="C77" s="8">
        <v>617220901</v>
      </c>
    </row>
    <row r="78" spans="1:3">
      <c r="A78" s="37">
        <v>44409</v>
      </c>
      <c r="B78" s="1" t="s">
        <v>57</v>
      </c>
      <c r="C78" s="8">
        <v>354055</v>
      </c>
    </row>
    <row r="79" spans="1:3">
      <c r="A79" s="37">
        <v>44409</v>
      </c>
      <c r="B79" s="1" t="s">
        <v>72</v>
      </c>
      <c r="C79" s="8">
        <v>6358294</v>
      </c>
    </row>
    <row r="80" spans="1:3">
      <c r="A80" s="37">
        <v>44440</v>
      </c>
      <c r="B80" s="1" t="s">
        <v>49</v>
      </c>
      <c r="C80" s="8">
        <v>293178</v>
      </c>
    </row>
    <row r="81" spans="1:3">
      <c r="A81" s="37">
        <v>44197</v>
      </c>
      <c r="B81" s="1" t="s">
        <v>76</v>
      </c>
      <c r="C81" s="1">
        <v>38</v>
      </c>
    </row>
    <row r="82" spans="1:3">
      <c r="A82" s="37">
        <v>44228</v>
      </c>
      <c r="B82" s="1" t="s">
        <v>52</v>
      </c>
      <c r="C82" s="8">
        <v>12036361</v>
      </c>
    </row>
    <row r="83" spans="1:3">
      <c r="A83" s="37">
        <v>44287</v>
      </c>
      <c r="B83" s="1" t="s">
        <v>77</v>
      </c>
      <c r="C83" s="8">
        <v>3681841</v>
      </c>
    </row>
    <row r="84" spans="1:3">
      <c r="A84" s="37">
        <v>44287</v>
      </c>
      <c r="B84" s="1" t="s">
        <v>73</v>
      </c>
      <c r="C84" s="8">
        <v>13894417</v>
      </c>
    </row>
    <row r="85" spans="1:3">
      <c r="A85" s="37">
        <v>44348</v>
      </c>
      <c r="B85" s="1" t="s">
        <v>55</v>
      </c>
      <c r="C85" s="8">
        <v>945721</v>
      </c>
    </row>
    <row r="86" spans="1:3">
      <c r="A86" s="37">
        <v>44197</v>
      </c>
      <c r="B86" s="1" t="s">
        <v>47</v>
      </c>
      <c r="C86" s="8">
        <v>77694555</v>
      </c>
    </row>
    <row r="87" spans="1:3">
      <c r="A87" s="37">
        <v>44440</v>
      </c>
      <c r="B87" s="1" t="s">
        <v>52</v>
      </c>
      <c r="C87" s="8">
        <v>24602999</v>
      </c>
    </row>
    <row r="88" spans="1:3">
      <c r="A88" s="37">
        <v>44348</v>
      </c>
      <c r="B88" s="1" t="s">
        <v>68</v>
      </c>
      <c r="C88" s="8">
        <v>111511</v>
      </c>
    </row>
    <row r="89" spans="1:3">
      <c r="A89" s="37">
        <v>44409</v>
      </c>
      <c r="B89" s="1" t="s">
        <v>52</v>
      </c>
      <c r="C89" s="8">
        <v>17576783</v>
      </c>
    </row>
    <row r="90" spans="1:3">
      <c r="A90" s="37">
        <v>44317</v>
      </c>
      <c r="B90" s="1" t="s">
        <v>58</v>
      </c>
      <c r="C90" s="8">
        <v>140428803</v>
      </c>
    </row>
    <row r="91" spans="1:3">
      <c r="A91" s="37">
        <v>44228</v>
      </c>
      <c r="B91" s="1" t="s">
        <v>70</v>
      </c>
      <c r="C91" s="8">
        <v>1754458</v>
      </c>
    </row>
    <row r="92" spans="1:3">
      <c r="A92" s="37">
        <v>44256</v>
      </c>
      <c r="B92" s="1" t="s">
        <v>62</v>
      </c>
      <c r="C92" s="8">
        <v>1761</v>
      </c>
    </row>
    <row r="93" spans="1:3">
      <c r="A93" s="37">
        <v>44287</v>
      </c>
      <c r="B93" s="1" t="s">
        <v>63</v>
      </c>
      <c r="C93" s="1">
        <v>74</v>
      </c>
    </row>
    <row r="94" spans="1:3">
      <c r="A94" s="37">
        <v>44348</v>
      </c>
      <c r="B94" s="1" t="s">
        <v>47</v>
      </c>
      <c r="C94" s="8">
        <v>91950274</v>
      </c>
    </row>
    <row r="95" spans="1:3">
      <c r="A95" s="37">
        <v>44440</v>
      </c>
      <c r="B95" s="1" t="s">
        <v>58</v>
      </c>
      <c r="C95" s="8">
        <v>193982836</v>
      </c>
    </row>
    <row r="96" spans="1:3">
      <c r="A96" s="37">
        <v>44409</v>
      </c>
      <c r="B96" s="1" t="s">
        <v>77</v>
      </c>
      <c r="C96" s="8">
        <v>5095713</v>
      </c>
    </row>
    <row r="97" spans="1:3">
      <c r="A97" s="37">
        <v>44378</v>
      </c>
      <c r="B97" s="1" t="s">
        <v>70</v>
      </c>
      <c r="C97" s="8">
        <v>3364565</v>
      </c>
    </row>
    <row r="98" spans="1:3">
      <c r="A98" s="37">
        <v>44287</v>
      </c>
      <c r="B98" s="1" t="s">
        <v>53</v>
      </c>
      <c r="C98" s="8">
        <v>148884</v>
      </c>
    </row>
    <row r="99" spans="1:3">
      <c r="A99" s="37">
        <v>44228</v>
      </c>
      <c r="B99" s="1" t="s">
        <v>60</v>
      </c>
      <c r="C99" s="8">
        <v>459475</v>
      </c>
    </row>
    <row r="100" spans="1:3">
      <c r="A100" s="37">
        <v>44256</v>
      </c>
      <c r="B100" s="1" t="s">
        <v>46</v>
      </c>
      <c r="C100" s="8">
        <v>7094036</v>
      </c>
    </row>
    <row r="101" spans="1:3">
      <c r="A101" s="37">
        <v>44378</v>
      </c>
      <c r="B101" s="1" t="s">
        <v>78</v>
      </c>
      <c r="C101" s="8">
        <v>933424</v>
      </c>
    </row>
    <row r="102" spans="1:3">
      <c r="A102" s="37">
        <v>44197</v>
      </c>
      <c r="B102" s="1" t="s">
        <v>68</v>
      </c>
      <c r="C102" s="8">
        <v>329645</v>
      </c>
    </row>
    <row r="103" spans="1:3">
      <c r="A103" s="37">
        <v>44256</v>
      </c>
      <c r="B103" s="1" t="s">
        <v>44</v>
      </c>
      <c r="C103" s="8">
        <v>561006352</v>
      </c>
    </row>
    <row r="104" spans="1:3">
      <c r="A104" s="37">
        <v>44256</v>
      </c>
      <c r="B104" s="1" t="s">
        <v>73</v>
      </c>
      <c r="C104" s="8">
        <v>14599188</v>
      </c>
    </row>
    <row r="105" spans="1:3">
      <c r="A105" s="37">
        <v>44256</v>
      </c>
      <c r="B105" s="1" t="s">
        <v>55</v>
      </c>
      <c r="C105" s="8">
        <v>1020520</v>
      </c>
    </row>
    <row r="106" spans="1:3">
      <c r="A106" s="37">
        <v>44228</v>
      </c>
      <c r="B106" s="1" t="s">
        <v>45</v>
      </c>
      <c r="C106" s="8">
        <v>1952080</v>
      </c>
    </row>
    <row r="107" spans="1:3">
      <c r="A107" s="37">
        <v>44348</v>
      </c>
      <c r="B107" s="1" t="s">
        <v>52</v>
      </c>
      <c r="C107" s="8">
        <v>17097927</v>
      </c>
    </row>
    <row r="108" spans="1:3">
      <c r="A108" s="37">
        <v>44378</v>
      </c>
      <c r="B108" s="1" t="s">
        <v>52</v>
      </c>
      <c r="C108" s="8">
        <v>14126674</v>
      </c>
    </row>
    <row r="109" spans="1:3">
      <c r="A109" s="37">
        <v>44197</v>
      </c>
      <c r="B109" s="1" t="s">
        <v>48</v>
      </c>
      <c r="C109" s="8">
        <v>912900</v>
      </c>
    </row>
    <row r="110" spans="1:3">
      <c r="A110" s="37">
        <v>44287</v>
      </c>
      <c r="B110" s="1" t="s">
        <v>44</v>
      </c>
      <c r="C110" s="8">
        <v>542503566</v>
      </c>
    </row>
    <row r="111" spans="1:3">
      <c r="A111" s="37">
        <v>44317</v>
      </c>
      <c r="B111" s="1" t="s">
        <v>60</v>
      </c>
      <c r="C111" s="8">
        <v>701307</v>
      </c>
    </row>
    <row r="112" spans="1:3">
      <c r="A112" s="37">
        <v>44256</v>
      </c>
      <c r="B112" s="1" t="s">
        <v>74</v>
      </c>
      <c r="C112" s="8">
        <v>783593837</v>
      </c>
    </row>
    <row r="113" spans="1:3">
      <c r="A113" s="37">
        <v>44256</v>
      </c>
      <c r="B113" s="1" t="s">
        <v>75</v>
      </c>
      <c r="C113" s="8">
        <v>28088225</v>
      </c>
    </row>
    <row r="114" spans="1:3">
      <c r="A114" s="37">
        <v>44378</v>
      </c>
      <c r="B114" s="1" t="s">
        <v>56</v>
      </c>
      <c r="C114" s="8">
        <v>575453</v>
      </c>
    </row>
    <row r="115" spans="1:3">
      <c r="A115" s="37">
        <v>44256</v>
      </c>
      <c r="B115" s="1" t="s">
        <v>71</v>
      </c>
      <c r="C115" s="8">
        <v>25501168</v>
      </c>
    </row>
    <row r="116" spans="1:3">
      <c r="A116" s="37">
        <v>44287</v>
      </c>
      <c r="B116" s="1" t="s">
        <v>50</v>
      </c>
      <c r="C116" s="8">
        <v>1965393</v>
      </c>
    </row>
    <row r="117" spans="1:3">
      <c r="A117" s="37">
        <v>44440</v>
      </c>
      <c r="B117" s="1" t="s">
        <v>79</v>
      </c>
      <c r="C117" s="8">
        <v>2659440</v>
      </c>
    </row>
    <row r="118" spans="1:3">
      <c r="A118" s="37">
        <v>44197</v>
      </c>
      <c r="B118" s="1" t="s">
        <v>70</v>
      </c>
      <c r="C118" s="8">
        <v>1526969</v>
      </c>
    </row>
    <row r="119" spans="1:3">
      <c r="A119" s="37">
        <v>44317</v>
      </c>
      <c r="B119" s="1" t="s">
        <v>72</v>
      </c>
      <c r="C119" s="8">
        <v>5945601</v>
      </c>
    </row>
    <row r="120" spans="1:3">
      <c r="A120" s="37">
        <v>44348</v>
      </c>
      <c r="B120" s="1" t="s">
        <v>77</v>
      </c>
      <c r="C120" s="8">
        <v>4306211</v>
      </c>
    </row>
    <row r="121" spans="1:3">
      <c r="A121" s="37">
        <v>44409</v>
      </c>
      <c r="B121" s="1" t="s">
        <v>75</v>
      </c>
      <c r="C121" s="8">
        <v>30209904</v>
      </c>
    </row>
    <row r="122" spans="1:3">
      <c r="A122" s="37">
        <v>44440</v>
      </c>
      <c r="B122" s="1" t="s">
        <v>45</v>
      </c>
      <c r="C122" s="8">
        <v>3460788</v>
      </c>
    </row>
    <row r="123" spans="1:3">
      <c r="A123" s="37">
        <v>44256</v>
      </c>
      <c r="B123" s="1" t="s">
        <v>53</v>
      </c>
      <c r="C123" s="8">
        <v>123749</v>
      </c>
    </row>
    <row r="124" spans="1:3">
      <c r="A124" s="37">
        <v>44317</v>
      </c>
      <c r="B124" s="1" t="s">
        <v>65</v>
      </c>
      <c r="C124" s="8">
        <v>1127222</v>
      </c>
    </row>
    <row r="125" spans="1:3">
      <c r="A125" s="37">
        <v>44348</v>
      </c>
      <c r="B125" s="1" t="s">
        <v>62</v>
      </c>
      <c r="C125" s="8">
        <v>2753</v>
      </c>
    </row>
    <row r="126" spans="1:3">
      <c r="A126" s="37">
        <v>44378</v>
      </c>
      <c r="B126" s="1" t="s">
        <v>79</v>
      </c>
      <c r="C126" s="8">
        <v>1225353</v>
      </c>
    </row>
    <row r="127" spans="1:3">
      <c r="A127" s="37">
        <v>44228</v>
      </c>
      <c r="B127" s="1" t="s">
        <v>76</v>
      </c>
      <c r="C127" s="1">
        <v>1</v>
      </c>
    </row>
    <row r="128" spans="1:3">
      <c r="A128" s="37">
        <v>44197</v>
      </c>
      <c r="B128" s="1" t="s">
        <v>50</v>
      </c>
      <c r="C128" s="8">
        <v>2279075</v>
      </c>
    </row>
    <row r="129" spans="1:3">
      <c r="A129" s="37">
        <v>44287</v>
      </c>
      <c r="B129" s="1" t="s">
        <v>54</v>
      </c>
      <c r="C129" s="8">
        <v>14346105</v>
      </c>
    </row>
    <row r="130" spans="1:3">
      <c r="A130" s="37">
        <v>44287</v>
      </c>
      <c r="B130" s="1" t="s">
        <v>78</v>
      </c>
      <c r="C130" s="8">
        <v>1108316</v>
      </c>
    </row>
    <row r="131" spans="1:3">
      <c r="A131" s="37">
        <v>44409</v>
      </c>
      <c r="B131" s="1" t="s">
        <v>78</v>
      </c>
      <c r="C131" s="8">
        <v>1292114</v>
      </c>
    </row>
    <row r="132" spans="1:3">
      <c r="A132" s="37">
        <v>44317</v>
      </c>
      <c r="B132" s="1" t="s">
        <v>69</v>
      </c>
      <c r="C132" s="8">
        <v>841672</v>
      </c>
    </row>
    <row r="133" spans="1:3">
      <c r="A133" s="37">
        <v>44228</v>
      </c>
      <c r="B133" s="1" t="s">
        <v>72</v>
      </c>
      <c r="C133" s="8">
        <v>4974732</v>
      </c>
    </row>
    <row r="134" spans="1:3">
      <c r="A134" s="37">
        <v>44409</v>
      </c>
      <c r="B134" s="1" t="s">
        <v>48</v>
      </c>
      <c r="C134" s="8">
        <v>858706</v>
      </c>
    </row>
    <row r="135" spans="1:3">
      <c r="A135" s="37">
        <v>44197</v>
      </c>
      <c r="B135" s="1" t="s">
        <v>78</v>
      </c>
      <c r="C135" s="8">
        <v>944085</v>
      </c>
    </row>
    <row r="136" spans="1:3">
      <c r="A136" s="37">
        <v>44228</v>
      </c>
      <c r="B136" s="1" t="s">
        <v>54</v>
      </c>
      <c r="C136" s="8">
        <v>12474334</v>
      </c>
    </row>
    <row r="137" spans="1:3">
      <c r="A137" s="37">
        <v>44287</v>
      </c>
      <c r="B137" s="1" t="s">
        <v>47</v>
      </c>
      <c r="C137" s="8">
        <v>92784472</v>
      </c>
    </row>
    <row r="138" spans="1:3">
      <c r="A138" s="37">
        <v>44348</v>
      </c>
      <c r="B138" s="1" t="s">
        <v>66</v>
      </c>
      <c r="C138" s="8">
        <v>766044953</v>
      </c>
    </row>
    <row r="139" spans="1:3">
      <c r="A139" s="37">
        <v>44228</v>
      </c>
      <c r="B139" s="1" t="s">
        <v>73</v>
      </c>
      <c r="C139" s="8">
        <v>11770574</v>
      </c>
    </row>
    <row r="140" spans="1:3">
      <c r="A140" s="37">
        <v>44440</v>
      </c>
      <c r="B140" s="1" t="s">
        <v>65</v>
      </c>
      <c r="C140" s="8">
        <v>1548969</v>
      </c>
    </row>
    <row r="141" spans="1:3">
      <c r="A141" s="37">
        <v>44197</v>
      </c>
      <c r="B141" s="1" t="s">
        <v>71</v>
      </c>
      <c r="C141" s="8">
        <v>18345664</v>
      </c>
    </row>
    <row r="142" spans="1:3">
      <c r="A142" s="37">
        <v>44228</v>
      </c>
      <c r="B142" s="1" t="s">
        <v>63</v>
      </c>
      <c r="C142" s="1">
        <v>370</v>
      </c>
    </row>
    <row r="143" spans="1:3">
      <c r="A143" s="37">
        <v>44256</v>
      </c>
      <c r="B143" s="1" t="s">
        <v>79</v>
      </c>
      <c r="C143" s="8">
        <v>1829556</v>
      </c>
    </row>
    <row r="144" spans="1:3">
      <c r="A144" s="37">
        <v>44440</v>
      </c>
      <c r="B144" s="1" t="s">
        <v>48</v>
      </c>
      <c r="C144" s="8">
        <v>901682</v>
      </c>
    </row>
    <row r="145" spans="1:3">
      <c r="A145" s="37">
        <v>44197</v>
      </c>
      <c r="B145" s="1" t="s">
        <v>64</v>
      </c>
      <c r="C145" s="8">
        <v>1145737</v>
      </c>
    </row>
    <row r="146" spans="1:3">
      <c r="A146" s="37">
        <v>44197</v>
      </c>
      <c r="B146" s="1" t="s">
        <v>59</v>
      </c>
      <c r="C146" s="8">
        <v>3359973</v>
      </c>
    </row>
    <row r="147" spans="1:3">
      <c r="A147" s="37">
        <v>44197</v>
      </c>
      <c r="B147" s="1" t="s">
        <v>77</v>
      </c>
      <c r="C147" s="8">
        <v>2760589</v>
      </c>
    </row>
    <row r="148" spans="1:3">
      <c r="A148" s="37">
        <v>44348</v>
      </c>
      <c r="B148" s="1" t="s">
        <v>73</v>
      </c>
      <c r="C148" s="8">
        <v>12865272</v>
      </c>
    </row>
    <row r="149" spans="1:3">
      <c r="A149" s="37">
        <v>44409</v>
      </c>
      <c r="B149" s="1" t="s">
        <v>53</v>
      </c>
      <c r="C149" s="8">
        <v>202132</v>
      </c>
    </row>
    <row r="150" spans="1:3">
      <c r="A150" s="37">
        <v>44197</v>
      </c>
      <c r="B150" s="1" t="s">
        <v>69</v>
      </c>
      <c r="C150" s="8">
        <v>343991</v>
      </c>
    </row>
    <row r="151" spans="1:3">
      <c r="A151" s="37">
        <v>44348</v>
      </c>
      <c r="B151" s="1" t="s">
        <v>57</v>
      </c>
      <c r="C151" s="8">
        <v>272239</v>
      </c>
    </row>
    <row r="152" spans="1:3">
      <c r="A152" s="37">
        <v>44409</v>
      </c>
      <c r="B152" s="1" t="s">
        <v>47</v>
      </c>
      <c r="C152" s="8">
        <v>104189873</v>
      </c>
    </row>
    <row r="153" spans="1:3">
      <c r="A153" s="37">
        <v>44197</v>
      </c>
      <c r="B153" s="1" t="s">
        <v>54</v>
      </c>
      <c r="C153" s="8">
        <v>11910555</v>
      </c>
    </row>
    <row r="154" spans="1:3">
      <c r="A154" s="37">
        <v>44409</v>
      </c>
      <c r="B154" s="1" t="s">
        <v>60</v>
      </c>
      <c r="C154" s="8">
        <v>839016</v>
      </c>
    </row>
    <row r="155" spans="1:3">
      <c r="A155" s="37">
        <v>44228</v>
      </c>
      <c r="B155" s="1" t="s">
        <v>78</v>
      </c>
      <c r="C155" s="8">
        <v>1125595</v>
      </c>
    </row>
    <row r="156" spans="1:3">
      <c r="A156" s="37">
        <v>44348</v>
      </c>
      <c r="B156" s="1" t="s">
        <v>78</v>
      </c>
      <c r="C156" s="8">
        <v>1081373</v>
      </c>
    </row>
    <row r="157" spans="1:3">
      <c r="A157" s="37">
        <v>44287</v>
      </c>
      <c r="B157" s="1" t="s">
        <v>56</v>
      </c>
      <c r="C157" s="8">
        <v>611466</v>
      </c>
    </row>
    <row r="158" spans="1:3">
      <c r="A158" s="37">
        <v>44197</v>
      </c>
      <c r="B158" s="1" t="s">
        <v>55</v>
      </c>
      <c r="C158" s="8">
        <v>888108</v>
      </c>
    </row>
    <row r="159" spans="1:3">
      <c r="A159" s="37">
        <v>44228</v>
      </c>
      <c r="B159" s="1" t="s">
        <v>57</v>
      </c>
      <c r="C159" s="8">
        <v>268072</v>
      </c>
    </row>
    <row r="160" spans="1:3">
      <c r="A160" s="37">
        <v>44287</v>
      </c>
      <c r="B160" s="1" t="s">
        <v>64</v>
      </c>
      <c r="C160" s="8">
        <v>1846538</v>
      </c>
    </row>
    <row r="161" spans="1:3">
      <c r="A161" s="37">
        <v>44287</v>
      </c>
      <c r="B161" s="1" t="s">
        <v>79</v>
      </c>
      <c r="C161" s="8">
        <v>1366460</v>
      </c>
    </row>
    <row r="162" spans="1:3">
      <c r="A162" s="37">
        <v>44409</v>
      </c>
      <c r="B162" s="1" t="s">
        <v>59</v>
      </c>
      <c r="C162" s="8">
        <v>5122936</v>
      </c>
    </row>
    <row r="163" spans="1:3">
      <c r="A163" s="37">
        <v>44256</v>
      </c>
      <c r="B163" s="1" t="s">
        <v>70</v>
      </c>
      <c r="C163" s="8">
        <v>2317029</v>
      </c>
    </row>
    <row r="164" spans="1:3">
      <c r="A164" s="37">
        <v>44228</v>
      </c>
      <c r="B164" s="1" t="s">
        <v>49</v>
      </c>
      <c r="C164" s="8">
        <v>315905</v>
      </c>
    </row>
    <row r="165" spans="1:3">
      <c r="A165" s="37">
        <v>44348</v>
      </c>
      <c r="B165" s="1" t="s">
        <v>64</v>
      </c>
      <c r="C165" s="8">
        <v>1522900</v>
      </c>
    </row>
    <row r="166" spans="1:3">
      <c r="A166" s="37">
        <v>44317</v>
      </c>
      <c r="B166" s="1" t="s">
        <v>79</v>
      </c>
      <c r="C166" s="8">
        <v>1793679</v>
      </c>
    </row>
    <row r="167" spans="1:3">
      <c r="A167" s="37">
        <v>44317</v>
      </c>
      <c r="B167" s="1" t="s">
        <v>45</v>
      </c>
      <c r="C167" s="8">
        <v>2134400</v>
      </c>
    </row>
    <row r="168" spans="1:3">
      <c r="A168" s="37">
        <v>44409</v>
      </c>
      <c r="B168" s="1" t="s">
        <v>69</v>
      </c>
      <c r="C168" s="8">
        <v>1081045</v>
      </c>
    </row>
    <row r="169" spans="1:3">
      <c r="A169" s="37">
        <v>44409</v>
      </c>
      <c r="B169" s="1" t="s">
        <v>49</v>
      </c>
      <c r="C169" s="8">
        <v>281535</v>
      </c>
    </row>
    <row r="170" spans="1:3">
      <c r="A170" s="37">
        <v>44409</v>
      </c>
      <c r="B170" s="1" t="s">
        <v>80</v>
      </c>
      <c r="C170" s="8">
        <v>353267043</v>
      </c>
    </row>
    <row r="171" spans="1:3">
      <c r="A171" s="37">
        <v>44348</v>
      </c>
      <c r="B171" s="1" t="s">
        <v>51</v>
      </c>
      <c r="C171" s="8">
        <v>2789562</v>
      </c>
    </row>
    <row r="172" spans="1:3">
      <c r="A172" s="37">
        <v>44287</v>
      </c>
      <c r="B172" s="1" t="s">
        <v>75</v>
      </c>
      <c r="C172" s="8">
        <v>29117773</v>
      </c>
    </row>
    <row r="173" spans="1:3">
      <c r="A173" s="37">
        <v>44317</v>
      </c>
      <c r="B173" s="1" t="s">
        <v>47</v>
      </c>
      <c r="C173" s="8">
        <v>96023032</v>
      </c>
    </row>
    <row r="174" spans="1:3">
      <c r="A174" s="37">
        <v>44197</v>
      </c>
      <c r="B174" s="1" t="s">
        <v>75</v>
      </c>
      <c r="C174" s="8">
        <v>23712829</v>
      </c>
    </row>
    <row r="175" spans="1:3">
      <c r="A175" s="37">
        <v>44228</v>
      </c>
      <c r="B175" s="1" t="s">
        <v>80</v>
      </c>
      <c r="C175" s="8">
        <v>320851068</v>
      </c>
    </row>
    <row r="176" spans="1:3">
      <c r="A176" s="37">
        <v>44197</v>
      </c>
      <c r="B176" s="1" t="s">
        <v>72</v>
      </c>
      <c r="C176" s="8">
        <v>4610325</v>
      </c>
    </row>
    <row r="177" spans="1:3">
      <c r="A177" s="37">
        <v>44256</v>
      </c>
      <c r="B177" s="1" t="s">
        <v>52</v>
      </c>
      <c r="C177" s="8">
        <v>16146725</v>
      </c>
    </row>
    <row r="178" spans="1:3">
      <c r="A178" s="37">
        <v>44317</v>
      </c>
      <c r="B178" s="1" t="s">
        <v>46</v>
      </c>
      <c r="C178" s="8">
        <v>8386072</v>
      </c>
    </row>
    <row r="179" spans="1:3">
      <c r="A179" s="37">
        <v>44440</v>
      </c>
      <c r="B179" s="1" t="s">
        <v>44</v>
      </c>
      <c r="C179" s="8">
        <v>605074353</v>
      </c>
    </row>
    <row r="180" spans="1:3">
      <c r="A180" s="37">
        <v>44440</v>
      </c>
      <c r="B180" s="1" t="s">
        <v>51</v>
      </c>
      <c r="C180" s="8">
        <v>1971213</v>
      </c>
    </row>
    <row r="181" spans="1:3">
      <c r="A181" s="37">
        <v>44440</v>
      </c>
      <c r="B181" s="1" t="s">
        <v>54</v>
      </c>
      <c r="C181" s="8">
        <v>18907511</v>
      </c>
    </row>
    <row r="182" spans="1:3">
      <c r="A182" s="37">
        <v>44348</v>
      </c>
      <c r="B182" s="1" t="s">
        <v>49</v>
      </c>
      <c r="C182" s="8">
        <v>289360</v>
      </c>
    </row>
    <row r="183" spans="1:3">
      <c r="A183" s="37">
        <v>44440</v>
      </c>
      <c r="B183" s="1" t="s">
        <v>80</v>
      </c>
      <c r="C183" s="8">
        <v>392897230</v>
      </c>
    </row>
    <row r="184" spans="1:3">
      <c r="A184" s="37">
        <v>44197</v>
      </c>
      <c r="B184" s="1" t="s">
        <v>44</v>
      </c>
      <c r="C184" s="8">
        <v>434637413</v>
      </c>
    </row>
    <row r="185" spans="1:3">
      <c r="A185" s="37">
        <v>44228</v>
      </c>
      <c r="B185" s="1" t="s">
        <v>55</v>
      </c>
      <c r="C185" s="8">
        <v>877334</v>
      </c>
    </row>
    <row r="186" spans="1:3">
      <c r="A186" s="37">
        <v>44440</v>
      </c>
      <c r="B186" s="1" t="s">
        <v>64</v>
      </c>
      <c r="C186" s="8">
        <v>1796599</v>
      </c>
    </row>
    <row r="187" spans="1:3">
      <c r="A187" s="37">
        <v>44197</v>
      </c>
      <c r="B187" s="1" t="s">
        <v>57</v>
      </c>
      <c r="C187" s="8">
        <v>286480</v>
      </c>
    </row>
    <row r="188" spans="1:3">
      <c r="A188" s="37">
        <v>44317</v>
      </c>
      <c r="B188" s="1" t="s">
        <v>78</v>
      </c>
      <c r="C188" s="8">
        <v>1136559</v>
      </c>
    </row>
    <row r="189" spans="1:3">
      <c r="A189" s="37">
        <v>44317</v>
      </c>
      <c r="B189" s="1" t="s">
        <v>61</v>
      </c>
      <c r="C189" s="8">
        <v>1202985</v>
      </c>
    </row>
    <row r="190" spans="1:3">
      <c r="A190" s="37">
        <v>44409</v>
      </c>
      <c r="B190" s="1" t="s">
        <v>74</v>
      </c>
      <c r="C190" s="8">
        <v>914661676</v>
      </c>
    </row>
    <row r="191" spans="1:3">
      <c r="A191" s="37">
        <v>44440</v>
      </c>
      <c r="B191" s="1" t="s">
        <v>75</v>
      </c>
      <c r="C191" s="8">
        <v>30618882</v>
      </c>
    </row>
    <row r="192" spans="1:3">
      <c r="A192" s="37">
        <v>44287</v>
      </c>
      <c r="B192" s="1" t="s">
        <v>74</v>
      </c>
      <c r="C192" s="8">
        <v>777831909</v>
      </c>
    </row>
    <row r="193" spans="1:3">
      <c r="A193" s="37">
        <v>44378</v>
      </c>
      <c r="B193" s="1" t="s">
        <v>68</v>
      </c>
      <c r="C193" s="8">
        <v>98500</v>
      </c>
    </row>
    <row r="194" spans="1:3">
      <c r="A194" s="37">
        <v>44348</v>
      </c>
      <c r="B194" s="1" t="s">
        <v>60</v>
      </c>
      <c r="C194" s="8">
        <v>728698</v>
      </c>
    </row>
    <row r="195" spans="1:3">
      <c r="A195" s="37">
        <v>44228</v>
      </c>
      <c r="B195" s="1" t="s">
        <v>59</v>
      </c>
      <c r="C195" s="8">
        <v>3656838</v>
      </c>
    </row>
    <row r="196" spans="1:3">
      <c r="A196" s="37">
        <v>44256</v>
      </c>
      <c r="B196" s="1" t="s">
        <v>54</v>
      </c>
      <c r="C196" s="8">
        <v>15093054</v>
      </c>
    </row>
    <row r="197" spans="1:3">
      <c r="A197" s="37">
        <v>44317</v>
      </c>
      <c r="B197" s="1" t="s">
        <v>70</v>
      </c>
      <c r="C197" s="8">
        <v>2814887</v>
      </c>
    </row>
    <row r="198" spans="1:3">
      <c r="A198" s="37">
        <v>44440</v>
      </c>
      <c r="B198" s="1" t="s">
        <v>72</v>
      </c>
      <c r="C198" s="8">
        <v>7187887</v>
      </c>
    </row>
    <row r="199" spans="1:3">
      <c r="A199" s="37">
        <v>44228</v>
      </c>
      <c r="B199" s="1" t="s">
        <v>69</v>
      </c>
      <c r="C199" s="8">
        <v>365728</v>
      </c>
    </row>
    <row r="200" spans="1:3">
      <c r="A200" s="37">
        <v>44440</v>
      </c>
      <c r="B200" s="1" t="s">
        <v>78</v>
      </c>
      <c r="C200" s="8">
        <v>1643500</v>
      </c>
    </row>
    <row r="201" spans="1:3">
      <c r="A201" s="37">
        <v>44197</v>
      </c>
      <c r="B201" s="1" t="s">
        <v>51</v>
      </c>
      <c r="C201" s="8">
        <v>60513105</v>
      </c>
    </row>
    <row r="202" spans="1:3">
      <c r="A202" s="37">
        <v>44317</v>
      </c>
      <c r="B202" s="1" t="s">
        <v>80</v>
      </c>
      <c r="C202" s="8">
        <v>343684888</v>
      </c>
    </row>
    <row r="203" spans="1:3">
      <c r="A203" s="37">
        <v>44378</v>
      </c>
      <c r="B203" s="1" t="s">
        <v>61</v>
      </c>
      <c r="C203" s="8">
        <v>1115812</v>
      </c>
    </row>
    <row r="204" spans="1:3">
      <c r="A204" s="37">
        <v>44378</v>
      </c>
      <c r="B204" s="1" t="s">
        <v>73</v>
      </c>
      <c r="C204" s="8">
        <v>12372533</v>
      </c>
    </row>
    <row r="205" spans="1:3">
      <c r="A205" s="37">
        <v>44287</v>
      </c>
      <c r="B205" s="1" t="s">
        <v>69</v>
      </c>
      <c r="C205" s="8">
        <v>631388</v>
      </c>
    </row>
    <row r="206" spans="1:3">
      <c r="A206" s="37">
        <v>44256</v>
      </c>
      <c r="B206" s="1" t="s">
        <v>67</v>
      </c>
      <c r="C206" s="8">
        <v>83841121</v>
      </c>
    </row>
    <row r="207" spans="1:3">
      <c r="A207" s="37">
        <v>44317</v>
      </c>
      <c r="B207" s="1" t="s">
        <v>62</v>
      </c>
      <c r="C207" s="8">
        <v>1218</v>
      </c>
    </row>
    <row r="208" spans="1:3">
      <c r="A208" s="37">
        <v>44409</v>
      </c>
      <c r="B208" s="1" t="s">
        <v>56</v>
      </c>
      <c r="C208" s="8">
        <v>533620</v>
      </c>
    </row>
    <row r="209" spans="1:3">
      <c r="A209" s="37">
        <v>44409</v>
      </c>
      <c r="B209" s="1" t="s">
        <v>55</v>
      </c>
      <c r="C209" s="8">
        <v>1128286</v>
      </c>
    </row>
    <row r="210" spans="1:3">
      <c r="A210" s="37">
        <v>44256</v>
      </c>
      <c r="B210" s="1" t="s">
        <v>64</v>
      </c>
      <c r="C210" s="8">
        <v>1382943</v>
      </c>
    </row>
    <row r="211" spans="1:3">
      <c r="A211" s="37">
        <v>44228</v>
      </c>
      <c r="B211" s="1" t="s">
        <v>75</v>
      </c>
      <c r="C211" s="8">
        <v>23387478</v>
      </c>
    </row>
    <row r="212" spans="1:3">
      <c r="A212" s="37">
        <v>44348</v>
      </c>
      <c r="B212" s="1" t="s">
        <v>80</v>
      </c>
      <c r="C212" s="8">
        <v>332975373</v>
      </c>
    </row>
    <row r="213" spans="1:3">
      <c r="A213" s="37">
        <v>44378</v>
      </c>
      <c r="B213" s="1" t="s">
        <v>67</v>
      </c>
      <c r="C213" s="8">
        <v>132414053</v>
      </c>
    </row>
    <row r="214" spans="1:3">
      <c r="A214" s="37">
        <v>44409</v>
      </c>
      <c r="B214" s="1" t="s">
        <v>44</v>
      </c>
      <c r="C214" s="8">
        <v>539266099</v>
      </c>
    </row>
    <row r="215" spans="1:3">
      <c r="A215" s="37">
        <v>44378</v>
      </c>
      <c r="B215" s="1" t="s">
        <v>69</v>
      </c>
      <c r="C215" s="8">
        <v>985153</v>
      </c>
    </row>
    <row r="216" spans="1:3">
      <c r="A216" s="37">
        <v>44256</v>
      </c>
      <c r="B216" s="1" t="s">
        <v>77</v>
      </c>
      <c r="C216" s="8">
        <v>3541374</v>
      </c>
    </row>
    <row r="217" spans="1:3">
      <c r="A217" s="37">
        <v>44409</v>
      </c>
      <c r="B217" s="1" t="s">
        <v>64</v>
      </c>
      <c r="C217" s="8">
        <v>2693118</v>
      </c>
    </row>
    <row r="218" spans="1:3">
      <c r="A218" s="37">
        <v>44440</v>
      </c>
      <c r="B218" s="1" t="s">
        <v>46</v>
      </c>
      <c r="C218" s="8">
        <v>13400534</v>
      </c>
    </row>
    <row r="219" spans="1:3">
      <c r="A219" s="37">
        <v>44409</v>
      </c>
      <c r="B219" s="1" t="s">
        <v>68</v>
      </c>
      <c r="C219" s="8">
        <v>96676</v>
      </c>
    </row>
    <row r="220" spans="1:3">
      <c r="A220" s="37">
        <v>44256</v>
      </c>
      <c r="B220" s="1" t="s">
        <v>63</v>
      </c>
      <c r="C220" s="1">
        <v>107</v>
      </c>
    </row>
    <row r="221" spans="1:3">
      <c r="A221" s="37">
        <v>44378</v>
      </c>
      <c r="B221" s="1" t="s">
        <v>74</v>
      </c>
      <c r="C221" s="8">
        <v>816850836</v>
      </c>
    </row>
    <row r="222" spans="1:3">
      <c r="A222" s="37">
        <v>44348</v>
      </c>
      <c r="B222" s="1" t="s">
        <v>79</v>
      </c>
      <c r="C222" s="8">
        <v>1601621</v>
      </c>
    </row>
    <row r="223" spans="1:3">
      <c r="A223" s="37">
        <v>44348</v>
      </c>
      <c r="B223" s="1" t="s">
        <v>61</v>
      </c>
      <c r="C223" s="8">
        <v>1281021</v>
      </c>
    </row>
    <row r="224" spans="1:3">
      <c r="A224" s="37">
        <v>44409</v>
      </c>
      <c r="B224" s="1" t="s">
        <v>51</v>
      </c>
      <c r="C224" s="8">
        <v>2304037</v>
      </c>
    </row>
    <row r="225" spans="1:3">
      <c r="A225" s="37">
        <v>44287</v>
      </c>
      <c r="B225" s="1" t="s">
        <v>46</v>
      </c>
      <c r="C225" s="8">
        <v>7385603</v>
      </c>
    </row>
    <row r="226" spans="1:3">
      <c r="A226" s="37">
        <v>44317</v>
      </c>
      <c r="B226" s="1" t="s">
        <v>44</v>
      </c>
      <c r="C226" s="8">
        <v>552950412</v>
      </c>
    </row>
    <row r="227" spans="1:3">
      <c r="A227" s="37">
        <v>44228</v>
      </c>
      <c r="B227" s="1" t="s">
        <v>58</v>
      </c>
      <c r="C227" s="8">
        <v>97515292</v>
      </c>
    </row>
    <row r="228" spans="1:3">
      <c r="A228" s="37">
        <v>44440</v>
      </c>
      <c r="B228" s="1" t="s">
        <v>56</v>
      </c>
      <c r="C228" s="8">
        <v>682123</v>
      </c>
    </row>
    <row r="229" spans="1:3">
      <c r="A229" s="37">
        <v>44287</v>
      </c>
      <c r="B229" s="1" t="s">
        <v>61</v>
      </c>
      <c r="C229" s="8">
        <v>1498683</v>
      </c>
    </row>
    <row r="230" spans="1:3">
      <c r="A230" s="37">
        <v>44197</v>
      </c>
      <c r="B230" s="1" t="s">
        <v>65</v>
      </c>
      <c r="C230" s="8">
        <v>108261</v>
      </c>
    </row>
    <row r="231" spans="1:3">
      <c r="A231" s="37">
        <v>44440</v>
      </c>
      <c r="B231" s="1" t="s">
        <v>62</v>
      </c>
      <c r="C231" s="8">
        <v>296112</v>
      </c>
    </row>
    <row r="232" spans="1:3">
      <c r="A232" s="37">
        <v>44409</v>
      </c>
      <c r="B232" s="1" t="s">
        <v>79</v>
      </c>
      <c r="C232" s="8">
        <v>1746542</v>
      </c>
    </row>
    <row r="233" spans="1:3">
      <c r="A233" s="37">
        <v>44378</v>
      </c>
      <c r="B233" s="1" t="s">
        <v>62</v>
      </c>
      <c r="C233" s="8">
        <v>92330</v>
      </c>
    </row>
    <row r="234" spans="1:3">
      <c r="A234" s="37">
        <v>44409</v>
      </c>
      <c r="B234" s="1" t="s">
        <v>67</v>
      </c>
      <c r="C234" s="8">
        <v>139281892</v>
      </c>
    </row>
    <row r="235" spans="1:3">
      <c r="A235" s="37">
        <v>44378</v>
      </c>
      <c r="B235" s="1" t="s">
        <v>53</v>
      </c>
      <c r="C235" s="8">
        <v>195243</v>
      </c>
    </row>
    <row r="236" spans="1:3">
      <c r="A236" s="37">
        <v>44317</v>
      </c>
      <c r="B236" s="1" t="s">
        <v>55</v>
      </c>
      <c r="C236" s="8">
        <v>909470</v>
      </c>
    </row>
    <row r="237" spans="1:3">
      <c r="A237" s="37">
        <v>44348</v>
      </c>
      <c r="B237" s="1" t="s">
        <v>74</v>
      </c>
      <c r="C237" s="8">
        <v>815033761</v>
      </c>
    </row>
    <row r="238" spans="1:3">
      <c r="A238" s="37">
        <v>44348</v>
      </c>
      <c r="B238" s="1" t="s">
        <v>46</v>
      </c>
      <c r="C238" s="8">
        <v>7987367</v>
      </c>
    </row>
    <row r="239" spans="1:3">
      <c r="A239" s="37">
        <v>44197</v>
      </c>
      <c r="B239" s="1" t="s">
        <v>67</v>
      </c>
      <c r="C239" s="8">
        <v>43266259</v>
      </c>
    </row>
    <row r="240" spans="1:3">
      <c r="A240" s="37">
        <v>44317</v>
      </c>
      <c r="B240" s="1" t="s">
        <v>71</v>
      </c>
      <c r="C240" s="8">
        <v>27899901</v>
      </c>
    </row>
    <row r="241" spans="1:3">
      <c r="A241" s="37">
        <v>44197</v>
      </c>
      <c r="B241" s="1" t="s">
        <v>61</v>
      </c>
      <c r="C241" s="8">
        <v>919904</v>
      </c>
    </row>
    <row r="242" spans="1:3">
      <c r="A242" s="37">
        <v>44228</v>
      </c>
      <c r="B242" s="1" t="s">
        <v>44</v>
      </c>
      <c r="C242" s="8">
        <v>457489139</v>
      </c>
    </row>
    <row r="243" spans="1:3">
      <c r="A243" s="37">
        <v>44228</v>
      </c>
      <c r="B243" s="1" t="s">
        <v>53</v>
      </c>
      <c r="C243" s="8">
        <v>98396</v>
      </c>
    </row>
    <row r="244" spans="1:3">
      <c r="A244" s="37">
        <v>44378</v>
      </c>
      <c r="B244" s="1" t="s">
        <v>77</v>
      </c>
      <c r="C244" s="8">
        <v>4639464</v>
      </c>
    </row>
    <row r="245" spans="1:3">
      <c r="A245" s="37">
        <v>44256</v>
      </c>
      <c r="B245" s="1" t="s">
        <v>49</v>
      </c>
      <c r="C245" s="8">
        <v>369486</v>
      </c>
    </row>
    <row r="246" spans="1:3">
      <c r="A246" s="37">
        <v>44287</v>
      </c>
      <c r="B246" s="1" t="s">
        <v>49</v>
      </c>
      <c r="C246" s="8">
        <v>331113</v>
      </c>
    </row>
    <row r="247" spans="1:3">
      <c r="A247" s="37">
        <v>44348</v>
      </c>
      <c r="B247" s="1" t="s">
        <v>44</v>
      </c>
      <c r="C247" s="8">
        <v>528590727</v>
      </c>
    </row>
    <row r="248" spans="1:3">
      <c r="A248" s="37">
        <v>44378</v>
      </c>
      <c r="B248" s="1" t="s">
        <v>58</v>
      </c>
      <c r="C248" s="8">
        <v>130544215</v>
      </c>
    </row>
    <row r="249" spans="1:3">
      <c r="A249" s="37">
        <v>44440</v>
      </c>
      <c r="B249" s="1" t="s">
        <v>73</v>
      </c>
      <c r="C249" s="8">
        <v>17492856</v>
      </c>
    </row>
    <row r="250" spans="1:3">
      <c r="A250" s="37">
        <v>44440</v>
      </c>
      <c r="B250" s="1" t="s">
        <v>47</v>
      </c>
      <c r="C250" s="8">
        <v>116284159</v>
      </c>
    </row>
    <row r="251" spans="1:3">
      <c r="A251" s="37">
        <v>44317</v>
      </c>
      <c r="B251" s="1" t="s">
        <v>64</v>
      </c>
      <c r="C251" s="8">
        <v>1434619</v>
      </c>
    </row>
    <row r="252" spans="1:3">
      <c r="A252" s="37">
        <v>44440</v>
      </c>
      <c r="B252" s="1" t="s">
        <v>57</v>
      </c>
      <c r="C252" s="8">
        <v>369884</v>
      </c>
    </row>
    <row r="253" spans="1:3">
      <c r="A253" s="37">
        <v>44409</v>
      </c>
      <c r="B253" s="1" t="s">
        <v>62</v>
      </c>
      <c r="C253" s="8">
        <v>150706</v>
      </c>
    </row>
    <row r="254" spans="1:3">
      <c r="A254" s="37">
        <v>44378</v>
      </c>
      <c r="B254" s="1" t="s">
        <v>60</v>
      </c>
      <c r="C254" s="8">
        <v>762445</v>
      </c>
    </row>
    <row r="255" spans="1:3">
      <c r="A255" s="37">
        <v>44317</v>
      </c>
      <c r="B255" s="1" t="s">
        <v>48</v>
      </c>
      <c r="C255" s="8">
        <v>681447</v>
      </c>
    </row>
    <row r="256" spans="1:3">
      <c r="A256" s="37">
        <v>44228</v>
      </c>
      <c r="B256" s="1" t="s">
        <v>71</v>
      </c>
      <c r="C256" s="8">
        <v>20885377</v>
      </c>
    </row>
    <row r="257" spans="1:3">
      <c r="A257" s="37">
        <v>44256</v>
      </c>
      <c r="B257" s="1" t="s">
        <v>61</v>
      </c>
      <c r="C257" s="8">
        <v>969996</v>
      </c>
    </row>
    <row r="258" spans="1:3">
      <c r="A258" s="37">
        <v>44378</v>
      </c>
      <c r="B258" s="1" t="s">
        <v>59</v>
      </c>
      <c r="C258" s="8">
        <v>4465120</v>
      </c>
    </row>
    <row r="259" spans="1:3">
      <c r="A259" s="37">
        <v>44287</v>
      </c>
      <c r="B259" s="1" t="s">
        <v>60</v>
      </c>
      <c r="C259" s="8">
        <v>653919</v>
      </c>
    </row>
    <row r="260" spans="1:3">
      <c r="A260" s="37">
        <v>44348</v>
      </c>
      <c r="B260" s="1" t="s">
        <v>67</v>
      </c>
      <c r="C260" s="8">
        <v>116308409</v>
      </c>
    </row>
    <row r="261" spans="1:3">
      <c r="A261" s="37">
        <v>44378</v>
      </c>
      <c r="B261" s="1" t="s">
        <v>46</v>
      </c>
      <c r="C261" s="8">
        <v>6845283</v>
      </c>
    </row>
    <row r="262" spans="1:3">
      <c r="A262" s="37">
        <v>44256</v>
      </c>
      <c r="B262" s="1" t="s">
        <v>50</v>
      </c>
      <c r="C262" s="8">
        <v>2138245</v>
      </c>
    </row>
    <row r="263" spans="1:3">
      <c r="A263" s="37">
        <v>44256</v>
      </c>
      <c r="B263" s="1" t="s">
        <v>80</v>
      </c>
      <c r="C263" s="8">
        <v>352834967</v>
      </c>
    </row>
    <row r="264" spans="1:3">
      <c r="A264" s="37">
        <v>44256</v>
      </c>
      <c r="B264" s="1" t="s">
        <v>59</v>
      </c>
      <c r="C264" s="8">
        <v>4465932</v>
      </c>
    </row>
    <row r="265" spans="1:3">
      <c r="A265" s="37">
        <v>44317</v>
      </c>
      <c r="B265" s="1" t="s">
        <v>53</v>
      </c>
      <c r="C265" s="8">
        <v>196066</v>
      </c>
    </row>
    <row r="266" spans="1:3">
      <c r="A266" s="37">
        <v>44317</v>
      </c>
      <c r="B266" s="1" t="s">
        <v>73</v>
      </c>
      <c r="C266" s="8">
        <v>13725973</v>
      </c>
    </row>
    <row r="267" spans="1:3">
      <c r="A267" s="37">
        <v>44228</v>
      </c>
      <c r="B267" s="1" t="s">
        <v>67</v>
      </c>
      <c r="C267" s="8">
        <v>47979246</v>
      </c>
    </row>
    <row r="268" spans="1:3">
      <c r="A268" s="37">
        <v>44378</v>
      </c>
      <c r="B268" s="1" t="s">
        <v>75</v>
      </c>
      <c r="C268" s="8">
        <v>28015676</v>
      </c>
    </row>
    <row r="269" spans="1:3">
      <c r="A269" s="37">
        <v>44409</v>
      </c>
      <c r="B269" s="1" t="s">
        <v>73</v>
      </c>
      <c r="C269" s="8">
        <v>14725092</v>
      </c>
    </row>
    <row r="270" spans="1:3">
      <c r="A270" s="37">
        <v>44256</v>
      </c>
      <c r="B270" s="1" t="s">
        <v>78</v>
      </c>
      <c r="C270" s="8">
        <v>1300249</v>
      </c>
    </row>
    <row r="271" spans="1:3">
      <c r="A271" s="37">
        <v>44409</v>
      </c>
      <c r="B271" s="1" t="s">
        <v>54</v>
      </c>
      <c r="C271" s="8">
        <v>15607765</v>
      </c>
    </row>
    <row r="272" spans="1:3">
      <c r="A272" s="37">
        <v>44409</v>
      </c>
      <c r="B272" s="1" t="s">
        <v>45</v>
      </c>
      <c r="C272" s="8">
        <v>2605758</v>
      </c>
    </row>
    <row r="273" spans="1:3">
      <c r="A273" s="37">
        <v>44409</v>
      </c>
      <c r="B273" s="1" t="s">
        <v>65</v>
      </c>
      <c r="C273" s="8">
        <v>1459487</v>
      </c>
    </row>
    <row r="274" spans="1:3">
      <c r="A274" s="37">
        <v>44348</v>
      </c>
      <c r="B274" s="1" t="s">
        <v>45</v>
      </c>
      <c r="C274" s="8">
        <v>2058355</v>
      </c>
    </row>
    <row r="275" spans="1:3">
      <c r="A275" s="37">
        <v>44256</v>
      </c>
      <c r="B275" s="1" t="s">
        <v>58</v>
      </c>
      <c r="C275" s="8">
        <v>114251590</v>
      </c>
    </row>
    <row r="276" spans="1:3">
      <c r="A276" s="37">
        <v>44287</v>
      </c>
      <c r="B276" s="1" t="s">
        <v>80</v>
      </c>
      <c r="C276" s="8">
        <v>338050883</v>
      </c>
    </row>
    <row r="277" spans="1:3">
      <c r="A277" s="37">
        <v>44317</v>
      </c>
      <c r="B277" s="1" t="s">
        <v>67</v>
      </c>
      <c r="C277" s="8">
        <v>135088079</v>
      </c>
    </row>
    <row r="278" spans="1:3">
      <c r="A278" s="37">
        <v>44409</v>
      </c>
      <c r="B278" s="1" t="s">
        <v>70</v>
      </c>
      <c r="C278" s="8">
        <v>3691781</v>
      </c>
    </row>
    <row r="279" spans="1:3">
      <c r="A279" s="37">
        <v>44287</v>
      </c>
      <c r="B279" s="1" t="s">
        <v>62</v>
      </c>
      <c r="C279" s="8">
        <v>1183</v>
      </c>
    </row>
    <row r="280" spans="1:3">
      <c r="A280" s="37">
        <v>44348</v>
      </c>
      <c r="B280" s="1" t="s">
        <v>56</v>
      </c>
      <c r="C280" s="8">
        <v>560812</v>
      </c>
    </row>
    <row r="281" spans="1:3">
      <c r="A281" s="37">
        <v>44287</v>
      </c>
      <c r="B281" s="1" t="s">
        <v>65</v>
      </c>
      <c r="C281" s="8">
        <v>1275647</v>
      </c>
    </row>
    <row r="282" spans="1:3">
      <c r="A282" s="37">
        <v>44440</v>
      </c>
      <c r="B282" s="1" t="s">
        <v>77</v>
      </c>
      <c r="C282" s="8">
        <v>6044517</v>
      </c>
    </row>
    <row r="283" spans="1:3">
      <c r="A283" s="37">
        <v>44317</v>
      </c>
      <c r="B283" s="1" t="s">
        <v>77</v>
      </c>
      <c r="C283" s="8">
        <v>3418587</v>
      </c>
    </row>
    <row r="284" spans="1:3">
      <c r="A284" s="37">
        <v>44378</v>
      </c>
      <c r="B284" s="1" t="s">
        <v>54</v>
      </c>
      <c r="C284" s="8">
        <v>13002441</v>
      </c>
    </row>
    <row r="285" spans="1:3">
      <c r="A285" s="37">
        <v>44287</v>
      </c>
      <c r="B285" s="1" t="s">
        <v>45</v>
      </c>
      <c r="C285" s="8">
        <v>2068097</v>
      </c>
    </row>
    <row r="286" spans="1:3">
      <c r="A286" s="37">
        <v>44378</v>
      </c>
      <c r="B286" s="1" t="s">
        <v>66</v>
      </c>
      <c r="C286" s="8">
        <v>724508658</v>
      </c>
    </row>
    <row r="287" spans="1:3">
      <c r="A287" s="37">
        <v>44317</v>
      </c>
      <c r="B287" s="1" t="s">
        <v>59</v>
      </c>
      <c r="C287" s="8">
        <v>4525874</v>
      </c>
    </row>
    <row r="288" spans="1:3">
      <c r="A288" s="37">
        <v>44256</v>
      </c>
      <c r="B288" s="1" t="s">
        <v>72</v>
      </c>
      <c r="C288" s="8">
        <v>6056620</v>
      </c>
    </row>
    <row r="289" spans="1:3">
      <c r="A289" s="37">
        <v>44378</v>
      </c>
      <c r="B289" s="1" t="s">
        <v>55</v>
      </c>
      <c r="C289" s="8">
        <v>816161</v>
      </c>
    </row>
    <row r="290" spans="1:3">
      <c r="A290" s="37">
        <v>44317</v>
      </c>
      <c r="B290" s="1" t="s">
        <v>63</v>
      </c>
      <c r="C290" s="1">
        <v>99</v>
      </c>
    </row>
    <row r="291" spans="1:3">
      <c r="A291" s="37">
        <v>44228</v>
      </c>
      <c r="B291" s="1" t="s">
        <v>79</v>
      </c>
      <c r="C291" s="8">
        <v>1461072</v>
      </c>
    </row>
    <row r="292" spans="1:3">
      <c r="A292" s="37">
        <v>44287</v>
      </c>
      <c r="B292" s="1" t="s">
        <v>71</v>
      </c>
      <c r="C292" s="8">
        <v>25568607</v>
      </c>
    </row>
    <row r="293" spans="1:3">
      <c r="A293" s="37">
        <v>44256</v>
      </c>
      <c r="B293" s="1" t="s">
        <v>57</v>
      </c>
      <c r="C293" s="8">
        <v>314558</v>
      </c>
    </row>
    <row r="294" spans="1:3">
      <c r="A294" s="37">
        <v>44256</v>
      </c>
      <c r="B294" s="1" t="s">
        <v>65</v>
      </c>
      <c r="C294" s="8">
        <v>1363148</v>
      </c>
    </row>
    <row r="295" spans="1:3">
      <c r="A295" s="37">
        <v>44317</v>
      </c>
      <c r="B295" s="1" t="s">
        <v>68</v>
      </c>
      <c r="C295" s="8">
        <v>129066</v>
      </c>
    </row>
    <row r="296" spans="1:3">
      <c r="A296" s="37">
        <v>44348</v>
      </c>
      <c r="B296" s="1" t="s">
        <v>72</v>
      </c>
      <c r="C296" s="8">
        <v>5710026</v>
      </c>
    </row>
    <row r="297" spans="1:3">
      <c r="A297" s="37">
        <v>44440</v>
      </c>
      <c r="B297" s="1" t="s">
        <v>74</v>
      </c>
      <c r="C297" s="8">
        <v>978495145</v>
      </c>
    </row>
    <row r="298" spans="1:3">
      <c r="A298" s="37">
        <v>44378</v>
      </c>
      <c r="B298" s="1" t="s">
        <v>80</v>
      </c>
      <c r="C298" s="8">
        <v>321420637</v>
      </c>
    </row>
    <row r="299" spans="1:3">
      <c r="A299" s="37">
        <v>44440</v>
      </c>
      <c r="B299" s="1" t="s">
        <v>69</v>
      </c>
      <c r="C299" s="8">
        <v>1191265</v>
      </c>
    </row>
    <row r="300" spans="1:3">
      <c r="A300" s="37">
        <v>44348</v>
      </c>
      <c r="B300" s="1" t="s">
        <v>63</v>
      </c>
      <c r="C300" s="1">
        <v>14</v>
      </c>
    </row>
    <row r="301" spans="1:3">
      <c r="A301" s="37">
        <v>44256</v>
      </c>
      <c r="B301" s="1" t="s">
        <v>66</v>
      </c>
      <c r="C301" s="8">
        <v>802841876</v>
      </c>
    </row>
    <row r="302" spans="1:3">
      <c r="A302" s="37">
        <v>44256</v>
      </c>
      <c r="B302" s="1" t="s">
        <v>47</v>
      </c>
      <c r="C302" s="8">
        <v>93707439</v>
      </c>
    </row>
    <row r="303" spans="1:3">
      <c r="A303" s="37">
        <v>44440</v>
      </c>
      <c r="B303" s="1" t="s">
        <v>53</v>
      </c>
      <c r="C303" s="8">
        <v>204793</v>
      </c>
    </row>
    <row r="304" spans="1:3">
      <c r="A304" s="37">
        <v>44197</v>
      </c>
      <c r="B304" s="1" t="s">
        <v>79</v>
      </c>
      <c r="C304" s="8">
        <v>1269944</v>
      </c>
    </row>
    <row r="305" spans="1:3">
      <c r="A305" s="37">
        <v>44197</v>
      </c>
      <c r="B305" s="1" t="s">
        <v>80</v>
      </c>
      <c r="C305" s="8">
        <v>270350334</v>
      </c>
    </row>
    <row r="306" spans="1:3">
      <c r="A306" s="37">
        <v>44228</v>
      </c>
      <c r="B306" s="1" t="s">
        <v>77</v>
      </c>
      <c r="C306" s="8">
        <v>2871250</v>
      </c>
    </row>
    <row r="307" spans="1:3">
      <c r="A307" s="37">
        <v>44287</v>
      </c>
      <c r="B307" s="1" t="s">
        <v>52</v>
      </c>
      <c r="C307" s="8">
        <v>16166717</v>
      </c>
    </row>
    <row r="308" spans="1:3">
      <c r="A308" s="37">
        <v>44348</v>
      </c>
      <c r="B308" s="1" t="s">
        <v>69</v>
      </c>
      <c r="C308" s="8">
        <v>926210</v>
      </c>
    </row>
    <row r="309" spans="1:3">
      <c r="A309" s="37">
        <v>44409</v>
      </c>
      <c r="B309" s="1" t="s">
        <v>50</v>
      </c>
      <c r="C309" s="8">
        <v>1190155</v>
      </c>
    </row>
    <row r="310" spans="1:3">
      <c r="A310" s="37">
        <v>44348</v>
      </c>
      <c r="B310" s="1" t="s">
        <v>70</v>
      </c>
      <c r="C310" s="8">
        <v>3026022</v>
      </c>
    </row>
    <row r="311" spans="1:3">
      <c r="A311" s="37">
        <v>44440</v>
      </c>
      <c r="B311" s="1" t="s">
        <v>71</v>
      </c>
      <c r="C311" s="8">
        <v>38983213</v>
      </c>
    </row>
    <row r="312" spans="1:3">
      <c r="A312" s="37">
        <v>44378</v>
      </c>
      <c r="B312" s="1" t="s">
        <v>49</v>
      </c>
      <c r="C312" s="8">
        <v>251554</v>
      </c>
    </row>
    <row r="313" spans="1:3">
      <c r="A313" s="37">
        <v>44228</v>
      </c>
      <c r="B313" s="1" t="s">
        <v>66</v>
      </c>
      <c r="C313" s="8">
        <v>644257771</v>
      </c>
    </row>
    <row r="314" spans="1:3">
      <c r="A314" s="37">
        <v>44378</v>
      </c>
      <c r="B314" s="1" t="s">
        <v>50</v>
      </c>
      <c r="C314" s="8">
        <v>1434220</v>
      </c>
    </row>
    <row r="315" spans="1:3">
      <c r="A315" s="37">
        <v>44197</v>
      </c>
      <c r="B315" s="1" t="s">
        <v>52</v>
      </c>
      <c r="C315" s="8">
        <v>9704815</v>
      </c>
    </row>
    <row r="316" spans="1:3">
      <c r="A316" s="37">
        <v>44440</v>
      </c>
      <c r="B316" s="1" t="s">
        <v>66</v>
      </c>
      <c r="C316" s="8">
        <v>910898729</v>
      </c>
    </row>
    <row r="317" spans="1:3">
      <c r="A317" s="37">
        <v>44440</v>
      </c>
      <c r="B317" s="1" t="s">
        <v>70</v>
      </c>
      <c r="C317" s="8">
        <v>4723810</v>
      </c>
    </row>
    <row r="318" spans="1:3">
      <c r="A318" s="37">
        <v>44287</v>
      </c>
      <c r="B318" s="1" t="s">
        <v>51</v>
      </c>
      <c r="C318" s="8">
        <v>3296408</v>
      </c>
    </row>
    <row r="319" spans="1:3">
      <c r="A319" s="37">
        <v>44409</v>
      </c>
      <c r="B319" s="1" t="s">
        <v>71</v>
      </c>
      <c r="C319" s="8">
        <v>34482419</v>
      </c>
    </row>
    <row r="320" spans="1:3">
      <c r="A320" s="37">
        <v>44228</v>
      </c>
      <c r="B320" s="1" t="s">
        <v>51</v>
      </c>
      <c r="C320" s="8">
        <v>12275976</v>
      </c>
    </row>
    <row r="321" spans="1:3">
      <c r="A321" s="37">
        <v>44317</v>
      </c>
      <c r="B321" s="1" t="s">
        <v>75</v>
      </c>
      <c r="C321" s="8">
        <v>29292392</v>
      </c>
    </row>
    <row r="322" spans="1:3">
      <c r="A322" s="37">
        <v>44228</v>
      </c>
      <c r="B322" s="1" t="s">
        <v>50</v>
      </c>
      <c r="C322" s="8">
        <v>2021416</v>
      </c>
    </row>
    <row r="323" spans="1:3">
      <c r="A323" s="37">
        <v>44228</v>
      </c>
      <c r="B323" s="1" t="s">
        <v>46</v>
      </c>
      <c r="C323" s="8">
        <v>5148746</v>
      </c>
    </row>
    <row r="324" spans="1:3">
      <c r="A324" s="37">
        <v>44378</v>
      </c>
      <c r="B324" s="1" t="s">
        <v>48</v>
      </c>
      <c r="C324" s="8">
        <v>748320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historical</vt:lpstr>
      <vt:lpstr>dp_projection</vt:lpstr>
      <vt:lpstr>email_projection</vt:lpstr>
      <vt:lpstr>event_identify_raw</vt:lpstr>
      <vt:lpstr>event_track_raw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Castino</dc:creator>
  <cp:lastModifiedBy>Matthew Castino</cp:lastModifiedBy>
  <dcterms:created xsi:type="dcterms:W3CDTF">2021-08-31T05:59:34Z</dcterms:created>
  <dcterms:modified xsi:type="dcterms:W3CDTF">2021-10-15T01:08:21Z</dcterms:modified>
</cp:coreProperties>
</file>