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jponmattam_hsph_harvard_edu/Documents/LMIC_population and mortality/20250102_revisions_Table 2/01_Table 2 decomp_1950 and 2019 cat/"/>
    </mc:Choice>
  </mc:AlternateContent>
  <xr:revisionPtr revIDLastSave="24" documentId="8_{687F5035-36D2-4CBF-9098-D5B4D7FDB82C}" xr6:coauthVersionLast="47" xr6:coauthVersionMax="47" xr10:uidLastSave="{D469AEE3-9351-4525-A575-8D1619CEAEEC}"/>
  <bookViews>
    <workbookView xWindow="-110" yWindow="-110" windowWidth="19420" windowHeight="10300" activeTab="5" xr2:uid="{F95CB1E0-1436-4781-B6FD-B368997AA20A}"/>
  </bookViews>
  <sheets>
    <sheet name="ReadMe" sheetId="1" r:id="rId1"/>
    <sheet name="Table 2" sheetId="2" r:id="rId2"/>
    <sheet name="Both_btw_e0" sheetId="3" r:id="rId3"/>
    <sheet name="Both_wthin_e0" sheetId="4" r:id="rId4"/>
    <sheet name="Both_btw_e65" sheetId="5" r:id="rId5"/>
    <sheet name="Both_wthin_e6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4" l="1" a="1"/>
  <c r="N18" i="4" s="1"/>
  <c r="P18" i="4" l="1" a="1"/>
  <c r="P18" i="4" s="1"/>
  <c r="P10" i="6" l="1" a="1"/>
  <c r="P10" i="6" s="1"/>
  <c r="N10" i="6" a="1"/>
  <c r="N10" i="6" s="1"/>
  <c r="F10" i="5" l="1"/>
  <c r="H13" i="2"/>
  <c r="H14" i="2"/>
  <c r="H15" i="2"/>
  <c r="H16" i="2"/>
  <c r="P21" i="6" a="1"/>
  <c r="P21" i="6" s="1"/>
  <c r="P20" i="6" a="1"/>
  <c r="P20" i="6" s="1"/>
  <c r="P19" i="6" a="1"/>
  <c r="P19" i="6" s="1"/>
  <c r="P18" i="6" a="1"/>
  <c r="P18" i="6" s="1"/>
  <c r="N18" i="6" a="1"/>
  <c r="N18" i="6" s="1"/>
  <c r="P13" i="6" a="1"/>
  <c r="P13" i="6" s="1"/>
  <c r="P12" i="6" a="1"/>
  <c r="P12" i="6" s="1"/>
  <c r="P11" i="6" a="1"/>
  <c r="P11" i="6" s="1"/>
  <c r="F18" i="5"/>
  <c r="P22" i="6" l="1"/>
  <c r="Q21" i="6" s="1"/>
  <c r="R21" i="6" s="1"/>
  <c r="S21" i="6" s="1"/>
  <c r="P15" i="6"/>
  <c r="Q12" i="6" s="1"/>
  <c r="R12" i="6" s="1"/>
  <c r="S12" i="6" s="1"/>
  <c r="G15" i="2" s="1"/>
  <c r="G10" i="5"/>
  <c r="G11" i="5" s="1"/>
  <c r="I13" i="5"/>
  <c r="I11" i="5"/>
  <c r="I10" i="5"/>
  <c r="I20" i="5"/>
  <c r="I18" i="5"/>
  <c r="I12" i="5"/>
  <c r="I19" i="5"/>
  <c r="I21" i="5"/>
  <c r="G18" i="5"/>
  <c r="G19" i="5" s="1"/>
  <c r="P21" i="4" a="1"/>
  <c r="P21" i="4" s="1"/>
  <c r="P20" i="4" a="1"/>
  <c r="P20" i="4" s="1"/>
  <c r="P19" i="4" a="1"/>
  <c r="P19" i="4" s="1"/>
  <c r="P10" i="4" a="1"/>
  <c r="P10" i="4" s="1"/>
  <c r="N10" i="4" a="1"/>
  <c r="N10" i="4" s="1"/>
  <c r="P12" i="4" a="1"/>
  <c r="P12" i="4" s="1"/>
  <c r="P13" i="4" a="1"/>
  <c r="P13" i="4" s="1"/>
  <c r="P11" i="4" a="1"/>
  <c r="P11" i="4" s="1"/>
  <c r="E8" i="2"/>
  <c r="E9" i="2"/>
  <c r="E10" i="2"/>
  <c r="E11" i="2"/>
  <c r="D8" i="2"/>
  <c r="D9" i="2"/>
  <c r="D10" i="2"/>
  <c r="D11" i="2"/>
  <c r="I21" i="3"/>
  <c r="I20" i="3"/>
  <c r="I19" i="3"/>
  <c r="I18" i="3"/>
  <c r="G18" i="3"/>
  <c r="F18" i="3"/>
  <c r="J10" i="3"/>
  <c r="I13" i="3"/>
  <c r="I12" i="3"/>
  <c r="I11" i="3"/>
  <c r="I10" i="3"/>
  <c r="G10" i="3"/>
  <c r="F10" i="3"/>
  <c r="Q10" i="6" l="1"/>
  <c r="R10" i="6" s="1"/>
  <c r="S10" i="6" s="1"/>
  <c r="G13" i="2" s="1"/>
  <c r="Q19" i="6"/>
  <c r="R19" i="6" s="1"/>
  <c r="S19" i="6" s="1"/>
  <c r="Q11" i="6"/>
  <c r="R11" i="6" s="1"/>
  <c r="S11" i="6" s="1"/>
  <c r="G14" i="2" s="1"/>
  <c r="Q20" i="6"/>
  <c r="R20" i="6" s="1"/>
  <c r="S20" i="6" s="1"/>
  <c r="Q18" i="6"/>
  <c r="R18" i="6" s="1"/>
  <c r="S18" i="6" s="1"/>
  <c r="Q13" i="6"/>
  <c r="R13" i="6" s="1"/>
  <c r="S13" i="6" s="1"/>
  <c r="G16" i="2" s="1"/>
  <c r="I14" i="5"/>
  <c r="J12" i="5" s="1"/>
  <c r="K12" i="5" s="1"/>
  <c r="L12" i="5" s="1"/>
  <c r="G10" i="2" s="1"/>
  <c r="I22" i="5"/>
  <c r="P22" i="4"/>
  <c r="Q20" i="4" s="1"/>
  <c r="R20" i="4" s="1"/>
  <c r="S20" i="4" s="1"/>
  <c r="E15" i="2" s="1"/>
  <c r="P15" i="4"/>
  <c r="Q11" i="4" s="1"/>
  <c r="R11" i="4" s="1"/>
  <c r="S11" i="4" s="1"/>
  <c r="D14" i="2" s="1"/>
  <c r="I22" i="3"/>
  <c r="J18" i="3" s="1"/>
  <c r="G11" i="3"/>
  <c r="I14" i="3"/>
  <c r="J12" i="3" s="1"/>
  <c r="K12" i="3" s="1"/>
  <c r="L12" i="3" s="1"/>
  <c r="G19" i="3"/>
  <c r="J18" i="5" l="1"/>
  <c r="J20" i="5"/>
  <c r="K20" i="5" s="1"/>
  <c r="L20" i="5" s="1"/>
  <c r="H10" i="2" s="1"/>
  <c r="J11" i="5"/>
  <c r="K11" i="5" s="1"/>
  <c r="L11" i="5" s="1"/>
  <c r="G9" i="2" s="1"/>
  <c r="J13" i="5"/>
  <c r="K13" i="5" s="1"/>
  <c r="L13" i="5" s="1"/>
  <c r="G11" i="2" s="1"/>
  <c r="J10" i="5"/>
  <c r="J19" i="5"/>
  <c r="K19" i="5" s="1"/>
  <c r="L19" i="5" s="1"/>
  <c r="H9" i="2" s="1"/>
  <c r="J21" i="5"/>
  <c r="K21" i="5" s="1"/>
  <c r="L21" i="5" s="1"/>
  <c r="H11" i="2" s="1"/>
  <c r="Q18" i="4"/>
  <c r="R18" i="4" s="1"/>
  <c r="S18" i="4" s="1"/>
  <c r="E13" i="2" s="1"/>
  <c r="Q21" i="4"/>
  <c r="R21" i="4" s="1"/>
  <c r="S21" i="4" s="1"/>
  <c r="E16" i="2" s="1"/>
  <c r="Q19" i="4"/>
  <c r="R19" i="4" s="1"/>
  <c r="S19" i="4" s="1"/>
  <c r="E14" i="2" s="1"/>
  <c r="Q10" i="4"/>
  <c r="R10" i="4" s="1"/>
  <c r="S10" i="4" s="1"/>
  <c r="D13" i="2" s="1"/>
  <c r="Q12" i="4"/>
  <c r="R12" i="4" s="1"/>
  <c r="S12" i="4" s="1"/>
  <c r="D15" i="2" s="1"/>
  <c r="Q13" i="4"/>
  <c r="R13" i="4" s="1"/>
  <c r="S13" i="4" s="1"/>
  <c r="D16" i="2" s="1"/>
  <c r="J21" i="3"/>
  <c r="K21" i="3" s="1"/>
  <c r="L21" i="3" s="1"/>
  <c r="J20" i="3"/>
  <c r="K20" i="3" s="1"/>
  <c r="L20" i="3" s="1"/>
  <c r="J19" i="3"/>
  <c r="K19" i="3" s="1"/>
  <c r="L19" i="3" s="1"/>
  <c r="J11" i="3"/>
  <c r="K11" i="3" s="1"/>
  <c r="L11" i="3" s="1"/>
  <c r="K10" i="3"/>
  <c r="L10" i="3" s="1"/>
  <c r="J13" i="3"/>
  <c r="K13" i="3" s="1"/>
  <c r="L13" i="3" s="1"/>
  <c r="J22" i="3"/>
  <c r="K18" i="3"/>
  <c r="L18" i="3" s="1"/>
  <c r="J14" i="3"/>
  <c r="J14" i="5" l="1"/>
  <c r="K10" i="5"/>
  <c r="L10" i="5" s="1"/>
  <c r="G8" i="2" s="1"/>
  <c r="J22" i="5"/>
  <c r="K18" i="5"/>
  <c r="L18" i="5" s="1"/>
  <c r="H8" i="2" s="1"/>
</calcChain>
</file>

<file path=xl/sharedStrings.xml><?xml version="1.0" encoding="utf-8"?>
<sst xmlns="http://schemas.openxmlformats.org/spreadsheetml/2006/main" count="2490" uniqueCount="374">
  <si>
    <t>Sheet name</t>
  </si>
  <si>
    <t>Description</t>
  </si>
  <si>
    <t>Table 2</t>
  </si>
  <si>
    <t>Table 2 summary</t>
  </si>
  <si>
    <t>Both/Female/Male_btw</t>
  </si>
  <si>
    <t>worksheets with between-group variance calculations</t>
  </si>
  <si>
    <t>Both/Female/Male_within</t>
  </si>
  <si>
    <t>worksheets with within-group variance calculations</t>
  </si>
  <si>
    <t>Formulas</t>
  </si>
  <si>
    <t>weighted between-group variance</t>
  </si>
  <si>
    <t>SUMPRODUCT((G3:G6 - B25)^2,J3:J6)/SUM(J3:J6)</t>
  </si>
  <si>
    <t>NOTE: LE_group comes from the LE at birth for the group calculated in the UN life table</t>
  </si>
  <si>
    <t>weighted within-group variance</t>
  </si>
  <si>
    <t>SUM(SUMPRODUCT((I2:I90-T3)^2,L2:L90), SUMPRODUCT((I91:I144-T4)^2,L91:L144), SUMPRODUCT((I145:I198-T5)^2,L145:L198), SUMPRODUCT((I199:I226-T6)^2,L199:L226))/SUM(L2:L226)</t>
  </si>
  <si>
    <t>Data Sources</t>
  </si>
  <si>
    <t>Both</t>
  </si>
  <si>
    <t>Between-group variance</t>
  </si>
  <si>
    <t>High-income, %</t>
  </si>
  <si>
    <t>Upper-middle income, %</t>
  </si>
  <si>
    <t>Lower-middle income, %</t>
  </si>
  <si>
    <t>Lower income, %</t>
  </si>
  <si>
    <t>Within-group variance</t>
  </si>
  <si>
    <t>weighted LE - from Table 1 INC</t>
  </si>
  <si>
    <t>High</t>
  </si>
  <si>
    <t>pop</t>
  </si>
  <si>
    <t>Lower</t>
  </si>
  <si>
    <t>UM</t>
  </si>
  <si>
    <t>LM</t>
  </si>
  <si>
    <t>World</t>
  </si>
  <si>
    <t>btw var-1950</t>
  </si>
  <si>
    <t>Low</t>
  </si>
  <si>
    <t>btw var-2019</t>
  </si>
  <si>
    <t>Sex</t>
  </si>
  <si>
    <t>Region</t>
  </si>
  <si>
    <t>ISO3</t>
  </si>
  <si>
    <t>Age</t>
  </si>
  <si>
    <t>Type</t>
  </si>
  <si>
    <t>group</t>
  </si>
  <si>
    <t>e0_1950</t>
  </si>
  <si>
    <t>e0_2019</t>
  </si>
  <si>
    <t>pop_1950</t>
  </si>
  <si>
    <t>pop_2019</t>
  </si>
  <si>
    <t>WORLD</t>
  </si>
  <si>
    <t/>
  </si>
  <si>
    <t>High-income countries</t>
  </si>
  <si>
    <t>Upper-middle-income countries</t>
  </si>
  <si>
    <t>Lower-middle-income countries</t>
  </si>
  <si>
    <t>Low-income countries</t>
  </si>
  <si>
    <t>Burundi</t>
  </si>
  <si>
    <t>BDI</t>
  </si>
  <si>
    <t>Country/Area</t>
  </si>
  <si>
    <t>Lower-income</t>
  </si>
  <si>
    <t>Comoros</t>
  </si>
  <si>
    <t>COM</t>
  </si>
  <si>
    <t>Djibouti</t>
  </si>
  <si>
    <t>DJI</t>
  </si>
  <si>
    <t>Upper-middle income</t>
  </si>
  <si>
    <t>Ethiopia</t>
  </si>
  <si>
    <t>ETH</t>
  </si>
  <si>
    <t>Kenya</t>
  </si>
  <si>
    <t>KEN</t>
  </si>
  <si>
    <t>Madagascar</t>
  </si>
  <si>
    <t>MDG</t>
  </si>
  <si>
    <t>Lower-middle income</t>
  </si>
  <si>
    <t>Malawi</t>
  </si>
  <si>
    <t>MWI</t>
  </si>
  <si>
    <t>Mauritius</t>
  </si>
  <si>
    <t>MUS</t>
  </si>
  <si>
    <t>Mozambique</t>
  </si>
  <si>
    <t>MOZ</t>
  </si>
  <si>
    <t>Rwanda</t>
  </si>
  <si>
    <t>RWA</t>
  </si>
  <si>
    <t>Seychelles</t>
  </si>
  <si>
    <t>SYC</t>
  </si>
  <si>
    <t>High-income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</si>
  <si>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</si>
  <si>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</si>
  <si>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</si>
  <si>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</si>
  <si>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</si>
  <si>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</si>
  <si>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</si>
  <si>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</si>
  <si>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</si>
  <si>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</si>
  <si>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</si>
  <si>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</si>
  <si>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</si>
  <si>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</si>
  <si>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</si>
  <si>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</si>
  <si>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</si>
  <si>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</si>
  <si>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</si>
  <si>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</si>
  <si>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</si>
  <si>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</si>
  <si>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</si>
  <si>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</si>
  <si>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</si>
  <si>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</si>
  <si>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</si>
  <si>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</si>
  <si>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</si>
  <si>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</si>
  <si>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</si>
  <si>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</si>
  <si>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</si>
  <si>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</si>
  <si>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</si>
  <si>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</si>
  <si>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</si>
  <si>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</si>
  <si>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</si>
  <si>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</si>
  <si>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</si>
  <si>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</si>
  <si>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</si>
  <si>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</si>
  <si>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</si>
  <si>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</si>
  <si>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</si>
  <si>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</si>
  <si>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</si>
  <si>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</si>
  <si>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</si>
  <si>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</si>
  <si>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</si>
  <si>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</si>
  <si>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C�te d'Ivoire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</si>
  <si>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</si>
  <si>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</si>
  <si>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</si>
  <si>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</si>
  <si>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</si>
  <si>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</si>
  <si>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</si>
  <si>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</si>
  <si>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</si>
  <si>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</si>
  <si>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</si>
  <si>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</si>
  <si>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</si>
  <si>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</si>
  <si>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</si>
  <si>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</si>
  <si>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</si>
  <si>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</si>
  <si>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</si>
  <si>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Senegal</t>
  </si>
  <si>
    <t>SEN</t>
  </si>
  <si>
    <t>Sierra Leone</t>
  </si>
  <si>
    <t>SLE</t>
  </si>
  <si>
    <t>Togo</t>
  </si>
  <si>
    <t>TGO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</si>
  <si>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</si>
  <si>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</si>
  <si>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</si>
  <si>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</si>
  <si>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</si>
  <si>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</si>
  <si>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</si>
  <si>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</si>
  <si>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</si>
  <si>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</si>
  <si>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</si>
  <si>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</si>
  <si>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SAR</t>
  </si>
  <si>
    <t>HKG</t>
  </si>
  <si>
    <t>China, Taiwan Province of China</t>
  </si>
  <si>
    <t>TWN</t>
  </si>
  <si>
    <t>Japan</t>
  </si>
  <si>
    <t>JPN</t>
  </si>
  <si>
    <t>Mongolia</t>
  </si>
  <si>
    <t>MNG</t>
  </si>
  <si>
    <t>Republic of Korea</t>
  </si>
  <si>
    <t>KOR</t>
  </si>
  <si>
    <t>Afghanistan</t>
  </si>
  <si>
    <t>AFG</t>
  </si>
  <si>
    <t>Bangladesh</t>
  </si>
  <si>
    <t>BGD</t>
  </si>
  <si>
    <t>India</t>
  </si>
  <si>
    <t>IND</t>
  </si>
  <si>
    <t>Iran (Islamic Republic of)</t>
  </si>
  <si>
    <t>IRN</t>
  </si>
  <si>
    <t>Nepal</t>
  </si>
  <si>
    <t>NPL</t>
  </si>
  <si>
    <t>Pakistan</t>
  </si>
  <si>
    <t>PAK</t>
  </si>
  <si>
    <t>Sri Lanka</t>
  </si>
  <si>
    <t>LKA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</si>
  <si>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</si>
  <si>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</si>
  <si>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</si>
  <si>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</si>
  <si>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</si>
  <si>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</si>
  <si>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</si>
  <si>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</si>
  <si>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</si>
  <si>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</si>
  <si>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</si>
  <si>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</si>
  <si>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</si>
  <si>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</si>
  <si>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</si>
  <si>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</si>
  <si>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Viet Nam</t>
  </si>
  <si>
    <t>VNM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</si>
  <si>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</si>
  <si>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</si>
  <si>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</si>
  <si>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</si>
  <si>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</si>
  <si>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</si>
  <si>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</si>
  <si>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</si>
  <si>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</si>
  <si>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</si>
  <si>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</si>
  <si>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</si>
  <si>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</si>
  <si>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</si>
  <si>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</si>
  <si>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</si>
  <si>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</si>
  <si>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</si>
  <si>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</si>
  <si>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</si>
  <si>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</si>
  <si>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</si>
  <si>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</si>
  <si>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</si>
  <si>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</si>
  <si>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</si>
  <si>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</si>
  <si>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</si>
  <si>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</si>
  <si>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</si>
  <si>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T�rkiye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</si>
  <si>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</si>
  <si>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</si>
  <si>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</si>
  <si>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</si>
  <si>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</si>
  <si>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</si>
  <si>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</si>
  <si>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</si>
  <si>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</si>
  <si>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</si>
  <si>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</si>
  <si>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</si>
  <si>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</si>
  <si>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</si>
  <si>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</si>
  <si>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</si>
  <si>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</si>
  <si>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</si>
  <si>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</si>
  <si>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Ukraine</t>
  </si>
  <si>
    <t>UKR</t>
  </si>
  <si>
    <t>Denmark</t>
  </si>
  <si>
    <t>DNK</t>
  </si>
  <si>
    <t>Estonia</t>
  </si>
  <si>
    <t>EST</t>
  </si>
  <si>
    <t>Finland</t>
  </si>
  <si>
    <t>FIN</t>
  </si>
  <si>
    <t>Iceland</t>
  </si>
  <si>
    <t>ISL</t>
  </si>
  <si>
    <t>Ireland</t>
  </si>
  <si>
    <t>IRL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</si>
  <si>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</si>
  <si>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</si>
  <si>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</si>
  <si>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</si>
  <si>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</si>
  <si>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</si>
  <si>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</si>
  <si>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</si>
  <si>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</t>
  </si>
  <si>
    <t>GBR</t>
  </si>
  <si>
    <t>Albania</t>
  </si>
  <si>
    <t>ALB</t>
  </si>
  <si>
    <t>Greece</t>
  </si>
  <si>
    <t>GRC</t>
  </si>
  <si>
    <t>Italy</t>
  </si>
  <si>
    <t>ITA</t>
  </si>
  <si>
    <t>Malta</t>
  </si>
  <si>
    <t>MLT</t>
  </si>
  <si>
    <t>Portugal</t>
  </si>
  <si>
    <t>PRT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</si>
  <si>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</si>
  <si>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</si>
  <si>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</si>
  <si>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</si>
  <si>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</si>
  <si>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</si>
  <si>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</si>
  <si>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</si>
  <si>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</si>
  <si>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</si>
  <si>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Luxembourg</t>
  </si>
  <si>
    <t>LUX</t>
  </si>
  <si>
    <t>Netherlands</t>
  </si>
  <si>
    <t>NLD</t>
  </si>
  <si>
    <t>Switzerland</t>
  </si>
  <si>
    <t>CHE</t>
  </si>
  <si>
    <t>Barbados</t>
  </si>
  <si>
    <t>BRB</t>
  </si>
  <si>
    <t>Cuba</t>
  </si>
  <si>
    <t>CUB</t>
  </si>
  <si>
    <t>Dominica</t>
  </si>
  <si>
    <t>DMA</t>
  </si>
  <si>
    <t>Dominican Republic</t>
  </si>
  <si>
    <t>DOM</t>
  </si>
  <si>
    <t>Haiti</t>
  </si>
  <si>
    <t>HTI</t>
  </si>
  <si>
    <t>Jamaica</t>
  </si>
  <si>
    <t>JAM</t>
  </si>
  <si>
    <t>Puerto Rico</t>
  </si>
  <si>
    <t>PRI</t>
  </si>
  <si>
    <t>Saint Lucia</t>
  </si>
  <si>
    <t>LCA</t>
  </si>
  <si>
    <t>Trinidad and Tobago</t>
  </si>
  <si>
    <t>TTO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</si>
  <si>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</si>
  <si>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</si>
  <si>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</si>
  <si>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</si>
  <si>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</si>
  <si>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</si>
  <si>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</si>
  <si>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</si>
  <si>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</si>
  <si>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</si>
  <si>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</si>
  <si>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</si>
  <si>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</si>
  <si>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</si>
  <si>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</si>
  <si>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</si>
  <si>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</si>
  <si>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</si>
  <si>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</si>
  <si>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</si>
  <si>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</si>
  <si>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</si>
  <si>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</si>
  <si>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</si>
  <si>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</si>
  <si>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</si>
  <si>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Paraguay</t>
  </si>
  <si>
    <t>PRY</t>
  </si>
  <si>
    <t>Peru</t>
  </si>
  <si>
    <t>PER</t>
  </si>
  <si>
    <t>Uruguay</t>
  </si>
  <si>
    <t>URY</t>
  </si>
  <si>
    <t>Venezuela (Bolivarian Republic of)</t>
  </si>
  <si>
    <t>VEN</t>
  </si>
  <si>
    <t>Canada</t>
  </si>
  <si>
    <t>CAN</t>
  </si>
  <si>
    <t>United States of America</t>
  </si>
  <si>
    <t>USA</t>
  </si>
  <si>
    <t>Australia</t>
  </si>
  <si>
    <t>AUS</t>
  </si>
  <si>
    <t>New Zealand</t>
  </si>
  <si>
    <t>NZL</t>
  </si>
  <si>
    <t>high</t>
  </si>
  <si>
    <t>within var - 1950</t>
  </si>
  <si>
    <t>e65_1950</t>
  </si>
  <si>
    <t>e65_2019</t>
  </si>
  <si>
    <t>within var - 2019</t>
  </si>
  <si>
    <t>LE0</t>
  </si>
  <si>
    <t>LE65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</si>
</sst>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2" borderId="0" xfId="0" applyFont="1" applyFill="1"/>
    <xf numFmtId="164" fontId="0" fillId="2" borderId="0" xfId="1" applyNumberFormat="1" applyFont="1" applyFill="1"/>
    <xf numFmtId="164" fontId="0" fillId="2" borderId="0" xfId="1" applyNumberFormat="1" applyFont="1" applyFill="1" applyAlignment="1">
      <alignment horizontal="left"/>
    </xf>
    <xf numFmtId="0" fontId="0" fillId="2" borderId="0" xfId="0" applyFill="1" applyAlignment="1">
      <alignment horizontal="left" indent="1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left"/>
    </xf>
    <xf numFmtId="2" fontId="0" fillId="0" borderId="0" xfId="0" applyNumberFormat="1"/>
    <xf numFmtId="0" fontId="3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142874</xdr:colOff>
      <xdr:row>7</xdr:row>
      <xdr:rowOff>141285</xdr:rowOff>
    </xdr:from>
    <xdr:ext cx="10868025" cy="5064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1D5724-5914-4E14-A09B-F6CCD0BBFD3B}"/>
                </a:ext>
              </a:extLst>
            </xdr:cNvPr>
            <xdr:cNvSpPr txBox="1"/>
          </xdr:nvSpPr>
          <xdr:spPr>
            <a:xfrm>
              <a:off x="7185024" y="1798635"/>
              <a:ext cx="10868025" cy="506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d>
                        <m:dPr>
                          <m:begChr m:val="["/>
                          <m:endChr m:val="]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h𝑖𝑔h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𝐻𝑖𝑔h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𝑖𝑛𝑐𝑜𝑚𝑒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𝑔𝑟𝑜𝑢𝑝𝑠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𝑝𝑜𝑝𝑢𝑙𝑎𝑡𝑖𝑜</m:t>
                                  </m:r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𝑖</m:t>
                                          </m:r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𝑈𝑀</m:t>
                                          </m:r>
                                        </m:sub>
                                      </m:sSub>
                                    </m:sub>
                                  </m:s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∗</m:t>
                                  </m:r>
                                  <m:sSup>
                                    <m:sSup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d>
                                        <m:d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d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sSub>
                                                <m:sSubPr>
                                                  <m:ctrlP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𝐸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𝑖</m:t>
                                                  </m:r>
                                                </m:sub>
                                              </m:sSub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𝑈𝑀</m:t>
                                              </m:r>
                                            </m:sub>
                                          </m:s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acc>
                                            <m:accPr>
                                              <m:chr m:val="̅"/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acc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𝑤𝑒𝑖𝑔h𝑡𝑒𝑑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𝐿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𝐸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𝑖𝑛𝑐𝑜𝑚𝑒</m:t>
                                                  </m:r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 </m:t>
                                                  </m:r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𝑔𝑟𝑜𝑢𝑝𝑠</m:t>
                                                  </m:r>
                                                </m:sub>
                                              </m:sSub>
                                            </m:e>
                                          </m:acc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</m:e>
                                      </m:d>
                                    </m:e>
                                    <m:sup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p>
                                  </m:sSup>
                                </m:e>
                              </m:nary>
                            </m:e>
                          </m:nary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+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𝐿𝑀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𝐿𝑀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𝑖𝑛𝑐𝑜𝑚𝑒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𝑔𝑟𝑜𝑢𝑝𝑠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nary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𝐿𝑜𝑤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𝐿𝑜𝑤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𝑖𝑛𝑐𝑜𝑚𝑒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𝑔𝑟𝑜𝑢𝑝𝑠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nary>
                        </m:e>
                      </m:d>
                    </m:num>
                    <m:den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𝑝𝑜𝑝𝑢𝑙𝑎𝑡𝑖𝑜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1D5724-5914-4E14-A09B-F6CCD0BBFD3B}"/>
                </a:ext>
              </a:extLst>
            </xdr:cNvPr>
            <xdr:cNvSpPr txBox="1"/>
          </xdr:nvSpPr>
          <xdr:spPr>
            <a:xfrm>
              <a:off x="7185024" y="1798635"/>
              <a:ext cx="10868025" cy="506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[∑▒〖𝑝𝑜𝑝𝑢𝑙𝑎𝑡𝑖𝑜𝑛_(𝑖_ℎ𝑖𝑔ℎ )∗(𝐿〖𝐸_𝑖〗_𝐻𝑖𝑔ℎ−(𝑤𝑒𝑖𝑔ℎ𝑡𝑒𝑑 𝐿𝐸_(𝑖𝑛𝑐𝑜𝑚𝑒 𝑔𝑟𝑜𝑢𝑝𝑠) ) ̅  )^2+∑▒〖𝑝𝑜𝑝𝑢𝑙𝑎𝑡𝑖𝑜𝑛_(𝑖_𝑈𝑀 )∗(𝐿〖𝐸_𝑖〗_𝑈𝑀−(𝑤𝑒𝑖𝑔ℎ𝑡𝑒𝑑 𝐿𝐸_(𝑖𝑛𝑐𝑜𝑚𝑒 𝑔𝑟𝑜𝑢𝑝𝑠) ) ̅  )^2 〗〗  +∑▒〖𝑝𝑜𝑝𝑢𝑙𝑎𝑡𝑖𝑜𝑛_(𝑖_𝐿𝑀 )∗(𝐿〖𝐸_𝑖〗_𝐿𝑀−(𝑤𝑒𝑖𝑔ℎ𝑡𝑒𝑑 𝐿𝐸_(𝑖𝑛𝑐𝑜𝑚𝑒 𝑔𝑟𝑜𝑢𝑝𝑠) ) ̅  )^2 〗+∑▒〖𝑝𝑜𝑝𝑢𝑙𝑎𝑡𝑖𝑜𝑛_(𝑖_𝐿𝑜𝑤 )∗(𝐿〖𝐸_𝑖〗_𝐿𝑜𝑤−(𝑤𝑒𝑖𝑔ℎ𝑡𝑒𝑑 𝐿𝐸_(𝑖𝑛𝑐𝑜𝑚𝑒 𝑔𝑟𝑜𝑢𝑝𝑠) ) ̅  )^2 〗]/(∑▒〖𝑝𝑜𝑝𝑢𝑙𝑎𝑡𝑖𝑜𝑛_𝑖 〗)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123825</xdr:colOff>
      <xdr:row>8</xdr:row>
      <xdr:rowOff>409575</xdr:rowOff>
    </xdr:from>
    <xdr:ext cx="10868025" cy="5064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52632F3-79FA-46C0-B980-5F68A185532A}"/>
                </a:ext>
              </a:extLst>
            </xdr:cNvPr>
            <xdr:cNvSpPr txBox="1"/>
          </xdr:nvSpPr>
          <xdr:spPr>
            <a:xfrm>
              <a:off x="7165975" y="2619375"/>
              <a:ext cx="10868025" cy="506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d>
                        <m:dPr>
                          <m:begChr m:val="["/>
                          <m:endChr m:val="]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h𝑖𝑔h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𝐻𝑖𝑔h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h𝑖𝑔h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𝑝𝑜𝑝𝑢𝑙𝑎𝑡𝑖𝑜</m:t>
                                  </m:r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𝑖</m:t>
                                          </m:r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𝑈𝑀</m:t>
                                          </m:r>
                                        </m:sub>
                                      </m:sSub>
                                    </m:sub>
                                  </m:s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∗</m:t>
                                  </m:r>
                                  <m:sSup>
                                    <m:sSup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d>
                                        <m:d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d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sSub>
                                                <m:sSubPr>
                                                  <m:ctrlP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𝐸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𝑖</m:t>
                                                  </m:r>
                                                </m:sub>
                                              </m:sSub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𝑈𝑀</m:t>
                                              </m:r>
                                            </m:sub>
                                          </m:s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acc>
                                            <m:accPr>
                                              <m:chr m:val="̅"/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acc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𝑤𝑒𝑖𝑔h𝑡𝑒𝑑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𝐿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𝐸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𝑖𝑈𝑀</m:t>
                                                  </m:r>
                                                </m:sub>
                                              </m:sSub>
                                            </m:e>
                                          </m:acc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</m:e>
                                      </m:d>
                                    </m:e>
                                    <m:sup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p>
                                  </m:sSup>
                                </m:e>
                              </m:nary>
                            </m:e>
                          </m:nary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+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𝐿𝑀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𝐿𝑀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𝐿𝑀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nary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𝐿𝑜𝑤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𝐿𝑜𝑤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𝑖𝐿𝑜𝑤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nary>
                        </m:e>
                      </m:d>
                    </m:num>
                    <m:den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𝑝𝑜𝑝𝑢𝑙𝑎𝑡𝑖𝑜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52632F3-79FA-46C0-B980-5F68A185532A}"/>
                </a:ext>
              </a:extLst>
            </xdr:cNvPr>
            <xdr:cNvSpPr txBox="1"/>
          </xdr:nvSpPr>
          <xdr:spPr>
            <a:xfrm>
              <a:off x="7165975" y="2619375"/>
              <a:ext cx="10868025" cy="506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[∑▒〖𝑝𝑜𝑝𝑢𝑙𝑎𝑡𝑖𝑜𝑛_(𝑖_ℎ𝑖𝑔ℎ )∗(𝐿〖𝐸_𝑖〗_𝐻𝑖𝑔ℎ−(𝑤𝑒𝑖𝑔ℎ𝑡𝑒𝑑 𝐿𝐸_ℎ𝑖𝑔ℎ ) ̅  )^2+∑▒〖𝑝𝑜𝑝𝑢𝑙𝑎𝑡𝑖𝑜𝑛_(𝑖_𝑈𝑀 )∗(𝐿〖𝐸_𝑖〗_𝑈𝑀−(𝑤𝑒𝑖𝑔ℎ𝑡𝑒𝑑 𝐿𝐸_𝑖𝑈𝑀 ) ̅  )^2 〗〗  +∑▒〖𝑝𝑜𝑝𝑢𝑙𝑎𝑡𝑖𝑜𝑛_(𝑖_𝐿𝑀 )∗(𝐿〖𝐸_𝑖〗_𝐿𝑀−(𝑤𝑒𝑖𝑔ℎ𝑡𝑒𝑑 𝐿𝐸_𝐿𝑀 ) ̅  )^2 〗+∑▒〖𝑝𝑜𝑝𝑢𝑙𝑎𝑡𝑖𝑜𝑛_(𝑖_𝐿𝑜𝑤 )∗(𝐿〖𝐸_𝑖〗_𝐿𝑜𝑤−(𝑤𝑒𝑖𝑔ℎ𝑡𝑒𝑑 𝐿𝐸_𝑖𝐿𝑜𝑤 ) ̅  )^2 〗]/(∑▒〖𝑝𝑜𝑝𝑢𝑙𝑎𝑡𝑖𝑜𝑛_𝑖 〗)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A69F-97B4-46F6-AB45-883FEB056387}">
  <dimension ref="B2:D16"/>
  <sheetViews>
    <sheetView workbookViewId="0">
      <selection activeCell="D7" sqref="D7"/>
    </sheetView>
  </sheetViews>
  <sheetFormatPr defaultColWidth="8.7265625" defaultRowHeight="14.5" x14ac:dyDescent="0.35"/>
  <cols>
    <col min="1" max="1" width="8.7265625" style="3"/>
    <col min="2" max="2" width="17.1796875" style="3" customWidth="1"/>
    <col min="3" max="3" width="44.453125" style="3" customWidth="1"/>
    <col min="4" max="4" width="30.453125" style="3" customWidth="1"/>
    <col min="5" max="16384" width="8.7265625" style="3"/>
  </cols>
  <sheetData>
    <row r="2" spans="2:4" x14ac:dyDescent="0.35">
      <c r="B2" s="1" t="s">
        <v>0</v>
      </c>
      <c r="C2" s="2" t="s">
        <v>1</v>
      </c>
    </row>
    <row r="3" spans="2:4" x14ac:dyDescent="0.35">
      <c r="B3" s="2" t="s">
        <v>2</v>
      </c>
      <c r="C3" s="2" t="s">
        <v>3</v>
      </c>
    </row>
    <row r="4" spans="2:4" ht="29" x14ac:dyDescent="0.35">
      <c r="B4" s="4" t="s">
        <v>4</v>
      </c>
      <c r="C4" s="4" t="s">
        <v>5</v>
      </c>
    </row>
    <row r="5" spans="2:4" ht="29" x14ac:dyDescent="0.35">
      <c r="B5" s="4" t="s">
        <v>6</v>
      </c>
      <c r="C5" s="4" t="s">
        <v>7</v>
      </c>
    </row>
    <row r="7" spans="2:4" x14ac:dyDescent="0.35">
      <c r="B7" s="5" t="s">
        <v>8</v>
      </c>
    </row>
    <row r="8" spans="2:4" ht="43.5" x14ac:dyDescent="0.35">
      <c r="B8" s="4" t="s">
        <v>9</v>
      </c>
      <c r="C8" s="4" t="s">
        <v>10</v>
      </c>
      <c r="D8" s="4" t="s">
        <v>11</v>
      </c>
    </row>
    <row r="9" spans="2:4" ht="72.5" x14ac:dyDescent="0.35">
      <c r="B9" s="4" t="s">
        <v>12</v>
      </c>
      <c r="C9" s="4" t="s">
        <v>13</v>
      </c>
      <c r="D9" s="4" t="s">
        <v>11</v>
      </c>
    </row>
    <row r="16" spans="2:4" x14ac:dyDescent="0.35">
      <c r="B16" s="5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12B9-8C9B-431A-A31E-1D85C5BD8E2B}">
  <sheetPr>
    <tabColor rgb="FF92D050"/>
  </sheetPr>
  <dimension ref="C5:H16"/>
  <sheetViews>
    <sheetView workbookViewId="0">
      <selection activeCell="H7" sqref="H7"/>
    </sheetView>
  </sheetViews>
  <sheetFormatPr defaultRowHeight="14.5" x14ac:dyDescent="0.35"/>
  <cols>
    <col min="1" max="2" width="8.7265625" style="3"/>
    <col min="3" max="3" width="24.08984375" style="3" customWidth="1"/>
    <col min="4" max="16384" width="8.7265625" style="3"/>
  </cols>
  <sheetData>
    <row r="5" spans="3:8" x14ac:dyDescent="0.35">
      <c r="D5" s="3" t="s">
        <v>372</v>
      </c>
      <c r="G5" s="3" t="s">
        <v>373</v>
      </c>
    </row>
    <row r="6" spans="3:8" x14ac:dyDescent="0.35">
      <c r="D6" s="3">
        <v>1950</v>
      </c>
      <c r="E6" s="3">
        <v>2019</v>
      </c>
      <c r="G6" s="3">
        <v>1950</v>
      </c>
      <c r="H6" s="3">
        <v>2019</v>
      </c>
    </row>
    <row r="7" spans="3:8" x14ac:dyDescent="0.35">
      <c r="C7" s="3" t="s">
        <v>16</v>
      </c>
      <c r="D7" s="6"/>
      <c r="E7" s="7"/>
    </row>
    <row r="8" spans="3:8" x14ac:dyDescent="0.35">
      <c r="C8" s="8" t="s">
        <v>17</v>
      </c>
      <c r="D8" s="9" t="str">
        <f>Both_btw_e0!L10</f>
        <v>59.67%</v>
      </c>
      <c r="E8" s="9" t="str">
        <f>Both_btw_e0!L18</f>
        <v>33%</v>
      </c>
      <c r="G8" s="3" t="str">
        <f>Both_btw_e65!L10</f>
        <v>41.4%</v>
      </c>
      <c r="H8" s="3" t="str">
        <f>Both_btw_e65!L18</f>
        <v>51.21%</v>
      </c>
    </row>
    <row r="9" spans="3:8" x14ac:dyDescent="0.35">
      <c r="C9" s="8" t="s">
        <v>18</v>
      </c>
      <c r="D9" s="9" t="str">
        <f>Both_btw_e0!L11</f>
        <v>6.73%</v>
      </c>
      <c r="E9" s="9" t="str">
        <f>Both_btw_e0!L19</f>
        <v>16.55%</v>
      </c>
      <c r="G9" s="3" t="str">
        <f>Both_btw_e65!L11</f>
        <v>4.63%</v>
      </c>
      <c r="H9" s="3" t="str">
        <f>Both_btw_e65!L19</f>
        <v>0.05%</v>
      </c>
    </row>
    <row r="10" spans="3:8" x14ac:dyDescent="0.35">
      <c r="C10" s="8" t="s">
        <v>19</v>
      </c>
      <c r="D10" s="9" t="str">
        <f>Both_btw_e0!L12</f>
        <v>5.38%</v>
      </c>
      <c r="E10" s="9" t="str">
        <f>Both_btw_e0!L20</f>
        <v>15.74%</v>
      </c>
      <c r="G10" s="3" t="str">
        <f>Both_btw_e65!L12</f>
        <v>0.43%</v>
      </c>
      <c r="H10" s="3" t="str">
        <f>Both_btw_e65!L20</f>
        <v>35.21%</v>
      </c>
    </row>
    <row r="11" spans="3:8" x14ac:dyDescent="0.35">
      <c r="C11" s="8" t="s">
        <v>20</v>
      </c>
      <c r="D11" s="9" t="str">
        <f>Both_btw_e0!L13</f>
        <v>28.22%</v>
      </c>
      <c r="E11" s="9" t="str">
        <f>Both_btw_e0!L21</f>
        <v>34.71%</v>
      </c>
      <c r="G11" s="3" t="str">
        <f>Both_btw_e65!L13</f>
        <v>53.53%</v>
      </c>
      <c r="H11" s="3" t="str">
        <f>Both_btw_e65!L21</f>
        <v>13.53%</v>
      </c>
    </row>
    <row r="12" spans="3:8" x14ac:dyDescent="0.35">
      <c r="C12" s="3" t="s">
        <v>21</v>
      </c>
      <c r="D12" s="10"/>
      <c r="E12" s="10"/>
    </row>
    <row r="13" spans="3:8" x14ac:dyDescent="0.35">
      <c r="C13" s="8" t="s">
        <v>17</v>
      </c>
      <c r="D13" s="9" t="str">
        <f>Both_wthin_e0!S10</f>
        <v>6.59%</v>
      </c>
      <c r="E13" s="9" t="str">
        <f>Both_wthin_e0!S18</f>
        <v>5.07%</v>
      </c>
      <c r="G13" s="3" t="str">
        <f>Both_wthin_e65!S10</f>
        <v>14.11%</v>
      </c>
      <c r="H13" s="3" t="str">
        <f>Both_wthin_e65!S18</f>
        <v>36.59%</v>
      </c>
    </row>
    <row r="14" spans="3:8" x14ac:dyDescent="0.35">
      <c r="C14" s="8" t="s">
        <v>18</v>
      </c>
      <c r="D14" s="9" t="str">
        <f>Both_wthin_e0!S11</f>
        <v>34.07%</v>
      </c>
      <c r="E14" s="9" t="str">
        <f>Both_wthin_e0!S19</f>
        <v>8.58%</v>
      </c>
      <c r="G14" s="3" t="str">
        <f>Both_wthin_e65!S11</f>
        <v>22.51%</v>
      </c>
      <c r="H14" s="3" t="str">
        <f>Both_wthin_e65!S19</f>
        <v>24.5%</v>
      </c>
    </row>
    <row r="15" spans="3:8" x14ac:dyDescent="0.35">
      <c r="C15" s="8" t="s">
        <v>19</v>
      </c>
      <c r="D15" s="9" t="str">
        <f>Both_wthin_e0!S12</f>
        <v>31.98%</v>
      </c>
      <c r="E15" s="9" t="str">
        <f>Both_wthin_e0!S20</f>
        <v>71.65%</v>
      </c>
      <c r="G15" s="3" t="str">
        <f>Both_wthin_e65!S12</f>
        <v>20.51%</v>
      </c>
      <c r="H15" s="3" t="str">
        <f>Both_wthin_e65!S20</f>
        <v>35.77%</v>
      </c>
    </row>
    <row r="16" spans="3:8" x14ac:dyDescent="0.35">
      <c r="C16" s="8" t="s">
        <v>20</v>
      </c>
      <c r="D16" s="9" t="str">
        <f>Both_wthin_e0!S13</f>
        <v>27.36%</v>
      </c>
      <c r="E16" s="9" t="str">
        <f>Both_wthin_e0!S21</f>
        <v>14.7%</v>
      </c>
      <c r="G16" s="3" t="str">
        <f>Both_wthin_e65!S13</f>
        <v>42.87%</v>
      </c>
      <c r="H16" s="3" t="str">
        <f>Both_wthin_e65!S21</f>
        <v>3.13%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5811-536F-44E8-B2B7-04F2F19644EC}">
  <dimension ref="A1:L22"/>
  <sheetViews>
    <sheetView workbookViewId="0">
      <selection activeCell="G18" sqref="G18"/>
    </sheetView>
  </sheetViews>
  <sheetFormatPr defaultRowHeight="14.5" x14ac:dyDescent="0.35"/>
  <cols>
    <col min="2" max="2" width="20.26953125" customWidth="1"/>
    <col min="7" max="7" width="11.54296875" customWidth="1"/>
    <col min="8" max="8" width="14" customWidth="1"/>
  </cols>
  <sheetData>
    <row r="1" spans="1:12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40</v>
      </c>
      <c r="H1" t="s">
        <v>41</v>
      </c>
    </row>
    <row r="2" spans="1:12" x14ac:dyDescent="0.35">
      <c r="A2" t="s">
        <v>15</v>
      </c>
      <c r="B2" t="s">
        <v>42</v>
      </c>
      <c r="C2" t="s">
        <v>43</v>
      </c>
      <c r="D2">
        <v>0</v>
      </c>
      <c r="G2">
        <v>123660700</v>
      </c>
      <c r="H2" s="11">
        <v>700389670</v>
      </c>
      <c r="I2" s="12"/>
    </row>
    <row r="3" spans="1:12" x14ac:dyDescent="0.35">
      <c r="A3" t="s">
        <v>15</v>
      </c>
      <c r="B3" t="s">
        <v>44</v>
      </c>
      <c r="C3" t="s">
        <v>43</v>
      </c>
      <c r="D3">
        <v>0</v>
      </c>
      <c r="G3">
        <v>470818870</v>
      </c>
      <c r="H3">
        <v>1134041070</v>
      </c>
      <c r="I3" s="12"/>
    </row>
    <row r="4" spans="1:12" x14ac:dyDescent="0.35">
      <c r="A4" t="s">
        <v>15</v>
      </c>
      <c r="B4" t="s">
        <v>45</v>
      </c>
      <c r="C4" t="s">
        <v>43</v>
      </c>
      <c r="D4">
        <v>0</v>
      </c>
      <c r="G4">
        <v>465654720</v>
      </c>
      <c r="H4">
        <v>2571687910</v>
      </c>
      <c r="I4" s="12"/>
    </row>
    <row r="5" spans="1:12" x14ac:dyDescent="0.35">
      <c r="A5" t="s">
        <v>15</v>
      </c>
      <c r="B5" t="s">
        <v>46</v>
      </c>
      <c r="C5" t="s">
        <v>43</v>
      </c>
      <c r="D5">
        <v>0</v>
      </c>
      <c r="G5">
        <v>371685220</v>
      </c>
      <c r="H5">
        <v>3048895830</v>
      </c>
      <c r="I5" s="12"/>
    </row>
    <row r="6" spans="1:12" x14ac:dyDescent="0.35">
      <c r="A6" t="s">
        <v>15</v>
      </c>
      <c r="B6" t="s">
        <v>47</v>
      </c>
      <c r="C6" t="s">
        <v>43</v>
      </c>
      <c r="D6">
        <v>0</v>
      </c>
      <c r="G6">
        <v>1133767680</v>
      </c>
      <c r="H6">
        <v>940988560</v>
      </c>
      <c r="I6" s="12"/>
    </row>
    <row r="9" spans="1:12" x14ac:dyDescent="0.35">
      <c r="A9" t="s">
        <v>22</v>
      </c>
      <c r="F9" t="s">
        <v>29</v>
      </c>
    </row>
    <row r="10" spans="1:12" x14ac:dyDescent="0.35">
      <c r="B10" t="s">
        <v>38</v>
      </c>
      <c r="C10" t="s">
        <v>39</v>
      </c>
      <c r="F10">
        <f xml:space="preserve"> SUMPRODUCT(B12:B15, G3:G6)/SUM(G3:G6)</f>
        <v>49.27194071644638</v>
      </c>
      <c r="G10">
        <f xml:space="preserve"> SUMPRODUCT((B12:B15 - F10)^2,G3:G6)/SUM(G3:G6)</f>
        <v>100.82842530538613</v>
      </c>
      <c r="H10" t="s">
        <v>23</v>
      </c>
      <c r="I10">
        <f xml:space="preserve"> SUMPRODUCT((B12- F10)^2,G3)/SUM(G3:G6)</f>
        <v>60.162058227991722</v>
      </c>
      <c r="J10">
        <f>I10/I14</f>
        <v>0.59667755442748072</v>
      </c>
      <c r="K10" s="11">
        <f>ROUND(J10*100, 2)</f>
        <v>59.67</v>
      </c>
      <c r="L10" t="str">
        <f>_xlfn.CONCAT(K10,"%")</f>
        <v>59.67%</v>
      </c>
    </row>
    <row r="11" spans="1:12" x14ac:dyDescent="0.35">
      <c r="A11" t="s">
        <v>28</v>
      </c>
      <c r="B11">
        <v>49.271940716446373</v>
      </c>
      <c r="C11">
        <v>72.930825194548433</v>
      </c>
      <c r="G11">
        <f>SQRT(G10)</f>
        <v>10.041335832715991</v>
      </c>
      <c r="H11" t="s">
        <v>26</v>
      </c>
      <c r="I11">
        <f xml:space="preserve"> SUMPRODUCT((B13- F10)^2,G4)/SUM(G3:G6)</f>
        <v>6.7863276147072131</v>
      </c>
      <c r="J11">
        <f>I11/I14</f>
        <v>6.7305698707016248E-2</v>
      </c>
      <c r="K11" s="11">
        <f>ROUND(J11*100, 2)</f>
        <v>6.73</v>
      </c>
      <c r="L11" t="str">
        <f t="shared" ref="L11:L13" si="0">_xlfn.CONCAT(K11,"%")</f>
        <v>6.73%</v>
      </c>
    </row>
    <row r="12" spans="1:12" x14ac:dyDescent="0.35">
      <c r="A12" t="s">
        <v>23</v>
      </c>
      <c r="B12">
        <v>66.936414541753606</v>
      </c>
      <c r="C12">
        <v>81.312305590043579</v>
      </c>
      <c r="H12" t="s">
        <v>27</v>
      </c>
      <c r="I12">
        <f xml:space="preserve"> SUMPRODUCT((B14- F10)^2,G5)/SUM(G3:G6)</f>
        <v>5.4223478939252701</v>
      </c>
      <c r="J12">
        <f>I12/I14</f>
        <v>5.3777968638330148E-2</v>
      </c>
      <c r="K12" s="11">
        <f>ROUND(J12*100, 2)</f>
        <v>5.38</v>
      </c>
      <c r="L12" t="str">
        <f t="shared" si="0"/>
        <v>5.38%</v>
      </c>
    </row>
    <row r="13" spans="1:12" x14ac:dyDescent="0.35">
      <c r="A13" t="s">
        <v>26</v>
      </c>
      <c r="B13">
        <v>55.237507324955274</v>
      </c>
      <c r="C13">
        <v>76.872171445990091</v>
      </c>
      <c r="H13" t="s">
        <v>30</v>
      </c>
      <c r="I13">
        <f xml:space="preserve"> SUMPRODUCT((B15- F10)^2,G6)/SUM(G3:G6)</f>
        <v>28.457691568761945</v>
      </c>
      <c r="J13">
        <f>I13/I14</f>
        <v>0.28223877822717286</v>
      </c>
      <c r="K13" s="11">
        <f>ROUND(J13*100, 2)</f>
        <v>28.22</v>
      </c>
      <c r="L13" t="str">
        <f t="shared" si="0"/>
        <v>28.22%</v>
      </c>
    </row>
    <row r="14" spans="1:12" x14ac:dyDescent="0.35">
      <c r="A14" t="s">
        <v>27</v>
      </c>
      <c r="B14">
        <v>43.303342617712921</v>
      </c>
      <c r="C14">
        <v>69.401243860240385</v>
      </c>
      <c r="I14">
        <f>SUM(I10:I13)</f>
        <v>100.82842530538615</v>
      </c>
      <c r="J14">
        <f>SUM(J10:J13)</f>
        <v>1</v>
      </c>
      <c r="K14" s="11"/>
    </row>
    <row r="15" spans="1:12" x14ac:dyDescent="0.35">
      <c r="A15" t="s">
        <v>25</v>
      </c>
      <c r="B15">
        <v>41.442980415793812</v>
      </c>
      <c r="C15">
        <v>63.494440879706339</v>
      </c>
    </row>
    <row r="17" spans="6:12" x14ac:dyDescent="0.35">
      <c r="F17" t="s">
        <v>31</v>
      </c>
    </row>
    <row r="18" spans="6:12" x14ac:dyDescent="0.35">
      <c r="F18">
        <f xml:space="preserve"> SUMPRODUCT(C12:C15,H3:H6)/SUM(H3:H6)</f>
        <v>72.930825194548476</v>
      </c>
      <c r="G18">
        <f xml:space="preserve"> SUMPRODUCT((C12:C15 - F18)^2,H3:H6)/SUM(H3:H6)</f>
        <v>31.366994665152937</v>
      </c>
      <c r="H18" t="s">
        <v>23</v>
      </c>
      <c r="I18">
        <f xml:space="preserve"> SUMPRODUCT((C12 - F18)^2,H3)/SUM(H3:H6)</f>
        <v>10.35206546250404</v>
      </c>
      <c r="J18">
        <f>I18/I22</f>
        <v>0.33003051688610241</v>
      </c>
      <c r="K18" s="11">
        <f>ROUND(J18*100, 2)</f>
        <v>33</v>
      </c>
      <c r="L18" t="str">
        <f>_xlfn.CONCAT(K18,"%")</f>
        <v>33%</v>
      </c>
    </row>
    <row r="19" spans="6:12" x14ac:dyDescent="0.35">
      <c r="G19">
        <f>SQRT(G18)</f>
        <v>5.6006244888541614</v>
      </c>
      <c r="H19" t="s">
        <v>26</v>
      </c>
      <c r="I19">
        <f xml:space="preserve"> SUMPRODUCT((C13 - F18)^2,H4)/SUM(H3:H6)</f>
        <v>5.1911574596695278</v>
      </c>
      <c r="J19">
        <f>I19/I22</f>
        <v>0.1654974445300183</v>
      </c>
      <c r="K19" s="11">
        <f t="shared" ref="K19:K20" si="1">ROUND(J19*100, 2)</f>
        <v>16.55</v>
      </c>
      <c r="L19" t="str">
        <f t="shared" ref="L19:L21" si="2">_xlfn.CONCAT(K19,"%")</f>
        <v>16.55%</v>
      </c>
    </row>
    <row r="20" spans="6:12" x14ac:dyDescent="0.35">
      <c r="H20" t="s">
        <v>27</v>
      </c>
      <c r="I20">
        <f xml:space="preserve"> SUMPRODUCT((C14- F18)^2,H5)/SUM(H3:H6)</f>
        <v>4.9356656697268413</v>
      </c>
      <c r="J20">
        <f>I20/I22</f>
        <v>0.15735220165067659</v>
      </c>
      <c r="K20" s="11">
        <f t="shared" si="1"/>
        <v>15.74</v>
      </c>
      <c r="L20" t="str">
        <f t="shared" si="2"/>
        <v>15.74%</v>
      </c>
    </row>
    <row r="21" spans="6:12" x14ac:dyDescent="0.35">
      <c r="H21" t="s">
        <v>30</v>
      </c>
      <c r="I21">
        <f xml:space="preserve"> SUMPRODUCT((C15 - F18)^2,H6)/SUM(H3:H6)</f>
        <v>10.888106073252526</v>
      </c>
      <c r="J21">
        <f>I21/I22</f>
        <v>0.34711983693320275</v>
      </c>
      <c r="K21" s="11">
        <f>ROUND(J21*100, 2)</f>
        <v>34.71</v>
      </c>
      <c r="L21" t="str">
        <f t="shared" si="2"/>
        <v>34.71%</v>
      </c>
    </row>
    <row r="22" spans="6:12" x14ac:dyDescent="0.35">
      <c r="I22">
        <f>SUM(I18:I21)</f>
        <v>31.366994665152934</v>
      </c>
      <c r="J22">
        <f>SUM(J18:J21)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6635-369B-428B-86F4-B3DAC4AF46BD}">
  <dimension ref="A1:X232"/>
  <sheetViews>
    <sheetView workbookViewId="0">
      <selection activeCell="K16" sqref="K16"/>
    </sheetView>
  </sheetViews>
  <sheetFormatPr defaultRowHeight="14.5" x14ac:dyDescent="0.35"/>
  <cols>
    <col min="13" max="14" width="11.81640625" bestFit="1" customWidth="1"/>
    <col min="16" max="16" width="9.453125" customWidth="1"/>
    <col min="21" max="21" width="12.1796875" customWidth="1"/>
    <col min="22" max="22" width="14.453125" customWidth="1"/>
  </cols>
  <sheetData>
    <row r="1" spans="1:24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Q1" t="s">
        <v>24</v>
      </c>
    </row>
    <row r="2" spans="1:24" x14ac:dyDescent="0.35">
      <c r="A2" t="s">
        <v>15</v>
      </c>
      <c r="B2" t="s">
        <v>48</v>
      </c>
      <c r="C2" t="s">
        <v>49</v>
      </c>
      <c r="D2">
        <v>0</v>
      </c>
      <c r="E2" t="s">
        <v>50</v>
      </c>
      <c r="F2" t="s">
        <v>51</v>
      </c>
      <c r="G2">
        <v>40.94</v>
      </c>
      <c r="H2">
        <v>62.18</v>
      </c>
      <c r="I2">
        <v>2254940</v>
      </c>
      <c r="J2">
        <v>12255340</v>
      </c>
      <c r="Q2">
        <v>1950</v>
      </c>
      <c r="R2">
        <v>2019</v>
      </c>
    </row>
    <row r="3" spans="1:24" x14ac:dyDescent="0.35">
      <c r="A3" t="s">
        <v>15</v>
      </c>
      <c r="B3" t="s">
        <v>52</v>
      </c>
      <c r="C3" t="s">
        <v>53</v>
      </c>
      <c r="D3">
        <v>0</v>
      </c>
      <c r="E3" t="s">
        <v>50</v>
      </c>
      <c r="F3" t="s">
        <v>51</v>
      </c>
      <c r="G3">
        <v>37.39</v>
      </c>
      <c r="H3">
        <v>65.66</v>
      </c>
      <c r="I3">
        <v>162000</v>
      </c>
      <c r="J3">
        <v>786650</v>
      </c>
      <c r="O3" t="s">
        <v>15</v>
      </c>
      <c r="P3" t="s">
        <v>367</v>
      </c>
      <c r="Q3">
        <v>470818870</v>
      </c>
      <c r="R3">
        <v>1134041070</v>
      </c>
      <c r="S3" s="12"/>
      <c r="T3" s="12"/>
    </row>
    <row r="4" spans="1:24" x14ac:dyDescent="0.35">
      <c r="A4" t="s">
        <v>15</v>
      </c>
      <c r="B4" t="s">
        <v>54</v>
      </c>
      <c r="C4" t="s">
        <v>55</v>
      </c>
      <c r="D4">
        <v>0</v>
      </c>
      <c r="E4" t="s">
        <v>50</v>
      </c>
      <c r="F4" t="s">
        <v>56</v>
      </c>
      <c r="G4">
        <v>40.729999999999997</v>
      </c>
      <c r="I4">
        <v>62320</v>
      </c>
      <c r="O4" t="s">
        <v>15</v>
      </c>
      <c r="P4" t="s">
        <v>26</v>
      </c>
      <c r="Q4">
        <v>465654720</v>
      </c>
      <c r="R4">
        <v>2571687910</v>
      </c>
      <c r="S4" s="12"/>
      <c r="T4" s="12"/>
    </row>
    <row r="5" spans="1:24" x14ac:dyDescent="0.35">
      <c r="A5" t="s">
        <v>15</v>
      </c>
      <c r="B5" t="s">
        <v>54</v>
      </c>
      <c r="C5" t="s">
        <v>55</v>
      </c>
      <c r="D5">
        <v>0</v>
      </c>
      <c r="E5" t="s">
        <v>50</v>
      </c>
      <c r="F5" t="s">
        <v>51</v>
      </c>
      <c r="H5">
        <v>64.38</v>
      </c>
      <c r="J5">
        <v>1088720</v>
      </c>
      <c r="P5" t="s">
        <v>27</v>
      </c>
      <c r="Q5">
        <v>371685220</v>
      </c>
      <c r="R5">
        <v>3048895830</v>
      </c>
      <c r="S5" s="12"/>
      <c r="T5" s="12"/>
    </row>
    <row r="6" spans="1:24" x14ac:dyDescent="0.35">
      <c r="A6" t="s">
        <v>15</v>
      </c>
      <c r="B6" t="s">
        <v>57</v>
      </c>
      <c r="C6" t="s">
        <v>58</v>
      </c>
      <c r="D6">
        <v>0</v>
      </c>
      <c r="E6" t="s">
        <v>50</v>
      </c>
      <c r="F6" t="s">
        <v>51</v>
      </c>
      <c r="G6">
        <v>35.51</v>
      </c>
      <c r="H6">
        <v>65.739999999999995</v>
      </c>
      <c r="I6">
        <v>17670440</v>
      </c>
      <c r="J6">
        <v>115737350</v>
      </c>
      <c r="P6" t="s">
        <v>25</v>
      </c>
      <c r="Q6">
        <v>1133767680</v>
      </c>
      <c r="R6">
        <v>940988560</v>
      </c>
      <c r="S6" s="12"/>
      <c r="T6" s="12"/>
    </row>
    <row r="7" spans="1:24" x14ac:dyDescent="0.35">
      <c r="A7" t="s">
        <v>15</v>
      </c>
      <c r="B7" t="s">
        <v>59</v>
      </c>
      <c r="C7" t="s">
        <v>60</v>
      </c>
      <c r="D7">
        <v>0</v>
      </c>
      <c r="E7" t="s">
        <v>50</v>
      </c>
      <c r="F7" t="s">
        <v>51</v>
      </c>
      <c r="G7">
        <v>36.86</v>
      </c>
      <c r="H7">
        <v>62.94</v>
      </c>
      <c r="I7">
        <v>5769220</v>
      </c>
      <c r="J7">
        <v>51202790</v>
      </c>
      <c r="M7" s="13"/>
      <c r="Q7" s="12"/>
      <c r="S7" s="12"/>
      <c r="T7" s="12"/>
    </row>
    <row r="8" spans="1:24" x14ac:dyDescent="0.35">
      <c r="A8" t="s">
        <v>15</v>
      </c>
      <c r="B8" t="s">
        <v>61</v>
      </c>
      <c r="C8" t="s">
        <v>62</v>
      </c>
      <c r="D8">
        <v>0</v>
      </c>
      <c r="E8" t="s">
        <v>50</v>
      </c>
      <c r="F8" t="s">
        <v>63</v>
      </c>
      <c r="G8">
        <v>39.659999999999997</v>
      </c>
      <c r="I8">
        <v>3956090</v>
      </c>
    </row>
    <row r="9" spans="1:24" x14ac:dyDescent="0.35">
      <c r="A9" t="s">
        <v>15</v>
      </c>
      <c r="B9" t="s">
        <v>61</v>
      </c>
      <c r="C9" t="s">
        <v>62</v>
      </c>
      <c r="D9">
        <v>0</v>
      </c>
      <c r="E9" t="s">
        <v>50</v>
      </c>
      <c r="F9" t="s">
        <v>51</v>
      </c>
      <c r="H9">
        <v>63.5</v>
      </c>
      <c r="J9">
        <v>28219550</v>
      </c>
      <c r="M9" t="s">
        <v>368</v>
      </c>
    </row>
    <row r="10" spans="1:24" x14ac:dyDescent="0.35">
      <c r="A10" t="s">
        <v>15</v>
      </c>
      <c r="B10" t="s">
        <v>64</v>
      </c>
      <c r="C10" t="s">
        <v>65</v>
      </c>
      <c r="D10">
        <v>0</v>
      </c>
      <c r="E10" t="s">
        <v>50</v>
      </c>
      <c r="F10" t="s">
        <v>51</v>
      </c>
      <c r="G10">
        <v>32.659999999999997</v>
      </c>
      <c r="H10">
        <v>65</v>
      </c>
      <c r="I10">
        <v>2950300</v>
      </c>
      <c r="J10">
        <v>19025740</v>
      </c>
      <c r="N10">
        <f t="array" ref="N10">SUM( SUMPRODUCT(IF(F2:F232="High-income",1,0), (G2:G232-W13)^2,I2:I232), SUMPRODUCT(IF(F2:F232="Upper-middle income",1,0), (G2:G232-W14)^2,I2:I232), SUMPRODUCT(IF(F2:F232="Lower-middle income",1,0), (G2:G232-W15)^2,I2:I232), SUMPRODUCT(IF(F2:F232="Lower-income",1,0), (G2:G232-W16)^2,I2:I232))/SUM(I2:I232)</f>
        <v>27.185507860692603</v>
      </c>
      <c r="O10" t="s">
        <v>367</v>
      </c>
      <c r="P10">
        <f t="array" ref="P10">SUMPRODUCT(IF(F2:F232="High-income",1,0), (G2:G232-W13)^2,I2:I232)/SUM(I2:I232)</f>
        <v>1.7911371693956728</v>
      </c>
      <c r="Q10">
        <f>P10/P15</f>
        <v>6.5885735097318876E-2</v>
      </c>
      <c r="R10" s="11">
        <f>ROUND(Q10*100, 2)</f>
        <v>6.59</v>
      </c>
      <c r="S10" t="str">
        <f>_xlfn.CONCAT(R10,"%")</f>
        <v>6.59%</v>
      </c>
      <c r="V10" t="s">
        <v>22</v>
      </c>
    </row>
    <row r="11" spans="1:24" x14ac:dyDescent="0.35">
      <c r="A11" t="s">
        <v>15</v>
      </c>
      <c r="B11" t="s">
        <v>66</v>
      </c>
      <c r="C11" t="s">
        <v>67</v>
      </c>
      <c r="D11">
        <v>0</v>
      </c>
      <c r="E11" t="s">
        <v>50</v>
      </c>
      <c r="F11" t="s">
        <v>56</v>
      </c>
      <c r="G11">
        <v>51.94</v>
      </c>
      <c r="H11">
        <v>74.180000000000007</v>
      </c>
      <c r="I11">
        <v>525510</v>
      </c>
      <c r="J11">
        <v>1286340</v>
      </c>
      <c r="O11" t="s">
        <v>26</v>
      </c>
      <c r="P11">
        <f t="array" ref="P11">SUMPRODUCT(IF(F2:F232="Upper-middle income",1,0), (G2:G232-W14)^2,I2:I232)/SUM(I2:I232)</f>
        <v>9.2628177205975248</v>
      </c>
      <c r="Q11">
        <f>P11/P15</f>
        <v>0.34072630785723113</v>
      </c>
      <c r="R11" s="11">
        <f>ROUND(Q11*100, 2)</f>
        <v>34.07</v>
      </c>
      <c r="S11" t="str">
        <f>_xlfn.CONCAT(R11,"%")</f>
        <v>34.07%</v>
      </c>
      <c r="W11" t="s">
        <v>38</v>
      </c>
      <c r="X11" t="s">
        <v>39</v>
      </c>
    </row>
    <row r="12" spans="1:24" x14ac:dyDescent="0.35">
      <c r="A12" t="s">
        <v>15</v>
      </c>
      <c r="B12" t="s">
        <v>68</v>
      </c>
      <c r="C12" t="s">
        <v>69</v>
      </c>
      <c r="D12">
        <v>0</v>
      </c>
      <c r="E12" t="s">
        <v>50</v>
      </c>
      <c r="F12" t="s">
        <v>63</v>
      </c>
      <c r="G12">
        <v>37.33</v>
      </c>
      <c r="I12">
        <v>5910250</v>
      </c>
      <c r="O12" t="s">
        <v>27</v>
      </c>
      <c r="P12">
        <f t="array" ref="P12">SUMPRODUCT(IF(F2:F232="Lower-middle income",1,0), (G2:G232-W15)^2,I2:I232)/SUM(I2:I232)</f>
        <v>8.6947972742915791</v>
      </c>
      <c r="Q12">
        <f>P12/P15</f>
        <v>0.31983207078001091</v>
      </c>
      <c r="R12" s="11">
        <f>ROUND(Q12*100, 2)</f>
        <v>31.98</v>
      </c>
      <c r="S12" t="str">
        <f>_xlfn.CONCAT(R12,"%")</f>
        <v>31.98%</v>
      </c>
      <c r="V12" t="s">
        <v>28</v>
      </c>
      <c r="W12">
        <v>49.271940716446373</v>
      </c>
      <c r="X12">
        <v>72.930825194548433</v>
      </c>
    </row>
    <row r="13" spans="1:24" x14ac:dyDescent="0.35">
      <c r="A13" t="s">
        <v>15</v>
      </c>
      <c r="B13" t="s">
        <v>68</v>
      </c>
      <c r="C13" t="s">
        <v>69</v>
      </c>
      <c r="D13">
        <v>0</v>
      </c>
      <c r="E13" t="s">
        <v>50</v>
      </c>
      <c r="F13" t="s">
        <v>51</v>
      </c>
      <c r="H13">
        <v>61.31</v>
      </c>
      <c r="J13">
        <v>29884400</v>
      </c>
      <c r="O13" t="s">
        <v>25</v>
      </c>
      <c r="P13">
        <f t="array" ref="P13">SUMPRODUCT(IF(F2:F232="Lower-income",1,0), (G2:G232-W16)^2,I2:I232)/SUM(I2:I232)</f>
        <v>7.4367556964078254</v>
      </c>
      <c r="Q13">
        <f>P13/P15</f>
        <v>0.27355588626543909</v>
      </c>
      <c r="R13" s="11">
        <f>ROUND(Q13*100, 2)</f>
        <v>27.36</v>
      </c>
      <c r="S13" t="str">
        <f>_xlfn.CONCAT(R13,"%")</f>
        <v>27.36%</v>
      </c>
      <c r="V13" t="s">
        <v>23</v>
      </c>
      <c r="W13">
        <v>66.936414541753606</v>
      </c>
      <c r="X13">
        <v>81.312305590043579</v>
      </c>
    </row>
    <row r="14" spans="1:24" x14ac:dyDescent="0.35">
      <c r="A14" t="s">
        <v>15</v>
      </c>
      <c r="B14" t="s">
        <v>70</v>
      </c>
      <c r="C14" t="s">
        <v>71</v>
      </c>
      <c r="D14">
        <v>0</v>
      </c>
      <c r="E14" t="s">
        <v>50</v>
      </c>
      <c r="F14" t="s">
        <v>51</v>
      </c>
      <c r="G14">
        <v>43.18</v>
      </c>
      <c r="H14">
        <v>66.69</v>
      </c>
      <c r="I14">
        <v>2157110</v>
      </c>
      <c r="J14">
        <v>12776120</v>
      </c>
      <c r="V14" t="s">
        <v>26</v>
      </c>
      <c r="W14">
        <v>55.237507324955274</v>
      </c>
      <c r="X14">
        <v>76.872171445990091</v>
      </c>
    </row>
    <row r="15" spans="1:24" x14ac:dyDescent="0.35">
      <c r="A15" t="s">
        <v>15</v>
      </c>
      <c r="B15" t="s">
        <v>72</v>
      </c>
      <c r="C15" t="s">
        <v>73</v>
      </c>
      <c r="D15">
        <v>0</v>
      </c>
      <c r="E15" t="s">
        <v>50</v>
      </c>
      <c r="F15" t="s">
        <v>56</v>
      </c>
      <c r="G15">
        <v>57.82</v>
      </c>
      <c r="I15">
        <v>38360</v>
      </c>
      <c r="P15">
        <f>SUM(P10:P14)</f>
        <v>27.185507860692603</v>
      </c>
      <c r="V15" t="s">
        <v>27</v>
      </c>
      <c r="W15">
        <v>43.303342617712921</v>
      </c>
      <c r="X15">
        <v>69.401243860240385</v>
      </c>
    </row>
    <row r="16" spans="1:24" x14ac:dyDescent="0.35">
      <c r="A16" t="s">
        <v>15</v>
      </c>
      <c r="B16" t="s">
        <v>72</v>
      </c>
      <c r="C16" t="s">
        <v>73</v>
      </c>
      <c r="D16">
        <v>0</v>
      </c>
      <c r="E16" t="s">
        <v>50</v>
      </c>
      <c r="F16" t="s">
        <v>74</v>
      </c>
      <c r="H16">
        <v>72.12</v>
      </c>
      <c r="J16">
        <v>117680</v>
      </c>
      <c r="V16" t="s">
        <v>25</v>
      </c>
      <c r="W16">
        <v>41.442980415793812</v>
      </c>
      <c r="X16">
        <v>63.494440879706339</v>
      </c>
    </row>
    <row r="17" spans="1:19" x14ac:dyDescent="0.35">
      <c r="A17" t="s">
        <v>15</v>
      </c>
      <c r="B17" t="s">
        <v>75</v>
      </c>
      <c r="C17" t="s">
        <v>76</v>
      </c>
      <c r="D17">
        <v>0</v>
      </c>
      <c r="E17" t="s">
        <v>50</v>
      </c>
      <c r="F17" t="s">
        <v>51</v>
      </c>
      <c r="G17">
        <v>39.71</v>
      </c>
      <c r="H17">
        <v>66.349999999999994</v>
      </c>
      <c r="I17">
        <v>5750940</v>
      </c>
      <c r="J17">
        <v>42999690</v>
      </c>
      <c r="M17" t="s">
        <v>371</v>
      </c>
    </row>
    <row r="18" spans="1:19" x14ac:dyDescent="0.35">
      <c r="A18" t="s">
        <v>15</v>
      </c>
      <c r="B18" t="s">
        <v>77</v>
      </c>
      <c r="C18" t="s">
        <v>78</v>
      </c>
      <c r="D18">
        <v>0</v>
      </c>
      <c r="E18" t="s">
        <v>50</v>
      </c>
      <c r="F18" t="s">
        <v>51</v>
      </c>
      <c r="G18">
        <v>41.03</v>
      </c>
      <c r="H18">
        <v>66.010000000000005</v>
      </c>
      <c r="I18">
        <v>7625160</v>
      </c>
      <c r="J18">
        <v>59174970</v>
      </c>
      <c r="N18">
        <f t="array" ref="N18">SUM( SUMPRODUCT(IF(F2:F232="High-income",1,0), (H2:H232-X13)^2,J2:J232), SUMPRODUCT(IF(F2:F232="Upper-middle income",1,0), (H2:H232-X14)^2,J2:J232), SUMPRODUCT(IF(F2:F232="Lower-middle income",1,0), (H2:H232-X15)^2,J2:J232), SUMPRODUCT(IF(F2:F232="Lower-income",1,0), (H2:H232-X16)^2,J2:J232))/SUM(J2:J232)</f>
        <v>13.657987091963319</v>
      </c>
      <c r="O18" t="s">
        <v>367</v>
      </c>
      <c r="P18">
        <f t="array" ref="P18">SUMPRODUCT(IF(F2:F232="High-income",1,0), (H2:H232-X13)^2,J2:J232)/SUM(J2:J232)</f>
        <v>0.6923903453832615</v>
      </c>
      <c r="Q18">
        <f>P18/P22</f>
        <v>5.069490406757525E-2</v>
      </c>
      <c r="R18" s="11">
        <f>ROUND(Q18*100, 2)</f>
        <v>5.07</v>
      </c>
      <c r="S18" t="str">
        <f>_xlfn.CONCAT(R18,"%")</f>
        <v>5.07%</v>
      </c>
    </row>
    <row r="19" spans="1:19" x14ac:dyDescent="0.35">
      <c r="A19" t="s">
        <v>15</v>
      </c>
      <c r="B19" t="s">
        <v>79</v>
      </c>
      <c r="C19" t="s">
        <v>80</v>
      </c>
      <c r="D19">
        <v>0</v>
      </c>
      <c r="E19" t="s">
        <v>50</v>
      </c>
      <c r="F19" t="s">
        <v>51</v>
      </c>
      <c r="G19">
        <v>46.8</v>
      </c>
      <c r="H19">
        <v>62.91</v>
      </c>
      <c r="I19">
        <v>2321340</v>
      </c>
      <c r="J19">
        <v>18513870</v>
      </c>
      <c r="O19" t="s">
        <v>26</v>
      </c>
      <c r="P19">
        <f t="array" ref="P19">SUMPRODUCT(IF(F2:F232="Upper-middle income",1,0), (H2:H232-X14)^2,J2:J232)/SUM(J2:J232)</f>
        <v>1.1719935740070246</v>
      </c>
      <c r="Q19">
        <f>P19/P22</f>
        <v>8.5810124589783307E-2</v>
      </c>
      <c r="R19" s="11">
        <f>ROUND(Q19*100, 2)</f>
        <v>8.58</v>
      </c>
      <c r="S19" t="str">
        <f>_xlfn.CONCAT(R19,"%")</f>
        <v>8.58%</v>
      </c>
    </row>
    <row r="20" spans="1:19" x14ac:dyDescent="0.35">
      <c r="A20" t="s">
        <v>15</v>
      </c>
      <c r="B20" t="s">
        <v>81</v>
      </c>
      <c r="C20" t="s">
        <v>82</v>
      </c>
      <c r="D20">
        <v>0</v>
      </c>
      <c r="E20" t="s">
        <v>50</v>
      </c>
      <c r="F20" t="s">
        <v>63</v>
      </c>
      <c r="G20">
        <v>49.42</v>
      </c>
      <c r="I20">
        <v>2790930</v>
      </c>
      <c r="O20" t="s">
        <v>27</v>
      </c>
      <c r="P20">
        <f t="array" ref="P20">SUMPRODUCT(IF(F2:F232="Lower-middle income",1,0), (H2:H232-X15)^2,J2:J232)/SUM(J2:J232)</f>
        <v>9.7856522588666728</v>
      </c>
      <c r="Q20">
        <f>P20/P22</f>
        <v>0.71647836485544647</v>
      </c>
      <c r="R20" s="11">
        <f>ROUND(Q20*100, 2)</f>
        <v>71.650000000000006</v>
      </c>
      <c r="S20" t="str">
        <f>_xlfn.CONCAT(R20,"%")</f>
        <v>71.65%</v>
      </c>
    </row>
    <row r="21" spans="1:19" x14ac:dyDescent="0.35">
      <c r="A21" t="s">
        <v>15</v>
      </c>
      <c r="B21" t="s">
        <v>81</v>
      </c>
      <c r="C21" t="s">
        <v>82</v>
      </c>
      <c r="D21">
        <v>0</v>
      </c>
      <c r="E21" t="s">
        <v>50</v>
      </c>
      <c r="F21" t="s">
        <v>51</v>
      </c>
      <c r="H21">
        <v>61.06</v>
      </c>
      <c r="J21">
        <v>15271390</v>
      </c>
      <c r="O21" t="s">
        <v>25</v>
      </c>
      <c r="P21">
        <f t="array" ref="P21">SUMPRODUCT(IF(F2:F232="Lower-income",1,0), (H2:H232-X16)^2,J2:J232)/SUM(J2:J232)</f>
        <v>2.0079509137063596</v>
      </c>
      <c r="Q21">
        <f>P21/P22</f>
        <v>0.14701660648719497</v>
      </c>
      <c r="R21" s="11">
        <f>ROUND(Q21*100, 2)</f>
        <v>14.7</v>
      </c>
      <c r="S21" t="str">
        <f>_xlfn.CONCAT(R21,"%")</f>
        <v>14.7%</v>
      </c>
    </row>
    <row r="22" spans="1:19" x14ac:dyDescent="0.35">
      <c r="A22" t="s">
        <v>15</v>
      </c>
      <c r="B22" t="s">
        <v>83</v>
      </c>
      <c r="C22" t="s">
        <v>84</v>
      </c>
      <c r="D22">
        <v>0</v>
      </c>
      <c r="E22" t="s">
        <v>50</v>
      </c>
      <c r="F22" t="s">
        <v>63</v>
      </c>
      <c r="G22">
        <v>35.869999999999997</v>
      </c>
      <c r="H22">
        <v>63.05</v>
      </c>
      <c r="I22">
        <v>4551840</v>
      </c>
      <c r="J22">
        <v>32375660</v>
      </c>
      <c r="P22">
        <f>SUM(P18:P21)</f>
        <v>13.657987091963319</v>
      </c>
    </row>
    <row r="23" spans="1:19" x14ac:dyDescent="0.35">
      <c r="A23" t="s">
        <v>15</v>
      </c>
      <c r="B23" t="s">
        <v>85</v>
      </c>
      <c r="C23" t="s">
        <v>86</v>
      </c>
      <c r="D23">
        <v>0</v>
      </c>
      <c r="E23" t="s">
        <v>50</v>
      </c>
      <c r="F23" t="s">
        <v>51</v>
      </c>
      <c r="G23">
        <v>33.090000000000003</v>
      </c>
      <c r="H23">
        <v>61.7</v>
      </c>
      <c r="I23">
        <v>4330060</v>
      </c>
      <c r="J23">
        <v>25506110</v>
      </c>
    </row>
    <row r="24" spans="1:19" x14ac:dyDescent="0.35">
      <c r="A24" t="s">
        <v>15</v>
      </c>
      <c r="B24" t="s">
        <v>87</v>
      </c>
      <c r="C24" t="s">
        <v>88</v>
      </c>
      <c r="D24">
        <v>0</v>
      </c>
      <c r="E24" t="s">
        <v>50</v>
      </c>
      <c r="F24" t="s">
        <v>63</v>
      </c>
      <c r="G24">
        <v>35.44</v>
      </c>
      <c r="I24">
        <v>1438030</v>
      </c>
    </row>
    <row r="25" spans="1:19" x14ac:dyDescent="0.35">
      <c r="A25" t="s">
        <v>15</v>
      </c>
      <c r="B25" t="s">
        <v>87</v>
      </c>
      <c r="C25" t="s">
        <v>88</v>
      </c>
      <c r="D25">
        <v>0</v>
      </c>
      <c r="E25" t="s">
        <v>50</v>
      </c>
      <c r="F25" t="s">
        <v>51</v>
      </c>
      <c r="H25">
        <v>31.53</v>
      </c>
      <c r="J25">
        <v>4944750</v>
      </c>
    </row>
    <row r="26" spans="1:19" x14ac:dyDescent="0.35">
      <c r="A26" t="s">
        <v>15</v>
      </c>
      <c r="B26" t="s">
        <v>89</v>
      </c>
      <c r="C26" t="s">
        <v>90</v>
      </c>
      <c r="D26">
        <v>0</v>
      </c>
      <c r="E26" t="s">
        <v>50</v>
      </c>
      <c r="F26" t="s">
        <v>51</v>
      </c>
      <c r="G26">
        <v>35.229999999999997</v>
      </c>
      <c r="H26">
        <v>52.99</v>
      </c>
      <c r="I26">
        <v>2525460</v>
      </c>
      <c r="J26">
        <v>16685260</v>
      </c>
    </row>
    <row r="27" spans="1:19" x14ac:dyDescent="0.35">
      <c r="A27" t="s">
        <v>15</v>
      </c>
      <c r="B27" t="s">
        <v>91</v>
      </c>
      <c r="C27" t="s">
        <v>92</v>
      </c>
      <c r="D27">
        <v>0</v>
      </c>
      <c r="E27" t="s">
        <v>50</v>
      </c>
      <c r="F27" t="s">
        <v>63</v>
      </c>
      <c r="G27">
        <v>39.6</v>
      </c>
      <c r="H27">
        <v>63.15</v>
      </c>
      <c r="I27">
        <v>835310</v>
      </c>
      <c r="J27">
        <v>5616760</v>
      </c>
    </row>
    <row r="28" spans="1:19" x14ac:dyDescent="0.35">
      <c r="A28" t="s">
        <v>15</v>
      </c>
      <c r="B28" t="s">
        <v>93</v>
      </c>
      <c r="C28" t="s">
        <v>94</v>
      </c>
      <c r="D28">
        <v>0</v>
      </c>
      <c r="E28" t="s">
        <v>50</v>
      </c>
      <c r="F28" t="s">
        <v>51</v>
      </c>
      <c r="G28">
        <v>38.22</v>
      </c>
      <c r="H28">
        <v>60.24</v>
      </c>
      <c r="I28">
        <v>12294330</v>
      </c>
      <c r="J28">
        <v>92947480</v>
      </c>
    </row>
    <row r="29" spans="1:19" x14ac:dyDescent="0.35">
      <c r="A29" t="s">
        <v>15</v>
      </c>
      <c r="B29" t="s">
        <v>95</v>
      </c>
      <c r="C29" t="s">
        <v>96</v>
      </c>
      <c r="D29">
        <v>0</v>
      </c>
      <c r="E29" t="s">
        <v>50</v>
      </c>
      <c r="F29" t="s">
        <v>51</v>
      </c>
      <c r="G29">
        <v>40.11</v>
      </c>
      <c r="I29">
        <v>226620</v>
      </c>
    </row>
    <row r="30" spans="1:19" x14ac:dyDescent="0.35">
      <c r="A30" t="s">
        <v>15</v>
      </c>
      <c r="B30" t="s">
        <v>95</v>
      </c>
      <c r="C30" t="s">
        <v>96</v>
      </c>
      <c r="D30">
        <v>0</v>
      </c>
      <c r="E30" t="s">
        <v>50</v>
      </c>
      <c r="F30" t="s">
        <v>56</v>
      </c>
      <c r="H30">
        <v>62.3</v>
      </c>
      <c r="J30">
        <v>1670260</v>
      </c>
    </row>
    <row r="31" spans="1:19" x14ac:dyDescent="0.35">
      <c r="A31" t="s">
        <v>15</v>
      </c>
      <c r="B31" t="s">
        <v>97</v>
      </c>
      <c r="C31" t="s">
        <v>98</v>
      </c>
      <c r="D31">
        <v>0</v>
      </c>
      <c r="E31" t="s">
        <v>50</v>
      </c>
      <c r="F31" t="s">
        <v>56</v>
      </c>
      <c r="G31">
        <v>39.270000000000003</v>
      </c>
      <c r="H31">
        <v>67.34</v>
      </c>
      <c r="I31">
        <v>472870</v>
      </c>
      <c r="J31">
        <v>2267740</v>
      </c>
    </row>
    <row r="32" spans="1:19" x14ac:dyDescent="0.35">
      <c r="A32" t="s">
        <v>15</v>
      </c>
      <c r="B32" t="s">
        <v>99</v>
      </c>
      <c r="C32" t="s">
        <v>100</v>
      </c>
      <c r="D32">
        <v>0</v>
      </c>
      <c r="E32" t="s">
        <v>50</v>
      </c>
      <c r="F32" t="s">
        <v>63</v>
      </c>
      <c r="G32">
        <v>39.130000000000003</v>
      </c>
      <c r="I32">
        <v>60940</v>
      </c>
    </row>
    <row r="33" spans="1:10" x14ac:dyDescent="0.35">
      <c r="A33" t="s">
        <v>15</v>
      </c>
      <c r="B33" t="s">
        <v>99</v>
      </c>
      <c r="C33" t="s">
        <v>100</v>
      </c>
      <c r="D33">
        <v>0</v>
      </c>
      <c r="E33" t="s">
        <v>50</v>
      </c>
      <c r="F33" t="s">
        <v>51</v>
      </c>
      <c r="H33">
        <v>68.040000000000006</v>
      </c>
      <c r="J33">
        <v>213450</v>
      </c>
    </row>
    <row r="34" spans="1:10" x14ac:dyDescent="0.35">
      <c r="A34" t="s">
        <v>15</v>
      </c>
      <c r="B34" t="s">
        <v>101</v>
      </c>
      <c r="C34" t="s">
        <v>102</v>
      </c>
      <c r="D34">
        <v>0</v>
      </c>
      <c r="E34" t="s">
        <v>50</v>
      </c>
      <c r="F34" t="s">
        <v>63</v>
      </c>
      <c r="G34">
        <v>42.68</v>
      </c>
      <c r="I34">
        <v>9018430</v>
      </c>
    </row>
    <row r="35" spans="1:10" x14ac:dyDescent="0.35">
      <c r="A35" t="s">
        <v>15</v>
      </c>
      <c r="B35" t="s">
        <v>101</v>
      </c>
      <c r="C35" t="s">
        <v>102</v>
      </c>
      <c r="D35">
        <v>0</v>
      </c>
      <c r="E35" t="s">
        <v>50</v>
      </c>
      <c r="F35" t="s">
        <v>56</v>
      </c>
      <c r="H35">
        <v>75.680000000000007</v>
      </c>
      <c r="J35">
        <v>43294610</v>
      </c>
    </row>
    <row r="36" spans="1:10" x14ac:dyDescent="0.35">
      <c r="A36" t="s">
        <v>15</v>
      </c>
      <c r="B36" t="s">
        <v>103</v>
      </c>
      <c r="C36" t="s">
        <v>104</v>
      </c>
      <c r="D36">
        <v>0</v>
      </c>
      <c r="E36" t="s">
        <v>50</v>
      </c>
      <c r="F36" t="s">
        <v>63</v>
      </c>
      <c r="G36">
        <v>33.950000000000003</v>
      </c>
      <c r="H36">
        <v>71.209999999999994</v>
      </c>
      <c r="I36">
        <v>21148160</v>
      </c>
      <c r="J36">
        <v>107553230</v>
      </c>
    </row>
    <row r="37" spans="1:10" x14ac:dyDescent="0.35">
      <c r="A37" t="s">
        <v>15</v>
      </c>
      <c r="B37" t="s">
        <v>105</v>
      </c>
      <c r="C37" t="s">
        <v>106</v>
      </c>
      <c r="D37">
        <v>0</v>
      </c>
      <c r="E37" t="s">
        <v>50</v>
      </c>
      <c r="F37" t="s">
        <v>51</v>
      </c>
      <c r="G37">
        <v>33.11</v>
      </c>
      <c r="I37">
        <v>1131480</v>
      </c>
    </row>
    <row r="38" spans="1:10" x14ac:dyDescent="0.35">
      <c r="A38" t="s">
        <v>15</v>
      </c>
      <c r="B38" t="s">
        <v>105</v>
      </c>
      <c r="C38" t="s">
        <v>106</v>
      </c>
      <c r="D38">
        <v>0</v>
      </c>
      <c r="E38" t="s">
        <v>50</v>
      </c>
      <c r="F38" t="s">
        <v>56</v>
      </c>
      <c r="H38">
        <v>72.94</v>
      </c>
      <c r="J38">
        <v>6951010</v>
      </c>
    </row>
    <row r="39" spans="1:10" x14ac:dyDescent="0.35">
      <c r="A39" t="s">
        <v>15</v>
      </c>
      <c r="B39" t="s">
        <v>107</v>
      </c>
      <c r="C39" t="s">
        <v>108</v>
      </c>
      <c r="D39">
        <v>0</v>
      </c>
      <c r="E39" t="s">
        <v>50</v>
      </c>
      <c r="F39" t="s">
        <v>63</v>
      </c>
      <c r="G39">
        <v>38.770000000000003</v>
      </c>
      <c r="H39">
        <v>74.239999999999995</v>
      </c>
      <c r="I39">
        <v>8935450</v>
      </c>
      <c r="J39">
        <v>36210890</v>
      </c>
    </row>
    <row r="40" spans="1:10" x14ac:dyDescent="0.35">
      <c r="A40" t="s">
        <v>15</v>
      </c>
      <c r="B40" t="s">
        <v>109</v>
      </c>
      <c r="C40" t="s">
        <v>110</v>
      </c>
      <c r="D40">
        <v>0</v>
      </c>
      <c r="E40" t="s">
        <v>50</v>
      </c>
      <c r="F40" t="s">
        <v>63</v>
      </c>
      <c r="G40">
        <v>45.81</v>
      </c>
      <c r="I40">
        <v>6189900</v>
      </c>
    </row>
    <row r="41" spans="1:10" x14ac:dyDescent="0.35">
      <c r="A41" t="s">
        <v>15</v>
      </c>
      <c r="B41" t="s">
        <v>109</v>
      </c>
      <c r="C41" t="s">
        <v>110</v>
      </c>
      <c r="D41">
        <v>0</v>
      </c>
      <c r="E41" t="s">
        <v>50</v>
      </c>
      <c r="F41" t="s">
        <v>51</v>
      </c>
      <c r="H41">
        <v>65.8</v>
      </c>
      <c r="J41">
        <v>45548240</v>
      </c>
    </row>
    <row r="42" spans="1:10" x14ac:dyDescent="0.35">
      <c r="A42" t="s">
        <v>15</v>
      </c>
      <c r="B42" t="s">
        <v>111</v>
      </c>
      <c r="C42" t="s">
        <v>112</v>
      </c>
      <c r="D42">
        <v>0</v>
      </c>
      <c r="E42" t="s">
        <v>50</v>
      </c>
      <c r="F42" t="s">
        <v>63</v>
      </c>
      <c r="G42">
        <v>38.22</v>
      </c>
      <c r="H42">
        <v>75.599999999999994</v>
      </c>
      <c r="I42">
        <v>3609000</v>
      </c>
      <c r="J42">
        <v>11875070</v>
      </c>
    </row>
    <row r="43" spans="1:10" x14ac:dyDescent="0.35">
      <c r="A43" t="s">
        <v>15</v>
      </c>
      <c r="B43" t="s">
        <v>113</v>
      </c>
      <c r="C43" t="s">
        <v>114</v>
      </c>
      <c r="D43">
        <v>0</v>
      </c>
      <c r="E43" t="s">
        <v>50</v>
      </c>
      <c r="F43" t="s">
        <v>51</v>
      </c>
      <c r="G43">
        <v>46.17</v>
      </c>
      <c r="I43">
        <v>413720</v>
      </c>
    </row>
    <row r="44" spans="1:10" x14ac:dyDescent="0.35">
      <c r="A44" t="s">
        <v>15</v>
      </c>
      <c r="B44" t="s">
        <v>113</v>
      </c>
      <c r="C44" t="s">
        <v>114</v>
      </c>
      <c r="D44">
        <v>0</v>
      </c>
      <c r="E44" t="s">
        <v>50</v>
      </c>
      <c r="F44" t="s">
        <v>56</v>
      </c>
      <c r="H44">
        <v>67.17</v>
      </c>
      <c r="J44">
        <v>2332050</v>
      </c>
    </row>
    <row r="45" spans="1:10" x14ac:dyDescent="0.35">
      <c r="A45" t="s">
        <v>15</v>
      </c>
      <c r="B45" t="s">
        <v>115</v>
      </c>
      <c r="C45" t="s">
        <v>116</v>
      </c>
      <c r="D45">
        <v>0</v>
      </c>
      <c r="E45" t="s">
        <v>50</v>
      </c>
      <c r="F45" t="s">
        <v>51</v>
      </c>
      <c r="G45">
        <v>43.44</v>
      </c>
      <c r="I45">
        <v>271640</v>
      </c>
    </row>
    <row r="46" spans="1:10" x14ac:dyDescent="0.35">
      <c r="A46" t="s">
        <v>15</v>
      </c>
      <c r="B46" t="s">
        <v>115</v>
      </c>
      <c r="C46" t="s">
        <v>116</v>
      </c>
      <c r="D46">
        <v>0</v>
      </c>
      <c r="E46" t="s">
        <v>50</v>
      </c>
      <c r="F46" t="s">
        <v>63</v>
      </c>
      <c r="H46">
        <v>59.85</v>
      </c>
      <c r="J46">
        <v>1179840</v>
      </c>
    </row>
    <row r="47" spans="1:10" x14ac:dyDescent="0.35">
      <c r="A47" t="s">
        <v>15</v>
      </c>
      <c r="B47" t="s">
        <v>117</v>
      </c>
      <c r="C47" t="s">
        <v>118</v>
      </c>
      <c r="D47">
        <v>0</v>
      </c>
      <c r="E47" t="s">
        <v>50</v>
      </c>
      <c r="F47" t="s">
        <v>51</v>
      </c>
      <c r="G47">
        <v>44.63</v>
      </c>
      <c r="H47">
        <v>55.25</v>
      </c>
      <c r="I47">
        <v>579560</v>
      </c>
      <c r="J47">
        <v>2209460</v>
      </c>
    </row>
    <row r="48" spans="1:10" x14ac:dyDescent="0.35">
      <c r="A48" t="s">
        <v>15</v>
      </c>
      <c r="B48" t="s">
        <v>119</v>
      </c>
      <c r="C48" t="s">
        <v>120</v>
      </c>
      <c r="D48">
        <v>0</v>
      </c>
      <c r="E48" t="s">
        <v>50</v>
      </c>
      <c r="F48" t="s">
        <v>56</v>
      </c>
      <c r="G48">
        <v>41.95</v>
      </c>
      <c r="I48">
        <v>514580</v>
      </c>
    </row>
    <row r="49" spans="1:10" x14ac:dyDescent="0.35">
      <c r="A49" t="s">
        <v>15</v>
      </c>
      <c r="B49" t="s">
        <v>119</v>
      </c>
      <c r="C49" t="s">
        <v>120</v>
      </c>
      <c r="D49">
        <v>0</v>
      </c>
      <c r="E49" t="s">
        <v>50</v>
      </c>
      <c r="F49" t="s">
        <v>63</v>
      </c>
      <c r="H49">
        <v>63.55</v>
      </c>
      <c r="J49">
        <v>2650570</v>
      </c>
    </row>
    <row r="50" spans="1:10" x14ac:dyDescent="0.35">
      <c r="A50" t="s">
        <v>15</v>
      </c>
      <c r="B50" t="s">
        <v>121</v>
      </c>
      <c r="C50" t="s">
        <v>122</v>
      </c>
      <c r="D50">
        <v>0</v>
      </c>
      <c r="E50" t="s">
        <v>50</v>
      </c>
      <c r="F50" t="s">
        <v>56</v>
      </c>
      <c r="G50">
        <v>43.11</v>
      </c>
      <c r="I50">
        <v>13038490</v>
      </c>
    </row>
    <row r="51" spans="1:10" x14ac:dyDescent="0.35">
      <c r="A51" t="s">
        <v>15</v>
      </c>
      <c r="B51" t="s">
        <v>121</v>
      </c>
      <c r="C51" t="s">
        <v>122</v>
      </c>
      <c r="D51">
        <v>0</v>
      </c>
      <c r="E51" t="s">
        <v>50</v>
      </c>
      <c r="F51" t="s">
        <v>63</v>
      </c>
      <c r="H51">
        <v>66.069999999999993</v>
      </c>
      <c r="J51">
        <v>59587940</v>
      </c>
    </row>
    <row r="52" spans="1:10" x14ac:dyDescent="0.35">
      <c r="A52" t="s">
        <v>15</v>
      </c>
      <c r="B52" t="s">
        <v>123</v>
      </c>
      <c r="C52" t="s">
        <v>124</v>
      </c>
      <c r="D52">
        <v>0</v>
      </c>
      <c r="E52" t="s">
        <v>50</v>
      </c>
      <c r="F52" t="s">
        <v>63</v>
      </c>
      <c r="G52">
        <v>35.4</v>
      </c>
      <c r="I52">
        <v>2250500</v>
      </c>
    </row>
    <row r="53" spans="1:10" x14ac:dyDescent="0.35">
      <c r="A53" t="s">
        <v>15</v>
      </c>
      <c r="B53" t="s">
        <v>123</v>
      </c>
      <c r="C53" t="s">
        <v>124</v>
      </c>
      <c r="D53">
        <v>0</v>
      </c>
      <c r="E53" t="s">
        <v>50</v>
      </c>
      <c r="F53" t="s">
        <v>51</v>
      </c>
      <c r="H53">
        <v>59.89</v>
      </c>
      <c r="J53">
        <v>12726810</v>
      </c>
    </row>
    <row r="54" spans="1:10" x14ac:dyDescent="0.35">
      <c r="A54" t="s">
        <v>15</v>
      </c>
      <c r="B54" t="s">
        <v>125</v>
      </c>
      <c r="C54" t="s">
        <v>126</v>
      </c>
      <c r="D54">
        <v>0</v>
      </c>
      <c r="E54" t="s">
        <v>50</v>
      </c>
      <c r="F54" t="s">
        <v>51</v>
      </c>
      <c r="G54">
        <v>33.03</v>
      </c>
      <c r="H54">
        <v>60.18</v>
      </c>
      <c r="I54">
        <v>4213170</v>
      </c>
      <c r="J54">
        <v>20961940</v>
      </c>
    </row>
    <row r="55" spans="1:10" x14ac:dyDescent="0.35">
      <c r="A55" t="s">
        <v>15</v>
      </c>
      <c r="B55" t="s">
        <v>127</v>
      </c>
      <c r="C55" t="s">
        <v>128</v>
      </c>
      <c r="D55">
        <v>0</v>
      </c>
      <c r="E55" t="s">
        <v>50</v>
      </c>
      <c r="F55" t="s">
        <v>51</v>
      </c>
      <c r="G55">
        <v>44.94</v>
      </c>
      <c r="I55">
        <v>185000</v>
      </c>
    </row>
    <row r="56" spans="1:10" x14ac:dyDescent="0.35">
      <c r="A56" t="s">
        <v>15</v>
      </c>
      <c r="B56" t="s">
        <v>127</v>
      </c>
      <c r="C56" t="s">
        <v>128</v>
      </c>
      <c r="D56">
        <v>0</v>
      </c>
      <c r="E56" t="s">
        <v>50</v>
      </c>
      <c r="F56" t="s">
        <v>63</v>
      </c>
      <c r="H56">
        <v>75.45</v>
      </c>
      <c r="J56">
        <v>514180</v>
      </c>
    </row>
    <row r="57" spans="1:10" x14ac:dyDescent="0.35">
      <c r="A57" t="s">
        <v>15</v>
      </c>
      <c r="B57" t="s">
        <v>129</v>
      </c>
      <c r="C57" t="s">
        <v>130</v>
      </c>
      <c r="D57">
        <v>0</v>
      </c>
      <c r="E57" t="s">
        <v>50</v>
      </c>
      <c r="F57" t="s">
        <v>63</v>
      </c>
      <c r="G57">
        <v>30.83</v>
      </c>
      <c r="I57">
        <v>2735170</v>
      </c>
    </row>
    <row r="58" spans="1:10" x14ac:dyDescent="0.35">
      <c r="A58" t="s">
        <v>15</v>
      </c>
      <c r="B58" t="s">
        <v>129</v>
      </c>
      <c r="C58" t="s">
        <v>130</v>
      </c>
      <c r="D58">
        <v>0</v>
      </c>
      <c r="E58" t="s">
        <v>50</v>
      </c>
      <c r="F58" t="s">
        <v>51</v>
      </c>
      <c r="H58">
        <v>60.27</v>
      </c>
      <c r="J58">
        <v>28193030</v>
      </c>
    </row>
    <row r="59" spans="1:10" x14ac:dyDescent="0.35">
      <c r="A59" t="s">
        <v>15</v>
      </c>
      <c r="B59" t="s">
        <v>131</v>
      </c>
      <c r="C59" t="s">
        <v>132</v>
      </c>
      <c r="D59">
        <v>0</v>
      </c>
      <c r="E59" t="s">
        <v>50</v>
      </c>
      <c r="F59" t="s">
        <v>51</v>
      </c>
      <c r="G59">
        <v>31.16</v>
      </c>
      <c r="H59">
        <v>64.430000000000007</v>
      </c>
      <c r="I59">
        <v>306770</v>
      </c>
      <c r="J59">
        <v>2456920</v>
      </c>
    </row>
    <row r="60" spans="1:10" x14ac:dyDescent="0.35">
      <c r="A60" t="s">
        <v>15</v>
      </c>
      <c r="B60" t="s">
        <v>133</v>
      </c>
      <c r="C60" t="s">
        <v>134</v>
      </c>
      <c r="D60">
        <v>0</v>
      </c>
      <c r="E60" t="s">
        <v>50</v>
      </c>
      <c r="F60" t="s">
        <v>63</v>
      </c>
      <c r="G60">
        <v>43.07</v>
      </c>
      <c r="I60">
        <v>5080700</v>
      </c>
    </row>
    <row r="61" spans="1:10" x14ac:dyDescent="0.35">
      <c r="A61" t="s">
        <v>15</v>
      </c>
      <c r="B61" t="s">
        <v>133</v>
      </c>
      <c r="C61" t="s">
        <v>134</v>
      </c>
      <c r="D61">
        <v>0</v>
      </c>
      <c r="E61" t="s">
        <v>50</v>
      </c>
      <c r="F61" t="s">
        <v>51</v>
      </c>
      <c r="H61">
        <v>64.459999999999994</v>
      </c>
      <c r="J61">
        <v>31258960</v>
      </c>
    </row>
    <row r="62" spans="1:10" x14ac:dyDescent="0.35">
      <c r="A62" t="s">
        <v>15</v>
      </c>
      <c r="B62" t="s">
        <v>135</v>
      </c>
      <c r="C62" t="s">
        <v>136</v>
      </c>
      <c r="D62">
        <v>0</v>
      </c>
      <c r="E62" t="s">
        <v>50</v>
      </c>
      <c r="F62" t="s">
        <v>51</v>
      </c>
      <c r="G62">
        <v>35.590000000000003</v>
      </c>
      <c r="H62">
        <v>59.38</v>
      </c>
      <c r="I62">
        <v>3013230</v>
      </c>
      <c r="J62">
        <v>13034380</v>
      </c>
    </row>
    <row r="63" spans="1:10" x14ac:dyDescent="0.35">
      <c r="A63" t="s">
        <v>15</v>
      </c>
      <c r="B63" t="s">
        <v>137</v>
      </c>
      <c r="C63" t="s">
        <v>138</v>
      </c>
      <c r="D63">
        <v>0</v>
      </c>
      <c r="E63" t="s">
        <v>50</v>
      </c>
      <c r="F63" t="s">
        <v>51</v>
      </c>
      <c r="G63">
        <v>35.74</v>
      </c>
      <c r="H63">
        <v>62.16</v>
      </c>
      <c r="I63">
        <v>543680</v>
      </c>
      <c r="J63">
        <v>1967740</v>
      </c>
    </row>
    <row r="64" spans="1:10" x14ac:dyDescent="0.35">
      <c r="A64" t="s">
        <v>15</v>
      </c>
      <c r="B64" t="s">
        <v>139</v>
      </c>
      <c r="C64" t="s">
        <v>140</v>
      </c>
      <c r="D64">
        <v>0</v>
      </c>
      <c r="E64" t="s">
        <v>50</v>
      </c>
      <c r="F64" t="s">
        <v>56</v>
      </c>
      <c r="G64">
        <v>37.97</v>
      </c>
      <c r="I64">
        <v>918940</v>
      </c>
    </row>
    <row r="65" spans="1:10" x14ac:dyDescent="0.35">
      <c r="A65" t="s">
        <v>15</v>
      </c>
      <c r="B65" t="s">
        <v>139</v>
      </c>
      <c r="C65" t="s">
        <v>140</v>
      </c>
      <c r="D65">
        <v>0</v>
      </c>
      <c r="E65" t="s">
        <v>50</v>
      </c>
      <c r="F65" t="s">
        <v>51</v>
      </c>
      <c r="H65">
        <v>61.23</v>
      </c>
      <c r="J65">
        <v>5043700</v>
      </c>
    </row>
    <row r="66" spans="1:10" x14ac:dyDescent="0.35">
      <c r="A66" t="s">
        <v>15</v>
      </c>
      <c r="B66" t="s">
        <v>141</v>
      </c>
      <c r="C66" t="s">
        <v>142</v>
      </c>
      <c r="D66">
        <v>0</v>
      </c>
      <c r="E66" t="s">
        <v>50</v>
      </c>
      <c r="F66" t="s">
        <v>51</v>
      </c>
      <c r="G66">
        <v>28.73</v>
      </c>
      <c r="H66">
        <v>59.22</v>
      </c>
      <c r="I66">
        <v>4696920</v>
      </c>
      <c r="J66">
        <v>21068460</v>
      </c>
    </row>
    <row r="67" spans="1:10" x14ac:dyDescent="0.35">
      <c r="A67" t="s">
        <v>15</v>
      </c>
      <c r="B67" t="s">
        <v>143</v>
      </c>
      <c r="C67" t="s">
        <v>144</v>
      </c>
      <c r="D67">
        <v>0</v>
      </c>
      <c r="E67" t="s">
        <v>50</v>
      </c>
      <c r="F67" t="s">
        <v>51</v>
      </c>
      <c r="G67">
        <v>38.380000000000003</v>
      </c>
      <c r="H67">
        <v>67.64</v>
      </c>
      <c r="I67">
        <v>657740</v>
      </c>
      <c r="J67">
        <v>4467760</v>
      </c>
    </row>
    <row r="68" spans="1:10" x14ac:dyDescent="0.35">
      <c r="A68" t="s">
        <v>15</v>
      </c>
      <c r="B68" t="s">
        <v>145</v>
      </c>
      <c r="C68" t="s">
        <v>146</v>
      </c>
      <c r="D68">
        <v>0</v>
      </c>
      <c r="E68" t="s">
        <v>50</v>
      </c>
      <c r="F68" t="s">
        <v>51</v>
      </c>
      <c r="G68">
        <v>35.9</v>
      </c>
      <c r="H68">
        <v>60.03</v>
      </c>
      <c r="I68">
        <v>2597870</v>
      </c>
      <c r="J68">
        <v>22947770</v>
      </c>
    </row>
    <row r="69" spans="1:10" x14ac:dyDescent="0.35">
      <c r="A69" t="s">
        <v>15</v>
      </c>
      <c r="B69" t="s">
        <v>147</v>
      </c>
      <c r="C69" t="s">
        <v>148</v>
      </c>
      <c r="D69">
        <v>0</v>
      </c>
      <c r="E69" t="s">
        <v>50</v>
      </c>
      <c r="F69" t="s">
        <v>63</v>
      </c>
      <c r="G69">
        <v>35.53</v>
      </c>
      <c r="H69">
        <v>53.01</v>
      </c>
      <c r="I69">
        <v>37283030</v>
      </c>
      <c r="J69">
        <v>209485670</v>
      </c>
    </row>
    <row r="70" spans="1:10" x14ac:dyDescent="0.35">
      <c r="A70" t="s">
        <v>15</v>
      </c>
      <c r="B70" t="s">
        <v>149</v>
      </c>
      <c r="C70" t="s">
        <v>150</v>
      </c>
      <c r="D70">
        <v>0</v>
      </c>
      <c r="E70" t="s">
        <v>50</v>
      </c>
      <c r="F70" t="s">
        <v>63</v>
      </c>
      <c r="G70">
        <v>36.5</v>
      </c>
      <c r="I70">
        <v>2555350</v>
      </c>
    </row>
    <row r="71" spans="1:10" x14ac:dyDescent="0.35">
      <c r="A71" t="s">
        <v>15</v>
      </c>
      <c r="B71" t="s">
        <v>149</v>
      </c>
      <c r="C71" t="s">
        <v>150</v>
      </c>
      <c r="D71">
        <v>0</v>
      </c>
      <c r="E71" t="s">
        <v>50</v>
      </c>
      <c r="F71" t="s">
        <v>51</v>
      </c>
      <c r="H71">
        <v>67.67</v>
      </c>
      <c r="J71">
        <v>16352970</v>
      </c>
    </row>
    <row r="72" spans="1:10" x14ac:dyDescent="0.35">
      <c r="A72" t="s">
        <v>15</v>
      </c>
      <c r="B72" t="s">
        <v>151</v>
      </c>
      <c r="C72" t="s">
        <v>152</v>
      </c>
      <c r="D72">
        <v>0</v>
      </c>
      <c r="E72" t="s">
        <v>50</v>
      </c>
      <c r="F72" t="s">
        <v>51</v>
      </c>
      <c r="G72">
        <v>28.94</v>
      </c>
      <c r="H72">
        <v>59.59</v>
      </c>
      <c r="I72">
        <v>1999620</v>
      </c>
      <c r="J72">
        <v>7732000</v>
      </c>
    </row>
    <row r="73" spans="1:10" x14ac:dyDescent="0.35">
      <c r="A73" t="s">
        <v>15</v>
      </c>
      <c r="B73" t="s">
        <v>153</v>
      </c>
      <c r="C73" t="s">
        <v>154</v>
      </c>
      <c r="D73">
        <v>0</v>
      </c>
      <c r="E73" t="s">
        <v>50</v>
      </c>
      <c r="F73" t="s">
        <v>51</v>
      </c>
      <c r="G73">
        <v>41.93</v>
      </c>
      <c r="H73">
        <v>61.06</v>
      </c>
      <c r="I73">
        <v>1399610</v>
      </c>
      <c r="J73">
        <v>8463060</v>
      </c>
    </row>
    <row r="74" spans="1:10" x14ac:dyDescent="0.35">
      <c r="A74" t="s">
        <v>15</v>
      </c>
      <c r="B74" t="s">
        <v>155</v>
      </c>
      <c r="C74" t="s">
        <v>156</v>
      </c>
      <c r="D74">
        <v>0</v>
      </c>
      <c r="E74" t="s">
        <v>50</v>
      </c>
      <c r="F74" t="s">
        <v>56</v>
      </c>
      <c r="G74">
        <v>55.59</v>
      </c>
      <c r="H74">
        <v>73.66</v>
      </c>
      <c r="I74">
        <v>6787180</v>
      </c>
      <c r="J74">
        <v>19209570</v>
      </c>
    </row>
    <row r="75" spans="1:10" x14ac:dyDescent="0.35">
      <c r="A75" t="s">
        <v>15</v>
      </c>
      <c r="B75" t="s">
        <v>157</v>
      </c>
      <c r="C75" t="s">
        <v>158</v>
      </c>
      <c r="D75">
        <v>0</v>
      </c>
      <c r="E75" t="s">
        <v>50</v>
      </c>
      <c r="F75" t="s">
        <v>56</v>
      </c>
      <c r="G75">
        <v>52.06</v>
      </c>
      <c r="I75">
        <v>1751160</v>
      </c>
    </row>
    <row r="76" spans="1:10" x14ac:dyDescent="0.35">
      <c r="A76" t="s">
        <v>15</v>
      </c>
      <c r="B76" t="s">
        <v>157</v>
      </c>
      <c r="C76" t="s">
        <v>158</v>
      </c>
      <c r="D76">
        <v>0</v>
      </c>
      <c r="E76" t="s">
        <v>50</v>
      </c>
      <c r="F76" t="s">
        <v>63</v>
      </c>
      <c r="H76">
        <v>70.89</v>
      </c>
      <c r="J76">
        <v>6494100</v>
      </c>
    </row>
    <row r="77" spans="1:10" x14ac:dyDescent="0.35">
      <c r="A77" t="s">
        <v>15</v>
      </c>
      <c r="B77" t="s">
        <v>159</v>
      </c>
      <c r="C77" t="s">
        <v>160</v>
      </c>
      <c r="D77">
        <v>0</v>
      </c>
      <c r="E77" t="s">
        <v>50</v>
      </c>
      <c r="F77" t="s">
        <v>56</v>
      </c>
      <c r="G77">
        <v>49.35</v>
      </c>
      <c r="I77">
        <v>1528380</v>
      </c>
    </row>
    <row r="78" spans="1:10" x14ac:dyDescent="0.35">
      <c r="A78" t="s">
        <v>15</v>
      </c>
      <c r="B78" t="s">
        <v>159</v>
      </c>
      <c r="C78" t="s">
        <v>160</v>
      </c>
      <c r="D78">
        <v>0</v>
      </c>
      <c r="E78" t="s">
        <v>50</v>
      </c>
      <c r="F78" t="s">
        <v>63</v>
      </c>
      <c r="H78">
        <v>70.959999999999994</v>
      </c>
      <c r="J78">
        <v>9529940</v>
      </c>
    </row>
    <row r="79" spans="1:10" x14ac:dyDescent="0.35">
      <c r="A79" t="s">
        <v>15</v>
      </c>
      <c r="B79" t="s">
        <v>161</v>
      </c>
      <c r="C79" t="s">
        <v>162</v>
      </c>
      <c r="D79">
        <v>0</v>
      </c>
      <c r="E79" t="s">
        <v>50</v>
      </c>
      <c r="F79" t="s">
        <v>56</v>
      </c>
      <c r="G79">
        <v>48.1</v>
      </c>
      <c r="H79">
        <v>69.400000000000006</v>
      </c>
      <c r="I79">
        <v>1269220</v>
      </c>
      <c r="J79">
        <v>6803970</v>
      </c>
    </row>
    <row r="80" spans="1:10" x14ac:dyDescent="0.35">
      <c r="A80" t="s">
        <v>15</v>
      </c>
      <c r="B80" t="s">
        <v>163</v>
      </c>
      <c r="C80" t="s">
        <v>164</v>
      </c>
      <c r="D80">
        <v>0</v>
      </c>
      <c r="E80" t="s">
        <v>50</v>
      </c>
      <c r="F80" t="s">
        <v>56</v>
      </c>
      <c r="G80">
        <v>53.34</v>
      </c>
      <c r="I80">
        <v>6239930</v>
      </c>
    </row>
    <row r="81" spans="1:10" x14ac:dyDescent="0.35">
      <c r="A81" t="s">
        <v>15</v>
      </c>
      <c r="B81" t="s">
        <v>163</v>
      </c>
      <c r="C81" t="s">
        <v>164</v>
      </c>
      <c r="D81">
        <v>0</v>
      </c>
      <c r="E81" t="s">
        <v>50</v>
      </c>
      <c r="F81" t="s">
        <v>63</v>
      </c>
      <c r="H81">
        <v>72.09</v>
      </c>
      <c r="J81">
        <v>32964760</v>
      </c>
    </row>
    <row r="82" spans="1:10" x14ac:dyDescent="0.35">
      <c r="A82" t="s">
        <v>15</v>
      </c>
      <c r="B82" t="s">
        <v>165</v>
      </c>
      <c r="C82" t="s">
        <v>166</v>
      </c>
      <c r="D82">
        <v>0</v>
      </c>
      <c r="E82" t="s">
        <v>50</v>
      </c>
      <c r="F82" t="s">
        <v>51</v>
      </c>
      <c r="G82">
        <v>43.83</v>
      </c>
      <c r="I82">
        <v>544044360</v>
      </c>
    </row>
    <row r="83" spans="1:10" x14ac:dyDescent="0.35">
      <c r="A83" t="s">
        <v>15</v>
      </c>
      <c r="B83" t="s">
        <v>165</v>
      </c>
      <c r="C83" t="s">
        <v>166</v>
      </c>
      <c r="D83">
        <v>0</v>
      </c>
      <c r="E83" t="s">
        <v>50</v>
      </c>
      <c r="F83" t="s">
        <v>56</v>
      </c>
      <c r="H83">
        <v>77.94</v>
      </c>
      <c r="J83">
        <v>1423520360</v>
      </c>
    </row>
    <row r="84" spans="1:10" x14ac:dyDescent="0.35">
      <c r="A84" t="s">
        <v>15</v>
      </c>
      <c r="B84" t="s">
        <v>167</v>
      </c>
      <c r="C84" t="s">
        <v>168</v>
      </c>
      <c r="D84">
        <v>0</v>
      </c>
      <c r="E84" t="s">
        <v>50</v>
      </c>
      <c r="F84" t="s">
        <v>56</v>
      </c>
      <c r="G84">
        <v>57.82</v>
      </c>
      <c r="I84">
        <v>1978330</v>
      </c>
    </row>
    <row r="85" spans="1:10" x14ac:dyDescent="0.35">
      <c r="A85" t="s">
        <v>15</v>
      </c>
      <c r="B85" t="s">
        <v>167</v>
      </c>
      <c r="C85" t="s">
        <v>168</v>
      </c>
      <c r="D85">
        <v>0</v>
      </c>
      <c r="E85" t="s">
        <v>50</v>
      </c>
      <c r="F85" t="s">
        <v>74</v>
      </c>
      <c r="H85">
        <v>85.26</v>
      </c>
      <c r="J85">
        <v>7485790</v>
      </c>
    </row>
    <row r="86" spans="1:10" x14ac:dyDescent="0.35">
      <c r="A86" t="s">
        <v>15</v>
      </c>
      <c r="B86" t="s">
        <v>169</v>
      </c>
      <c r="C86" t="s">
        <v>170</v>
      </c>
      <c r="D86">
        <v>0</v>
      </c>
      <c r="E86" t="s">
        <v>50</v>
      </c>
      <c r="F86" t="s">
        <v>63</v>
      </c>
      <c r="G86">
        <v>56.59</v>
      </c>
      <c r="I86">
        <v>7596530</v>
      </c>
    </row>
    <row r="87" spans="1:10" x14ac:dyDescent="0.35">
      <c r="A87" t="s">
        <v>15</v>
      </c>
      <c r="B87" t="s">
        <v>169</v>
      </c>
      <c r="C87" t="s">
        <v>170</v>
      </c>
      <c r="D87">
        <v>0</v>
      </c>
      <c r="E87" t="s">
        <v>50</v>
      </c>
      <c r="F87" t="s">
        <v>74</v>
      </c>
      <c r="H87">
        <v>80.599999999999994</v>
      </c>
      <c r="J87">
        <v>23674200</v>
      </c>
    </row>
    <row r="88" spans="1:10" x14ac:dyDescent="0.35">
      <c r="A88" t="s">
        <v>15</v>
      </c>
      <c r="B88" t="s">
        <v>171</v>
      </c>
      <c r="C88" t="s">
        <v>172</v>
      </c>
      <c r="D88">
        <v>0</v>
      </c>
      <c r="E88" t="s">
        <v>50</v>
      </c>
      <c r="F88" t="s">
        <v>56</v>
      </c>
      <c r="G88">
        <v>59.25</v>
      </c>
      <c r="I88">
        <v>86443290</v>
      </c>
    </row>
    <row r="89" spans="1:10" x14ac:dyDescent="0.35">
      <c r="A89" t="s">
        <v>15</v>
      </c>
      <c r="B89" t="s">
        <v>171</v>
      </c>
      <c r="C89" t="s">
        <v>172</v>
      </c>
      <c r="D89">
        <v>0</v>
      </c>
      <c r="E89" t="s">
        <v>50</v>
      </c>
      <c r="F89" t="s">
        <v>74</v>
      </c>
      <c r="H89">
        <v>84.42</v>
      </c>
      <c r="J89">
        <v>126699490</v>
      </c>
    </row>
    <row r="90" spans="1:10" x14ac:dyDescent="0.35">
      <c r="A90" t="s">
        <v>15</v>
      </c>
      <c r="B90" t="s">
        <v>173</v>
      </c>
      <c r="C90" t="s">
        <v>174</v>
      </c>
      <c r="D90">
        <v>0</v>
      </c>
      <c r="E90" t="s">
        <v>50</v>
      </c>
      <c r="F90" t="s">
        <v>51</v>
      </c>
      <c r="G90">
        <v>38.6</v>
      </c>
      <c r="I90">
        <v>781670</v>
      </c>
    </row>
    <row r="91" spans="1:10" x14ac:dyDescent="0.35">
      <c r="A91" t="s">
        <v>15</v>
      </c>
      <c r="B91" t="s">
        <v>173</v>
      </c>
      <c r="C91" t="s">
        <v>174</v>
      </c>
      <c r="D91">
        <v>0</v>
      </c>
      <c r="E91" t="s">
        <v>50</v>
      </c>
      <c r="F91" t="s">
        <v>56</v>
      </c>
      <c r="H91">
        <v>70.66</v>
      </c>
      <c r="J91">
        <v>3232180</v>
      </c>
    </row>
    <row r="92" spans="1:10" x14ac:dyDescent="0.35">
      <c r="A92" t="s">
        <v>15</v>
      </c>
      <c r="B92" t="s">
        <v>175</v>
      </c>
      <c r="C92" t="s">
        <v>176</v>
      </c>
      <c r="D92">
        <v>0</v>
      </c>
      <c r="E92" t="s">
        <v>50</v>
      </c>
      <c r="F92" t="s">
        <v>51</v>
      </c>
      <c r="G92">
        <v>22.23</v>
      </c>
      <c r="I92">
        <v>19757350</v>
      </c>
    </row>
    <row r="93" spans="1:10" x14ac:dyDescent="0.35">
      <c r="A93" t="s">
        <v>15</v>
      </c>
      <c r="B93" t="s">
        <v>175</v>
      </c>
      <c r="C93" t="s">
        <v>176</v>
      </c>
      <c r="D93">
        <v>0</v>
      </c>
      <c r="E93" t="s">
        <v>50</v>
      </c>
      <c r="F93" t="s">
        <v>74</v>
      </c>
      <c r="H93">
        <v>83.68</v>
      </c>
      <c r="J93">
        <v>51767850</v>
      </c>
    </row>
    <row r="94" spans="1:10" x14ac:dyDescent="0.35">
      <c r="A94" t="s">
        <v>15</v>
      </c>
      <c r="B94" t="s">
        <v>177</v>
      </c>
      <c r="C94" t="s">
        <v>178</v>
      </c>
      <c r="D94">
        <v>0</v>
      </c>
      <c r="E94" t="s">
        <v>50</v>
      </c>
      <c r="F94" t="s">
        <v>63</v>
      </c>
      <c r="G94">
        <v>28.16</v>
      </c>
      <c r="I94">
        <v>7776190</v>
      </c>
    </row>
    <row r="95" spans="1:10" x14ac:dyDescent="0.35">
      <c r="A95" t="s">
        <v>15</v>
      </c>
      <c r="B95" t="s">
        <v>177</v>
      </c>
      <c r="C95" t="s">
        <v>178</v>
      </c>
      <c r="D95">
        <v>0</v>
      </c>
      <c r="E95" t="s">
        <v>50</v>
      </c>
      <c r="F95" t="s">
        <v>51</v>
      </c>
      <c r="H95">
        <v>62.94</v>
      </c>
      <c r="J95">
        <v>37856150</v>
      </c>
    </row>
    <row r="96" spans="1:10" x14ac:dyDescent="0.35">
      <c r="A96" t="s">
        <v>15</v>
      </c>
      <c r="B96" t="s">
        <v>179</v>
      </c>
      <c r="C96" t="s">
        <v>180</v>
      </c>
      <c r="D96">
        <v>0</v>
      </c>
      <c r="E96" t="s">
        <v>50</v>
      </c>
      <c r="F96" t="s">
        <v>51</v>
      </c>
      <c r="G96">
        <v>37.409999999999997</v>
      </c>
      <c r="I96">
        <v>41206810</v>
      </c>
    </row>
    <row r="97" spans="1:10" x14ac:dyDescent="0.35">
      <c r="A97" t="s">
        <v>15</v>
      </c>
      <c r="B97" t="s">
        <v>179</v>
      </c>
      <c r="C97" t="s">
        <v>180</v>
      </c>
      <c r="D97">
        <v>0</v>
      </c>
      <c r="E97" t="s">
        <v>50</v>
      </c>
      <c r="F97" t="s">
        <v>63</v>
      </c>
      <c r="H97">
        <v>72.63</v>
      </c>
      <c r="J97">
        <v>164913080</v>
      </c>
    </row>
    <row r="98" spans="1:10" x14ac:dyDescent="0.35">
      <c r="A98" t="s">
        <v>15</v>
      </c>
      <c r="B98" t="s">
        <v>181</v>
      </c>
      <c r="C98" t="s">
        <v>182</v>
      </c>
      <c r="D98">
        <v>0</v>
      </c>
      <c r="E98" t="s">
        <v>50</v>
      </c>
      <c r="F98" t="s">
        <v>51</v>
      </c>
      <c r="G98">
        <v>41.18</v>
      </c>
      <c r="I98">
        <v>346278810</v>
      </c>
    </row>
    <row r="99" spans="1:10" x14ac:dyDescent="0.35">
      <c r="A99" t="s">
        <v>15</v>
      </c>
      <c r="B99" t="s">
        <v>181</v>
      </c>
      <c r="C99" t="s">
        <v>182</v>
      </c>
      <c r="D99">
        <v>0</v>
      </c>
      <c r="E99" t="s">
        <v>50</v>
      </c>
      <c r="F99" t="s">
        <v>63</v>
      </c>
      <c r="H99">
        <v>70.75</v>
      </c>
      <c r="J99">
        <v>1389030320</v>
      </c>
    </row>
    <row r="100" spans="1:10" x14ac:dyDescent="0.35">
      <c r="A100" t="s">
        <v>15</v>
      </c>
      <c r="B100" t="s">
        <v>183</v>
      </c>
      <c r="C100" t="s">
        <v>184</v>
      </c>
      <c r="D100">
        <v>0</v>
      </c>
      <c r="E100" t="s">
        <v>50</v>
      </c>
      <c r="F100" t="s">
        <v>56</v>
      </c>
      <c r="G100">
        <v>38.19</v>
      </c>
      <c r="H100">
        <v>76.849999999999994</v>
      </c>
      <c r="I100">
        <v>16510580</v>
      </c>
      <c r="J100">
        <v>87051640</v>
      </c>
    </row>
    <row r="101" spans="1:10" x14ac:dyDescent="0.35">
      <c r="A101" t="s">
        <v>15</v>
      </c>
      <c r="B101" t="s">
        <v>185</v>
      </c>
      <c r="C101" t="s">
        <v>186</v>
      </c>
      <c r="D101">
        <v>0</v>
      </c>
      <c r="E101" t="s">
        <v>50</v>
      </c>
      <c r="F101" t="s">
        <v>51</v>
      </c>
      <c r="G101">
        <v>37.56</v>
      </c>
      <c r="H101">
        <v>69.3</v>
      </c>
      <c r="I101">
        <v>8396580</v>
      </c>
      <c r="J101">
        <v>28414120</v>
      </c>
    </row>
    <row r="102" spans="1:10" x14ac:dyDescent="0.35">
      <c r="A102" t="s">
        <v>15</v>
      </c>
      <c r="B102" t="s">
        <v>187</v>
      </c>
      <c r="C102" t="s">
        <v>188</v>
      </c>
      <c r="D102">
        <v>0</v>
      </c>
      <c r="E102" t="s">
        <v>50</v>
      </c>
      <c r="F102" t="s">
        <v>51</v>
      </c>
      <c r="G102">
        <v>34.25</v>
      </c>
      <c r="I102">
        <v>35849250</v>
      </c>
    </row>
    <row r="103" spans="1:10" x14ac:dyDescent="0.35">
      <c r="A103" t="s">
        <v>15</v>
      </c>
      <c r="B103" t="s">
        <v>187</v>
      </c>
      <c r="C103" t="s">
        <v>188</v>
      </c>
      <c r="D103">
        <v>0</v>
      </c>
      <c r="E103" t="s">
        <v>50</v>
      </c>
      <c r="F103" t="s">
        <v>63</v>
      </c>
      <c r="H103">
        <v>66.73</v>
      </c>
      <c r="J103">
        <v>230800890</v>
      </c>
    </row>
    <row r="104" spans="1:10" x14ac:dyDescent="0.35">
      <c r="A104" t="s">
        <v>15</v>
      </c>
      <c r="B104" t="s">
        <v>189</v>
      </c>
      <c r="C104" t="s">
        <v>190</v>
      </c>
      <c r="D104">
        <v>0</v>
      </c>
      <c r="E104" t="s">
        <v>50</v>
      </c>
      <c r="F104" t="s">
        <v>63</v>
      </c>
      <c r="G104">
        <v>53.17</v>
      </c>
      <c r="H104">
        <v>76.7</v>
      </c>
      <c r="I104">
        <v>7811090</v>
      </c>
      <c r="J104">
        <v>22410560</v>
      </c>
    </row>
    <row r="105" spans="1:10" x14ac:dyDescent="0.35">
      <c r="A105" t="s">
        <v>15</v>
      </c>
      <c r="B105" t="s">
        <v>191</v>
      </c>
      <c r="C105" t="s">
        <v>192</v>
      </c>
      <c r="D105">
        <v>0</v>
      </c>
      <c r="E105" t="s">
        <v>50</v>
      </c>
      <c r="F105" t="s">
        <v>51</v>
      </c>
      <c r="G105">
        <v>38.86</v>
      </c>
      <c r="H105">
        <v>70.13</v>
      </c>
      <c r="I105">
        <v>4375270</v>
      </c>
      <c r="J105">
        <v>16481320</v>
      </c>
    </row>
    <row r="106" spans="1:10" x14ac:dyDescent="0.35">
      <c r="A106" t="s">
        <v>15</v>
      </c>
      <c r="B106" t="s">
        <v>193</v>
      </c>
      <c r="C106" t="s">
        <v>194</v>
      </c>
      <c r="D106">
        <v>0</v>
      </c>
      <c r="E106" t="s">
        <v>50</v>
      </c>
      <c r="F106" t="s">
        <v>63</v>
      </c>
      <c r="G106">
        <v>40.21</v>
      </c>
      <c r="H106">
        <v>70.349999999999994</v>
      </c>
      <c r="I106">
        <v>68799080</v>
      </c>
      <c r="J106">
        <v>272489420</v>
      </c>
    </row>
    <row r="107" spans="1:10" x14ac:dyDescent="0.35">
      <c r="A107" t="s">
        <v>15</v>
      </c>
      <c r="B107" t="s">
        <v>195</v>
      </c>
      <c r="C107" t="s">
        <v>196</v>
      </c>
      <c r="D107">
        <v>0</v>
      </c>
      <c r="E107" t="s">
        <v>50</v>
      </c>
      <c r="F107" t="s">
        <v>51</v>
      </c>
      <c r="G107">
        <v>38.94</v>
      </c>
      <c r="I107">
        <v>1684530</v>
      </c>
    </row>
    <row r="108" spans="1:10" x14ac:dyDescent="0.35">
      <c r="A108" t="s">
        <v>15</v>
      </c>
      <c r="B108" t="s">
        <v>195</v>
      </c>
      <c r="C108" t="s">
        <v>196</v>
      </c>
      <c r="D108">
        <v>0</v>
      </c>
      <c r="E108" t="s">
        <v>50</v>
      </c>
      <c r="F108" t="s">
        <v>63</v>
      </c>
      <c r="H108">
        <v>67.91</v>
      </c>
      <c r="J108">
        <v>7237720</v>
      </c>
    </row>
    <row r="109" spans="1:10" x14ac:dyDescent="0.35">
      <c r="A109" t="s">
        <v>15</v>
      </c>
      <c r="B109" t="s">
        <v>197</v>
      </c>
      <c r="C109" t="s">
        <v>198</v>
      </c>
      <c r="D109">
        <v>0</v>
      </c>
      <c r="E109" t="s">
        <v>50</v>
      </c>
      <c r="F109" t="s">
        <v>63</v>
      </c>
      <c r="G109">
        <v>48.49</v>
      </c>
      <c r="I109">
        <v>6098290</v>
      </c>
    </row>
    <row r="110" spans="1:10" x14ac:dyDescent="0.35">
      <c r="A110" t="s">
        <v>15</v>
      </c>
      <c r="B110" t="s">
        <v>197</v>
      </c>
      <c r="C110" t="s">
        <v>198</v>
      </c>
      <c r="D110">
        <v>0</v>
      </c>
      <c r="E110" t="s">
        <v>50</v>
      </c>
      <c r="F110" t="s">
        <v>56</v>
      </c>
      <c r="H110">
        <v>75.900000000000006</v>
      </c>
      <c r="J110">
        <v>33440590</v>
      </c>
    </row>
    <row r="111" spans="1:10" x14ac:dyDescent="0.35">
      <c r="A111" t="s">
        <v>15</v>
      </c>
      <c r="B111" t="s">
        <v>199</v>
      </c>
      <c r="C111" t="s">
        <v>200</v>
      </c>
      <c r="D111">
        <v>0</v>
      </c>
      <c r="E111" t="s">
        <v>50</v>
      </c>
      <c r="F111" t="s">
        <v>51</v>
      </c>
      <c r="G111">
        <v>35.700000000000003</v>
      </c>
      <c r="I111">
        <v>17737170</v>
      </c>
    </row>
    <row r="112" spans="1:10" x14ac:dyDescent="0.35">
      <c r="A112" t="s">
        <v>15</v>
      </c>
      <c r="B112" t="s">
        <v>199</v>
      </c>
      <c r="C112" t="s">
        <v>200</v>
      </c>
      <c r="D112">
        <v>0</v>
      </c>
      <c r="E112" t="s">
        <v>50</v>
      </c>
      <c r="F112" t="s">
        <v>63</v>
      </c>
      <c r="H112">
        <v>66.459999999999994</v>
      </c>
      <c r="J112">
        <v>52640730</v>
      </c>
    </row>
    <row r="113" spans="1:10" x14ac:dyDescent="0.35">
      <c r="A113" t="s">
        <v>15</v>
      </c>
      <c r="B113" t="s">
        <v>201</v>
      </c>
      <c r="C113" t="s">
        <v>202</v>
      </c>
      <c r="D113">
        <v>0</v>
      </c>
      <c r="E113" t="s">
        <v>50</v>
      </c>
      <c r="F113" t="s">
        <v>63</v>
      </c>
      <c r="G113">
        <v>53.58</v>
      </c>
      <c r="H113">
        <v>69.680000000000007</v>
      </c>
      <c r="I113">
        <v>18849580</v>
      </c>
      <c r="J113">
        <v>110804720</v>
      </c>
    </row>
    <row r="114" spans="1:10" x14ac:dyDescent="0.35">
      <c r="A114" t="s">
        <v>15</v>
      </c>
      <c r="B114" t="s">
        <v>203</v>
      </c>
      <c r="C114" t="s">
        <v>204</v>
      </c>
      <c r="D114">
        <v>0</v>
      </c>
      <c r="E114" t="s">
        <v>50</v>
      </c>
      <c r="F114" t="s">
        <v>56</v>
      </c>
      <c r="G114">
        <v>54.09</v>
      </c>
      <c r="I114">
        <v>1013330</v>
      </c>
    </row>
    <row r="115" spans="1:10" x14ac:dyDescent="0.35">
      <c r="A115" t="s">
        <v>15</v>
      </c>
      <c r="B115" t="s">
        <v>203</v>
      </c>
      <c r="C115" t="s">
        <v>204</v>
      </c>
      <c r="D115">
        <v>0</v>
      </c>
      <c r="E115" t="s">
        <v>50</v>
      </c>
      <c r="F115" t="s">
        <v>74</v>
      </c>
      <c r="H115">
        <v>83.66</v>
      </c>
      <c r="J115">
        <v>5669590</v>
      </c>
    </row>
    <row r="116" spans="1:10" x14ac:dyDescent="0.35">
      <c r="A116" t="s">
        <v>15</v>
      </c>
      <c r="B116" t="s">
        <v>205</v>
      </c>
      <c r="C116" t="s">
        <v>206</v>
      </c>
      <c r="D116">
        <v>0</v>
      </c>
      <c r="E116" t="s">
        <v>50</v>
      </c>
      <c r="F116" t="s">
        <v>63</v>
      </c>
      <c r="G116">
        <v>45.19</v>
      </c>
      <c r="I116">
        <v>20428410</v>
      </c>
    </row>
    <row r="117" spans="1:10" x14ac:dyDescent="0.35">
      <c r="A117" t="s">
        <v>15</v>
      </c>
      <c r="B117" t="s">
        <v>205</v>
      </c>
      <c r="C117" t="s">
        <v>206</v>
      </c>
      <c r="D117">
        <v>0</v>
      </c>
      <c r="E117" t="s">
        <v>50</v>
      </c>
      <c r="F117" t="s">
        <v>56</v>
      </c>
      <c r="H117">
        <v>77.2</v>
      </c>
      <c r="J117">
        <v>71522320</v>
      </c>
    </row>
    <row r="118" spans="1:10" x14ac:dyDescent="0.35">
      <c r="A118" t="s">
        <v>15</v>
      </c>
      <c r="B118" t="s">
        <v>207</v>
      </c>
      <c r="C118" t="s">
        <v>208</v>
      </c>
      <c r="D118">
        <v>0</v>
      </c>
      <c r="E118" t="s">
        <v>50</v>
      </c>
      <c r="F118" t="s">
        <v>51</v>
      </c>
      <c r="G118">
        <v>48.04</v>
      </c>
      <c r="I118">
        <v>25100770</v>
      </c>
    </row>
    <row r="119" spans="1:10" x14ac:dyDescent="0.35">
      <c r="A119" t="s">
        <v>15</v>
      </c>
      <c r="B119" t="s">
        <v>207</v>
      </c>
      <c r="C119" t="s">
        <v>208</v>
      </c>
      <c r="D119">
        <v>0</v>
      </c>
      <c r="E119" t="s">
        <v>50</v>
      </c>
      <c r="F119" t="s">
        <v>63</v>
      </c>
      <c r="H119">
        <v>74.209999999999994</v>
      </c>
      <c r="J119">
        <v>97173800</v>
      </c>
    </row>
    <row r="120" spans="1:10" x14ac:dyDescent="0.35">
      <c r="A120" t="s">
        <v>15</v>
      </c>
      <c r="B120" t="s">
        <v>209</v>
      </c>
      <c r="C120" t="s">
        <v>210</v>
      </c>
      <c r="D120">
        <v>0</v>
      </c>
      <c r="E120" t="s">
        <v>50</v>
      </c>
      <c r="F120" t="s">
        <v>56</v>
      </c>
      <c r="G120">
        <v>54.55</v>
      </c>
      <c r="H120">
        <v>75.19</v>
      </c>
      <c r="I120">
        <v>1382960</v>
      </c>
      <c r="J120">
        <v>2904010</v>
      </c>
    </row>
    <row r="121" spans="1:10" x14ac:dyDescent="0.35">
      <c r="A121" t="s">
        <v>15</v>
      </c>
      <c r="B121" t="s">
        <v>211</v>
      </c>
      <c r="C121" t="s">
        <v>212</v>
      </c>
      <c r="D121">
        <v>0</v>
      </c>
      <c r="E121" t="s">
        <v>50</v>
      </c>
      <c r="F121" t="s">
        <v>56</v>
      </c>
      <c r="G121">
        <v>46.29</v>
      </c>
      <c r="H121">
        <v>73.290000000000006</v>
      </c>
      <c r="I121">
        <v>3132010</v>
      </c>
      <c r="J121">
        <v>10110520</v>
      </c>
    </row>
    <row r="122" spans="1:10" x14ac:dyDescent="0.35">
      <c r="A122" t="s">
        <v>15</v>
      </c>
      <c r="B122" t="s">
        <v>213</v>
      </c>
      <c r="C122" t="s">
        <v>214</v>
      </c>
      <c r="D122">
        <v>0</v>
      </c>
      <c r="E122" t="s">
        <v>50</v>
      </c>
      <c r="F122" t="s">
        <v>56</v>
      </c>
      <c r="G122">
        <v>38.6</v>
      </c>
      <c r="I122">
        <v>117310</v>
      </c>
    </row>
    <row r="123" spans="1:10" x14ac:dyDescent="0.35">
      <c r="A123" t="s">
        <v>15</v>
      </c>
      <c r="B123" t="s">
        <v>213</v>
      </c>
      <c r="C123" t="s">
        <v>214</v>
      </c>
      <c r="D123">
        <v>0</v>
      </c>
      <c r="E123" t="s">
        <v>50</v>
      </c>
      <c r="F123" t="s">
        <v>74</v>
      </c>
      <c r="H123">
        <v>80.47</v>
      </c>
      <c r="J123">
        <v>1485710</v>
      </c>
    </row>
    <row r="124" spans="1:10" x14ac:dyDescent="0.35">
      <c r="A124" t="s">
        <v>15</v>
      </c>
      <c r="B124" t="s">
        <v>215</v>
      </c>
      <c r="C124" t="s">
        <v>216</v>
      </c>
      <c r="D124">
        <v>0</v>
      </c>
      <c r="E124" t="s">
        <v>50</v>
      </c>
      <c r="F124" t="s">
        <v>56</v>
      </c>
      <c r="G124">
        <v>55.83</v>
      </c>
      <c r="I124">
        <v>493890</v>
      </c>
    </row>
    <row r="125" spans="1:10" x14ac:dyDescent="0.35">
      <c r="A125" t="s">
        <v>15</v>
      </c>
      <c r="B125" t="s">
        <v>215</v>
      </c>
      <c r="C125" t="s">
        <v>216</v>
      </c>
      <c r="D125">
        <v>0</v>
      </c>
      <c r="E125" t="s">
        <v>50</v>
      </c>
      <c r="F125" t="s">
        <v>74</v>
      </c>
      <c r="H125">
        <v>81.45</v>
      </c>
      <c r="J125">
        <v>1286710</v>
      </c>
    </row>
    <row r="126" spans="1:10" x14ac:dyDescent="0.35">
      <c r="A126" t="s">
        <v>15</v>
      </c>
      <c r="B126" t="s">
        <v>217</v>
      </c>
      <c r="C126" t="s">
        <v>218</v>
      </c>
      <c r="D126">
        <v>0</v>
      </c>
      <c r="E126" t="s">
        <v>50</v>
      </c>
      <c r="F126" t="s">
        <v>56</v>
      </c>
      <c r="G126">
        <v>57.71</v>
      </c>
      <c r="H126">
        <v>74.16</v>
      </c>
      <c r="I126">
        <v>3497480</v>
      </c>
      <c r="J126">
        <v>3796750</v>
      </c>
    </row>
    <row r="127" spans="1:10" x14ac:dyDescent="0.35">
      <c r="A127" t="s">
        <v>15</v>
      </c>
      <c r="B127" t="s">
        <v>219</v>
      </c>
      <c r="C127" t="s">
        <v>220</v>
      </c>
      <c r="D127">
        <v>0</v>
      </c>
      <c r="E127" t="s">
        <v>50</v>
      </c>
      <c r="F127" t="s">
        <v>63</v>
      </c>
      <c r="G127">
        <v>37.4</v>
      </c>
      <c r="I127">
        <v>5653360</v>
      </c>
    </row>
    <row r="128" spans="1:10" x14ac:dyDescent="0.35">
      <c r="A128" t="s">
        <v>15</v>
      </c>
      <c r="B128" t="s">
        <v>219</v>
      </c>
      <c r="C128" t="s">
        <v>220</v>
      </c>
      <c r="D128">
        <v>0</v>
      </c>
      <c r="E128" t="s">
        <v>50</v>
      </c>
      <c r="F128" t="s">
        <v>56</v>
      </c>
      <c r="H128">
        <v>71.25</v>
      </c>
      <c r="J128">
        <v>41192190</v>
      </c>
    </row>
    <row r="129" spans="1:10" x14ac:dyDescent="0.35">
      <c r="A129" t="s">
        <v>15</v>
      </c>
      <c r="B129" t="s">
        <v>221</v>
      </c>
      <c r="C129" t="s">
        <v>222</v>
      </c>
      <c r="D129">
        <v>0</v>
      </c>
      <c r="E129" t="s">
        <v>50</v>
      </c>
      <c r="F129" t="s">
        <v>56</v>
      </c>
      <c r="G129">
        <v>69.86</v>
      </c>
      <c r="I129">
        <v>1289240</v>
      </c>
    </row>
    <row r="130" spans="1:10" x14ac:dyDescent="0.35">
      <c r="A130" t="s">
        <v>15</v>
      </c>
      <c r="B130" t="s">
        <v>221</v>
      </c>
      <c r="C130" t="s">
        <v>222</v>
      </c>
      <c r="D130">
        <v>0</v>
      </c>
      <c r="E130" t="s">
        <v>50</v>
      </c>
      <c r="F130" t="s">
        <v>74</v>
      </c>
      <c r="H130">
        <v>82.9</v>
      </c>
      <c r="J130">
        <v>8657460</v>
      </c>
    </row>
    <row r="131" spans="1:10" x14ac:dyDescent="0.35">
      <c r="A131" t="s">
        <v>15</v>
      </c>
      <c r="B131" t="s">
        <v>223</v>
      </c>
      <c r="C131" t="s">
        <v>224</v>
      </c>
      <c r="D131">
        <v>0</v>
      </c>
      <c r="E131" t="s">
        <v>50</v>
      </c>
      <c r="F131" t="s">
        <v>56</v>
      </c>
      <c r="G131">
        <v>40.869999999999997</v>
      </c>
      <c r="I131">
        <v>438780</v>
      </c>
    </row>
    <row r="132" spans="1:10" x14ac:dyDescent="0.35">
      <c r="A132" t="s">
        <v>15</v>
      </c>
      <c r="B132" t="s">
        <v>223</v>
      </c>
      <c r="C132" t="s">
        <v>224</v>
      </c>
      <c r="D132">
        <v>0</v>
      </c>
      <c r="E132" t="s">
        <v>50</v>
      </c>
      <c r="F132" t="s">
        <v>63</v>
      </c>
      <c r="H132">
        <v>76.86</v>
      </c>
      <c r="J132">
        <v>10671920</v>
      </c>
    </row>
    <row r="133" spans="1:10" x14ac:dyDescent="0.35">
      <c r="A133" t="s">
        <v>15</v>
      </c>
      <c r="B133" t="s">
        <v>225</v>
      </c>
      <c r="C133" t="s">
        <v>226</v>
      </c>
      <c r="D133">
        <v>0</v>
      </c>
      <c r="E133" t="s">
        <v>50</v>
      </c>
      <c r="F133" t="s">
        <v>74</v>
      </c>
      <c r="G133">
        <v>49.74</v>
      </c>
      <c r="H133">
        <v>80.02</v>
      </c>
      <c r="I133">
        <v>153990</v>
      </c>
      <c r="J133">
        <v>4442240</v>
      </c>
    </row>
    <row r="134" spans="1:10" x14ac:dyDescent="0.35">
      <c r="A134" t="s">
        <v>15</v>
      </c>
      <c r="B134" t="s">
        <v>227</v>
      </c>
      <c r="C134" t="s">
        <v>228</v>
      </c>
      <c r="D134">
        <v>0</v>
      </c>
      <c r="E134" t="s">
        <v>50</v>
      </c>
      <c r="F134" t="s">
        <v>56</v>
      </c>
      <c r="G134">
        <v>59.9</v>
      </c>
      <c r="H134">
        <v>78.209999999999994</v>
      </c>
      <c r="I134">
        <v>1349390</v>
      </c>
      <c r="J134">
        <v>5794570</v>
      </c>
    </row>
    <row r="135" spans="1:10" x14ac:dyDescent="0.35">
      <c r="A135" t="s">
        <v>15</v>
      </c>
      <c r="B135" t="s">
        <v>229</v>
      </c>
      <c r="C135" t="s">
        <v>230</v>
      </c>
      <c r="D135">
        <v>0</v>
      </c>
      <c r="E135" t="s">
        <v>50</v>
      </c>
      <c r="F135" t="s">
        <v>51</v>
      </c>
      <c r="G135">
        <v>29.3</v>
      </c>
      <c r="I135">
        <v>456950</v>
      </c>
    </row>
    <row r="136" spans="1:10" x14ac:dyDescent="0.35">
      <c r="A136" t="s">
        <v>15</v>
      </c>
      <c r="B136" t="s">
        <v>229</v>
      </c>
      <c r="C136" t="s">
        <v>230</v>
      </c>
      <c r="D136">
        <v>0</v>
      </c>
      <c r="E136" t="s">
        <v>50</v>
      </c>
      <c r="F136" t="s">
        <v>74</v>
      </c>
      <c r="H136">
        <v>79.95</v>
      </c>
      <c r="J136">
        <v>4591260</v>
      </c>
    </row>
    <row r="137" spans="1:10" x14ac:dyDescent="0.35">
      <c r="A137" t="s">
        <v>15</v>
      </c>
      <c r="B137" t="s">
        <v>231</v>
      </c>
      <c r="C137" t="s">
        <v>232</v>
      </c>
      <c r="D137">
        <v>0</v>
      </c>
      <c r="E137" t="s">
        <v>50</v>
      </c>
      <c r="F137" t="s">
        <v>74</v>
      </c>
      <c r="G137">
        <v>50.76</v>
      </c>
      <c r="H137">
        <v>82.95</v>
      </c>
      <c r="I137">
        <v>24350</v>
      </c>
      <c r="J137">
        <v>2797940</v>
      </c>
    </row>
    <row r="138" spans="1:10" x14ac:dyDescent="0.35">
      <c r="A138" t="s">
        <v>15</v>
      </c>
      <c r="B138" t="s">
        <v>233</v>
      </c>
      <c r="C138" t="s">
        <v>234</v>
      </c>
      <c r="D138">
        <v>0</v>
      </c>
      <c r="E138" t="s">
        <v>50</v>
      </c>
      <c r="F138" t="s">
        <v>56</v>
      </c>
      <c r="G138">
        <v>40.020000000000003</v>
      </c>
      <c r="I138">
        <v>1703260</v>
      </c>
    </row>
    <row r="139" spans="1:10" x14ac:dyDescent="0.35">
      <c r="A139" t="s">
        <v>15</v>
      </c>
      <c r="B139" t="s">
        <v>233</v>
      </c>
      <c r="C139" t="s">
        <v>234</v>
      </c>
      <c r="D139">
        <v>0</v>
      </c>
      <c r="E139" t="s">
        <v>50</v>
      </c>
      <c r="F139" t="s">
        <v>74</v>
      </c>
      <c r="H139">
        <v>78.31</v>
      </c>
      <c r="J139">
        <v>30472800</v>
      </c>
    </row>
    <row r="140" spans="1:10" x14ac:dyDescent="0.35">
      <c r="A140" t="s">
        <v>15</v>
      </c>
      <c r="B140" t="s">
        <v>235</v>
      </c>
      <c r="C140" t="s">
        <v>236</v>
      </c>
      <c r="D140">
        <v>0</v>
      </c>
      <c r="E140" t="s">
        <v>50</v>
      </c>
      <c r="F140" t="s">
        <v>63</v>
      </c>
      <c r="G140">
        <v>45.75</v>
      </c>
      <c r="H140">
        <v>75.81</v>
      </c>
      <c r="I140">
        <v>944640</v>
      </c>
      <c r="J140">
        <v>4957750</v>
      </c>
    </row>
    <row r="141" spans="1:10" x14ac:dyDescent="0.35">
      <c r="A141" t="s">
        <v>15</v>
      </c>
      <c r="B141" t="s">
        <v>237</v>
      </c>
      <c r="C141" t="s">
        <v>238</v>
      </c>
      <c r="D141">
        <v>0</v>
      </c>
      <c r="E141" t="s">
        <v>50</v>
      </c>
      <c r="F141" t="s">
        <v>56</v>
      </c>
      <c r="G141">
        <v>42.46</v>
      </c>
      <c r="I141">
        <v>3612090</v>
      </c>
    </row>
    <row r="142" spans="1:10" x14ac:dyDescent="0.35">
      <c r="A142" t="s">
        <v>15</v>
      </c>
      <c r="B142" t="s">
        <v>237</v>
      </c>
      <c r="C142" t="s">
        <v>238</v>
      </c>
      <c r="D142">
        <v>0</v>
      </c>
      <c r="E142" t="s">
        <v>50</v>
      </c>
      <c r="F142" t="s">
        <v>51</v>
      </c>
      <c r="H142">
        <v>70.97</v>
      </c>
      <c r="J142">
        <v>20353550</v>
      </c>
    </row>
    <row r="143" spans="1:10" x14ac:dyDescent="0.35">
      <c r="A143" t="s">
        <v>15</v>
      </c>
      <c r="B143" t="s">
        <v>239</v>
      </c>
      <c r="C143" t="s">
        <v>240</v>
      </c>
      <c r="D143">
        <v>0</v>
      </c>
      <c r="E143" t="s">
        <v>50</v>
      </c>
      <c r="F143" t="s">
        <v>63</v>
      </c>
      <c r="G143">
        <v>47.29</v>
      </c>
      <c r="I143">
        <v>21021160</v>
      </c>
    </row>
    <row r="144" spans="1:10" x14ac:dyDescent="0.35">
      <c r="A144" t="s">
        <v>15</v>
      </c>
      <c r="B144" t="s">
        <v>239</v>
      </c>
      <c r="C144" t="s">
        <v>240</v>
      </c>
      <c r="D144">
        <v>0</v>
      </c>
      <c r="E144" t="s">
        <v>50</v>
      </c>
      <c r="F144" t="s">
        <v>56</v>
      </c>
      <c r="H144">
        <v>77.739999999999995</v>
      </c>
      <c r="J144">
        <v>85357710</v>
      </c>
    </row>
    <row r="145" spans="1:10" x14ac:dyDescent="0.35">
      <c r="A145" t="s">
        <v>15</v>
      </c>
      <c r="B145" t="s">
        <v>241</v>
      </c>
      <c r="C145" t="s">
        <v>242</v>
      </c>
      <c r="D145">
        <v>0</v>
      </c>
      <c r="E145" t="s">
        <v>50</v>
      </c>
      <c r="F145" t="s">
        <v>74</v>
      </c>
      <c r="G145">
        <v>42.15</v>
      </c>
      <c r="H145">
        <v>82.6</v>
      </c>
      <c r="I145">
        <v>74520</v>
      </c>
      <c r="J145">
        <v>9377880</v>
      </c>
    </row>
    <row r="146" spans="1:10" x14ac:dyDescent="0.35">
      <c r="A146" t="s">
        <v>15</v>
      </c>
      <c r="B146" t="s">
        <v>243</v>
      </c>
      <c r="C146" t="s">
        <v>244</v>
      </c>
      <c r="D146">
        <v>0</v>
      </c>
      <c r="E146" t="s">
        <v>50</v>
      </c>
      <c r="F146" t="s">
        <v>63</v>
      </c>
      <c r="G146">
        <v>28.93</v>
      </c>
      <c r="I146">
        <v>4616790</v>
      </c>
    </row>
    <row r="147" spans="1:10" x14ac:dyDescent="0.35">
      <c r="A147" t="s">
        <v>15</v>
      </c>
      <c r="B147" t="s">
        <v>243</v>
      </c>
      <c r="C147" t="s">
        <v>244</v>
      </c>
      <c r="D147">
        <v>0</v>
      </c>
      <c r="E147" t="s">
        <v>50</v>
      </c>
      <c r="F147" t="s">
        <v>51</v>
      </c>
      <c r="H147">
        <v>66.569999999999993</v>
      </c>
      <c r="J147">
        <v>35111440</v>
      </c>
    </row>
    <row r="148" spans="1:10" x14ac:dyDescent="0.35">
      <c r="A148" t="s">
        <v>15</v>
      </c>
      <c r="B148" t="s">
        <v>245</v>
      </c>
      <c r="C148" t="s">
        <v>246</v>
      </c>
      <c r="D148">
        <v>0</v>
      </c>
      <c r="E148" t="s">
        <v>50</v>
      </c>
      <c r="F148" t="s">
        <v>56</v>
      </c>
      <c r="G148">
        <v>58.64</v>
      </c>
      <c r="H148">
        <v>74.260000000000005</v>
      </c>
      <c r="I148">
        <v>7127580</v>
      </c>
      <c r="J148">
        <v>9435430</v>
      </c>
    </row>
    <row r="149" spans="1:10" x14ac:dyDescent="0.35">
      <c r="A149" t="s">
        <v>15</v>
      </c>
      <c r="B149" t="s">
        <v>247</v>
      </c>
      <c r="C149" t="s">
        <v>248</v>
      </c>
      <c r="D149">
        <v>0</v>
      </c>
      <c r="E149" t="s">
        <v>50</v>
      </c>
      <c r="F149" t="s">
        <v>56</v>
      </c>
      <c r="G149">
        <v>61.47</v>
      </c>
      <c r="H149">
        <v>75.09</v>
      </c>
      <c r="I149">
        <v>7248580</v>
      </c>
      <c r="J149">
        <v>6975510</v>
      </c>
    </row>
    <row r="150" spans="1:10" x14ac:dyDescent="0.35">
      <c r="A150" t="s">
        <v>15</v>
      </c>
      <c r="B150" t="s">
        <v>249</v>
      </c>
      <c r="C150" t="s">
        <v>250</v>
      </c>
      <c r="D150">
        <v>0</v>
      </c>
      <c r="E150" t="s">
        <v>50</v>
      </c>
      <c r="F150" t="s">
        <v>56</v>
      </c>
      <c r="G150">
        <v>62.14</v>
      </c>
      <c r="H150">
        <v>76.45</v>
      </c>
      <c r="I150">
        <v>9337920</v>
      </c>
      <c r="J150">
        <v>9770390</v>
      </c>
    </row>
    <row r="151" spans="1:10" x14ac:dyDescent="0.35">
      <c r="A151" t="s">
        <v>15</v>
      </c>
      <c r="B151" t="s">
        <v>251</v>
      </c>
      <c r="C151" t="s">
        <v>252</v>
      </c>
      <c r="D151">
        <v>0</v>
      </c>
      <c r="E151" t="s">
        <v>50</v>
      </c>
      <c r="F151" t="s">
        <v>56</v>
      </c>
      <c r="G151">
        <v>58.33</v>
      </c>
      <c r="I151">
        <v>24780160</v>
      </c>
    </row>
    <row r="152" spans="1:10" x14ac:dyDescent="0.35">
      <c r="A152" t="s">
        <v>15</v>
      </c>
      <c r="B152" t="s">
        <v>251</v>
      </c>
      <c r="C152" t="s">
        <v>252</v>
      </c>
      <c r="D152">
        <v>0</v>
      </c>
      <c r="E152" t="s">
        <v>50</v>
      </c>
      <c r="F152" t="s">
        <v>74</v>
      </c>
      <c r="H152">
        <v>77.92</v>
      </c>
      <c r="J152">
        <v>38225920</v>
      </c>
    </row>
    <row r="153" spans="1:10" x14ac:dyDescent="0.35">
      <c r="A153" t="s">
        <v>15</v>
      </c>
      <c r="B153" t="s">
        <v>253</v>
      </c>
      <c r="C153" t="s">
        <v>254</v>
      </c>
      <c r="D153">
        <v>0</v>
      </c>
      <c r="E153" t="s">
        <v>50</v>
      </c>
      <c r="F153" t="s">
        <v>56</v>
      </c>
      <c r="G153">
        <v>54.03</v>
      </c>
      <c r="I153">
        <v>2528380</v>
      </c>
    </row>
    <row r="154" spans="1:10" x14ac:dyDescent="0.35">
      <c r="A154" t="s">
        <v>15</v>
      </c>
      <c r="B154" t="s">
        <v>253</v>
      </c>
      <c r="C154" t="s">
        <v>254</v>
      </c>
      <c r="D154">
        <v>0</v>
      </c>
      <c r="E154" t="s">
        <v>50</v>
      </c>
      <c r="F154" t="s">
        <v>63</v>
      </c>
      <c r="H154">
        <v>70.180000000000007</v>
      </c>
      <c r="J154">
        <v>3112580</v>
      </c>
    </row>
    <row r="155" spans="1:10" x14ac:dyDescent="0.35">
      <c r="A155" t="s">
        <v>15</v>
      </c>
      <c r="B155" t="s">
        <v>255</v>
      </c>
      <c r="C155" t="s">
        <v>256</v>
      </c>
      <c r="D155">
        <v>0</v>
      </c>
      <c r="E155" t="s">
        <v>50</v>
      </c>
      <c r="F155" t="s">
        <v>63</v>
      </c>
      <c r="G155">
        <v>60.51</v>
      </c>
      <c r="I155">
        <v>16397300</v>
      </c>
    </row>
    <row r="156" spans="1:10" x14ac:dyDescent="0.35">
      <c r="A156" t="s">
        <v>15</v>
      </c>
      <c r="B156" t="s">
        <v>255</v>
      </c>
      <c r="C156" t="s">
        <v>256</v>
      </c>
      <c r="D156">
        <v>0</v>
      </c>
      <c r="E156" t="s">
        <v>50</v>
      </c>
      <c r="F156" t="s">
        <v>56</v>
      </c>
      <c r="H156">
        <v>75.33</v>
      </c>
      <c r="J156">
        <v>19501570</v>
      </c>
    </row>
    <row r="157" spans="1:10" x14ac:dyDescent="0.35">
      <c r="A157" t="s">
        <v>15</v>
      </c>
      <c r="B157" t="s">
        <v>257</v>
      </c>
      <c r="C157" t="s">
        <v>258</v>
      </c>
      <c r="D157">
        <v>0</v>
      </c>
      <c r="E157" t="s">
        <v>50</v>
      </c>
      <c r="F157" t="s">
        <v>56</v>
      </c>
      <c r="G157">
        <v>55.47</v>
      </c>
      <c r="H157">
        <v>73.069999999999993</v>
      </c>
      <c r="I157">
        <v>103392430</v>
      </c>
      <c r="J157">
        <v>146533070</v>
      </c>
    </row>
    <row r="158" spans="1:10" x14ac:dyDescent="0.35">
      <c r="A158" t="s">
        <v>15</v>
      </c>
      <c r="B158" t="s">
        <v>259</v>
      </c>
      <c r="C158" t="s">
        <v>260</v>
      </c>
      <c r="D158">
        <v>0</v>
      </c>
      <c r="E158" t="s">
        <v>50</v>
      </c>
      <c r="F158" t="s">
        <v>56</v>
      </c>
      <c r="G158">
        <v>61.17</v>
      </c>
      <c r="I158">
        <v>37310910</v>
      </c>
    </row>
    <row r="159" spans="1:10" x14ac:dyDescent="0.35">
      <c r="A159" t="s">
        <v>15</v>
      </c>
      <c r="B159" t="s">
        <v>259</v>
      </c>
      <c r="C159" t="s">
        <v>260</v>
      </c>
      <c r="D159">
        <v>0</v>
      </c>
      <c r="E159" t="s">
        <v>50</v>
      </c>
      <c r="F159" t="s">
        <v>63</v>
      </c>
      <c r="H159">
        <v>73.92</v>
      </c>
      <c r="J159">
        <v>44957510</v>
      </c>
    </row>
    <row r="160" spans="1:10" x14ac:dyDescent="0.35">
      <c r="A160" t="s">
        <v>15</v>
      </c>
      <c r="B160" t="s">
        <v>261</v>
      </c>
      <c r="C160" t="s">
        <v>262</v>
      </c>
      <c r="D160">
        <v>0</v>
      </c>
      <c r="E160" t="s">
        <v>50</v>
      </c>
      <c r="F160" t="s">
        <v>74</v>
      </c>
      <c r="G160">
        <v>70.31</v>
      </c>
      <c r="H160">
        <v>81.430000000000007</v>
      </c>
      <c r="I160">
        <v>4268410</v>
      </c>
      <c r="J160">
        <v>5814640</v>
      </c>
    </row>
    <row r="161" spans="1:10" x14ac:dyDescent="0.35">
      <c r="A161" t="s">
        <v>15</v>
      </c>
      <c r="B161" t="s">
        <v>263</v>
      </c>
      <c r="C161" t="s">
        <v>264</v>
      </c>
      <c r="D161">
        <v>0</v>
      </c>
      <c r="E161" t="s">
        <v>50</v>
      </c>
      <c r="F161" t="s">
        <v>56</v>
      </c>
      <c r="G161">
        <v>66.36</v>
      </c>
      <c r="I161">
        <v>1102050</v>
      </c>
    </row>
    <row r="162" spans="1:10" x14ac:dyDescent="0.35">
      <c r="A162" t="s">
        <v>15</v>
      </c>
      <c r="B162" t="s">
        <v>263</v>
      </c>
      <c r="C162" t="s">
        <v>264</v>
      </c>
      <c r="D162">
        <v>0</v>
      </c>
      <c r="E162" t="s">
        <v>50</v>
      </c>
      <c r="F162" t="s">
        <v>74</v>
      </c>
      <c r="H162">
        <v>78.77</v>
      </c>
      <c r="J162">
        <v>1326850</v>
      </c>
    </row>
    <row r="163" spans="1:10" x14ac:dyDescent="0.35">
      <c r="A163" t="s">
        <v>15</v>
      </c>
      <c r="B163" t="s">
        <v>265</v>
      </c>
      <c r="C163" t="s">
        <v>266</v>
      </c>
      <c r="D163">
        <v>0</v>
      </c>
      <c r="E163" t="s">
        <v>50</v>
      </c>
      <c r="F163" t="s">
        <v>74</v>
      </c>
      <c r="G163">
        <v>64.2</v>
      </c>
      <c r="H163">
        <v>81.86</v>
      </c>
      <c r="I163">
        <v>4008410</v>
      </c>
      <c r="J163">
        <v>5521730</v>
      </c>
    </row>
    <row r="164" spans="1:10" x14ac:dyDescent="0.35">
      <c r="A164" t="s">
        <v>15</v>
      </c>
      <c r="B164" t="s">
        <v>267</v>
      </c>
      <c r="C164" t="s">
        <v>268</v>
      </c>
      <c r="D164">
        <v>0</v>
      </c>
      <c r="E164" t="s">
        <v>50</v>
      </c>
      <c r="F164" t="s">
        <v>74</v>
      </c>
      <c r="G164">
        <v>71.03</v>
      </c>
      <c r="H164">
        <v>82.85</v>
      </c>
      <c r="I164">
        <v>142700</v>
      </c>
      <c r="J164">
        <v>360720</v>
      </c>
    </row>
    <row r="165" spans="1:10" x14ac:dyDescent="0.35">
      <c r="A165" t="s">
        <v>15</v>
      </c>
      <c r="B165" t="s">
        <v>269</v>
      </c>
      <c r="C165" t="s">
        <v>270</v>
      </c>
      <c r="D165">
        <v>0</v>
      </c>
      <c r="E165" t="s">
        <v>50</v>
      </c>
      <c r="F165" t="s">
        <v>74</v>
      </c>
      <c r="G165">
        <v>65.58</v>
      </c>
      <c r="H165">
        <v>82.41</v>
      </c>
      <c r="I165">
        <v>2912700</v>
      </c>
      <c r="J165">
        <v>4933490</v>
      </c>
    </row>
    <row r="166" spans="1:10" x14ac:dyDescent="0.35">
      <c r="A166" t="s">
        <v>15</v>
      </c>
      <c r="B166" t="s">
        <v>271</v>
      </c>
      <c r="C166" t="s">
        <v>272</v>
      </c>
      <c r="D166">
        <v>0</v>
      </c>
      <c r="E166" t="s">
        <v>50</v>
      </c>
      <c r="F166" t="s">
        <v>56</v>
      </c>
      <c r="G166">
        <v>64.569999999999993</v>
      </c>
      <c r="H166">
        <v>75.63</v>
      </c>
      <c r="I166">
        <v>1918690</v>
      </c>
      <c r="J166">
        <v>1914320</v>
      </c>
    </row>
    <row r="167" spans="1:10" x14ac:dyDescent="0.35">
      <c r="A167" t="s">
        <v>15</v>
      </c>
      <c r="B167" t="s">
        <v>273</v>
      </c>
      <c r="C167" t="s">
        <v>274</v>
      </c>
      <c r="D167">
        <v>0</v>
      </c>
      <c r="E167" t="s">
        <v>50</v>
      </c>
      <c r="F167" t="s">
        <v>56</v>
      </c>
      <c r="G167">
        <v>66.069999999999993</v>
      </c>
      <c r="I167">
        <v>2433050</v>
      </c>
    </row>
    <row r="168" spans="1:10" x14ac:dyDescent="0.35">
      <c r="A168" t="s">
        <v>15</v>
      </c>
      <c r="B168" t="s">
        <v>273</v>
      </c>
      <c r="C168" t="s">
        <v>274</v>
      </c>
      <c r="D168">
        <v>0</v>
      </c>
      <c r="E168" t="s">
        <v>50</v>
      </c>
      <c r="F168" t="s">
        <v>74</v>
      </c>
      <c r="H168">
        <v>76.42</v>
      </c>
      <c r="J168">
        <v>2795090</v>
      </c>
    </row>
    <row r="169" spans="1:10" x14ac:dyDescent="0.35">
      <c r="A169" t="s">
        <v>15</v>
      </c>
      <c r="B169" t="s">
        <v>275</v>
      </c>
      <c r="C169" t="s">
        <v>276</v>
      </c>
      <c r="D169">
        <v>0</v>
      </c>
      <c r="E169" t="s">
        <v>50</v>
      </c>
      <c r="F169" t="s">
        <v>74</v>
      </c>
      <c r="G169">
        <v>71.59</v>
      </c>
      <c r="H169">
        <v>82.96</v>
      </c>
      <c r="I169">
        <v>3265210</v>
      </c>
      <c r="J169">
        <v>5347710</v>
      </c>
    </row>
    <row r="170" spans="1:10" x14ac:dyDescent="0.35">
      <c r="A170" t="s">
        <v>15</v>
      </c>
      <c r="B170" t="s">
        <v>277</v>
      </c>
      <c r="C170" t="s">
        <v>278</v>
      </c>
      <c r="D170">
        <v>0</v>
      </c>
      <c r="E170" t="s">
        <v>50</v>
      </c>
      <c r="F170" t="s">
        <v>74</v>
      </c>
      <c r="G170">
        <v>71.14</v>
      </c>
      <c r="H170">
        <v>83.05</v>
      </c>
      <c r="I170">
        <v>7016590</v>
      </c>
      <c r="J170">
        <v>10279160</v>
      </c>
    </row>
    <row r="171" spans="1:10" x14ac:dyDescent="0.35">
      <c r="A171" t="s">
        <v>15</v>
      </c>
      <c r="B171" t="s">
        <v>279</v>
      </c>
      <c r="C171" t="s">
        <v>280</v>
      </c>
      <c r="D171">
        <v>0</v>
      </c>
      <c r="E171" t="s">
        <v>50</v>
      </c>
      <c r="F171" t="s">
        <v>74</v>
      </c>
      <c r="G171">
        <v>68.63</v>
      </c>
      <c r="H171">
        <v>81.44</v>
      </c>
      <c r="I171">
        <v>50121040</v>
      </c>
      <c r="J171">
        <v>67111000</v>
      </c>
    </row>
    <row r="172" spans="1:10" x14ac:dyDescent="0.35">
      <c r="A172" t="s">
        <v>15</v>
      </c>
      <c r="B172" t="s">
        <v>281</v>
      </c>
      <c r="C172" t="s">
        <v>282</v>
      </c>
      <c r="D172">
        <v>0</v>
      </c>
      <c r="E172" t="s">
        <v>50</v>
      </c>
      <c r="F172" t="s">
        <v>63</v>
      </c>
      <c r="G172">
        <v>44.52</v>
      </c>
      <c r="H172">
        <v>79.47</v>
      </c>
      <c r="I172">
        <v>1247850</v>
      </c>
      <c r="J172">
        <v>2885030</v>
      </c>
    </row>
    <row r="173" spans="1:10" x14ac:dyDescent="0.35">
      <c r="A173" t="s">
        <v>15</v>
      </c>
      <c r="B173" t="s">
        <v>283</v>
      </c>
      <c r="C173" t="s">
        <v>284</v>
      </c>
      <c r="D173">
        <v>0</v>
      </c>
      <c r="E173" t="s">
        <v>50</v>
      </c>
      <c r="F173" t="s">
        <v>56</v>
      </c>
      <c r="G173">
        <v>66.209999999999994</v>
      </c>
      <c r="H173">
        <v>81.349999999999994</v>
      </c>
      <c r="I173">
        <v>7651090</v>
      </c>
      <c r="J173">
        <v>10718610</v>
      </c>
    </row>
    <row r="174" spans="1:10" x14ac:dyDescent="0.35">
      <c r="A174" t="s">
        <v>15</v>
      </c>
      <c r="B174" t="s">
        <v>285</v>
      </c>
      <c r="C174" t="s">
        <v>286</v>
      </c>
      <c r="D174">
        <v>0</v>
      </c>
      <c r="E174" t="s">
        <v>50</v>
      </c>
      <c r="F174" t="s">
        <v>74</v>
      </c>
      <c r="G174">
        <v>65.72</v>
      </c>
      <c r="H174">
        <v>83.34</v>
      </c>
      <c r="I174">
        <v>46391720</v>
      </c>
      <c r="J174">
        <v>60130180</v>
      </c>
    </row>
    <row r="175" spans="1:10" x14ac:dyDescent="0.35">
      <c r="A175" t="s">
        <v>15</v>
      </c>
      <c r="B175" t="s">
        <v>287</v>
      </c>
      <c r="C175" t="s">
        <v>288</v>
      </c>
      <c r="D175">
        <v>0</v>
      </c>
      <c r="E175" t="s">
        <v>50</v>
      </c>
      <c r="F175" t="s">
        <v>63</v>
      </c>
      <c r="G175">
        <v>63.47</v>
      </c>
      <c r="I175">
        <v>294680</v>
      </c>
    </row>
    <row r="176" spans="1:10" x14ac:dyDescent="0.35">
      <c r="A176" t="s">
        <v>15</v>
      </c>
      <c r="B176" t="s">
        <v>287</v>
      </c>
      <c r="C176" t="s">
        <v>288</v>
      </c>
      <c r="D176">
        <v>0</v>
      </c>
      <c r="E176" t="s">
        <v>50</v>
      </c>
      <c r="F176" t="s">
        <v>74</v>
      </c>
      <c r="H176">
        <v>82.84</v>
      </c>
      <c r="J176">
        <v>504020</v>
      </c>
    </row>
    <row r="177" spans="1:10" x14ac:dyDescent="0.35">
      <c r="A177" t="s">
        <v>15</v>
      </c>
      <c r="B177" t="s">
        <v>289</v>
      </c>
      <c r="C177" t="s">
        <v>290</v>
      </c>
      <c r="D177">
        <v>0</v>
      </c>
      <c r="E177" t="s">
        <v>50</v>
      </c>
      <c r="F177" t="s">
        <v>56</v>
      </c>
      <c r="G177">
        <v>58.48</v>
      </c>
      <c r="H177">
        <v>81.96</v>
      </c>
      <c r="I177">
        <v>8418860</v>
      </c>
      <c r="J177">
        <v>10343160</v>
      </c>
    </row>
    <row r="178" spans="1:10" x14ac:dyDescent="0.35">
      <c r="A178" t="s">
        <v>15</v>
      </c>
      <c r="B178" t="s">
        <v>291</v>
      </c>
      <c r="C178" t="s">
        <v>292</v>
      </c>
      <c r="D178">
        <v>0</v>
      </c>
      <c r="E178" t="s">
        <v>50</v>
      </c>
      <c r="F178" t="s">
        <v>56</v>
      </c>
      <c r="G178">
        <v>61.75</v>
      </c>
      <c r="I178">
        <v>28077140</v>
      </c>
    </row>
    <row r="179" spans="1:10" x14ac:dyDescent="0.35">
      <c r="A179" t="s">
        <v>15</v>
      </c>
      <c r="B179" t="s">
        <v>291</v>
      </c>
      <c r="C179" t="s">
        <v>292</v>
      </c>
      <c r="D179">
        <v>0</v>
      </c>
      <c r="E179" t="s">
        <v>50</v>
      </c>
      <c r="F179" t="s">
        <v>74</v>
      </c>
      <c r="H179">
        <v>83.48</v>
      </c>
      <c r="J179">
        <v>47435150</v>
      </c>
    </row>
    <row r="180" spans="1:10" x14ac:dyDescent="0.35">
      <c r="A180" t="s">
        <v>15</v>
      </c>
      <c r="B180" t="s">
        <v>293</v>
      </c>
      <c r="C180" t="s">
        <v>294</v>
      </c>
      <c r="D180">
        <v>0</v>
      </c>
      <c r="E180" t="s">
        <v>50</v>
      </c>
      <c r="F180" t="s">
        <v>74</v>
      </c>
      <c r="G180">
        <v>64.81</v>
      </c>
      <c r="H180">
        <v>81.91</v>
      </c>
      <c r="I180">
        <v>6936490</v>
      </c>
      <c r="J180">
        <v>8880880</v>
      </c>
    </row>
    <row r="181" spans="1:10" x14ac:dyDescent="0.35">
      <c r="A181" t="s">
        <v>15</v>
      </c>
      <c r="B181" t="s">
        <v>295</v>
      </c>
      <c r="C181" t="s">
        <v>296</v>
      </c>
      <c r="D181">
        <v>0</v>
      </c>
      <c r="E181" t="s">
        <v>50</v>
      </c>
      <c r="F181" t="s">
        <v>74</v>
      </c>
      <c r="G181">
        <v>66.31</v>
      </c>
      <c r="H181">
        <v>81.84</v>
      </c>
      <c r="I181">
        <v>8617540</v>
      </c>
      <c r="J181">
        <v>11490640</v>
      </c>
    </row>
    <row r="182" spans="1:10" x14ac:dyDescent="0.35">
      <c r="A182" t="s">
        <v>15</v>
      </c>
      <c r="B182" t="s">
        <v>297</v>
      </c>
      <c r="C182" t="s">
        <v>298</v>
      </c>
      <c r="D182">
        <v>0</v>
      </c>
      <c r="E182" t="s">
        <v>50</v>
      </c>
      <c r="F182" t="s">
        <v>74</v>
      </c>
      <c r="G182">
        <v>66.38</v>
      </c>
      <c r="H182">
        <v>82.73</v>
      </c>
      <c r="I182">
        <v>41883100</v>
      </c>
      <c r="J182">
        <v>65729450</v>
      </c>
    </row>
    <row r="183" spans="1:10" x14ac:dyDescent="0.35">
      <c r="A183" t="s">
        <v>15</v>
      </c>
      <c r="B183" t="s">
        <v>299</v>
      </c>
      <c r="C183" t="s">
        <v>300</v>
      </c>
      <c r="D183">
        <v>0</v>
      </c>
      <c r="E183" t="s">
        <v>50</v>
      </c>
      <c r="F183" t="s">
        <v>74</v>
      </c>
      <c r="G183">
        <v>66.81</v>
      </c>
      <c r="H183">
        <v>81.19</v>
      </c>
      <c r="I183">
        <v>69847820</v>
      </c>
      <c r="J183">
        <v>83559240</v>
      </c>
    </row>
    <row r="184" spans="1:10" x14ac:dyDescent="0.35">
      <c r="A184" t="s">
        <v>15</v>
      </c>
      <c r="B184" t="s">
        <v>301</v>
      </c>
      <c r="C184" t="s">
        <v>302</v>
      </c>
      <c r="D184">
        <v>0</v>
      </c>
      <c r="E184" t="s">
        <v>50</v>
      </c>
      <c r="F184" t="s">
        <v>74</v>
      </c>
      <c r="G184">
        <v>65.55</v>
      </c>
      <c r="H184">
        <v>81.59</v>
      </c>
      <c r="I184">
        <v>296590</v>
      </c>
      <c r="J184">
        <v>620220</v>
      </c>
    </row>
    <row r="185" spans="1:10" x14ac:dyDescent="0.35">
      <c r="A185" t="s">
        <v>15</v>
      </c>
      <c r="B185" t="s">
        <v>303</v>
      </c>
      <c r="C185" t="s">
        <v>304</v>
      </c>
      <c r="D185">
        <v>0</v>
      </c>
      <c r="E185" t="s">
        <v>50</v>
      </c>
      <c r="F185" t="s">
        <v>74</v>
      </c>
      <c r="G185">
        <v>71.44</v>
      </c>
      <c r="H185">
        <v>82.05</v>
      </c>
      <c r="I185">
        <v>10113800</v>
      </c>
      <c r="J185">
        <v>17537600</v>
      </c>
    </row>
    <row r="186" spans="1:10" x14ac:dyDescent="0.35">
      <c r="A186" t="s">
        <v>15</v>
      </c>
      <c r="B186" t="s">
        <v>305</v>
      </c>
      <c r="C186" t="s">
        <v>306</v>
      </c>
      <c r="D186">
        <v>0</v>
      </c>
      <c r="E186" t="s">
        <v>50</v>
      </c>
      <c r="F186" t="s">
        <v>74</v>
      </c>
      <c r="G186">
        <v>68.91</v>
      </c>
      <c r="H186">
        <v>83.78</v>
      </c>
      <c r="I186">
        <v>4692680</v>
      </c>
      <c r="J186">
        <v>8577540</v>
      </c>
    </row>
    <row r="187" spans="1:10" x14ac:dyDescent="0.35">
      <c r="A187" t="s">
        <v>15</v>
      </c>
      <c r="B187" t="s">
        <v>307</v>
      </c>
      <c r="C187" t="s">
        <v>308</v>
      </c>
      <c r="D187">
        <v>0</v>
      </c>
      <c r="E187" t="s">
        <v>50</v>
      </c>
      <c r="F187" t="s">
        <v>56</v>
      </c>
      <c r="G187">
        <v>53.59</v>
      </c>
      <c r="I187">
        <v>209930</v>
      </c>
    </row>
    <row r="188" spans="1:10" x14ac:dyDescent="0.35">
      <c r="A188" t="s">
        <v>15</v>
      </c>
      <c r="B188" t="s">
        <v>307</v>
      </c>
      <c r="C188" t="s">
        <v>308</v>
      </c>
      <c r="D188">
        <v>0</v>
      </c>
      <c r="E188" t="s">
        <v>50</v>
      </c>
      <c r="F188" t="s">
        <v>63</v>
      </c>
      <c r="H188">
        <v>76.5</v>
      </c>
      <c r="J188">
        <v>281210</v>
      </c>
    </row>
    <row r="189" spans="1:10" x14ac:dyDescent="0.35">
      <c r="A189" t="s">
        <v>15</v>
      </c>
      <c r="B189" t="s">
        <v>309</v>
      </c>
      <c r="C189" t="s">
        <v>310</v>
      </c>
      <c r="D189">
        <v>0</v>
      </c>
      <c r="E189" t="s">
        <v>50</v>
      </c>
      <c r="F189" t="s">
        <v>56</v>
      </c>
      <c r="G189">
        <v>58.99</v>
      </c>
      <c r="I189">
        <v>5924540</v>
      </c>
    </row>
    <row r="190" spans="1:10" x14ac:dyDescent="0.35">
      <c r="A190" t="s">
        <v>15</v>
      </c>
      <c r="B190" t="s">
        <v>309</v>
      </c>
      <c r="C190" t="s">
        <v>310</v>
      </c>
      <c r="D190">
        <v>0</v>
      </c>
      <c r="E190" t="s">
        <v>50</v>
      </c>
      <c r="F190" t="s">
        <v>63</v>
      </c>
      <c r="H190">
        <v>77.41</v>
      </c>
      <c r="J190">
        <v>11202920</v>
      </c>
    </row>
    <row r="191" spans="1:10" x14ac:dyDescent="0.35">
      <c r="A191" t="s">
        <v>15</v>
      </c>
      <c r="B191" t="s">
        <v>311</v>
      </c>
      <c r="C191" t="s">
        <v>312</v>
      </c>
      <c r="D191">
        <v>0</v>
      </c>
      <c r="E191" t="s">
        <v>50</v>
      </c>
      <c r="F191" t="s">
        <v>51</v>
      </c>
      <c r="G191">
        <v>44.49</v>
      </c>
      <c r="I191">
        <v>50230</v>
      </c>
    </row>
    <row r="192" spans="1:10" x14ac:dyDescent="0.35">
      <c r="A192" t="s">
        <v>15</v>
      </c>
      <c r="B192" t="s">
        <v>311</v>
      </c>
      <c r="C192" t="s">
        <v>312</v>
      </c>
      <c r="D192">
        <v>0</v>
      </c>
      <c r="E192" t="s">
        <v>50</v>
      </c>
      <c r="F192" t="s">
        <v>63</v>
      </c>
      <c r="H192">
        <v>71.31</v>
      </c>
      <c r="J192">
        <v>67960</v>
      </c>
    </row>
    <row r="193" spans="1:10" x14ac:dyDescent="0.35">
      <c r="A193" t="s">
        <v>15</v>
      </c>
      <c r="B193" t="s">
        <v>313</v>
      </c>
      <c r="C193" t="s">
        <v>314</v>
      </c>
      <c r="D193">
        <v>0</v>
      </c>
      <c r="E193" t="s">
        <v>50</v>
      </c>
      <c r="F193" t="s">
        <v>63</v>
      </c>
      <c r="G193">
        <v>44.06</v>
      </c>
      <c r="I193">
        <v>2379870</v>
      </c>
    </row>
    <row r="194" spans="1:10" x14ac:dyDescent="0.35">
      <c r="A194" t="s">
        <v>15</v>
      </c>
      <c r="B194" t="s">
        <v>313</v>
      </c>
      <c r="C194" t="s">
        <v>314</v>
      </c>
      <c r="D194">
        <v>0</v>
      </c>
      <c r="E194" t="s">
        <v>50</v>
      </c>
      <c r="F194" t="s">
        <v>56</v>
      </c>
      <c r="H194">
        <v>73.11</v>
      </c>
      <c r="J194">
        <v>10894050</v>
      </c>
    </row>
    <row r="195" spans="1:10" x14ac:dyDescent="0.35">
      <c r="A195" t="s">
        <v>15</v>
      </c>
      <c r="B195" t="s">
        <v>315</v>
      </c>
      <c r="C195" t="s">
        <v>316</v>
      </c>
      <c r="D195">
        <v>0</v>
      </c>
      <c r="E195" t="s">
        <v>50</v>
      </c>
      <c r="F195" t="s">
        <v>63</v>
      </c>
      <c r="G195">
        <v>37.24</v>
      </c>
      <c r="I195">
        <v>3265770</v>
      </c>
    </row>
    <row r="196" spans="1:10" x14ac:dyDescent="0.35">
      <c r="A196" t="s">
        <v>15</v>
      </c>
      <c r="B196" t="s">
        <v>315</v>
      </c>
      <c r="C196" t="s">
        <v>316</v>
      </c>
      <c r="D196">
        <v>0</v>
      </c>
      <c r="E196" t="s">
        <v>50</v>
      </c>
      <c r="F196" t="s">
        <v>51</v>
      </c>
      <c r="H196">
        <v>64.33</v>
      </c>
      <c r="J196">
        <v>11105150</v>
      </c>
    </row>
    <row r="197" spans="1:10" x14ac:dyDescent="0.35">
      <c r="A197" t="s">
        <v>15</v>
      </c>
      <c r="B197" t="s">
        <v>317</v>
      </c>
      <c r="C197" t="s">
        <v>318</v>
      </c>
      <c r="D197">
        <v>0</v>
      </c>
      <c r="E197" t="s">
        <v>50</v>
      </c>
      <c r="F197" t="s">
        <v>63</v>
      </c>
      <c r="G197">
        <v>56.56</v>
      </c>
      <c r="H197">
        <v>71.53</v>
      </c>
      <c r="I197">
        <v>1407180</v>
      </c>
      <c r="J197">
        <v>2823260</v>
      </c>
    </row>
    <row r="198" spans="1:10" x14ac:dyDescent="0.35">
      <c r="A198" t="s">
        <v>15</v>
      </c>
      <c r="B198" t="s">
        <v>319</v>
      </c>
      <c r="C198" t="s">
        <v>320</v>
      </c>
      <c r="D198">
        <v>0</v>
      </c>
      <c r="E198" t="s">
        <v>50</v>
      </c>
      <c r="F198" t="s">
        <v>56</v>
      </c>
      <c r="G198">
        <v>60.37</v>
      </c>
      <c r="I198">
        <v>2229090</v>
      </c>
    </row>
    <row r="199" spans="1:10" x14ac:dyDescent="0.35">
      <c r="A199" t="s">
        <v>15</v>
      </c>
      <c r="B199" t="s">
        <v>319</v>
      </c>
      <c r="C199" t="s">
        <v>320</v>
      </c>
      <c r="D199">
        <v>0</v>
      </c>
      <c r="E199" t="s">
        <v>50</v>
      </c>
      <c r="F199" t="s">
        <v>74</v>
      </c>
      <c r="H199">
        <v>81.44</v>
      </c>
      <c r="J199">
        <v>3288030</v>
      </c>
    </row>
    <row r="200" spans="1:10" x14ac:dyDescent="0.35">
      <c r="A200" t="s">
        <v>15</v>
      </c>
      <c r="B200" t="s">
        <v>321</v>
      </c>
      <c r="C200" t="s">
        <v>322</v>
      </c>
      <c r="D200">
        <v>0</v>
      </c>
      <c r="E200" t="s">
        <v>50</v>
      </c>
      <c r="F200" t="s">
        <v>63</v>
      </c>
      <c r="G200">
        <v>48.29</v>
      </c>
      <c r="H200">
        <v>72.25</v>
      </c>
      <c r="I200">
        <v>92930</v>
      </c>
      <c r="J200">
        <v>177670</v>
      </c>
    </row>
    <row r="201" spans="1:10" x14ac:dyDescent="0.35">
      <c r="A201" t="s">
        <v>15</v>
      </c>
      <c r="B201" t="s">
        <v>323</v>
      </c>
      <c r="C201" t="s">
        <v>324</v>
      </c>
      <c r="D201">
        <v>0</v>
      </c>
      <c r="E201" t="s">
        <v>50</v>
      </c>
      <c r="F201" t="s">
        <v>74</v>
      </c>
      <c r="G201">
        <v>56.98</v>
      </c>
      <c r="I201">
        <v>648780</v>
      </c>
    </row>
    <row r="202" spans="1:10" x14ac:dyDescent="0.35">
      <c r="A202" t="s">
        <v>15</v>
      </c>
      <c r="B202" t="s">
        <v>323</v>
      </c>
      <c r="C202" t="s">
        <v>324</v>
      </c>
      <c r="D202">
        <v>0</v>
      </c>
      <c r="E202" t="s">
        <v>50</v>
      </c>
      <c r="F202" t="s">
        <v>56</v>
      </c>
      <c r="H202">
        <v>72.84</v>
      </c>
      <c r="J202">
        <v>1484920</v>
      </c>
    </row>
    <row r="203" spans="1:10" x14ac:dyDescent="0.35">
      <c r="A203" t="s">
        <v>15</v>
      </c>
      <c r="B203" t="s">
        <v>325</v>
      </c>
      <c r="C203" t="s">
        <v>326</v>
      </c>
      <c r="D203">
        <v>0</v>
      </c>
      <c r="E203" t="s">
        <v>50</v>
      </c>
      <c r="F203" t="s">
        <v>56</v>
      </c>
      <c r="G203">
        <v>57.46</v>
      </c>
      <c r="H203">
        <v>80.3</v>
      </c>
      <c r="I203">
        <v>926740</v>
      </c>
      <c r="J203">
        <v>4999590</v>
      </c>
    </row>
    <row r="204" spans="1:10" x14ac:dyDescent="0.35">
      <c r="A204" t="s">
        <v>15</v>
      </c>
      <c r="B204" t="s">
        <v>327</v>
      </c>
      <c r="C204" t="s">
        <v>328</v>
      </c>
      <c r="D204">
        <v>0</v>
      </c>
      <c r="E204" t="s">
        <v>50</v>
      </c>
      <c r="F204" t="s">
        <v>63</v>
      </c>
      <c r="G204">
        <v>44.2</v>
      </c>
      <c r="H204">
        <v>71.73</v>
      </c>
      <c r="I204">
        <v>2183520</v>
      </c>
      <c r="J204">
        <v>6222370</v>
      </c>
    </row>
    <row r="205" spans="1:10" x14ac:dyDescent="0.35">
      <c r="A205" t="s">
        <v>15</v>
      </c>
      <c r="B205" t="s">
        <v>329</v>
      </c>
      <c r="C205" t="s">
        <v>330</v>
      </c>
      <c r="D205">
        <v>0</v>
      </c>
      <c r="E205" t="s">
        <v>50</v>
      </c>
      <c r="F205" t="s">
        <v>56</v>
      </c>
      <c r="G205">
        <v>37.799999999999997</v>
      </c>
      <c r="I205">
        <v>3097200</v>
      </c>
    </row>
    <row r="206" spans="1:10" x14ac:dyDescent="0.35">
      <c r="A206" t="s">
        <v>15</v>
      </c>
      <c r="B206" t="s">
        <v>329</v>
      </c>
      <c r="C206" t="s">
        <v>330</v>
      </c>
      <c r="D206">
        <v>0</v>
      </c>
      <c r="E206" t="s">
        <v>50</v>
      </c>
      <c r="F206" t="s">
        <v>63</v>
      </c>
      <c r="H206">
        <v>71.64</v>
      </c>
      <c r="J206">
        <v>17103810</v>
      </c>
    </row>
    <row r="207" spans="1:10" x14ac:dyDescent="0.35">
      <c r="A207" t="s">
        <v>15</v>
      </c>
      <c r="B207" t="s">
        <v>331</v>
      </c>
      <c r="C207" t="s">
        <v>332</v>
      </c>
      <c r="D207">
        <v>0</v>
      </c>
      <c r="E207" t="s">
        <v>50</v>
      </c>
      <c r="F207" t="s">
        <v>63</v>
      </c>
      <c r="G207">
        <v>41.05</v>
      </c>
      <c r="H207">
        <v>72.12</v>
      </c>
      <c r="I207">
        <v>1558920</v>
      </c>
      <c r="J207">
        <v>9943670</v>
      </c>
    </row>
    <row r="208" spans="1:10" x14ac:dyDescent="0.35">
      <c r="A208" t="s">
        <v>15</v>
      </c>
      <c r="B208" t="s">
        <v>333</v>
      </c>
      <c r="C208" t="s">
        <v>334</v>
      </c>
      <c r="D208">
        <v>0</v>
      </c>
      <c r="E208" t="s">
        <v>50</v>
      </c>
      <c r="F208" t="s">
        <v>56</v>
      </c>
      <c r="G208">
        <v>43.84</v>
      </c>
      <c r="H208">
        <v>74.53</v>
      </c>
      <c r="I208">
        <v>27587970</v>
      </c>
      <c r="J208">
        <v>125763010</v>
      </c>
    </row>
    <row r="209" spans="1:10" x14ac:dyDescent="0.35">
      <c r="A209" t="s">
        <v>15</v>
      </c>
      <c r="B209" t="s">
        <v>335</v>
      </c>
      <c r="C209" t="s">
        <v>336</v>
      </c>
      <c r="D209">
        <v>0</v>
      </c>
      <c r="E209" t="s">
        <v>50</v>
      </c>
      <c r="F209" t="s">
        <v>56</v>
      </c>
      <c r="G209">
        <v>40.630000000000003</v>
      </c>
      <c r="I209">
        <v>1331440</v>
      </c>
    </row>
    <row r="210" spans="1:10" x14ac:dyDescent="0.35">
      <c r="A210" t="s">
        <v>15</v>
      </c>
      <c r="B210" t="s">
        <v>335</v>
      </c>
      <c r="C210" t="s">
        <v>336</v>
      </c>
      <c r="D210">
        <v>0</v>
      </c>
      <c r="E210" t="s">
        <v>50</v>
      </c>
      <c r="F210" t="s">
        <v>63</v>
      </c>
      <c r="H210">
        <v>73.760000000000005</v>
      </c>
      <c r="J210">
        <v>6483690</v>
      </c>
    </row>
    <row r="211" spans="1:10" x14ac:dyDescent="0.35">
      <c r="A211" t="s">
        <v>15</v>
      </c>
      <c r="B211" t="s">
        <v>337</v>
      </c>
      <c r="C211" t="s">
        <v>338</v>
      </c>
      <c r="D211">
        <v>0</v>
      </c>
      <c r="E211" t="s">
        <v>50</v>
      </c>
      <c r="F211" t="s">
        <v>56</v>
      </c>
      <c r="G211">
        <v>55.4</v>
      </c>
      <c r="H211">
        <v>78.510000000000005</v>
      </c>
      <c r="I211">
        <v>860890</v>
      </c>
      <c r="J211">
        <v>4234710</v>
      </c>
    </row>
    <row r="212" spans="1:10" x14ac:dyDescent="0.35">
      <c r="A212" t="s">
        <v>15</v>
      </c>
      <c r="B212" t="s">
        <v>339</v>
      </c>
      <c r="C212" t="s">
        <v>340</v>
      </c>
      <c r="D212">
        <v>0</v>
      </c>
      <c r="E212" t="s">
        <v>50</v>
      </c>
      <c r="F212" t="s">
        <v>74</v>
      </c>
      <c r="G212">
        <v>61.27</v>
      </c>
      <c r="I212">
        <v>17018030</v>
      </c>
    </row>
    <row r="213" spans="1:10" x14ac:dyDescent="0.35">
      <c r="A213" t="s">
        <v>15</v>
      </c>
      <c r="B213" t="s">
        <v>339</v>
      </c>
      <c r="C213" t="s">
        <v>340</v>
      </c>
      <c r="D213">
        <v>0</v>
      </c>
      <c r="E213" t="s">
        <v>50</v>
      </c>
      <c r="F213" t="s">
        <v>56</v>
      </c>
      <c r="H213">
        <v>76.849999999999994</v>
      </c>
      <c r="J213">
        <v>44973470</v>
      </c>
    </row>
    <row r="214" spans="1:10" x14ac:dyDescent="0.35">
      <c r="A214" t="s">
        <v>15</v>
      </c>
      <c r="B214" t="s">
        <v>341</v>
      </c>
      <c r="C214" t="s">
        <v>342</v>
      </c>
      <c r="D214">
        <v>0</v>
      </c>
      <c r="E214" t="s">
        <v>50</v>
      </c>
      <c r="F214" t="s">
        <v>56</v>
      </c>
      <c r="G214">
        <v>40.700000000000003</v>
      </c>
      <c r="I214">
        <v>3089980</v>
      </c>
    </row>
    <row r="215" spans="1:10" x14ac:dyDescent="0.35">
      <c r="A215" t="s">
        <v>15</v>
      </c>
      <c r="B215" t="s">
        <v>341</v>
      </c>
      <c r="C215" t="s">
        <v>342</v>
      </c>
      <c r="D215">
        <v>0</v>
      </c>
      <c r="E215" t="s">
        <v>50</v>
      </c>
      <c r="F215" t="s">
        <v>63</v>
      </c>
      <c r="H215">
        <v>67.819999999999993</v>
      </c>
      <c r="J215">
        <v>11671440</v>
      </c>
    </row>
    <row r="216" spans="1:10" x14ac:dyDescent="0.35">
      <c r="A216" t="s">
        <v>15</v>
      </c>
      <c r="B216" t="s">
        <v>343</v>
      </c>
      <c r="C216" t="s">
        <v>344</v>
      </c>
      <c r="D216">
        <v>0</v>
      </c>
      <c r="E216" t="s">
        <v>50</v>
      </c>
      <c r="F216" t="s">
        <v>63</v>
      </c>
      <c r="G216">
        <v>48.53</v>
      </c>
      <c r="I216">
        <v>53408590</v>
      </c>
    </row>
    <row r="217" spans="1:10" x14ac:dyDescent="0.35">
      <c r="A217" t="s">
        <v>15</v>
      </c>
      <c r="B217" t="s">
        <v>343</v>
      </c>
      <c r="C217" t="s">
        <v>344</v>
      </c>
      <c r="D217">
        <v>0</v>
      </c>
      <c r="E217" t="s">
        <v>50</v>
      </c>
      <c r="F217" t="s">
        <v>56</v>
      </c>
      <c r="H217">
        <v>75.81</v>
      </c>
      <c r="J217">
        <v>207455460</v>
      </c>
    </row>
    <row r="218" spans="1:10" x14ac:dyDescent="0.35">
      <c r="A218" t="s">
        <v>15</v>
      </c>
      <c r="B218" t="s">
        <v>345</v>
      </c>
      <c r="C218" t="s">
        <v>346</v>
      </c>
      <c r="D218">
        <v>0</v>
      </c>
      <c r="E218" t="s">
        <v>50</v>
      </c>
      <c r="F218" t="s">
        <v>74</v>
      </c>
      <c r="G218">
        <v>53.15</v>
      </c>
      <c r="I218">
        <v>6628560</v>
      </c>
    </row>
    <row r="219" spans="1:10" x14ac:dyDescent="0.35">
      <c r="A219" t="s">
        <v>15</v>
      </c>
      <c r="B219" t="s">
        <v>345</v>
      </c>
      <c r="C219" t="s">
        <v>346</v>
      </c>
      <c r="D219">
        <v>0</v>
      </c>
      <c r="E219" t="s">
        <v>50</v>
      </c>
      <c r="F219" t="s">
        <v>56</v>
      </c>
      <c r="H219">
        <v>80.319999999999993</v>
      </c>
      <c r="J219">
        <v>19197740</v>
      </c>
    </row>
    <row r="220" spans="1:10" x14ac:dyDescent="0.35">
      <c r="A220" t="s">
        <v>15</v>
      </c>
      <c r="B220" t="s">
        <v>347</v>
      </c>
      <c r="C220" t="s">
        <v>348</v>
      </c>
      <c r="D220">
        <v>0</v>
      </c>
      <c r="E220" t="s">
        <v>50</v>
      </c>
      <c r="F220" t="s">
        <v>56</v>
      </c>
      <c r="G220">
        <v>48.29</v>
      </c>
      <c r="H220">
        <v>76.790000000000006</v>
      </c>
      <c r="I220">
        <v>11767020</v>
      </c>
      <c r="J220">
        <v>49908050</v>
      </c>
    </row>
    <row r="221" spans="1:10" x14ac:dyDescent="0.35">
      <c r="A221" t="s">
        <v>15</v>
      </c>
      <c r="B221" t="s">
        <v>349</v>
      </c>
      <c r="C221" t="s">
        <v>350</v>
      </c>
      <c r="D221">
        <v>0</v>
      </c>
      <c r="E221" t="s">
        <v>50</v>
      </c>
      <c r="F221" t="s">
        <v>56</v>
      </c>
      <c r="G221">
        <v>48.45</v>
      </c>
      <c r="I221">
        <v>3516810</v>
      </c>
    </row>
    <row r="222" spans="1:10" x14ac:dyDescent="0.35">
      <c r="A222" t="s">
        <v>15</v>
      </c>
      <c r="B222" t="s">
        <v>349</v>
      </c>
      <c r="C222" t="s">
        <v>350</v>
      </c>
      <c r="D222">
        <v>0</v>
      </c>
      <c r="E222" t="s">
        <v>50</v>
      </c>
      <c r="F222" t="s">
        <v>63</v>
      </c>
      <c r="H222">
        <v>77.290000000000006</v>
      </c>
      <c r="J222">
        <v>17340000</v>
      </c>
    </row>
    <row r="223" spans="1:10" x14ac:dyDescent="0.35">
      <c r="A223" t="s">
        <v>15</v>
      </c>
      <c r="B223" t="s">
        <v>351</v>
      </c>
      <c r="C223" t="s">
        <v>352</v>
      </c>
      <c r="D223">
        <v>0</v>
      </c>
      <c r="E223" t="s">
        <v>50</v>
      </c>
      <c r="F223" t="s">
        <v>63</v>
      </c>
      <c r="G223">
        <v>58.05</v>
      </c>
      <c r="H223">
        <v>73.67</v>
      </c>
      <c r="I223">
        <v>1504410</v>
      </c>
      <c r="J223">
        <v>6515090</v>
      </c>
    </row>
    <row r="224" spans="1:10" x14ac:dyDescent="0.35">
      <c r="A224" t="s">
        <v>15</v>
      </c>
      <c r="B224" t="s">
        <v>353</v>
      </c>
      <c r="C224" t="s">
        <v>354</v>
      </c>
      <c r="D224">
        <v>0</v>
      </c>
      <c r="E224" t="s">
        <v>50</v>
      </c>
      <c r="F224" t="s">
        <v>56</v>
      </c>
      <c r="G224">
        <v>46.03</v>
      </c>
      <c r="H224">
        <v>76.27</v>
      </c>
      <c r="I224">
        <v>7677390</v>
      </c>
      <c r="J224">
        <v>32449270</v>
      </c>
    </row>
    <row r="225" spans="1:10" x14ac:dyDescent="0.35">
      <c r="A225" t="s">
        <v>15</v>
      </c>
      <c r="B225" t="s">
        <v>355</v>
      </c>
      <c r="C225" t="s">
        <v>356</v>
      </c>
      <c r="D225">
        <v>0</v>
      </c>
      <c r="E225" t="s">
        <v>50</v>
      </c>
      <c r="F225" t="s">
        <v>74</v>
      </c>
      <c r="G225">
        <v>65.569999999999993</v>
      </c>
      <c r="I225">
        <v>2234440</v>
      </c>
    </row>
    <row r="226" spans="1:10" x14ac:dyDescent="0.35">
      <c r="A226" t="s">
        <v>15</v>
      </c>
      <c r="B226" t="s">
        <v>355</v>
      </c>
      <c r="C226" t="s">
        <v>356</v>
      </c>
      <c r="D226">
        <v>0</v>
      </c>
      <c r="E226" t="s">
        <v>50</v>
      </c>
      <c r="F226" t="s">
        <v>56</v>
      </c>
      <c r="H226">
        <v>77.5</v>
      </c>
      <c r="J226">
        <v>3397190</v>
      </c>
    </row>
    <row r="227" spans="1:10" x14ac:dyDescent="0.35">
      <c r="A227" t="s">
        <v>15</v>
      </c>
      <c r="B227" t="s">
        <v>357</v>
      </c>
      <c r="C227" t="s">
        <v>358</v>
      </c>
      <c r="D227">
        <v>0</v>
      </c>
      <c r="E227" t="s">
        <v>50</v>
      </c>
      <c r="F227" t="s">
        <v>74</v>
      </c>
      <c r="G227">
        <v>51.14</v>
      </c>
      <c r="I227">
        <v>5488900</v>
      </c>
    </row>
    <row r="228" spans="1:10" x14ac:dyDescent="0.35">
      <c r="A228" t="s">
        <v>15</v>
      </c>
      <c r="B228" t="s">
        <v>357</v>
      </c>
      <c r="C228" t="s">
        <v>358</v>
      </c>
      <c r="D228">
        <v>0</v>
      </c>
      <c r="E228" t="s">
        <v>50</v>
      </c>
      <c r="F228" t="s">
        <v>63</v>
      </c>
      <c r="H228">
        <v>72.77</v>
      </c>
      <c r="J228">
        <v>28938100</v>
      </c>
    </row>
    <row r="229" spans="1:10" x14ac:dyDescent="0.35">
      <c r="A229" t="s">
        <v>15</v>
      </c>
      <c r="B229" t="s">
        <v>359</v>
      </c>
      <c r="C229" t="s">
        <v>360</v>
      </c>
      <c r="D229">
        <v>0</v>
      </c>
      <c r="E229" t="s">
        <v>50</v>
      </c>
      <c r="F229" t="s">
        <v>74</v>
      </c>
      <c r="G229">
        <v>68.209999999999994</v>
      </c>
      <c r="H229">
        <v>82.28</v>
      </c>
      <c r="I229">
        <v>13741790</v>
      </c>
      <c r="J229">
        <v>37782960</v>
      </c>
    </row>
    <row r="230" spans="1:10" x14ac:dyDescent="0.35">
      <c r="A230" t="s">
        <v>15</v>
      </c>
      <c r="B230" t="s">
        <v>361</v>
      </c>
      <c r="C230" t="s">
        <v>362</v>
      </c>
      <c r="D230">
        <v>0</v>
      </c>
      <c r="E230" t="s">
        <v>50</v>
      </c>
      <c r="F230" t="s">
        <v>74</v>
      </c>
      <c r="G230">
        <v>68.069999999999993</v>
      </c>
      <c r="H230">
        <v>78.92</v>
      </c>
      <c r="I230">
        <v>154202680</v>
      </c>
      <c r="J230">
        <v>337790100</v>
      </c>
    </row>
    <row r="231" spans="1:10" x14ac:dyDescent="0.35">
      <c r="A231" t="s">
        <v>15</v>
      </c>
      <c r="B231" t="s">
        <v>363</v>
      </c>
      <c r="C231" t="s">
        <v>364</v>
      </c>
      <c r="D231">
        <v>0</v>
      </c>
      <c r="E231" t="s">
        <v>50</v>
      </c>
      <c r="F231" t="s">
        <v>74</v>
      </c>
      <c r="G231">
        <v>69</v>
      </c>
      <c r="H231">
        <v>83.24</v>
      </c>
      <c r="I231">
        <v>8176770</v>
      </c>
      <c r="J231">
        <v>25482710</v>
      </c>
    </row>
    <row r="232" spans="1:10" x14ac:dyDescent="0.35">
      <c r="A232" t="s">
        <v>15</v>
      </c>
      <c r="B232" t="s">
        <v>365</v>
      </c>
      <c r="C232" t="s">
        <v>366</v>
      </c>
      <c r="D232">
        <v>0</v>
      </c>
      <c r="E232" t="s">
        <v>50</v>
      </c>
      <c r="F232" t="s">
        <v>74</v>
      </c>
      <c r="G232">
        <v>69.25</v>
      </c>
      <c r="H232">
        <v>81.83</v>
      </c>
      <c r="I232">
        <v>1911260</v>
      </c>
      <c r="J232">
        <v>4989440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3A13-9FBC-435C-B1CF-F13CC344843D}">
  <dimension ref="A1:L22"/>
  <sheetViews>
    <sheetView workbookViewId="0">
      <selection activeCell="G18" sqref="G18"/>
    </sheetView>
  </sheetViews>
  <sheetFormatPr defaultRowHeight="14.5" x14ac:dyDescent="0.35"/>
  <cols>
    <col min="2" max="2" width="20.26953125" customWidth="1"/>
    <col min="7" max="7" width="11.54296875" customWidth="1"/>
    <col min="8" max="8" width="14" customWidth="1"/>
  </cols>
  <sheetData>
    <row r="1" spans="1:12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40</v>
      </c>
      <c r="H1" t="s">
        <v>41</v>
      </c>
    </row>
    <row r="2" spans="1:12" x14ac:dyDescent="0.35">
      <c r="A2" t="s">
        <v>15</v>
      </c>
      <c r="B2" t="s">
        <v>42</v>
      </c>
      <c r="C2" t="s">
        <v>43</v>
      </c>
      <c r="D2">
        <v>65</v>
      </c>
      <c r="G2">
        <v>123660700</v>
      </c>
      <c r="H2" s="11">
        <v>700389670</v>
      </c>
      <c r="I2" s="12"/>
    </row>
    <row r="3" spans="1:12" x14ac:dyDescent="0.35">
      <c r="A3" t="s">
        <v>15</v>
      </c>
      <c r="B3" t="s">
        <v>44</v>
      </c>
      <c r="C3" t="s">
        <v>43</v>
      </c>
      <c r="D3">
        <v>65</v>
      </c>
      <c r="G3">
        <v>40619990</v>
      </c>
      <c r="H3">
        <v>206751860</v>
      </c>
      <c r="I3" s="12"/>
    </row>
    <row r="4" spans="1:12" x14ac:dyDescent="0.35">
      <c r="A4" t="s">
        <v>15</v>
      </c>
      <c r="B4" t="s">
        <v>45</v>
      </c>
      <c r="C4" t="s">
        <v>43</v>
      </c>
      <c r="D4">
        <v>65</v>
      </c>
      <c r="G4">
        <v>25267120</v>
      </c>
      <c r="H4">
        <v>285349940</v>
      </c>
      <c r="I4" s="12"/>
    </row>
    <row r="5" spans="1:12" x14ac:dyDescent="0.35">
      <c r="A5" t="s">
        <v>15</v>
      </c>
      <c r="B5" t="s">
        <v>46</v>
      </c>
      <c r="C5" t="s">
        <v>43</v>
      </c>
      <c r="D5">
        <v>65</v>
      </c>
      <c r="G5">
        <v>11889710</v>
      </c>
      <c r="H5">
        <v>179789450</v>
      </c>
      <c r="I5" s="12"/>
    </row>
    <row r="6" spans="1:12" x14ac:dyDescent="0.35">
      <c r="A6" t="s">
        <v>15</v>
      </c>
      <c r="B6" t="s">
        <v>47</v>
      </c>
      <c r="C6" t="s">
        <v>43</v>
      </c>
      <c r="D6">
        <v>65</v>
      </c>
      <c r="G6">
        <v>45883880</v>
      </c>
      <c r="H6">
        <v>28498420</v>
      </c>
      <c r="I6" s="12"/>
    </row>
    <row r="9" spans="1:12" x14ac:dyDescent="0.35">
      <c r="A9" t="s">
        <v>22</v>
      </c>
      <c r="F9" t="s">
        <v>29</v>
      </c>
    </row>
    <row r="10" spans="1:12" x14ac:dyDescent="0.35">
      <c r="B10" t="s">
        <v>369</v>
      </c>
      <c r="C10" t="s">
        <v>370</v>
      </c>
      <c r="F10">
        <f xml:space="preserve"> SUMPRODUCT(B12:B15, G3:G6)/SUM(G3:G6)</f>
        <v>11.698112996287422</v>
      </c>
      <c r="G10">
        <f xml:space="preserve"> SUMPRODUCT((B12:B15 - F10)^2,G3:G6)/SUM(G3:G6)</f>
        <v>2.6773507788711828</v>
      </c>
      <c r="H10" t="s">
        <v>23</v>
      </c>
      <c r="I10">
        <f xml:space="preserve"> SUMPRODUCT((B12- F10)^2,G3)/SUM(G3:G6)</f>
        <v>1.1085372244762566</v>
      </c>
      <c r="J10">
        <f>I10/I14</f>
        <v>0.4140425801596439</v>
      </c>
      <c r="K10" s="11">
        <f>ROUND(J10*100, 2)</f>
        <v>41.4</v>
      </c>
      <c r="L10" t="str">
        <f>_xlfn.CONCAT(K10,"%")</f>
        <v>41.4%</v>
      </c>
    </row>
    <row r="11" spans="1:12" x14ac:dyDescent="0.35">
      <c r="A11" t="s">
        <v>28</v>
      </c>
      <c r="B11">
        <v>11.709982255667992</v>
      </c>
      <c r="C11">
        <v>17.708801627813848</v>
      </c>
      <c r="G11">
        <f>SQRT(G10)</f>
        <v>1.6362612196318724</v>
      </c>
      <c r="H11" t="s">
        <v>26</v>
      </c>
      <c r="I11">
        <f xml:space="preserve"> SUMPRODUCT((B13- F10)^2,G4)/SUM(G3:G6)</f>
        <v>0.12407762189216133</v>
      </c>
      <c r="J11">
        <f>I11/I14</f>
        <v>4.6343431302070408E-2</v>
      </c>
      <c r="K11" s="11">
        <f>ROUND(J11*100, 2)</f>
        <v>4.63</v>
      </c>
      <c r="L11" t="str">
        <f t="shared" ref="L11:L13" si="0">_xlfn.CONCAT(K11,"%")</f>
        <v>4.63%</v>
      </c>
    </row>
    <row r="12" spans="1:12" x14ac:dyDescent="0.35">
      <c r="A12" t="s">
        <v>23</v>
      </c>
      <c r="B12">
        <v>13.535163452772881</v>
      </c>
      <c r="C12">
        <v>20.654858768380606</v>
      </c>
      <c r="H12" t="s">
        <v>27</v>
      </c>
      <c r="I12">
        <f xml:space="preserve"> SUMPRODUCT((B14- F10)^2,G5)/SUM(G3:G6)</f>
        <v>1.1635518727491729E-2</v>
      </c>
      <c r="J12">
        <f>I12/I14</f>
        <v>4.3459074617026713E-3</v>
      </c>
      <c r="K12" s="11">
        <f>ROUND(J12*100, 2)</f>
        <v>0.43</v>
      </c>
      <c r="L12" t="str">
        <f t="shared" si="0"/>
        <v>0.43%</v>
      </c>
    </row>
    <row r="13" spans="1:12" x14ac:dyDescent="0.35">
      <c r="A13" t="s">
        <v>26</v>
      </c>
      <c r="B13">
        <v>12.477377168430751</v>
      </c>
      <c r="C13">
        <v>17.632144524719365</v>
      </c>
      <c r="H13" t="s">
        <v>30</v>
      </c>
      <c r="I13">
        <f xml:space="preserve"> SUMPRODUCT((B15- F10)^2,G6)/SUM(G3:G6)</f>
        <v>1.4331004137752728</v>
      </c>
      <c r="J13">
        <f>I13/I14</f>
        <v>0.53526808107658308</v>
      </c>
      <c r="K13" s="11">
        <f>ROUND(J13*100, 2)</f>
        <v>53.53</v>
      </c>
      <c r="L13" t="str">
        <f t="shared" si="0"/>
        <v>53.53%</v>
      </c>
    </row>
    <row r="14" spans="1:12" x14ac:dyDescent="0.35">
      <c r="A14" t="s">
        <v>27</v>
      </c>
      <c r="B14">
        <v>11.350238096639869</v>
      </c>
      <c r="C14">
        <v>15.089206258209256</v>
      </c>
      <c r="I14">
        <f>SUM(I10:I13)</f>
        <v>2.6773507788711823</v>
      </c>
      <c r="J14">
        <f>SUM(J10:J13)</f>
        <v>1</v>
      </c>
      <c r="K14" s="11"/>
    </row>
    <row r="15" spans="1:12" x14ac:dyDescent="0.35">
      <c r="A15" t="s">
        <v>25</v>
      </c>
      <c r="B15">
        <v>9.7328345401478682</v>
      </c>
      <c r="C15">
        <v>13.629519934789368</v>
      </c>
    </row>
    <row r="17" spans="6:12" x14ac:dyDescent="0.35">
      <c r="F17" t="s">
        <v>31</v>
      </c>
    </row>
    <row r="18" spans="6:12" x14ac:dyDescent="0.35">
      <c r="F18">
        <f xml:space="preserve"> SUMPRODUCT(C12:C15,H3:H6)/SUM(H3:H6)</f>
        <v>17.708801627813841</v>
      </c>
      <c r="G18">
        <f xml:space="preserve"> SUMPRODUCT((C12:C15 - F18)^2,H3:H6)/SUM(H3:H6)</f>
        <v>5.003104973577102</v>
      </c>
      <c r="H18" t="s">
        <v>23</v>
      </c>
      <c r="I18">
        <f xml:space="preserve"> SUMPRODUCT((C12 - F18)^2,H3)/SUM(H3:H6)</f>
        <v>2.5620760998179497</v>
      </c>
      <c r="J18">
        <f>I18/I22</f>
        <v>0.51209721030221078</v>
      </c>
      <c r="K18" s="11">
        <f>ROUND(J18*100, 2)</f>
        <v>51.21</v>
      </c>
      <c r="L18" t="str">
        <f>_xlfn.CONCAT(K18,"%")</f>
        <v>51.21%</v>
      </c>
    </row>
    <row r="19" spans="6:12" x14ac:dyDescent="0.35">
      <c r="G19">
        <f>SQRT(G18)</f>
        <v>2.2367621629438168</v>
      </c>
      <c r="H19" t="s">
        <v>26</v>
      </c>
      <c r="I19">
        <f xml:space="preserve"> SUMPRODUCT((C13 - F18)^2,H4)/SUM(H3:H6)</f>
        <v>2.3941031584019325E-3</v>
      </c>
      <c r="J19">
        <f>I19/I22</f>
        <v>4.7852347113360789E-4</v>
      </c>
      <c r="K19" s="11">
        <f t="shared" ref="K19:K20" si="1">ROUND(J19*100, 2)</f>
        <v>0.05</v>
      </c>
      <c r="L19" t="str">
        <f t="shared" ref="L19:L21" si="2">_xlfn.CONCAT(K19,"%")</f>
        <v>0.05%</v>
      </c>
    </row>
    <row r="20" spans="6:12" x14ac:dyDescent="0.35">
      <c r="H20" t="s">
        <v>27</v>
      </c>
      <c r="I20">
        <f xml:space="preserve"> SUMPRODUCT((C14- F18)^2,H5)/SUM(H3:H6)</f>
        <v>1.7615415844848779</v>
      </c>
      <c r="J20">
        <f>I20/I22</f>
        <v>0.35208967107188582</v>
      </c>
      <c r="K20" s="11">
        <f t="shared" si="1"/>
        <v>35.21</v>
      </c>
      <c r="L20" t="str">
        <f t="shared" si="2"/>
        <v>35.21%</v>
      </c>
    </row>
    <row r="21" spans="6:12" x14ac:dyDescent="0.35">
      <c r="H21" t="s">
        <v>30</v>
      </c>
      <c r="I21">
        <f xml:space="preserve"> SUMPRODUCT((C15 - F18)^2,H6)/SUM(H3:H6)</f>
        <v>0.67709318611587233</v>
      </c>
      <c r="J21">
        <f>I21/I22</f>
        <v>0.13533459515476978</v>
      </c>
      <c r="K21" s="11">
        <f>ROUND(J21*100, 2)</f>
        <v>13.53</v>
      </c>
      <c r="L21" t="str">
        <f t="shared" si="2"/>
        <v>13.53%</v>
      </c>
    </row>
    <row r="22" spans="6:12" x14ac:dyDescent="0.35">
      <c r="I22">
        <f>SUM(I18:I21)</f>
        <v>5.003104973577102</v>
      </c>
      <c r="J22">
        <f>SUM(J18:J21)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C2AF-420B-4D62-BA90-D6AED2CDA365}">
  <dimension ref="A1:X232"/>
  <sheetViews>
    <sheetView tabSelected="1" topLeftCell="I1" workbookViewId="0">
      <selection activeCell="N13" sqref="N13"/>
    </sheetView>
  </sheetViews>
  <sheetFormatPr defaultRowHeight="14.5" x14ac:dyDescent="0.35"/>
  <cols>
    <col min="13" max="14" width="11.81640625" bestFit="1" customWidth="1"/>
    <col min="16" max="16" width="9.453125" customWidth="1"/>
    <col min="21" max="21" width="12.1796875" customWidth="1"/>
    <col min="22" max="22" width="14.453125" customWidth="1"/>
  </cols>
  <sheetData>
    <row r="1" spans="1:24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Q1" t="s">
        <v>24</v>
      </c>
    </row>
    <row r="2" spans="1:24" x14ac:dyDescent="0.35">
      <c r="A2" t="s">
        <v>15</v>
      </c>
      <c r="B2" t="s">
        <v>48</v>
      </c>
      <c r="C2" t="s">
        <v>49</v>
      </c>
      <c r="D2">
        <v>65</v>
      </c>
      <c r="E2" t="s">
        <v>50</v>
      </c>
      <c r="F2" t="s">
        <v>51</v>
      </c>
      <c r="G2">
        <v>11.05</v>
      </c>
      <c r="H2">
        <v>13.41</v>
      </c>
      <c r="I2">
        <v>72690</v>
      </c>
      <c r="J2">
        <v>294270</v>
      </c>
      <c r="Q2">
        <v>1950</v>
      </c>
      <c r="R2">
        <v>2019</v>
      </c>
    </row>
    <row r="3" spans="1:24" x14ac:dyDescent="0.35">
      <c r="A3" t="s">
        <v>15</v>
      </c>
      <c r="B3" t="s">
        <v>52</v>
      </c>
      <c r="C3" t="s">
        <v>53</v>
      </c>
      <c r="D3">
        <v>65</v>
      </c>
      <c r="E3" t="s">
        <v>50</v>
      </c>
      <c r="F3" t="s">
        <v>51</v>
      </c>
      <c r="G3">
        <v>11</v>
      </c>
      <c r="H3">
        <v>12.87</v>
      </c>
      <c r="I3">
        <v>6170</v>
      </c>
      <c r="J3">
        <v>35090</v>
      </c>
      <c r="O3" t="s">
        <v>15</v>
      </c>
      <c r="P3" t="s">
        <v>367</v>
      </c>
      <c r="Q3">
        <v>40619990</v>
      </c>
      <c r="R3">
        <v>206751860</v>
      </c>
      <c r="S3" s="12"/>
      <c r="T3" s="12"/>
    </row>
    <row r="4" spans="1:24" x14ac:dyDescent="0.35">
      <c r="A4" t="s">
        <v>15</v>
      </c>
      <c r="B4" t="s">
        <v>54</v>
      </c>
      <c r="C4" t="s">
        <v>55</v>
      </c>
      <c r="D4">
        <v>65</v>
      </c>
      <c r="E4" t="s">
        <v>50</v>
      </c>
      <c r="F4" t="s">
        <v>56</v>
      </c>
      <c r="G4">
        <v>11.12</v>
      </c>
      <c r="I4">
        <v>1220</v>
      </c>
      <c r="O4" t="s">
        <v>15</v>
      </c>
      <c r="P4" t="s">
        <v>26</v>
      </c>
      <c r="Q4">
        <v>25267120</v>
      </c>
      <c r="R4">
        <v>285349940</v>
      </c>
      <c r="S4" s="12"/>
      <c r="T4" s="12"/>
    </row>
    <row r="5" spans="1:24" x14ac:dyDescent="0.35">
      <c r="A5" t="s">
        <v>15</v>
      </c>
      <c r="B5" t="s">
        <v>54</v>
      </c>
      <c r="C5" t="s">
        <v>55</v>
      </c>
      <c r="D5">
        <v>65</v>
      </c>
      <c r="E5" t="s">
        <v>50</v>
      </c>
      <c r="F5" t="s">
        <v>51</v>
      </c>
      <c r="H5">
        <v>13.99</v>
      </c>
      <c r="J5">
        <v>47970</v>
      </c>
      <c r="P5" t="s">
        <v>27</v>
      </c>
      <c r="Q5">
        <v>11889710</v>
      </c>
      <c r="R5">
        <v>179789450</v>
      </c>
      <c r="S5" s="12"/>
      <c r="T5" s="12"/>
    </row>
    <row r="6" spans="1:24" x14ac:dyDescent="0.35">
      <c r="A6" t="s">
        <v>15</v>
      </c>
      <c r="B6" t="s">
        <v>57</v>
      </c>
      <c r="C6" t="s">
        <v>58</v>
      </c>
      <c r="D6">
        <v>65</v>
      </c>
      <c r="E6" t="s">
        <v>50</v>
      </c>
      <c r="F6" t="s">
        <v>51</v>
      </c>
      <c r="G6">
        <v>10.3</v>
      </c>
      <c r="H6">
        <v>14.31</v>
      </c>
      <c r="I6">
        <v>531860</v>
      </c>
      <c r="J6">
        <v>3516310</v>
      </c>
      <c r="P6" t="s">
        <v>25</v>
      </c>
      <c r="Q6">
        <v>45883880</v>
      </c>
      <c r="R6">
        <v>28498420</v>
      </c>
      <c r="S6" s="12"/>
      <c r="T6" s="12"/>
    </row>
    <row r="7" spans="1:24" x14ac:dyDescent="0.35">
      <c r="A7" t="s">
        <v>15</v>
      </c>
      <c r="B7" t="s">
        <v>59</v>
      </c>
      <c r="C7" t="s">
        <v>60</v>
      </c>
      <c r="D7">
        <v>65</v>
      </c>
      <c r="E7" t="s">
        <v>50</v>
      </c>
      <c r="F7" t="s">
        <v>51</v>
      </c>
      <c r="G7">
        <v>11.12</v>
      </c>
      <c r="H7">
        <v>13.8</v>
      </c>
      <c r="I7">
        <v>305610</v>
      </c>
      <c r="J7">
        <v>1406450</v>
      </c>
      <c r="M7" s="13"/>
      <c r="S7" s="12"/>
      <c r="T7" s="12"/>
    </row>
    <row r="8" spans="1:24" x14ac:dyDescent="0.35">
      <c r="A8" t="s">
        <v>15</v>
      </c>
      <c r="B8" t="s">
        <v>61</v>
      </c>
      <c r="C8" t="s">
        <v>62</v>
      </c>
      <c r="D8">
        <v>65</v>
      </c>
      <c r="E8" t="s">
        <v>50</v>
      </c>
      <c r="F8" t="s">
        <v>63</v>
      </c>
      <c r="G8">
        <v>9.8699999999999992</v>
      </c>
      <c r="I8">
        <v>128640</v>
      </c>
    </row>
    <row r="9" spans="1:24" x14ac:dyDescent="0.35">
      <c r="A9" t="s">
        <v>15</v>
      </c>
      <c r="B9" t="s">
        <v>61</v>
      </c>
      <c r="C9" t="s">
        <v>62</v>
      </c>
      <c r="D9">
        <v>65</v>
      </c>
      <c r="E9" t="s">
        <v>50</v>
      </c>
      <c r="F9" t="s">
        <v>51</v>
      </c>
      <c r="H9">
        <v>13.88</v>
      </c>
      <c r="J9">
        <v>872530</v>
      </c>
      <c r="M9" t="s">
        <v>368</v>
      </c>
    </row>
    <row r="10" spans="1:24" x14ac:dyDescent="0.35">
      <c r="A10" t="s">
        <v>15</v>
      </c>
      <c r="B10" t="s">
        <v>64</v>
      </c>
      <c r="C10" t="s">
        <v>65</v>
      </c>
      <c r="D10">
        <v>65</v>
      </c>
      <c r="E10" t="s">
        <v>50</v>
      </c>
      <c r="F10" t="s">
        <v>51</v>
      </c>
      <c r="G10">
        <v>10.54</v>
      </c>
      <c r="H10">
        <v>13.64</v>
      </c>
      <c r="I10">
        <v>90480</v>
      </c>
      <c r="J10">
        <v>526090</v>
      </c>
      <c r="N10">
        <f t="array" ref="N10">SUM( SUMPRODUCT(IF(F2:F232="High-income",1,0), (G2:G232-W13)^2,I2:I232), SUMPRODUCT(IF(F2:F232="Upper-middle income",1,0), (G2:G232-W14)^2,I2:I232), SUMPRODUCT(IF(F2:F232="Lower-middle income",1,0), (G2:G232-W15)^2,I2:I232), SUMPRODUCT(IF(F2:F232="Lower-income",1,0), (G2:G232-W16)^2,I2:I232))/SUM(I2:I232)</f>
        <v>0.68980285318071433</v>
      </c>
      <c r="O10" t="s">
        <v>367</v>
      </c>
      <c r="P10">
        <f t="array" ref="P10">SUMPRODUCT(IF(F2:F232="High-income",1,0), (G2:G232-W13)^2,I2:I232)/SUM(I2:I232)</f>
        <v>9.7325279401729803E-2</v>
      </c>
      <c r="Q10">
        <f>P10/P15</f>
        <v>0.14109144221853856</v>
      </c>
      <c r="R10" s="11">
        <f>ROUND(Q10*100, 2)</f>
        <v>14.11</v>
      </c>
      <c r="S10" t="str">
        <f>_xlfn.CONCAT(R10,"%")</f>
        <v>14.11%</v>
      </c>
      <c r="V10" t="s">
        <v>22</v>
      </c>
    </row>
    <row r="11" spans="1:24" x14ac:dyDescent="0.35">
      <c r="A11" t="s">
        <v>15</v>
      </c>
      <c r="B11" t="s">
        <v>66</v>
      </c>
      <c r="C11" t="s">
        <v>67</v>
      </c>
      <c r="D11">
        <v>65</v>
      </c>
      <c r="E11" t="s">
        <v>50</v>
      </c>
      <c r="F11" t="s">
        <v>56</v>
      </c>
      <c r="G11">
        <v>9.6300000000000008</v>
      </c>
      <c r="H11">
        <v>17.010000000000002</v>
      </c>
      <c r="I11">
        <v>17250</v>
      </c>
      <c r="J11">
        <v>140160</v>
      </c>
      <c r="O11" t="s">
        <v>26</v>
      </c>
      <c r="P11">
        <f t="array" ref="P11">SUMPRODUCT(IF(F2:F232="Upper-middle income",1,0), (G2:G232-W14)^2,I2:I232)/SUM(I2:I232)</f>
        <v>0.15525761854234968</v>
      </c>
      <c r="Q11">
        <f>P11/P15</f>
        <v>0.22507534990098876</v>
      </c>
      <c r="R11" s="11">
        <f>ROUND(Q11*100, 2)</f>
        <v>22.51</v>
      </c>
      <c r="S11" t="str">
        <f>_xlfn.CONCAT(R11,"%")</f>
        <v>22.51%</v>
      </c>
      <c r="W11" t="s">
        <v>38</v>
      </c>
      <c r="X11" t="s">
        <v>39</v>
      </c>
    </row>
    <row r="12" spans="1:24" x14ac:dyDescent="0.35">
      <c r="A12" t="s">
        <v>15</v>
      </c>
      <c r="B12" t="s">
        <v>68</v>
      </c>
      <c r="C12" t="s">
        <v>69</v>
      </c>
      <c r="D12">
        <v>65</v>
      </c>
      <c r="E12" t="s">
        <v>50</v>
      </c>
      <c r="F12" t="s">
        <v>63</v>
      </c>
      <c r="G12">
        <v>11.14</v>
      </c>
      <c r="I12">
        <v>186030</v>
      </c>
      <c r="O12" t="s">
        <v>27</v>
      </c>
      <c r="P12">
        <f t="array" ref="P12">SUMPRODUCT(IF(F2:F232="Lower-middle income",1,0), (G2:G232-W15)^2,I2:I232)/SUM(I2:I232)</f>
        <v>0.14149712593388369</v>
      </c>
      <c r="Q12">
        <f>P12/P15</f>
        <v>0.20512690732059685</v>
      </c>
      <c r="R12" s="11">
        <f>ROUND(Q12*100, 2)</f>
        <v>20.51</v>
      </c>
      <c r="S12" t="str">
        <f>_xlfn.CONCAT(R12,"%")</f>
        <v>20.51%</v>
      </c>
      <c r="V12" t="s">
        <v>28</v>
      </c>
      <c r="W12">
        <v>11.709982255667992</v>
      </c>
      <c r="X12">
        <v>17.708801627813848</v>
      </c>
    </row>
    <row r="13" spans="1:24" x14ac:dyDescent="0.35">
      <c r="A13" t="s">
        <v>15</v>
      </c>
      <c r="B13" t="s">
        <v>68</v>
      </c>
      <c r="C13" t="s">
        <v>69</v>
      </c>
      <c r="D13">
        <v>65</v>
      </c>
      <c r="E13" t="s">
        <v>50</v>
      </c>
      <c r="F13" t="s">
        <v>51</v>
      </c>
      <c r="H13">
        <v>12.18</v>
      </c>
      <c r="J13">
        <v>839510</v>
      </c>
      <c r="O13" t="s">
        <v>25</v>
      </c>
      <c r="P13">
        <f t="array" ref="P13">SUMPRODUCT(IF(F2:F232="Lower-income",1,0), (G2:G232-W16)^2,I2:I232)/SUM(I2:I232)</f>
        <v>0.29572282930275123</v>
      </c>
      <c r="Q13">
        <f>P13/P15</f>
        <v>0.4287063005598758</v>
      </c>
      <c r="R13" s="11">
        <f>ROUND(Q13*100, 2)</f>
        <v>42.87</v>
      </c>
      <c r="S13" t="str">
        <f>_xlfn.CONCAT(R13,"%")</f>
        <v>42.87%</v>
      </c>
      <c r="V13" t="s">
        <v>23</v>
      </c>
      <c r="W13">
        <v>13.535163452772881</v>
      </c>
      <c r="X13">
        <v>20.654858768380606</v>
      </c>
    </row>
    <row r="14" spans="1:24" x14ac:dyDescent="0.35">
      <c r="A14" t="s">
        <v>15</v>
      </c>
      <c r="B14" t="s">
        <v>70</v>
      </c>
      <c r="C14" t="s">
        <v>71</v>
      </c>
      <c r="D14">
        <v>65</v>
      </c>
      <c r="E14" t="s">
        <v>50</v>
      </c>
      <c r="F14" t="s">
        <v>51</v>
      </c>
      <c r="G14">
        <v>11.62</v>
      </c>
      <c r="H14">
        <v>13.68</v>
      </c>
      <c r="I14">
        <v>59590</v>
      </c>
      <c r="J14">
        <v>428910</v>
      </c>
      <c r="V14" t="s">
        <v>26</v>
      </c>
      <c r="W14">
        <v>12.477377168430751</v>
      </c>
      <c r="X14">
        <v>17.632144524719365</v>
      </c>
    </row>
    <row r="15" spans="1:24" x14ac:dyDescent="0.35">
      <c r="A15" t="s">
        <v>15</v>
      </c>
      <c r="B15" t="s">
        <v>72</v>
      </c>
      <c r="C15" t="s">
        <v>73</v>
      </c>
      <c r="D15">
        <v>65</v>
      </c>
      <c r="E15" t="s">
        <v>50</v>
      </c>
      <c r="F15" t="s">
        <v>56</v>
      </c>
      <c r="G15">
        <v>11.85</v>
      </c>
      <c r="I15">
        <v>4200</v>
      </c>
      <c r="P15">
        <f>SUM(P10:P14)</f>
        <v>0.68980285318071444</v>
      </c>
      <c r="V15" t="s">
        <v>27</v>
      </c>
      <c r="W15">
        <v>11.350238096639869</v>
      </c>
      <c r="X15">
        <v>15.089206258209256</v>
      </c>
    </row>
    <row r="16" spans="1:24" x14ac:dyDescent="0.35">
      <c r="A16" t="s">
        <v>15</v>
      </c>
      <c r="B16" t="s">
        <v>72</v>
      </c>
      <c r="C16" t="s">
        <v>73</v>
      </c>
      <c r="D16">
        <v>65</v>
      </c>
      <c r="E16" t="s">
        <v>50</v>
      </c>
      <c r="F16" t="s">
        <v>74</v>
      </c>
      <c r="H16">
        <v>15.07</v>
      </c>
      <c r="J16">
        <v>8660</v>
      </c>
      <c r="V16" t="s">
        <v>25</v>
      </c>
      <c r="W16">
        <v>9.7328345401478682</v>
      </c>
      <c r="X16">
        <v>13.629519934789368</v>
      </c>
    </row>
    <row r="17" spans="1:19" x14ac:dyDescent="0.35">
      <c r="A17" t="s">
        <v>15</v>
      </c>
      <c r="B17" t="s">
        <v>75</v>
      </c>
      <c r="C17" t="s">
        <v>76</v>
      </c>
      <c r="D17">
        <v>65</v>
      </c>
      <c r="E17" t="s">
        <v>50</v>
      </c>
      <c r="F17" t="s">
        <v>51</v>
      </c>
      <c r="G17">
        <v>10.69</v>
      </c>
      <c r="H17">
        <v>15.54</v>
      </c>
      <c r="I17">
        <v>164100</v>
      </c>
      <c r="J17">
        <v>875660</v>
      </c>
      <c r="M17" t="s">
        <v>371</v>
      </c>
    </row>
    <row r="18" spans="1:19" x14ac:dyDescent="0.35">
      <c r="A18" t="s">
        <v>15</v>
      </c>
      <c r="B18" t="s">
        <v>77</v>
      </c>
      <c r="C18" t="s">
        <v>78</v>
      </c>
      <c r="D18">
        <v>65</v>
      </c>
      <c r="E18" t="s">
        <v>50</v>
      </c>
      <c r="F18" t="s">
        <v>51</v>
      </c>
      <c r="G18">
        <v>10.6</v>
      </c>
      <c r="H18">
        <v>14.41</v>
      </c>
      <c r="I18">
        <v>167890</v>
      </c>
      <c r="J18">
        <v>1776650</v>
      </c>
      <c r="N18">
        <f t="array" ref="N18">SUM( SUMPRODUCT(IF(F2:F232="High-income",1,0), (H2:H232-X13)^2,J2:J232), SUMPRODUCT(IF(F2:F232="Upper-middle income",1,0), (H2:H232-X14)^2,J2:J232), SUMPRODUCT(IF(F2:F232="Lower-middle income",1,0), (H2:H232-X15)^2,J2:J232), SUMPRODUCT(IF(F2:F232="Lower-income",1,0), (H2:H232-X16)^2,J2:J232))/SUM(J2:J232)</f>
        <v>1.0127659581661741</v>
      </c>
      <c r="O18" t="s">
        <v>367</v>
      </c>
      <c r="P18">
        <f t="array" ref="P18">SUMPRODUCT(IF(F2:F232="High-income",1,0), (H2:H232-X13)^2,J2:J232)/SUM(J2:J232)</f>
        <v>0.37055331579712031</v>
      </c>
      <c r="Q18">
        <f>P18/P22</f>
        <v>0.36588247542214497</v>
      </c>
      <c r="R18" s="11">
        <f>ROUND(Q18*100, 2)</f>
        <v>36.590000000000003</v>
      </c>
      <c r="S18" t="str">
        <f>_xlfn.CONCAT(R18,"%")</f>
        <v>36.59%</v>
      </c>
    </row>
    <row r="19" spans="1:19" x14ac:dyDescent="0.35">
      <c r="A19" t="s">
        <v>15</v>
      </c>
      <c r="B19" t="s">
        <v>79</v>
      </c>
      <c r="C19" t="s">
        <v>80</v>
      </c>
      <c r="D19">
        <v>65</v>
      </c>
      <c r="E19" t="s">
        <v>50</v>
      </c>
      <c r="F19" t="s">
        <v>51</v>
      </c>
      <c r="G19">
        <v>13.19</v>
      </c>
      <c r="H19">
        <v>12.53</v>
      </c>
      <c r="I19">
        <v>64260</v>
      </c>
      <c r="J19">
        <v>330850</v>
      </c>
      <c r="O19" t="s">
        <v>26</v>
      </c>
      <c r="P19">
        <f t="array" ref="P19">SUMPRODUCT(IF(F2:F232="Upper-middle income",1,0), (H2:H232-X14)^2,J2:J232)/SUM(J2:J232)</f>
        <v>0.24815855001908188</v>
      </c>
      <c r="Q19">
        <f>P19/P22</f>
        <v>0.24503050089521686</v>
      </c>
      <c r="R19" s="11">
        <f>ROUND(Q19*100, 2)</f>
        <v>24.5</v>
      </c>
      <c r="S19" t="str">
        <f>_xlfn.CONCAT(R19,"%")</f>
        <v>24.5%</v>
      </c>
    </row>
    <row r="20" spans="1:19" x14ac:dyDescent="0.35">
      <c r="A20" t="s">
        <v>15</v>
      </c>
      <c r="B20" t="s">
        <v>81</v>
      </c>
      <c r="C20" t="s">
        <v>82</v>
      </c>
      <c r="D20">
        <v>65</v>
      </c>
      <c r="E20" t="s">
        <v>50</v>
      </c>
      <c r="F20" t="s">
        <v>63</v>
      </c>
      <c r="G20">
        <v>12.49</v>
      </c>
      <c r="I20">
        <v>88990</v>
      </c>
      <c r="O20" t="s">
        <v>27</v>
      </c>
      <c r="P20">
        <f t="array" ref="P20">SUMPRODUCT(IF(F2:F232="Lower-middle income",1,0), (H2:H232-X15)^2,J2:J232)/SUM(J2:J232)</f>
        <v>0.36231228304947227</v>
      </c>
      <c r="Q20">
        <f>P20/P22</f>
        <v>0.35774532124432273</v>
      </c>
      <c r="R20" s="11">
        <f>ROUND(Q20*100, 2)</f>
        <v>35.770000000000003</v>
      </c>
      <c r="S20" t="str">
        <f>_xlfn.CONCAT(R20,"%")</f>
        <v>35.77%</v>
      </c>
    </row>
    <row r="21" spans="1:19" x14ac:dyDescent="0.35">
      <c r="A21" t="s">
        <v>15</v>
      </c>
      <c r="B21" t="s">
        <v>81</v>
      </c>
      <c r="C21" t="s">
        <v>82</v>
      </c>
      <c r="D21">
        <v>65</v>
      </c>
      <c r="E21" t="s">
        <v>50</v>
      </c>
      <c r="F21" t="s">
        <v>51</v>
      </c>
      <c r="H21">
        <v>13.06</v>
      </c>
      <c r="J21">
        <v>539740</v>
      </c>
      <c r="O21" t="s">
        <v>25</v>
      </c>
      <c r="P21">
        <f t="array" ref="P21">SUMPRODUCT(IF(F2:F232="Lower-income",1,0), (H2:H232-X16)^2,J2:J232)/SUM(J2:J232)</f>
        <v>3.1741809300499614E-2</v>
      </c>
      <c r="Q21">
        <f>P21/P22</f>
        <v>3.1341702438315404E-2</v>
      </c>
      <c r="R21" s="11">
        <f>ROUND(Q21*100, 2)</f>
        <v>3.13</v>
      </c>
      <c r="S21" t="str">
        <f>_xlfn.CONCAT(R21,"%")</f>
        <v>3.13%</v>
      </c>
    </row>
    <row r="22" spans="1:19" x14ac:dyDescent="0.35">
      <c r="A22" t="s">
        <v>15</v>
      </c>
      <c r="B22" t="s">
        <v>83</v>
      </c>
      <c r="C22" t="s">
        <v>84</v>
      </c>
      <c r="D22">
        <v>65</v>
      </c>
      <c r="E22" t="s">
        <v>50</v>
      </c>
      <c r="F22" t="s">
        <v>63</v>
      </c>
      <c r="G22">
        <v>10.72</v>
      </c>
      <c r="H22">
        <v>13.2</v>
      </c>
      <c r="I22">
        <v>133990</v>
      </c>
      <c r="J22">
        <v>876730</v>
      </c>
      <c r="P22">
        <f>SUM(P18:P21)</f>
        <v>1.0127659581661741</v>
      </c>
    </row>
    <row r="23" spans="1:19" x14ac:dyDescent="0.35">
      <c r="A23" t="s">
        <v>15</v>
      </c>
      <c r="B23" t="s">
        <v>85</v>
      </c>
      <c r="C23" t="s">
        <v>86</v>
      </c>
      <c r="D23">
        <v>65</v>
      </c>
      <c r="E23" t="s">
        <v>50</v>
      </c>
      <c r="F23" t="s">
        <v>51</v>
      </c>
      <c r="G23">
        <v>11.21</v>
      </c>
      <c r="H23">
        <v>12.84</v>
      </c>
      <c r="I23">
        <v>150010</v>
      </c>
      <c r="J23">
        <v>710190</v>
      </c>
    </row>
    <row r="24" spans="1:19" x14ac:dyDescent="0.35">
      <c r="A24" t="s">
        <v>15</v>
      </c>
      <c r="B24" t="s">
        <v>87</v>
      </c>
      <c r="C24" t="s">
        <v>88</v>
      </c>
      <c r="D24">
        <v>65</v>
      </c>
      <c r="E24" t="s">
        <v>50</v>
      </c>
      <c r="F24" t="s">
        <v>63</v>
      </c>
      <c r="G24">
        <v>10.050000000000001</v>
      </c>
      <c r="I24">
        <v>71990</v>
      </c>
    </row>
    <row r="25" spans="1:19" x14ac:dyDescent="0.35">
      <c r="A25" t="s">
        <v>15</v>
      </c>
      <c r="B25" t="s">
        <v>87</v>
      </c>
      <c r="C25" t="s">
        <v>88</v>
      </c>
      <c r="D25">
        <v>65</v>
      </c>
      <c r="E25" t="s">
        <v>50</v>
      </c>
      <c r="F25" t="s">
        <v>51</v>
      </c>
      <c r="H25">
        <v>7.92</v>
      </c>
      <c r="J25">
        <v>108240</v>
      </c>
    </row>
    <row r="26" spans="1:19" x14ac:dyDescent="0.35">
      <c r="A26" t="s">
        <v>15</v>
      </c>
      <c r="B26" t="s">
        <v>89</v>
      </c>
      <c r="C26" t="s">
        <v>90</v>
      </c>
      <c r="D26">
        <v>65</v>
      </c>
      <c r="E26" t="s">
        <v>50</v>
      </c>
      <c r="F26" t="s">
        <v>51</v>
      </c>
      <c r="G26">
        <v>10.02</v>
      </c>
      <c r="H26">
        <v>11.96</v>
      </c>
      <c r="I26">
        <v>108570</v>
      </c>
      <c r="J26">
        <v>341820</v>
      </c>
    </row>
    <row r="27" spans="1:19" x14ac:dyDescent="0.35">
      <c r="A27" t="s">
        <v>15</v>
      </c>
      <c r="B27" t="s">
        <v>91</v>
      </c>
      <c r="C27" t="s">
        <v>92</v>
      </c>
      <c r="D27">
        <v>65</v>
      </c>
      <c r="E27" t="s">
        <v>50</v>
      </c>
      <c r="F27" t="s">
        <v>63</v>
      </c>
      <c r="G27">
        <v>11.37</v>
      </c>
      <c r="H27">
        <v>12.81</v>
      </c>
      <c r="I27">
        <v>28070</v>
      </c>
      <c r="J27">
        <v>153250</v>
      </c>
    </row>
    <row r="28" spans="1:19" x14ac:dyDescent="0.35">
      <c r="A28" t="s">
        <v>15</v>
      </c>
      <c r="B28" t="s">
        <v>93</v>
      </c>
      <c r="C28" t="s">
        <v>94</v>
      </c>
      <c r="D28">
        <v>65</v>
      </c>
      <c r="E28" t="s">
        <v>50</v>
      </c>
      <c r="F28" t="s">
        <v>51</v>
      </c>
      <c r="G28">
        <v>10.65</v>
      </c>
      <c r="H28">
        <v>13.36</v>
      </c>
      <c r="I28">
        <v>463180</v>
      </c>
      <c r="J28">
        <v>2875130</v>
      </c>
    </row>
    <row r="29" spans="1:19" x14ac:dyDescent="0.35">
      <c r="A29" t="s">
        <v>15</v>
      </c>
      <c r="B29" t="s">
        <v>95</v>
      </c>
      <c r="C29" t="s">
        <v>96</v>
      </c>
      <c r="D29">
        <v>65</v>
      </c>
      <c r="E29" t="s">
        <v>50</v>
      </c>
      <c r="F29" t="s">
        <v>51</v>
      </c>
      <c r="G29">
        <v>11.41</v>
      </c>
      <c r="I29">
        <v>12580</v>
      </c>
    </row>
    <row r="30" spans="1:19" x14ac:dyDescent="0.35">
      <c r="A30" t="s">
        <v>15</v>
      </c>
      <c r="B30" t="s">
        <v>95</v>
      </c>
      <c r="C30" t="s">
        <v>96</v>
      </c>
      <c r="D30">
        <v>65</v>
      </c>
      <c r="E30" t="s">
        <v>50</v>
      </c>
      <c r="F30" t="s">
        <v>56</v>
      </c>
      <c r="H30">
        <v>13.1</v>
      </c>
      <c r="J30">
        <v>57500</v>
      </c>
    </row>
    <row r="31" spans="1:19" x14ac:dyDescent="0.35">
      <c r="A31" t="s">
        <v>15</v>
      </c>
      <c r="B31" t="s">
        <v>97</v>
      </c>
      <c r="C31" t="s">
        <v>98</v>
      </c>
      <c r="D31">
        <v>65</v>
      </c>
      <c r="E31" t="s">
        <v>50</v>
      </c>
      <c r="F31" t="s">
        <v>56</v>
      </c>
      <c r="G31">
        <v>11.56</v>
      </c>
      <c r="H31">
        <v>14.23</v>
      </c>
      <c r="I31">
        <v>34130</v>
      </c>
      <c r="J31">
        <v>90590</v>
      </c>
    </row>
    <row r="32" spans="1:19" x14ac:dyDescent="0.35">
      <c r="A32" t="s">
        <v>15</v>
      </c>
      <c r="B32" t="s">
        <v>99</v>
      </c>
      <c r="C32" t="s">
        <v>100</v>
      </c>
      <c r="D32">
        <v>65</v>
      </c>
      <c r="E32" t="s">
        <v>50</v>
      </c>
      <c r="F32" t="s">
        <v>63</v>
      </c>
      <c r="G32">
        <v>11.07</v>
      </c>
      <c r="I32">
        <v>2360</v>
      </c>
    </row>
    <row r="33" spans="1:10" x14ac:dyDescent="0.35">
      <c r="A33" t="s">
        <v>15</v>
      </c>
      <c r="B33" t="s">
        <v>99</v>
      </c>
      <c r="C33" t="s">
        <v>100</v>
      </c>
      <c r="D33">
        <v>65</v>
      </c>
      <c r="E33" t="s">
        <v>50</v>
      </c>
      <c r="F33" t="s">
        <v>51</v>
      </c>
      <c r="H33">
        <v>13.71</v>
      </c>
      <c r="J33">
        <v>8160</v>
      </c>
    </row>
    <row r="34" spans="1:10" x14ac:dyDescent="0.35">
      <c r="A34" t="s">
        <v>15</v>
      </c>
      <c r="B34" t="s">
        <v>101</v>
      </c>
      <c r="C34" t="s">
        <v>102</v>
      </c>
      <c r="D34">
        <v>65</v>
      </c>
      <c r="E34" t="s">
        <v>50</v>
      </c>
      <c r="F34" t="s">
        <v>63</v>
      </c>
      <c r="G34">
        <v>11.16</v>
      </c>
      <c r="I34">
        <v>314030</v>
      </c>
    </row>
    <row r="35" spans="1:10" x14ac:dyDescent="0.35">
      <c r="A35" t="s">
        <v>15</v>
      </c>
      <c r="B35" t="s">
        <v>101</v>
      </c>
      <c r="C35" t="s">
        <v>102</v>
      </c>
      <c r="D35">
        <v>65</v>
      </c>
      <c r="E35" t="s">
        <v>50</v>
      </c>
      <c r="F35" t="s">
        <v>56</v>
      </c>
      <c r="H35">
        <v>16.329999999999998</v>
      </c>
      <c r="J35">
        <v>2500270</v>
      </c>
    </row>
    <row r="36" spans="1:10" x14ac:dyDescent="0.35">
      <c r="A36" t="s">
        <v>15</v>
      </c>
      <c r="B36" t="s">
        <v>103</v>
      </c>
      <c r="C36" t="s">
        <v>104</v>
      </c>
      <c r="D36">
        <v>65</v>
      </c>
      <c r="E36" t="s">
        <v>50</v>
      </c>
      <c r="F36" t="s">
        <v>63</v>
      </c>
      <c r="G36">
        <v>11.23</v>
      </c>
      <c r="H36">
        <v>13.25</v>
      </c>
      <c r="I36">
        <v>623690</v>
      </c>
      <c r="J36">
        <v>4940490</v>
      </c>
    </row>
    <row r="37" spans="1:10" x14ac:dyDescent="0.35">
      <c r="A37" t="s">
        <v>15</v>
      </c>
      <c r="B37" t="s">
        <v>105</v>
      </c>
      <c r="C37" t="s">
        <v>106</v>
      </c>
      <c r="D37">
        <v>65</v>
      </c>
      <c r="E37" t="s">
        <v>50</v>
      </c>
      <c r="F37" t="s">
        <v>51</v>
      </c>
      <c r="G37">
        <v>10.98</v>
      </c>
      <c r="I37">
        <v>58940</v>
      </c>
    </row>
    <row r="38" spans="1:10" x14ac:dyDescent="0.35">
      <c r="A38" t="s">
        <v>15</v>
      </c>
      <c r="B38" t="s">
        <v>105</v>
      </c>
      <c r="C38" t="s">
        <v>106</v>
      </c>
      <c r="D38">
        <v>65</v>
      </c>
      <c r="E38" t="s">
        <v>50</v>
      </c>
      <c r="F38" t="s">
        <v>56</v>
      </c>
      <c r="H38">
        <v>15.45</v>
      </c>
      <c r="J38">
        <v>321460</v>
      </c>
    </row>
    <row r="39" spans="1:10" x14ac:dyDescent="0.35">
      <c r="A39" t="s">
        <v>15</v>
      </c>
      <c r="B39" t="s">
        <v>107</v>
      </c>
      <c r="C39" t="s">
        <v>108</v>
      </c>
      <c r="D39">
        <v>65</v>
      </c>
      <c r="E39" t="s">
        <v>50</v>
      </c>
      <c r="F39" t="s">
        <v>63</v>
      </c>
      <c r="G39">
        <v>10.130000000000001</v>
      </c>
      <c r="H39">
        <v>15.37</v>
      </c>
      <c r="I39">
        <v>255670</v>
      </c>
      <c r="J39">
        <v>2433440</v>
      </c>
    </row>
    <row r="40" spans="1:10" x14ac:dyDescent="0.35">
      <c r="A40" t="s">
        <v>15</v>
      </c>
      <c r="B40" t="s">
        <v>109</v>
      </c>
      <c r="C40" t="s">
        <v>110</v>
      </c>
      <c r="D40">
        <v>65</v>
      </c>
      <c r="E40" t="s">
        <v>50</v>
      </c>
      <c r="F40" t="s">
        <v>63</v>
      </c>
      <c r="G40">
        <v>11.46</v>
      </c>
      <c r="I40">
        <v>187490</v>
      </c>
    </row>
    <row r="41" spans="1:10" x14ac:dyDescent="0.35">
      <c r="A41" t="s">
        <v>15</v>
      </c>
      <c r="B41" t="s">
        <v>109</v>
      </c>
      <c r="C41" t="s">
        <v>110</v>
      </c>
      <c r="D41">
        <v>65</v>
      </c>
      <c r="E41" t="s">
        <v>50</v>
      </c>
      <c r="F41" t="s">
        <v>51</v>
      </c>
      <c r="H41">
        <v>14.3</v>
      </c>
      <c r="J41">
        <v>1329100</v>
      </c>
    </row>
    <row r="42" spans="1:10" x14ac:dyDescent="0.35">
      <c r="A42" t="s">
        <v>15</v>
      </c>
      <c r="B42" t="s">
        <v>111</v>
      </c>
      <c r="C42" t="s">
        <v>112</v>
      </c>
      <c r="D42">
        <v>65</v>
      </c>
      <c r="E42" t="s">
        <v>50</v>
      </c>
      <c r="F42" t="s">
        <v>63</v>
      </c>
      <c r="G42">
        <v>10.7</v>
      </c>
      <c r="H42">
        <v>15.9</v>
      </c>
      <c r="I42">
        <v>159610</v>
      </c>
      <c r="J42">
        <v>943570</v>
      </c>
    </row>
    <row r="43" spans="1:10" x14ac:dyDescent="0.35">
      <c r="A43" t="s">
        <v>15</v>
      </c>
      <c r="B43" t="s">
        <v>113</v>
      </c>
      <c r="C43" t="s">
        <v>114</v>
      </c>
      <c r="D43">
        <v>65</v>
      </c>
      <c r="E43" t="s">
        <v>50</v>
      </c>
      <c r="F43" t="s">
        <v>51</v>
      </c>
      <c r="G43">
        <v>11.67</v>
      </c>
      <c r="I43">
        <v>17910</v>
      </c>
    </row>
    <row r="44" spans="1:10" x14ac:dyDescent="0.35">
      <c r="A44" t="s">
        <v>15</v>
      </c>
      <c r="B44" t="s">
        <v>113</v>
      </c>
      <c r="C44" t="s">
        <v>114</v>
      </c>
      <c r="D44">
        <v>65</v>
      </c>
      <c r="E44" t="s">
        <v>50</v>
      </c>
      <c r="F44" t="s">
        <v>56</v>
      </c>
      <c r="H44">
        <v>14.47</v>
      </c>
      <c r="J44">
        <v>89640</v>
      </c>
    </row>
    <row r="45" spans="1:10" x14ac:dyDescent="0.35">
      <c r="A45" t="s">
        <v>15</v>
      </c>
      <c r="B45" t="s">
        <v>115</v>
      </c>
      <c r="C45" t="s">
        <v>116</v>
      </c>
      <c r="D45">
        <v>65</v>
      </c>
      <c r="E45" t="s">
        <v>50</v>
      </c>
      <c r="F45" t="s">
        <v>51</v>
      </c>
      <c r="G45">
        <v>10.73</v>
      </c>
      <c r="I45">
        <v>7290</v>
      </c>
    </row>
    <row r="46" spans="1:10" x14ac:dyDescent="0.35">
      <c r="A46" t="s">
        <v>15</v>
      </c>
      <c r="B46" t="s">
        <v>115</v>
      </c>
      <c r="C46" t="s">
        <v>116</v>
      </c>
      <c r="D46">
        <v>65</v>
      </c>
      <c r="E46" t="s">
        <v>50</v>
      </c>
      <c r="F46" t="s">
        <v>63</v>
      </c>
      <c r="H46">
        <v>13.53</v>
      </c>
      <c r="J46">
        <v>44770</v>
      </c>
    </row>
    <row r="47" spans="1:10" x14ac:dyDescent="0.35">
      <c r="A47" t="s">
        <v>15</v>
      </c>
      <c r="B47" t="s">
        <v>117</v>
      </c>
      <c r="C47" t="s">
        <v>118</v>
      </c>
      <c r="D47">
        <v>65</v>
      </c>
      <c r="E47" t="s">
        <v>50</v>
      </c>
      <c r="F47" t="s">
        <v>51</v>
      </c>
      <c r="G47">
        <v>11.22</v>
      </c>
      <c r="H47">
        <v>12.48</v>
      </c>
      <c r="I47">
        <v>36820</v>
      </c>
      <c r="J47">
        <v>83520</v>
      </c>
    </row>
    <row r="48" spans="1:10" x14ac:dyDescent="0.35">
      <c r="A48" t="s">
        <v>15</v>
      </c>
      <c r="B48" t="s">
        <v>119</v>
      </c>
      <c r="C48" t="s">
        <v>120</v>
      </c>
      <c r="D48">
        <v>65</v>
      </c>
      <c r="E48" t="s">
        <v>50</v>
      </c>
      <c r="F48" t="s">
        <v>56</v>
      </c>
      <c r="G48">
        <v>11.63</v>
      </c>
      <c r="I48">
        <v>21170</v>
      </c>
    </row>
    <row r="49" spans="1:10" x14ac:dyDescent="0.35">
      <c r="A49" t="s">
        <v>15</v>
      </c>
      <c r="B49" t="s">
        <v>119</v>
      </c>
      <c r="C49" t="s">
        <v>120</v>
      </c>
      <c r="D49">
        <v>65</v>
      </c>
      <c r="E49" t="s">
        <v>50</v>
      </c>
      <c r="F49" t="s">
        <v>63</v>
      </c>
      <c r="H49">
        <v>14.16</v>
      </c>
      <c r="J49">
        <v>94690</v>
      </c>
    </row>
    <row r="50" spans="1:10" x14ac:dyDescent="0.35">
      <c r="A50" t="s">
        <v>15</v>
      </c>
      <c r="B50" t="s">
        <v>121</v>
      </c>
      <c r="C50" t="s">
        <v>122</v>
      </c>
      <c r="D50">
        <v>65</v>
      </c>
      <c r="E50" t="s">
        <v>50</v>
      </c>
      <c r="F50" t="s">
        <v>56</v>
      </c>
      <c r="G50">
        <v>11.23</v>
      </c>
      <c r="I50">
        <v>530160</v>
      </c>
    </row>
    <row r="51" spans="1:10" x14ac:dyDescent="0.35">
      <c r="A51" t="s">
        <v>15</v>
      </c>
      <c r="B51" t="s">
        <v>121</v>
      </c>
      <c r="C51" t="s">
        <v>122</v>
      </c>
      <c r="D51">
        <v>65</v>
      </c>
      <c r="E51" t="s">
        <v>50</v>
      </c>
      <c r="F51" t="s">
        <v>63</v>
      </c>
      <c r="H51">
        <v>15.63</v>
      </c>
      <c r="J51">
        <v>3542660</v>
      </c>
    </row>
    <row r="52" spans="1:10" x14ac:dyDescent="0.35">
      <c r="A52" t="s">
        <v>15</v>
      </c>
      <c r="B52" t="s">
        <v>123</v>
      </c>
      <c r="C52" t="s">
        <v>124</v>
      </c>
      <c r="D52">
        <v>65</v>
      </c>
      <c r="E52" t="s">
        <v>50</v>
      </c>
      <c r="F52" t="s">
        <v>63</v>
      </c>
      <c r="G52">
        <v>10.49</v>
      </c>
      <c r="I52">
        <v>175290</v>
      </c>
    </row>
    <row r="53" spans="1:10" x14ac:dyDescent="0.35">
      <c r="A53" t="s">
        <v>15</v>
      </c>
      <c r="B53" t="s">
        <v>123</v>
      </c>
      <c r="C53" t="s">
        <v>124</v>
      </c>
      <c r="D53">
        <v>65</v>
      </c>
      <c r="E53" t="s">
        <v>50</v>
      </c>
      <c r="F53" t="s">
        <v>51</v>
      </c>
      <c r="H53">
        <v>13.3</v>
      </c>
      <c r="J53">
        <v>386080</v>
      </c>
    </row>
    <row r="54" spans="1:10" x14ac:dyDescent="0.35">
      <c r="A54" t="s">
        <v>15</v>
      </c>
      <c r="B54" t="s">
        <v>125</v>
      </c>
      <c r="C54" t="s">
        <v>126</v>
      </c>
      <c r="D54">
        <v>65</v>
      </c>
      <c r="E54" t="s">
        <v>50</v>
      </c>
      <c r="F54" t="s">
        <v>51</v>
      </c>
      <c r="G54">
        <v>9.1300000000000008</v>
      </c>
      <c r="H54">
        <v>12.22</v>
      </c>
      <c r="I54">
        <v>84530</v>
      </c>
      <c r="J54">
        <v>536470</v>
      </c>
    </row>
    <row r="55" spans="1:10" x14ac:dyDescent="0.35">
      <c r="A55" t="s">
        <v>15</v>
      </c>
      <c r="B55" t="s">
        <v>127</v>
      </c>
      <c r="C55" t="s">
        <v>128</v>
      </c>
      <c r="D55">
        <v>65</v>
      </c>
      <c r="E55" t="s">
        <v>50</v>
      </c>
      <c r="F55" t="s">
        <v>51</v>
      </c>
      <c r="G55">
        <v>10.86</v>
      </c>
      <c r="I55">
        <v>6800</v>
      </c>
    </row>
    <row r="56" spans="1:10" x14ac:dyDescent="0.35">
      <c r="A56" t="s">
        <v>15</v>
      </c>
      <c r="B56" t="s">
        <v>127</v>
      </c>
      <c r="C56" t="s">
        <v>128</v>
      </c>
      <c r="D56">
        <v>65</v>
      </c>
      <c r="E56" t="s">
        <v>50</v>
      </c>
      <c r="F56" t="s">
        <v>63</v>
      </c>
      <c r="H56">
        <v>16.420000000000002</v>
      </c>
      <c r="J56">
        <v>29910</v>
      </c>
    </row>
    <row r="57" spans="1:10" x14ac:dyDescent="0.35">
      <c r="A57" t="s">
        <v>15</v>
      </c>
      <c r="B57" t="s">
        <v>129</v>
      </c>
      <c r="C57" t="s">
        <v>130</v>
      </c>
      <c r="D57">
        <v>65</v>
      </c>
      <c r="E57" t="s">
        <v>50</v>
      </c>
      <c r="F57" t="s">
        <v>63</v>
      </c>
      <c r="G57">
        <v>10.11</v>
      </c>
      <c r="I57">
        <v>60580</v>
      </c>
    </row>
    <row r="58" spans="1:10" x14ac:dyDescent="0.35">
      <c r="A58" t="s">
        <v>15</v>
      </c>
      <c r="B58" t="s">
        <v>129</v>
      </c>
      <c r="C58" t="s">
        <v>130</v>
      </c>
      <c r="D58">
        <v>65</v>
      </c>
      <c r="E58" t="s">
        <v>50</v>
      </c>
      <c r="F58" t="s">
        <v>51</v>
      </c>
      <c r="H58">
        <v>12.89</v>
      </c>
      <c r="J58">
        <v>701580</v>
      </c>
    </row>
    <row r="59" spans="1:10" x14ac:dyDescent="0.35">
      <c r="A59" t="s">
        <v>15</v>
      </c>
      <c r="B59" t="s">
        <v>131</v>
      </c>
      <c r="C59" t="s">
        <v>132</v>
      </c>
      <c r="D59">
        <v>65</v>
      </c>
      <c r="E59" t="s">
        <v>50</v>
      </c>
      <c r="F59" t="s">
        <v>51</v>
      </c>
      <c r="G59">
        <v>9.91</v>
      </c>
      <c r="H59">
        <v>13.85</v>
      </c>
      <c r="I59">
        <v>7660</v>
      </c>
      <c r="J59">
        <v>66750</v>
      </c>
    </row>
    <row r="60" spans="1:10" x14ac:dyDescent="0.35">
      <c r="A60" t="s">
        <v>15</v>
      </c>
      <c r="B60" t="s">
        <v>133</v>
      </c>
      <c r="C60" t="s">
        <v>134</v>
      </c>
      <c r="D60">
        <v>65</v>
      </c>
      <c r="E60" t="s">
        <v>50</v>
      </c>
      <c r="F60" t="s">
        <v>63</v>
      </c>
      <c r="G60">
        <v>11.33</v>
      </c>
      <c r="I60">
        <v>234460</v>
      </c>
    </row>
    <row r="61" spans="1:10" x14ac:dyDescent="0.35">
      <c r="A61" t="s">
        <v>15</v>
      </c>
      <c r="B61" t="s">
        <v>133</v>
      </c>
      <c r="C61" t="s">
        <v>134</v>
      </c>
      <c r="D61">
        <v>65</v>
      </c>
      <c r="E61" t="s">
        <v>50</v>
      </c>
      <c r="F61" t="s">
        <v>51</v>
      </c>
      <c r="H61">
        <v>13.83</v>
      </c>
      <c r="J61">
        <v>1074190</v>
      </c>
    </row>
    <row r="62" spans="1:10" x14ac:dyDescent="0.35">
      <c r="A62" t="s">
        <v>15</v>
      </c>
      <c r="B62" t="s">
        <v>135</v>
      </c>
      <c r="C62" t="s">
        <v>136</v>
      </c>
      <c r="D62">
        <v>65</v>
      </c>
      <c r="E62" t="s">
        <v>50</v>
      </c>
      <c r="F62" t="s">
        <v>51</v>
      </c>
      <c r="G62">
        <v>10.65</v>
      </c>
      <c r="H62">
        <v>13.42</v>
      </c>
      <c r="I62">
        <v>160710</v>
      </c>
      <c r="J62">
        <v>450590</v>
      </c>
    </row>
    <row r="63" spans="1:10" x14ac:dyDescent="0.35">
      <c r="A63" t="s">
        <v>15</v>
      </c>
      <c r="B63" t="s">
        <v>137</v>
      </c>
      <c r="C63" t="s">
        <v>138</v>
      </c>
      <c r="D63">
        <v>65</v>
      </c>
      <c r="E63" t="s">
        <v>50</v>
      </c>
      <c r="F63" t="s">
        <v>51</v>
      </c>
      <c r="G63">
        <v>11.15</v>
      </c>
      <c r="H63">
        <v>13.27</v>
      </c>
      <c r="I63">
        <v>18790</v>
      </c>
      <c r="J63">
        <v>58730</v>
      </c>
    </row>
    <row r="64" spans="1:10" x14ac:dyDescent="0.35">
      <c r="A64" t="s">
        <v>15</v>
      </c>
      <c r="B64" t="s">
        <v>139</v>
      </c>
      <c r="C64" t="s">
        <v>140</v>
      </c>
      <c r="D64">
        <v>65</v>
      </c>
      <c r="E64" t="s">
        <v>50</v>
      </c>
      <c r="F64" t="s">
        <v>56</v>
      </c>
      <c r="G64">
        <v>10.26</v>
      </c>
      <c r="I64">
        <v>27240</v>
      </c>
    </row>
    <row r="65" spans="1:10" x14ac:dyDescent="0.35">
      <c r="A65" t="s">
        <v>15</v>
      </c>
      <c r="B65" t="s">
        <v>139</v>
      </c>
      <c r="C65" t="s">
        <v>140</v>
      </c>
      <c r="D65">
        <v>65</v>
      </c>
      <c r="E65" t="s">
        <v>50</v>
      </c>
      <c r="F65" t="s">
        <v>51</v>
      </c>
      <c r="H65">
        <v>12.28</v>
      </c>
      <c r="J65">
        <v>161890</v>
      </c>
    </row>
    <row r="66" spans="1:10" x14ac:dyDescent="0.35">
      <c r="A66" t="s">
        <v>15</v>
      </c>
      <c r="B66" t="s">
        <v>141</v>
      </c>
      <c r="C66" t="s">
        <v>142</v>
      </c>
      <c r="D66">
        <v>65</v>
      </c>
      <c r="E66" t="s">
        <v>50</v>
      </c>
      <c r="F66" t="s">
        <v>51</v>
      </c>
      <c r="G66">
        <v>8.8699999999999992</v>
      </c>
      <c r="H66">
        <v>12.18</v>
      </c>
      <c r="I66">
        <v>131170</v>
      </c>
      <c r="J66">
        <v>531580</v>
      </c>
    </row>
    <row r="67" spans="1:10" x14ac:dyDescent="0.35">
      <c r="A67" t="s">
        <v>15</v>
      </c>
      <c r="B67" t="s">
        <v>143</v>
      </c>
      <c r="C67" t="s">
        <v>144</v>
      </c>
      <c r="D67">
        <v>65</v>
      </c>
      <c r="E67" t="s">
        <v>50</v>
      </c>
      <c r="F67" t="s">
        <v>51</v>
      </c>
      <c r="G67">
        <v>11.04</v>
      </c>
      <c r="H67">
        <v>13.3</v>
      </c>
      <c r="I67">
        <v>9500</v>
      </c>
      <c r="J67">
        <v>147430</v>
      </c>
    </row>
    <row r="68" spans="1:10" x14ac:dyDescent="0.35">
      <c r="A68" t="s">
        <v>15</v>
      </c>
      <c r="B68" t="s">
        <v>145</v>
      </c>
      <c r="C68" t="s">
        <v>146</v>
      </c>
      <c r="D68">
        <v>65</v>
      </c>
      <c r="E68" t="s">
        <v>50</v>
      </c>
      <c r="F68" t="s">
        <v>51</v>
      </c>
      <c r="G68">
        <v>9.02</v>
      </c>
      <c r="H68">
        <v>12.73</v>
      </c>
      <c r="I68">
        <v>23770</v>
      </c>
      <c r="J68">
        <v>576170</v>
      </c>
    </row>
    <row r="69" spans="1:10" x14ac:dyDescent="0.35">
      <c r="A69" t="s">
        <v>15</v>
      </c>
      <c r="B69" t="s">
        <v>147</v>
      </c>
      <c r="C69" t="s">
        <v>148</v>
      </c>
      <c r="D69">
        <v>65</v>
      </c>
      <c r="E69" t="s">
        <v>50</v>
      </c>
      <c r="F69" t="s">
        <v>63</v>
      </c>
      <c r="G69">
        <v>10.33</v>
      </c>
      <c r="H69">
        <v>11.96</v>
      </c>
      <c r="I69">
        <v>1116820</v>
      </c>
      <c r="J69">
        <v>6231970</v>
      </c>
    </row>
    <row r="70" spans="1:10" x14ac:dyDescent="0.35">
      <c r="A70" t="s">
        <v>15</v>
      </c>
      <c r="B70" t="s">
        <v>149</v>
      </c>
      <c r="C70" t="s">
        <v>150</v>
      </c>
      <c r="D70">
        <v>65</v>
      </c>
      <c r="E70" t="s">
        <v>50</v>
      </c>
      <c r="F70" t="s">
        <v>63</v>
      </c>
      <c r="G70">
        <v>9.5299999999999994</v>
      </c>
      <c r="I70">
        <v>86210</v>
      </c>
    </row>
    <row r="71" spans="1:10" x14ac:dyDescent="0.35">
      <c r="A71" t="s">
        <v>15</v>
      </c>
      <c r="B71" t="s">
        <v>149</v>
      </c>
      <c r="C71" t="s">
        <v>150</v>
      </c>
      <c r="D71">
        <v>65</v>
      </c>
      <c r="E71" t="s">
        <v>50</v>
      </c>
      <c r="F71" t="s">
        <v>51</v>
      </c>
      <c r="H71">
        <v>13.35</v>
      </c>
      <c r="J71">
        <v>574090</v>
      </c>
    </row>
    <row r="72" spans="1:10" x14ac:dyDescent="0.35">
      <c r="A72" t="s">
        <v>15</v>
      </c>
      <c r="B72" t="s">
        <v>151</v>
      </c>
      <c r="C72" t="s">
        <v>152</v>
      </c>
      <c r="D72">
        <v>65</v>
      </c>
      <c r="E72" t="s">
        <v>50</v>
      </c>
      <c r="F72" t="s">
        <v>51</v>
      </c>
      <c r="G72">
        <v>11.21</v>
      </c>
      <c r="H72">
        <v>12.33</v>
      </c>
      <c r="I72">
        <v>60360</v>
      </c>
      <c r="J72">
        <v>242440</v>
      </c>
    </row>
    <row r="73" spans="1:10" x14ac:dyDescent="0.35">
      <c r="A73" t="s">
        <v>15</v>
      </c>
      <c r="B73" t="s">
        <v>153</v>
      </c>
      <c r="C73" t="s">
        <v>154</v>
      </c>
      <c r="D73">
        <v>65</v>
      </c>
      <c r="E73" t="s">
        <v>50</v>
      </c>
      <c r="F73" t="s">
        <v>51</v>
      </c>
      <c r="G73">
        <v>10.29</v>
      </c>
      <c r="H73">
        <v>11.98</v>
      </c>
      <c r="I73">
        <v>60110</v>
      </c>
      <c r="J73">
        <v>253800</v>
      </c>
    </row>
    <row r="74" spans="1:10" x14ac:dyDescent="0.35">
      <c r="A74" t="s">
        <v>15</v>
      </c>
      <c r="B74" t="s">
        <v>155</v>
      </c>
      <c r="C74" t="s">
        <v>156</v>
      </c>
      <c r="D74">
        <v>65</v>
      </c>
      <c r="E74" t="s">
        <v>50</v>
      </c>
      <c r="F74" t="s">
        <v>56</v>
      </c>
      <c r="G74">
        <v>11.76</v>
      </c>
      <c r="H74">
        <v>16.03</v>
      </c>
      <c r="I74">
        <v>438810</v>
      </c>
      <c r="J74">
        <v>1436950</v>
      </c>
    </row>
    <row r="75" spans="1:10" x14ac:dyDescent="0.35">
      <c r="A75" t="s">
        <v>15</v>
      </c>
      <c r="B75" t="s">
        <v>157</v>
      </c>
      <c r="C75" t="s">
        <v>158</v>
      </c>
      <c r="D75">
        <v>65</v>
      </c>
      <c r="E75" t="s">
        <v>50</v>
      </c>
      <c r="F75" t="s">
        <v>56</v>
      </c>
      <c r="G75">
        <v>11.29</v>
      </c>
      <c r="I75">
        <v>138340</v>
      </c>
    </row>
    <row r="76" spans="1:10" x14ac:dyDescent="0.35">
      <c r="A76" t="s">
        <v>15</v>
      </c>
      <c r="B76" t="s">
        <v>157</v>
      </c>
      <c r="C76" t="s">
        <v>158</v>
      </c>
      <c r="D76">
        <v>65</v>
      </c>
      <c r="E76" t="s">
        <v>50</v>
      </c>
      <c r="F76" t="s">
        <v>63</v>
      </c>
      <c r="H76">
        <v>13.8</v>
      </c>
      <c r="J76">
        <v>336020</v>
      </c>
    </row>
    <row r="77" spans="1:10" x14ac:dyDescent="0.35">
      <c r="A77" t="s">
        <v>15</v>
      </c>
      <c r="B77" t="s">
        <v>159</v>
      </c>
      <c r="C77" t="s">
        <v>160</v>
      </c>
      <c r="D77">
        <v>65</v>
      </c>
      <c r="E77" t="s">
        <v>50</v>
      </c>
      <c r="F77" t="s">
        <v>56</v>
      </c>
      <c r="G77">
        <v>11.59</v>
      </c>
      <c r="I77">
        <v>66130</v>
      </c>
    </row>
    <row r="78" spans="1:10" x14ac:dyDescent="0.35">
      <c r="A78" t="s">
        <v>15</v>
      </c>
      <c r="B78" t="s">
        <v>159</v>
      </c>
      <c r="C78" t="s">
        <v>160</v>
      </c>
      <c r="D78">
        <v>65</v>
      </c>
      <c r="E78" t="s">
        <v>50</v>
      </c>
      <c r="F78" t="s">
        <v>63</v>
      </c>
      <c r="H78">
        <v>14.14</v>
      </c>
      <c r="J78">
        <v>303650</v>
      </c>
    </row>
    <row r="79" spans="1:10" x14ac:dyDescent="0.35">
      <c r="A79" t="s">
        <v>15</v>
      </c>
      <c r="B79" t="s">
        <v>161</v>
      </c>
      <c r="C79" t="s">
        <v>162</v>
      </c>
      <c r="D79">
        <v>65</v>
      </c>
      <c r="E79" t="s">
        <v>50</v>
      </c>
      <c r="F79" t="s">
        <v>56</v>
      </c>
      <c r="G79">
        <v>11.39</v>
      </c>
      <c r="H79">
        <v>13.97</v>
      </c>
      <c r="I79">
        <v>70920</v>
      </c>
      <c r="J79">
        <v>253720</v>
      </c>
    </row>
    <row r="80" spans="1:10" x14ac:dyDescent="0.35">
      <c r="A80" t="s">
        <v>15</v>
      </c>
      <c r="B80" t="s">
        <v>163</v>
      </c>
      <c r="C80" t="s">
        <v>164</v>
      </c>
      <c r="D80">
        <v>65</v>
      </c>
      <c r="E80" t="s">
        <v>50</v>
      </c>
      <c r="F80" t="s">
        <v>56</v>
      </c>
      <c r="G80">
        <v>11.76</v>
      </c>
      <c r="I80">
        <v>366040</v>
      </c>
    </row>
    <row r="81" spans="1:10" x14ac:dyDescent="0.35">
      <c r="A81" t="s">
        <v>15</v>
      </c>
      <c r="B81" t="s">
        <v>163</v>
      </c>
      <c r="C81" t="s">
        <v>164</v>
      </c>
      <c r="D81">
        <v>65</v>
      </c>
      <c r="E81" t="s">
        <v>50</v>
      </c>
      <c r="F81" t="s">
        <v>63</v>
      </c>
      <c r="H81">
        <v>15.01</v>
      </c>
      <c r="J81">
        <v>1713540</v>
      </c>
    </row>
    <row r="82" spans="1:10" x14ac:dyDescent="0.35">
      <c r="A82" t="s">
        <v>15</v>
      </c>
      <c r="B82" t="s">
        <v>165</v>
      </c>
      <c r="C82" t="s">
        <v>166</v>
      </c>
      <c r="D82">
        <v>65</v>
      </c>
      <c r="E82" t="s">
        <v>50</v>
      </c>
      <c r="F82" t="s">
        <v>51</v>
      </c>
      <c r="G82">
        <v>9.14</v>
      </c>
      <c r="I82">
        <v>27434390</v>
      </c>
    </row>
    <row r="83" spans="1:10" x14ac:dyDescent="0.35">
      <c r="A83" t="s">
        <v>15</v>
      </c>
      <c r="B83" t="s">
        <v>165</v>
      </c>
      <c r="C83" t="s">
        <v>166</v>
      </c>
      <c r="D83">
        <v>65</v>
      </c>
      <c r="E83" t="s">
        <v>50</v>
      </c>
      <c r="F83" t="s">
        <v>56</v>
      </c>
      <c r="H83">
        <v>17.670000000000002</v>
      </c>
      <c r="J83">
        <v>171696030</v>
      </c>
    </row>
    <row r="84" spans="1:10" x14ac:dyDescent="0.35">
      <c r="A84" t="s">
        <v>15</v>
      </c>
      <c r="B84" t="s">
        <v>167</v>
      </c>
      <c r="C84" t="s">
        <v>168</v>
      </c>
      <c r="D84">
        <v>65</v>
      </c>
      <c r="E84" t="s">
        <v>50</v>
      </c>
      <c r="F84" t="s">
        <v>56</v>
      </c>
      <c r="G84">
        <v>11.96</v>
      </c>
      <c r="I84">
        <v>49230</v>
      </c>
    </row>
    <row r="85" spans="1:10" x14ac:dyDescent="0.35">
      <c r="A85" t="s">
        <v>15</v>
      </c>
      <c r="B85" t="s">
        <v>167</v>
      </c>
      <c r="C85" t="s">
        <v>168</v>
      </c>
      <c r="D85">
        <v>65</v>
      </c>
      <c r="E85" t="s">
        <v>50</v>
      </c>
      <c r="F85" t="s">
        <v>74</v>
      </c>
      <c r="H85">
        <v>23.07</v>
      </c>
      <c r="J85">
        <v>1343880</v>
      </c>
    </row>
    <row r="86" spans="1:10" x14ac:dyDescent="0.35">
      <c r="A86" t="s">
        <v>15</v>
      </c>
      <c r="B86" t="s">
        <v>169</v>
      </c>
      <c r="C86" t="s">
        <v>170</v>
      </c>
      <c r="D86">
        <v>65</v>
      </c>
      <c r="E86" t="s">
        <v>50</v>
      </c>
      <c r="F86" t="s">
        <v>63</v>
      </c>
      <c r="G86">
        <v>9.39</v>
      </c>
      <c r="I86">
        <v>162910</v>
      </c>
    </row>
    <row r="87" spans="1:10" x14ac:dyDescent="0.35">
      <c r="A87" t="s">
        <v>15</v>
      </c>
      <c r="B87" t="s">
        <v>169</v>
      </c>
      <c r="C87" t="s">
        <v>170</v>
      </c>
      <c r="D87">
        <v>65</v>
      </c>
      <c r="E87" t="s">
        <v>50</v>
      </c>
      <c r="F87" t="s">
        <v>74</v>
      </c>
      <c r="H87">
        <v>20.12</v>
      </c>
      <c r="J87">
        <v>3570450</v>
      </c>
    </row>
    <row r="88" spans="1:10" x14ac:dyDescent="0.35">
      <c r="A88" t="s">
        <v>15</v>
      </c>
      <c r="B88" t="s">
        <v>171</v>
      </c>
      <c r="C88" t="s">
        <v>172</v>
      </c>
      <c r="D88">
        <v>65</v>
      </c>
      <c r="E88" t="s">
        <v>50</v>
      </c>
      <c r="F88" t="s">
        <v>56</v>
      </c>
      <c r="G88">
        <v>12.08</v>
      </c>
      <c r="I88">
        <v>4234260</v>
      </c>
    </row>
    <row r="89" spans="1:10" x14ac:dyDescent="0.35">
      <c r="A89" t="s">
        <v>15</v>
      </c>
      <c r="B89" t="s">
        <v>171</v>
      </c>
      <c r="C89" t="s">
        <v>172</v>
      </c>
      <c r="D89">
        <v>65</v>
      </c>
      <c r="E89" t="s">
        <v>50</v>
      </c>
      <c r="F89" t="s">
        <v>74</v>
      </c>
      <c r="H89">
        <v>22.3</v>
      </c>
      <c r="J89">
        <v>36272510</v>
      </c>
    </row>
    <row r="90" spans="1:10" x14ac:dyDescent="0.35">
      <c r="A90" t="s">
        <v>15</v>
      </c>
      <c r="B90" t="s">
        <v>173</v>
      </c>
      <c r="C90" t="s">
        <v>174</v>
      </c>
      <c r="D90">
        <v>65</v>
      </c>
      <c r="E90" t="s">
        <v>50</v>
      </c>
      <c r="F90" t="s">
        <v>51</v>
      </c>
      <c r="G90">
        <v>10.58</v>
      </c>
      <c r="I90">
        <v>30880</v>
      </c>
    </row>
    <row r="91" spans="1:10" x14ac:dyDescent="0.35">
      <c r="A91" t="s">
        <v>15</v>
      </c>
      <c r="B91" t="s">
        <v>173</v>
      </c>
      <c r="C91" t="s">
        <v>174</v>
      </c>
      <c r="D91">
        <v>65</v>
      </c>
      <c r="E91" t="s">
        <v>50</v>
      </c>
      <c r="F91" t="s">
        <v>56</v>
      </c>
      <c r="H91">
        <v>14.64</v>
      </c>
      <c r="J91">
        <v>134940</v>
      </c>
    </row>
    <row r="92" spans="1:10" x14ac:dyDescent="0.35">
      <c r="A92" t="s">
        <v>15</v>
      </c>
      <c r="B92" t="s">
        <v>175</v>
      </c>
      <c r="C92" t="s">
        <v>176</v>
      </c>
      <c r="D92">
        <v>65</v>
      </c>
      <c r="E92" t="s">
        <v>50</v>
      </c>
      <c r="F92" t="s">
        <v>51</v>
      </c>
      <c r="G92">
        <v>7.37</v>
      </c>
      <c r="I92">
        <v>542040</v>
      </c>
    </row>
    <row r="93" spans="1:10" x14ac:dyDescent="0.35">
      <c r="A93" t="s">
        <v>15</v>
      </c>
      <c r="B93" t="s">
        <v>175</v>
      </c>
      <c r="C93" t="s">
        <v>176</v>
      </c>
      <c r="D93">
        <v>65</v>
      </c>
      <c r="E93" t="s">
        <v>50</v>
      </c>
      <c r="F93" t="s">
        <v>74</v>
      </c>
      <c r="H93">
        <v>21.02</v>
      </c>
      <c r="J93">
        <v>7798010</v>
      </c>
    </row>
    <row r="94" spans="1:10" x14ac:dyDescent="0.35">
      <c r="A94" t="s">
        <v>15</v>
      </c>
      <c r="B94" t="s">
        <v>177</v>
      </c>
      <c r="C94" t="s">
        <v>178</v>
      </c>
      <c r="D94">
        <v>65</v>
      </c>
      <c r="E94" t="s">
        <v>50</v>
      </c>
      <c r="F94" t="s">
        <v>63</v>
      </c>
      <c r="G94">
        <v>8.56</v>
      </c>
      <c r="I94">
        <v>221600</v>
      </c>
    </row>
    <row r="95" spans="1:10" x14ac:dyDescent="0.35">
      <c r="A95" t="s">
        <v>15</v>
      </c>
      <c r="B95" t="s">
        <v>177</v>
      </c>
      <c r="C95" t="s">
        <v>178</v>
      </c>
      <c r="D95">
        <v>65</v>
      </c>
      <c r="E95" t="s">
        <v>50</v>
      </c>
      <c r="F95" t="s">
        <v>51</v>
      </c>
      <c r="H95">
        <v>13.04</v>
      </c>
      <c r="J95">
        <v>899530</v>
      </c>
    </row>
    <row r="96" spans="1:10" x14ac:dyDescent="0.35">
      <c r="A96" t="s">
        <v>15</v>
      </c>
      <c r="B96" t="s">
        <v>179</v>
      </c>
      <c r="C96" t="s">
        <v>180</v>
      </c>
      <c r="D96">
        <v>65</v>
      </c>
      <c r="E96" t="s">
        <v>50</v>
      </c>
      <c r="F96" t="s">
        <v>51</v>
      </c>
      <c r="G96">
        <v>9.33</v>
      </c>
      <c r="I96">
        <v>1603130</v>
      </c>
    </row>
    <row r="97" spans="1:10" x14ac:dyDescent="0.35">
      <c r="A97" t="s">
        <v>15</v>
      </c>
      <c r="B97" t="s">
        <v>179</v>
      </c>
      <c r="C97" t="s">
        <v>180</v>
      </c>
      <c r="D97">
        <v>65</v>
      </c>
      <c r="E97" t="s">
        <v>50</v>
      </c>
      <c r="F97" t="s">
        <v>63</v>
      </c>
      <c r="H97">
        <v>16.350000000000001</v>
      </c>
      <c r="J97">
        <v>9338310</v>
      </c>
    </row>
    <row r="98" spans="1:10" x14ac:dyDescent="0.35">
      <c r="A98" t="s">
        <v>15</v>
      </c>
      <c r="B98" t="s">
        <v>181</v>
      </c>
      <c r="C98" t="s">
        <v>182</v>
      </c>
      <c r="D98">
        <v>65</v>
      </c>
      <c r="E98" t="s">
        <v>50</v>
      </c>
      <c r="F98" t="s">
        <v>51</v>
      </c>
      <c r="G98">
        <v>10.9</v>
      </c>
      <c r="I98">
        <v>10739270</v>
      </c>
    </row>
    <row r="99" spans="1:10" x14ac:dyDescent="0.35">
      <c r="A99" t="s">
        <v>15</v>
      </c>
      <c r="B99" t="s">
        <v>181</v>
      </c>
      <c r="C99" t="s">
        <v>182</v>
      </c>
      <c r="D99">
        <v>65</v>
      </c>
      <c r="E99" t="s">
        <v>50</v>
      </c>
      <c r="F99" t="s">
        <v>63</v>
      </c>
      <c r="H99">
        <v>15.21</v>
      </c>
      <c r="J99">
        <v>86445940</v>
      </c>
    </row>
    <row r="100" spans="1:10" x14ac:dyDescent="0.35">
      <c r="A100" t="s">
        <v>15</v>
      </c>
      <c r="B100" t="s">
        <v>183</v>
      </c>
      <c r="C100" t="s">
        <v>184</v>
      </c>
      <c r="D100">
        <v>65</v>
      </c>
      <c r="E100" t="s">
        <v>50</v>
      </c>
      <c r="F100" t="s">
        <v>56</v>
      </c>
      <c r="G100">
        <v>10.58</v>
      </c>
      <c r="H100">
        <v>17.22</v>
      </c>
      <c r="I100">
        <v>859520</v>
      </c>
      <c r="J100">
        <v>6107530</v>
      </c>
    </row>
    <row r="101" spans="1:10" x14ac:dyDescent="0.35">
      <c r="A101" t="s">
        <v>15</v>
      </c>
      <c r="B101" t="s">
        <v>185</v>
      </c>
      <c r="C101" t="s">
        <v>186</v>
      </c>
      <c r="D101">
        <v>65</v>
      </c>
      <c r="E101" t="s">
        <v>50</v>
      </c>
      <c r="F101" t="s">
        <v>51</v>
      </c>
      <c r="G101">
        <v>10.63</v>
      </c>
      <c r="H101">
        <v>13.65</v>
      </c>
      <c r="I101">
        <v>230160</v>
      </c>
      <c r="J101">
        <v>1718560</v>
      </c>
    </row>
    <row r="102" spans="1:10" x14ac:dyDescent="0.35">
      <c r="A102" t="s">
        <v>15</v>
      </c>
      <c r="B102" t="s">
        <v>187</v>
      </c>
      <c r="C102" t="s">
        <v>188</v>
      </c>
      <c r="D102">
        <v>65</v>
      </c>
      <c r="E102" t="s">
        <v>50</v>
      </c>
      <c r="F102" t="s">
        <v>51</v>
      </c>
      <c r="G102">
        <v>10.15</v>
      </c>
      <c r="I102">
        <v>648060</v>
      </c>
    </row>
    <row r="103" spans="1:10" x14ac:dyDescent="0.35">
      <c r="A103" t="s">
        <v>15</v>
      </c>
      <c r="B103" t="s">
        <v>187</v>
      </c>
      <c r="C103" t="s">
        <v>188</v>
      </c>
      <c r="D103">
        <v>65</v>
      </c>
      <c r="E103" t="s">
        <v>50</v>
      </c>
      <c r="F103" t="s">
        <v>63</v>
      </c>
      <c r="H103">
        <v>13.67</v>
      </c>
      <c r="J103">
        <v>9196200</v>
      </c>
    </row>
    <row r="104" spans="1:10" x14ac:dyDescent="0.35">
      <c r="A104" t="s">
        <v>15</v>
      </c>
      <c r="B104" t="s">
        <v>189</v>
      </c>
      <c r="C104" t="s">
        <v>190</v>
      </c>
      <c r="D104">
        <v>65</v>
      </c>
      <c r="E104" t="s">
        <v>50</v>
      </c>
      <c r="F104" t="s">
        <v>63</v>
      </c>
      <c r="G104">
        <v>11.1</v>
      </c>
      <c r="H104">
        <v>16.7</v>
      </c>
      <c r="I104">
        <v>590490</v>
      </c>
      <c r="J104">
        <v>2325190</v>
      </c>
    </row>
    <row r="105" spans="1:10" x14ac:dyDescent="0.35">
      <c r="A105" t="s">
        <v>15</v>
      </c>
      <c r="B105" t="s">
        <v>191</v>
      </c>
      <c r="C105" t="s">
        <v>192</v>
      </c>
      <c r="D105">
        <v>65</v>
      </c>
      <c r="E105" t="s">
        <v>50</v>
      </c>
      <c r="F105" t="s">
        <v>51</v>
      </c>
      <c r="G105">
        <v>9.92</v>
      </c>
      <c r="H105">
        <v>15.1</v>
      </c>
      <c r="I105">
        <v>116870</v>
      </c>
      <c r="J105">
        <v>869080</v>
      </c>
    </row>
    <row r="106" spans="1:10" x14ac:dyDescent="0.35">
      <c r="A106" t="s">
        <v>15</v>
      </c>
      <c r="B106" t="s">
        <v>193</v>
      </c>
      <c r="C106" t="s">
        <v>194</v>
      </c>
      <c r="D106">
        <v>65</v>
      </c>
      <c r="E106" t="s">
        <v>50</v>
      </c>
      <c r="F106" t="s">
        <v>63</v>
      </c>
      <c r="G106">
        <v>11.3</v>
      </c>
      <c r="H106">
        <v>14.15</v>
      </c>
      <c r="I106">
        <v>1202280</v>
      </c>
      <c r="J106">
        <v>17672800</v>
      </c>
    </row>
    <row r="107" spans="1:10" x14ac:dyDescent="0.35">
      <c r="A107" t="s">
        <v>15</v>
      </c>
      <c r="B107" t="s">
        <v>195</v>
      </c>
      <c r="C107" t="s">
        <v>196</v>
      </c>
      <c r="D107">
        <v>65</v>
      </c>
      <c r="E107" t="s">
        <v>50</v>
      </c>
      <c r="F107" t="s">
        <v>51</v>
      </c>
      <c r="G107">
        <v>10.46</v>
      </c>
      <c r="I107">
        <v>35960</v>
      </c>
    </row>
    <row r="108" spans="1:10" x14ac:dyDescent="0.35">
      <c r="A108" t="s">
        <v>15</v>
      </c>
      <c r="B108" t="s">
        <v>195</v>
      </c>
      <c r="C108" t="s">
        <v>196</v>
      </c>
      <c r="D108">
        <v>65</v>
      </c>
      <c r="E108" t="s">
        <v>50</v>
      </c>
      <c r="F108" t="s">
        <v>63</v>
      </c>
      <c r="H108">
        <v>13.55</v>
      </c>
      <c r="J108">
        <v>302360</v>
      </c>
    </row>
    <row r="109" spans="1:10" x14ac:dyDescent="0.35">
      <c r="A109" t="s">
        <v>15</v>
      </c>
      <c r="B109" t="s">
        <v>197</v>
      </c>
      <c r="C109" t="s">
        <v>198</v>
      </c>
      <c r="D109">
        <v>65</v>
      </c>
      <c r="E109" t="s">
        <v>50</v>
      </c>
      <c r="F109" t="s">
        <v>63</v>
      </c>
      <c r="G109">
        <v>8.64</v>
      </c>
      <c r="I109">
        <v>300560</v>
      </c>
    </row>
    <row r="110" spans="1:10" x14ac:dyDescent="0.35">
      <c r="A110" t="s">
        <v>15</v>
      </c>
      <c r="B110" t="s">
        <v>197</v>
      </c>
      <c r="C110" t="s">
        <v>198</v>
      </c>
      <c r="D110">
        <v>65</v>
      </c>
      <c r="E110" t="s">
        <v>50</v>
      </c>
      <c r="F110" t="s">
        <v>56</v>
      </c>
      <c r="H110">
        <v>17.02</v>
      </c>
      <c r="J110">
        <v>2167730</v>
      </c>
    </row>
    <row r="111" spans="1:10" x14ac:dyDescent="0.35">
      <c r="A111" t="s">
        <v>15</v>
      </c>
      <c r="B111" t="s">
        <v>199</v>
      </c>
      <c r="C111" t="s">
        <v>200</v>
      </c>
      <c r="D111">
        <v>65</v>
      </c>
      <c r="E111" t="s">
        <v>50</v>
      </c>
      <c r="F111" t="s">
        <v>51</v>
      </c>
      <c r="G111">
        <v>10.29</v>
      </c>
      <c r="I111">
        <v>569900</v>
      </c>
    </row>
    <row r="112" spans="1:10" x14ac:dyDescent="0.35">
      <c r="A112" t="s">
        <v>15</v>
      </c>
      <c r="B112" t="s">
        <v>199</v>
      </c>
      <c r="C112" t="s">
        <v>200</v>
      </c>
      <c r="D112">
        <v>65</v>
      </c>
      <c r="E112" t="s">
        <v>50</v>
      </c>
      <c r="F112" t="s">
        <v>63</v>
      </c>
      <c r="H112">
        <v>13.27</v>
      </c>
      <c r="J112">
        <v>3325980</v>
      </c>
    </row>
    <row r="113" spans="1:10" x14ac:dyDescent="0.35">
      <c r="A113" t="s">
        <v>15</v>
      </c>
      <c r="B113" t="s">
        <v>201</v>
      </c>
      <c r="C113" t="s">
        <v>202</v>
      </c>
      <c r="D113">
        <v>65</v>
      </c>
      <c r="E113" t="s">
        <v>50</v>
      </c>
      <c r="F113" t="s">
        <v>63</v>
      </c>
      <c r="G113">
        <v>11.61</v>
      </c>
      <c r="H113">
        <v>14.11</v>
      </c>
      <c r="I113">
        <v>729960</v>
      </c>
      <c r="J113">
        <v>5007760</v>
      </c>
    </row>
    <row r="114" spans="1:10" x14ac:dyDescent="0.35">
      <c r="A114" t="s">
        <v>15</v>
      </c>
      <c r="B114" t="s">
        <v>203</v>
      </c>
      <c r="C114" t="s">
        <v>204</v>
      </c>
      <c r="D114">
        <v>65</v>
      </c>
      <c r="E114" t="s">
        <v>50</v>
      </c>
      <c r="F114" t="s">
        <v>56</v>
      </c>
      <c r="G114">
        <v>10.83</v>
      </c>
      <c r="I114">
        <v>23860</v>
      </c>
    </row>
    <row r="115" spans="1:10" x14ac:dyDescent="0.35">
      <c r="A115" t="s">
        <v>15</v>
      </c>
      <c r="B115" t="s">
        <v>203</v>
      </c>
      <c r="C115" t="s">
        <v>204</v>
      </c>
      <c r="D115">
        <v>65</v>
      </c>
      <c r="E115" t="s">
        <v>50</v>
      </c>
      <c r="F115" t="s">
        <v>74</v>
      </c>
      <c r="H115">
        <v>21.35</v>
      </c>
      <c r="J115">
        <v>622240</v>
      </c>
    </row>
    <row r="116" spans="1:10" x14ac:dyDescent="0.35">
      <c r="A116" t="s">
        <v>15</v>
      </c>
      <c r="B116" t="s">
        <v>205</v>
      </c>
      <c r="C116" t="s">
        <v>206</v>
      </c>
      <c r="D116">
        <v>65</v>
      </c>
      <c r="E116" t="s">
        <v>50</v>
      </c>
      <c r="F116" t="s">
        <v>63</v>
      </c>
      <c r="G116">
        <v>11.01</v>
      </c>
      <c r="I116">
        <v>654500</v>
      </c>
    </row>
    <row r="117" spans="1:10" x14ac:dyDescent="0.35">
      <c r="A117" t="s">
        <v>15</v>
      </c>
      <c r="B117" t="s">
        <v>205</v>
      </c>
      <c r="C117" t="s">
        <v>206</v>
      </c>
      <c r="D117">
        <v>65</v>
      </c>
      <c r="E117" t="s">
        <v>50</v>
      </c>
      <c r="F117" t="s">
        <v>56</v>
      </c>
      <c r="H117">
        <v>19.97</v>
      </c>
      <c r="J117">
        <v>8817830</v>
      </c>
    </row>
    <row r="118" spans="1:10" x14ac:dyDescent="0.35">
      <c r="A118" t="s">
        <v>15</v>
      </c>
      <c r="B118" t="s">
        <v>207</v>
      </c>
      <c r="C118" t="s">
        <v>208</v>
      </c>
      <c r="D118">
        <v>65</v>
      </c>
      <c r="E118" t="s">
        <v>50</v>
      </c>
      <c r="F118" t="s">
        <v>51</v>
      </c>
      <c r="G118">
        <v>11.87</v>
      </c>
      <c r="I118">
        <v>1034070</v>
      </c>
    </row>
    <row r="119" spans="1:10" x14ac:dyDescent="0.35">
      <c r="A119" t="s">
        <v>15</v>
      </c>
      <c r="B119" t="s">
        <v>207</v>
      </c>
      <c r="C119" t="s">
        <v>208</v>
      </c>
      <c r="D119">
        <v>65</v>
      </c>
      <c r="E119" t="s">
        <v>50</v>
      </c>
      <c r="F119" t="s">
        <v>63</v>
      </c>
      <c r="H119">
        <v>17.23</v>
      </c>
      <c r="J119">
        <v>7045350</v>
      </c>
    </row>
    <row r="120" spans="1:10" x14ac:dyDescent="0.35">
      <c r="A120" t="s">
        <v>15</v>
      </c>
      <c r="B120" t="s">
        <v>209</v>
      </c>
      <c r="C120" t="s">
        <v>210</v>
      </c>
      <c r="D120">
        <v>65</v>
      </c>
      <c r="E120" t="s">
        <v>50</v>
      </c>
      <c r="F120" t="s">
        <v>56</v>
      </c>
      <c r="G120">
        <v>11.96</v>
      </c>
      <c r="H120">
        <v>15.96</v>
      </c>
      <c r="I120">
        <v>112630</v>
      </c>
      <c r="J120">
        <v>349800</v>
      </c>
    </row>
    <row r="121" spans="1:10" x14ac:dyDescent="0.35">
      <c r="A121" t="s">
        <v>15</v>
      </c>
      <c r="B121" t="s">
        <v>211</v>
      </c>
      <c r="C121" t="s">
        <v>212</v>
      </c>
      <c r="D121">
        <v>65</v>
      </c>
      <c r="E121" t="s">
        <v>50</v>
      </c>
      <c r="F121" t="s">
        <v>56</v>
      </c>
      <c r="G121">
        <v>11.2</v>
      </c>
      <c r="H121">
        <v>15</v>
      </c>
      <c r="I121">
        <v>197140</v>
      </c>
      <c r="J121">
        <v>670110</v>
      </c>
    </row>
    <row r="122" spans="1:10" x14ac:dyDescent="0.35">
      <c r="A122" t="s">
        <v>15</v>
      </c>
      <c r="B122" t="s">
        <v>213</v>
      </c>
      <c r="C122" t="s">
        <v>214</v>
      </c>
      <c r="D122">
        <v>65</v>
      </c>
      <c r="E122" t="s">
        <v>50</v>
      </c>
      <c r="F122" t="s">
        <v>56</v>
      </c>
      <c r="G122">
        <v>11.17</v>
      </c>
      <c r="I122">
        <v>3370</v>
      </c>
    </row>
    <row r="123" spans="1:10" x14ac:dyDescent="0.35">
      <c r="A123" t="s">
        <v>15</v>
      </c>
      <c r="B123" t="s">
        <v>213</v>
      </c>
      <c r="C123" t="s">
        <v>214</v>
      </c>
      <c r="D123">
        <v>65</v>
      </c>
      <c r="E123" t="s">
        <v>50</v>
      </c>
      <c r="F123" t="s">
        <v>74</v>
      </c>
      <c r="H123">
        <v>19.100000000000001</v>
      </c>
      <c r="J123">
        <v>44670</v>
      </c>
    </row>
    <row r="124" spans="1:10" x14ac:dyDescent="0.35">
      <c r="A124" t="s">
        <v>15</v>
      </c>
      <c r="B124" t="s">
        <v>215</v>
      </c>
      <c r="C124" t="s">
        <v>216</v>
      </c>
      <c r="D124">
        <v>65</v>
      </c>
      <c r="E124" t="s">
        <v>50</v>
      </c>
      <c r="F124" t="s">
        <v>56</v>
      </c>
      <c r="G124">
        <v>11.18</v>
      </c>
      <c r="I124">
        <v>29350</v>
      </c>
    </row>
    <row r="125" spans="1:10" x14ac:dyDescent="0.35">
      <c r="A125" t="s">
        <v>15</v>
      </c>
      <c r="B125" t="s">
        <v>215</v>
      </c>
      <c r="C125" t="s">
        <v>216</v>
      </c>
      <c r="D125">
        <v>65</v>
      </c>
      <c r="E125" t="s">
        <v>50</v>
      </c>
      <c r="F125" t="s">
        <v>74</v>
      </c>
      <c r="H125">
        <v>19.09</v>
      </c>
      <c r="J125">
        <v>172180</v>
      </c>
    </row>
    <row r="126" spans="1:10" x14ac:dyDescent="0.35">
      <c r="A126" t="s">
        <v>15</v>
      </c>
      <c r="B126" t="s">
        <v>217</v>
      </c>
      <c r="C126" t="s">
        <v>218</v>
      </c>
      <c r="D126">
        <v>65</v>
      </c>
      <c r="E126" t="s">
        <v>50</v>
      </c>
      <c r="F126" t="s">
        <v>56</v>
      </c>
      <c r="G126">
        <v>12.11</v>
      </c>
      <c r="H126">
        <v>15.97</v>
      </c>
      <c r="I126">
        <v>308930</v>
      </c>
      <c r="J126">
        <v>558320</v>
      </c>
    </row>
    <row r="127" spans="1:10" x14ac:dyDescent="0.35">
      <c r="A127" t="s">
        <v>15</v>
      </c>
      <c r="B127" t="s">
        <v>219</v>
      </c>
      <c r="C127" t="s">
        <v>220</v>
      </c>
      <c r="D127">
        <v>65</v>
      </c>
      <c r="E127" t="s">
        <v>50</v>
      </c>
      <c r="F127" t="s">
        <v>63</v>
      </c>
      <c r="G127">
        <v>10.9</v>
      </c>
      <c r="I127">
        <v>157200</v>
      </c>
    </row>
    <row r="128" spans="1:10" x14ac:dyDescent="0.35">
      <c r="A128" t="s">
        <v>15</v>
      </c>
      <c r="B128" t="s">
        <v>219</v>
      </c>
      <c r="C128" t="s">
        <v>220</v>
      </c>
      <c r="D128">
        <v>65</v>
      </c>
      <c r="E128" t="s">
        <v>50</v>
      </c>
      <c r="F128" t="s">
        <v>56</v>
      </c>
      <c r="H128">
        <v>14.29</v>
      </c>
      <c r="J128">
        <v>1366450</v>
      </c>
    </row>
    <row r="129" spans="1:10" x14ac:dyDescent="0.35">
      <c r="A129" t="s">
        <v>15</v>
      </c>
      <c r="B129" t="s">
        <v>221</v>
      </c>
      <c r="C129" t="s">
        <v>222</v>
      </c>
      <c r="D129">
        <v>65</v>
      </c>
      <c r="E129" t="s">
        <v>50</v>
      </c>
      <c r="F129" t="s">
        <v>56</v>
      </c>
      <c r="G129">
        <v>14.88</v>
      </c>
      <c r="I129">
        <v>51110</v>
      </c>
    </row>
    <row r="130" spans="1:10" x14ac:dyDescent="0.35">
      <c r="A130" t="s">
        <v>15</v>
      </c>
      <c r="B130" t="s">
        <v>221</v>
      </c>
      <c r="C130" t="s">
        <v>222</v>
      </c>
      <c r="D130">
        <v>65</v>
      </c>
      <c r="E130" t="s">
        <v>50</v>
      </c>
      <c r="F130" t="s">
        <v>74</v>
      </c>
      <c r="H130">
        <v>20.96</v>
      </c>
      <c r="J130">
        <v>1029000</v>
      </c>
    </row>
    <row r="131" spans="1:10" x14ac:dyDescent="0.35">
      <c r="A131" t="s">
        <v>15</v>
      </c>
      <c r="B131" t="s">
        <v>223</v>
      </c>
      <c r="C131" t="s">
        <v>224</v>
      </c>
      <c r="D131">
        <v>65</v>
      </c>
      <c r="E131" t="s">
        <v>50</v>
      </c>
      <c r="F131" t="s">
        <v>56</v>
      </c>
      <c r="G131">
        <v>10.5</v>
      </c>
      <c r="I131">
        <v>22060</v>
      </c>
    </row>
    <row r="132" spans="1:10" x14ac:dyDescent="0.35">
      <c r="A132" t="s">
        <v>15</v>
      </c>
      <c r="B132" t="s">
        <v>223</v>
      </c>
      <c r="C132" t="s">
        <v>224</v>
      </c>
      <c r="D132">
        <v>65</v>
      </c>
      <c r="E132" t="s">
        <v>50</v>
      </c>
      <c r="F132" t="s">
        <v>63</v>
      </c>
      <c r="H132">
        <v>16.77</v>
      </c>
      <c r="J132">
        <v>403110</v>
      </c>
    </row>
    <row r="133" spans="1:10" x14ac:dyDescent="0.35">
      <c r="A133" t="s">
        <v>15</v>
      </c>
      <c r="B133" t="s">
        <v>225</v>
      </c>
      <c r="C133" t="s">
        <v>226</v>
      </c>
      <c r="D133">
        <v>65</v>
      </c>
      <c r="E133" t="s">
        <v>50</v>
      </c>
      <c r="F133" t="s">
        <v>74</v>
      </c>
      <c r="G133">
        <v>11.72</v>
      </c>
      <c r="H133">
        <v>18.02</v>
      </c>
      <c r="I133">
        <v>4410</v>
      </c>
      <c r="J133">
        <v>160090</v>
      </c>
    </row>
    <row r="134" spans="1:10" x14ac:dyDescent="0.35">
      <c r="A134" t="s">
        <v>15</v>
      </c>
      <c r="B134" t="s">
        <v>227</v>
      </c>
      <c r="C134" t="s">
        <v>228</v>
      </c>
      <c r="D134">
        <v>65</v>
      </c>
      <c r="E134" t="s">
        <v>50</v>
      </c>
      <c r="F134" t="s">
        <v>56</v>
      </c>
      <c r="G134">
        <v>12.62</v>
      </c>
      <c r="H134">
        <v>17.66</v>
      </c>
      <c r="I134">
        <v>97650</v>
      </c>
      <c r="J134">
        <v>508740</v>
      </c>
    </row>
    <row r="135" spans="1:10" x14ac:dyDescent="0.35">
      <c r="A135" t="s">
        <v>15</v>
      </c>
      <c r="B135" t="s">
        <v>229</v>
      </c>
      <c r="C135" t="s">
        <v>230</v>
      </c>
      <c r="D135">
        <v>65</v>
      </c>
      <c r="E135" t="s">
        <v>50</v>
      </c>
      <c r="F135" t="s">
        <v>51</v>
      </c>
      <c r="G135">
        <v>11.67</v>
      </c>
      <c r="I135">
        <v>13940</v>
      </c>
    </row>
    <row r="136" spans="1:10" x14ac:dyDescent="0.35">
      <c r="A136" t="s">
        <v>15</v>
      </c>
      <c r="B136" t="s">
        <v>229</v>
      </c>
      <c r="C136" t="s">
        <v>230</v>
      </c>
      <c r="D136">
        <v>65</v>
      </c>
      <c r="E136" t="s">
        <v>50</v>
      </c>
      <c r="F136" t="s">
        <v>74</v>
      </c>
      <c r="H136">
        <v>18.78</v>
      </c>
      <c r="J136">
        <v>119870</v>
      </c>
    </row>
    <row r="137" spans="1:10" x14ac:dyDescent="0.35">
      <c r="A137" t="s">
        <v>15</v>
      </c>
      <c r="B137" t="s">
        <v>231</v>
      </c>
      <c r="C137" t="s">
        <v>232</v>
      </c>
      <c r="D137">
        <v>65</v>
      </c>
      <c r="E137" t="s">
        <v>50</v>
      </c>
      <c r="F137" t="s">
        <v>74</v>
      </c>
      <c r="G137">
        <v>11.78</v>
      </c>
      <c r="H137">
        <v>20.350000000000001</v>
      </c>
      <c r="I137">
        <v>850</v>
      </c>
      <c r="J137">
        <v>32820</v>
      </c>
    </row>
    <row r="138" spans="1:10" x14ac:dyDescent="0.35">
      <c r="A138" t="s">
        <v>15</v>
      </c>
      <c r="B138" t="s">
        <v>233</v>
      </c>
      <c r="C138" t="s">
        <v>234</v>
      </c>
      <c r="D138">
        <v>65</v>
      </c>
      <c r="E138" t="s">
        <v>50</v>
      </c>
      <c r="F138" t="s">
        <v>56</v>
      </c>
      <c r="G138">
        <v>11.48</v>
      </c>
      <c r="I138">
        <v>56440</v>
      </c>
    </row>
    <row r="139" spans="1:10" x14ac:dyDescent="0.35">
      <c r="A139" t="s">
        <v>15</v>
      </c>
      <c r="B139" t="s">
        <v>233</v>
      </c>
      <c r="C139" t="s">
        <v>234</v>
      </c>
      <c r="D139">
        <v>65</v>
      </c>
      <c r="E139" t="s">
        <v>50</v>
      </c>
      <c r="F139" t="s">
        <v>74</v>
      </c>
      <c r="H139">
        <v>17.77</v>
      </c>
      <c r="J139">
        <v>746650</v>
      </c>
    </row>
    <row r="140" spans="1:10" x14ac:dyDescent="0.35">
      <c r="A140" t="s">
        <v>15</v>
      </c>
      <c r="B140" t="s">
        <v>235</v>
      </c>
      <c r="C140" t="s">
        <v>236</v>
      </c>
      <c r="D140">
        <v>65</v>
      </c>
      <c r="E140" t="s">
        <v>50</v>
      </c>
      <c r="F140" t="s">
        <v>63</v>
      </c>
      <c r="G140">
        <v>10.97</v>
      </c>
      <c r="H140">
        <v>16.170000000000002</v>
      </c>
      <c r="I140">
        <v>45090</v>
      </c>
      <c r="J140">
        <v>173780</v>
      </c>
    </row>
    <row r="141" spans="1:10" x14ac:dyDescent="0.35">
      <c r="A141" t="s">
        <v>15</v>
      </c>
      <c r="B141" t="s">
        <v>237</v>
      </c>
      <c r="C141" t="s">
        <v>238</v>
      </c>
      <c r="D141">
        <v>65</v>
      </c>
      <c r="E141" t="s">
        <v>50</v>
      </c>
      <c r="F141" t="s">
        <v>56</v>
      </c>
      <c r="G141">
        <v>11.04</v>
      </c>
      <c r="I141">
        <v>262990</v>
      </c>
    </row>
    <row r="142" spans="1:10" x14ac:dyDescent="0.35">
      <c r="A142" t="s">
        <v>15</v>
      </c>
      <c r="B142" t="s">
        <v>237</v>
      </c>
      <c r="C142" t="s">
        <v>238</v>
      </c>
      <c r="D142">
        <v>65</v>
      </c>
      <c r="E142" t="s">
        <v>50</v>
      </c>
      <c r="F142" t="s">
        <v>51</v>
      </c>
      <c r="H142">
        <v>14.7</v>
      </c>
      <c r="J142">
        <v>914830</v>
      </c>
    </row>
    <row r="143" spans="1:10" x14ac:dyDescent="0.35">
      <c r="A143" t="s">
        <v>15</v>
      </c>
      <c r="B143" t="s">
        <v>239</v>
      </c>
      <c r="C143" t="s">
        <v>240</v>
      </c>
      <c r="D143">
        <v>65</v>
      </c>
      <c r="E143" t="s">
        <v>50</v>
      </c>
      <c r="F143" t="s">
        <v>63</v>
      </c>
      <c r="G143">
        <v>14.02</v>
      </c>
      <c r="I143">
        <v>792230</v>
      </c>
    </row>
    <row r="144" spans="1:10" x14ac:dyDescent="0.35">
      <c r="A144" t="s">
        <v>15</v>
      </c>
      <c r="B144" t="s">
        <v>239</v>
      </c>
      <c r="C144" t="s">
        <v>240</v>
      </c>
      <c r="D144">
        <v>65</v>
      </c>
      <c r="E144" t="s">
        <v>50</v>
      </c>
      <c r="F144" t="s">
        <v>56</v>
      </c>
      <c r="H144">
        <v>17.21</v>
      </c>
      <c r="J144">
        <v>7274730</v>
      </c>
    </row>
    <row r="145" spans="1:10" x14ac:dyDescent="0.35">
      <c r="A145" t="s">
        <v>15</v>
      </c>
      <c r="B145" t="s">
        <v>241</v>
      </c>
      <c r="C145" t="s">
        <v>242</v>
      </c>
      <c r="D145">
        <v>65</v>
      </c>
      <c r="E145" t="s">
        <v>50</v>
      </c>
      <c r="F145" t="s">
        <v>74</v>
      </c>
      <c r="G145">
        <v>11.34</v>
      </c>
      <c r="H145">
        <v>19.91</v>
      </c>
      <c r="I145">
        <v>2490</v>
      </c>
      <c r="J145">
        <v>143290</v>
      </c>
    </row>
    <row r="146" spans="1:10" x14ac:dyDescent="0.35">
      <c r="A146" t="s">
        <v>15</v>
      </c>
      <c r="B146" t="s">
        <v>243</v>
      </c>
      <c r="C146" t="s">
        <v>244</v>
      </c>
      <c r="D146">
        <v>65</v>
      </c>
      <c r="E146" t="s">
        <v>50</v>
      </c>
      <c r="F146" t="s">
        <v>63</v>
      </c>
      <c r="G146">
        <v>10.68</v>
      </c>
      <c r="I146">
        <v>183720</v>
      </c>
    </row>
    <row r="147" spans="1:10" x14ac:dyDescent="0.35">
      <c r="A147" t="s">
        <v>15</v>
      </c>
      <c r="B147" t="s">
        <v>243</v>
      </c>
      <c r="C147" t="s">
        <v>244</v>
      </c>
      <c r="D147">
        <v>65</v>
      </c>
      <c r="E147" t="s">
        <v>50</v>
      </c>
      <c r="F147" t="s">
        <v>51</v>
      </c>
      <c r="H147">
        <v>13.64</v>
      </c>
      <c r="J147">
        <v>903120</v>
      </c>
    </row>
    <row r="148" spans="1:10" x14ac:dyDescent="0.35">
      <c r="A148" t="s">
        <v>15</v>
      </c>
      <c r="B148" t="s">
        <v>245</v>
      </c>
      <c r="C148" t="s">
        <v>246</v>
      </c>
      <c r="D148">
        <v>65</v>
      </c>
      <c r="E148" t="s">
        <v>50</v>
      </c>
      <c r="F148" t="s">
        <v>56</v>
      </c>
      <c r="G148">
        <v>12.41</v>
      </c>
      <c r="H148">
        <v>16.100000000000001</v>
      </c>
      <c r="I148">
        <v>535910</v>
      </c>
      <c r="J148">
        <v>1450420</v>
      </c>
    </row>
    <row r="149" spans="1:10" x14ac:dyDescent="0.35">
      <c r="A149" t="s">
        <v>15</v>
      </c>
      <c r="B149" t="s">
        <v>247</v>
      </c>
      <c r="C149" t="s">
        <v>248</v>
      </c>
      <c r="D149">
        <v>65</v>
      </c>
      <c r="E149" t="s">
        <v>50</v>
      </c>
      <c r="F149" t="s">
        <v>56</v>
      </c>
      <c r="G149">
        <v>14.49</v>
      </c>
      <c r="H149">
        <v>16.260000000000002</v>
      </c>
      <c r="I149">
        <v>458500</v>
      </c>
      <c r="J149">
        <v>1498330</v>
      </c>
    </row>
    <row r="150" spans="1:10" x14ac:dyDescent="0.35">
      <c r="A150" t="s">
        <v>15</v>
      </c>
      <c r="B150" t="s">
        <v>249</v>
      </c>
      <c r="C150" t="s">
        <v>250</v>
      </c>
      <c r="D150">
        <v>65</v>
      </c>
      <c r="E150" t="s">
        <v>50</v>
      </c>
      <c r="F150" t="s">
        <v>56</v>
      </c>
      <c r="G150">
        <v>13.09</v>
      </c>
      <c r="H150">
        <v>16.88</v>
      </c>
      <c r="I150">
        <v>729260</v>
      </c>
      <c r="J150">
        <v>1915260</v>
      </c>
    </row>
    <row r="151" spans="1:10" x14ac:dyDescent="0.35">
      <c r="A151" t="s">
        <v>15</v>
      </c>
      <c r="B151" t="s">
        <v>251</v>
      </c>
      <c r="C151" t="s">
        <v>252</v>
      </c>
      <c r="D151">
        <v>65</v>
      </c>
      <c r="E151" t="s">
        <v>50</v>
      </c>
      <c r="F151" t="s">
        <v>56</v>
      </c>
      <c r="G151">
        <v>12.55</v>
      </c>
      <c r="I151">
        <v>1298480</v>
      </c>
    </row>
    <row r="152" spans="1:10" x14ac:dyDescent="0.35">
      <c r="A152" t="s">
        <v>15</v>
      </c>
      <c r="B152" t="s">
        <v>251</v>
      </c>
      <c r="C152" t="s">
        <v>252</v>
      </c>
      <c r="D152">
        <v>65</v>
      </c>
      <c r="E152" t="s">
        <v>50</v>
      </c>
      <c r="F152" t="s">
        <v>74</v>
      </c>
      <c r="H152">
        <v>18.260000000000002</v>
      </c>
      <c r="J152">
        <v>6711850</v>
      </c>
    </row>
    <row r="153" spans="1:10" x14ac:dyDescent="0.35">
      <c r="A153" t="s">
        <v>15</v>
      </c>
      <c r="B153" t="s">
        <v>253</v>
      </c>
      <c r="C153" t="s">
        <v>254</v>
      </c>
      <c r="D153">
        <v>65</v>
      </c>
      <c r="E153" t="s">
        <v>50</v>
      </c>
      <c r="F153" t="s">
        <v>56</v>
      </c>
      <c r="G153">
        <v>11.63</v>
      </c>
      <c r="I153">
        <v>123270</v>
      </c>
    </row>
    <row r="154" spans="1:10" x14ac:dyDescent="0.35">
      <c r="A154" t="s">
        <v>15</v>
      </c>
      <c r="B154" t="s">
        <v>253</v>
      </c>
      <c r="C154" t="s">
        <v>254</v>
      </c>
      <c r="D154">
        <v>65</v>
      </c>
      <c r="E154" t="s">
        <v>50</v>
      </c>
      <c r="F154" t="s">
        <v>63</v>
      </c>
      <c r="H154">
        <v>14.15</v>
      </c>
      <c r="J154">
        <v>429580</v>
      </c>
    </row>
    <row r="155" spans="1:10" x14ac:dyDescent="0.35">
      <c r="A155" t="s">
        <v>15</v>
      </c>
      <c r="B155" t="s">
        <v>255</v>
      </c>
      <c r="C155" t="s">
        <v>256</v>
      </c>
      <c r="D155">
        <v>65</v>
      </c>
      <c r="E155" t="s">
        <v>50</v>
      </c>
      <c r="F155" t="s">
        <v>63</v>
      </c>
      <c r="G155">
        <v>13.19</v>
      </c>
      <c r="I155">
        <v>1184610</v>
      </c>
    </row>
    <row r="156" spans="1:10" x14ac:dyDescent="0.35">
      <c r="A156" t="s">
        <v>15</v>
      </c>
      <c r="B156" t="s">
        <v>255</v>
      </c>
      <c r="C156" t="s">
        <v>256</v>
      </c>
      <c r="D156">
        <v>65</v>
      </c>
      <c r="E156" t="s">
        <v>50</v>
      </c>
      <c r="F156" t="s">
        <v>56</v>
      </c>
      <c r="H156">
        <v>16.55</v>
      </c>
      <c r="J156">
        <v>3628110</v>
      </c>
    </row>
    <row r="157" spans="1:10" x14ac:dyDescent="0.35">
      <c r="A157" t="s">
        <v>15</v>
      </c>
      <c r="B157" t="s">
        <v>257</v>
      </c>
      <c r="C157" t="s">
        <v>258</v>
      </c>
      <c r="D157">
        <v>65</v>
      </c>
      <c r="E157" t="s">
        <v>50</v>
      </c>
      <c r="F157" t="s">
        <v>56</v>
      </c>
      <c r="G157">
        <v>13.17</v>
      </c>
      <c r="H157">
        <v>16.739999999999998</v>
      </c>
      <c r="I157">
        <v>5280460</v>
      </c>
      <c r="J157">
        <v>22072720</v>
      </c>
    </row>
    <row r="158" spans="1:10" x14ac:dyDescent="0.35">
      <c r="A158" t="s">
        <v>15</v>
      </c>
      <c r="B158" t="s">
        <v>259</v>
      </c>
      <c r="C158" t="s">
        <v>260</v>
      </c>
      <c r="D158">
        <v>65</v>
      </c>
      <c r="E158" t="s">
        <v>50</v>
      </c>
      <c r="F158" t="s">
        <v>56</v>
      </c>
      <c r="G158">
        <v>12.68</v>
      </c>
      <c r="I158">
        <v>2824330</v>
      </c>
    </row>
    <row r="159" spans="1:10" x14ac:dyDescent="0.35">
      <c r="A159" t="s">
        <v>15</v>
      </c>
      <c r="B159" t="s">
        <v>259</v>
      </c>
      <c r="C159" t="s">
        <v>260</v>
      </c>
      <c r="D159">
        <v>65</v>
      </c>
      <c r="E159" t="s">
        <v>50</v>
      </c>
      <c r="F159" t="s">
        <v>63</v>
      </c>
      <c r="H159">
        <v>16.68</v>
      </c>
      <c r="J159">
        <v>7515250</v>
      </c>
    </row>
    <row r="160" spans="1:10" x14ac:dyDescent="0.35">
      <c r="A160" t="s">
        <v>15</v>
      </c>
      <c r="B160" t="s">
        <v>261</v>
      </c>
      <c r="C160" t="s">
        <v>262</v>
      </c>
      <c r="D160">
        <v>65</v>
      </c>
      <c r="E160" t="s">
        <v>50</v>
      </c>
      <c r="F160" t="s">
        <v>74</v>
      </c>
      <c r="G160">
        <v>13.82</v>
      </c>
      <c r="H160">
        <v>19.7</v>
      </c>
      <c r="I160">
        <v>385470</v>
      </c>
      <c r="J160">
        <v>1146340</v>
      </c>
    </row>
    <row r="161" spans="1:10" x14ac:dyDescent="0.35">
      <c r="A161" t="s">
        <v>15</v>
      </c>
      <c r="B161" t="s">
        <v>263</v>
      </c>
      <c r="C161" t="s">
        <v>264</v>
      </c>
      <c r="D161">
        <v>65</v>
      </c>
      <c r="E161" t="s">
        <v>50</v>
      </c>
      <c r="F161" t="s">
        <v>56</v>
      </c>
      <c r="G161">
        <v>13.34</v>
      </c>
      <c r="I161">
        <v>116400</v>
      </c>
    </row>
    <row r="162" spans="1:10" x14ac:dyDescent="0.35">
      <c r="A162" t="s">
        <v>15</v>
      </c>
      <c r="B162" t="s">
        <v>263</v>
      </c>
      <c r="C162" t="s">
        <v>264</v>
      </c>
      <c r="D162">
        <v>65</v>
      </c>
      <c r="E162" t="s">
        <v>50</v>
      </c>
      <c r="F162" t="s">
        <v>74</v>
      </c>
      <c r="H162">
        <v>18.7</v>
      </c>
      <c r="J162">
        <v>264030</v>
      </c>
    </row>
    <row r="163" spans="1:10" x14ac:dyDescent="0.35">
      <c r="A163" t="s">
        <v>15</v>
      </c>
      <c r="B163" t="s">
        <v>265</v>
      </c>
      <c r="C163" t="s">
        <v>266</v>
      </c>
      <c r="D163">
        <v>65</v>
      </c>
      <c r="E163" t="s">
        <v>50</v>
      </c>
      <c r="F163" t="s">
        <v>74</v>
      </c>
      <c r="G163">
        <v>12.2</v>
      </c>
      <c r="H163">
        <v>20.399999999999999</v>
      </c>
      <c r="I163">
        <v>266070</v>
      </c>
      <c r="J163">
        <v>1218160</v>
      </c>
    </row>
    <row r="164" spans="1:10" x14ac:dyDescent="0.35">
      <c r="A164" t="s">
        <v>15</v>
      </c>
      <c r="B164" t="s">
        <v>267</v>
      </c>
      <c r="C164" t="s">
        <v>268</v>
      </c>
      <c r="D164">
        <v>65</v>
      </c>
      <c r="E164" t="s">
        <v>50</v>
      </c>
      <c r="F164" t="s">
        <v>74</v>
      </c>
      <c r="G164">
        <v>15.48</v>
      </c>
      <c r="H164">
        <v>20.86</v>
      </c>
      <c r="I164">
        <v>10740</v>
      </c>
      <c r="J164">
        <v>51610</v>
      </c>
    </row>
    <row r="165" spans="1:10" x14ac:dyDescent="0.35">
      <c r="A165" t="s">
        <v>15</v>
      </c>
      <c r="B165" t="s">
        <v>269</v>
      </c>
      <c r="C165" t="s">
        <v>270</v>
      </c>
      <c r="D165">
        <v>65</v>
      </c>
      <c r="E165" t="s">
        <v>50</v>
      </c>
      <c r="F165" t="s">
        <v>74</v>
      </c>
      <c r="G165">
        <v>13.01</v>
      </c>
      <c r="H165">
        <v>20.57</v>
      </c>
      <c r="I165">
        <v>319300</v>
      </c>
      <c r="J165">
        <v>702710</v>
      </c>
    </row>
    <row r="166" spans="1:10" x14ac:dyDescent="0.35">
      <c r="A166" t="s">
        <v>15</v>
      </c>
      <c r="B166" t="s">
        <v>271</v>
      </c>
      <c r="C166" t="s">
        <v>272</v>
      </c>
      <c r="D166">
        <v>65</v>
      </c>
      <c r="E166" t="s">
        <v>50</v>
      </c>
      <c r="F166" t="s">
        <v>56</v>
      </c>
      <c r="G166">
        <v>13.02</v>
      </c>
      <c r="H166">
        <v>17.28</v>
      </c>
      <c r="I166">
        <v>194120</v>
      </c>
      <c r="J166">
        <v>390660</v>
      </c>
    </row>
    <row r="167" spans="1:10" x14ac:dyDescent="0.35">
      <c r="A167" t="s">
        <v>15</v>
      </c>
      <c r="B167" t="s">
        <v>273</v>
      </c>
      <c r="C167" t="s">
        <v>274</v>
      </c>
      <c r="D167">
        <v>65</v>
      </c>
      <c r="E167" t="s">
        <v>50</v>
      </c>
      <c r="F167" t="s">
        <v>56</v>
      </c>
      <c r="G167">
        <v>13.34</v>
      </c>
      <c r="I167">
        <v>182140</v>
      </c>
    </row>
    <row r="168" spans="1:10" x14ac:dyDescent="0.35">
      <c r="A168" t="s">
        <v>15</v>
      </c>
      <c r="B168" t="s">
        <v>273</v>
      </c>
      <c r="C168" t="s">
        <v>274</v>
      </c>
      <c r="D168">
        <v>65</v>
      </c>
      <c r="E168" t="s">
        <v>50</v>
      </c>
      <c r="F168" t="s">
        <v>74</v>
      </c>
      <c r="H168">
        <v>17.77</v>
      </c>
      <c r="J168">
        <v>555030</v>
      </c>
    </row>
    <row r="169" spans="1:10" x14ac:dyDescent="0.35">
      <c r="A169" t="s">
        <v>15</v>
      </c>
      <c r="B169" t="s">
        <v>275</v>
      </c>
      <c r="C169" t="s">
        <v>276</v>
      </c>
      <c r="D169">
        <v>65</v>
      </c>
      <c r="E169" t="s">
        <v>50</v>
      </c>
      <c r="F169" t="s">
        <v>74</v>
      </c>
      <c r="G169">
        <v>14.95</v>
      </c>
      <c r="H169">
        <v>20.77</v>
      </c>
      <c r="I169">
        <v>312320</v>
      </c>
      <c r="J169">
        <v>930240</v>
      </c>
    </row>
    <row r="170" spans="1:10" x14ac:dyDescent="0.35">
      <c r="A170" t="s">
        <v>15</v>
      </c>
      <c r="B170" t="s">
        <v>277</v>
      </c>
      <c r="C170" t="s">
        <v>278</v>
      </c>
      <c r="D170">
        <v>65</v>
      </c>
      <c r="E170" t="s">
        <v>50</v>
      </c>
      <c r="F170" t="s">
        <v>74</v>
      </c>
      <c r="G170">
        <v>13.93</v>
      </c>
      <c r="H170">
        <v>20.81</v>
      </c>
      <c r="I170">
        <v>714630</v>
      </c>
      <c r="J170">
        <v>2050770</v>
      </c>
    </row>
    <row r="171" spans="1:10" x14ac:dyDescent="0.35">
      <c r="A171" t="s">
        <v>15</v>
      </c>
      <c r="B171" t="s">
        <v>279</v>
      </c>
      <c r="C171" t="s">
        <v>280</v>
      </c>
      <c r="D171">
        <v>65</v>
      </c>
      <c r="E171" t="s">
        <v>50</v>
      </c>
      <c r="F171" t="s">
        <v>74</v>
      </c>
      <c r="G171">
        <v>13.19</v>
      </c>
      <c r="H171">
        <v>20.2</v>
      </c>
      <c r="I171">
        <v>5425540</v>
      </c>
      <c r="J171">
        <v>12387360</v>
      </c>
    </row>
    <row r="172" spans="1:10" x14ac:dyDescent="0.35">
      <c r="A172" t="s">
        <v>15</v>
      </c>
      <c r="B172" t="s">
        <v>281</v>
      </c>
      <c r="C172" t="s">
        <v>282</v>
      </c>
      <c r="D172">
        <v>65</v>
      </c>
      <c r="E172" t="s">
        <v>50</v>
      </c>
      <c r="F172" t="s">
        <v>63</v>
      </c>
      <c r="G172">
        <v>10.4</v>
      </c>
      <c r="H172">
        <v>18.7</v>
      </c>
      <c r="I172">
        <v>74890</v>
      </c>
      <c r="J172">
        <v>411070</v>
      </c>
    </row>
    <row r="173" spans="1:10" x14ac:dyDescent="0.35">
      <c r="A173" t="s">
        <v>15</v>
      </c>
      <c r="B173" t="s">
        <v>283</v>
      </c>
      <c r="C173" t="s">
        <v>284</v>
      </c>
      <c r="D173">
        <v>65</v>
      </c>
      <c r="E173" t="s">
        <v>50</v>
      </c>
      <c r="F173" t="s">
        <v>56</v>
      </c>
      <c r="G173">
        <v>13.3</v>
      </c>
      <c r="H173">
        <v>19.649999999999999</v>
      </c>
      <c r="I173">
        <v>516560</v>
      </c>
      <c r="J173">
        <v>2371750</v>
      </c>
    </row>
    <row r="174" spans="1:10" x14ac:dyDescent="0.35">
      <c r="A174" t="s">
        <v>15</v>
      </c>
      <c r="B174" t="s">
        <v>285</v>
      </c>
      <c r="C174" t="s">
        <v>286</v>
      </c>
      <c r="D174">
        <v>65</v>
      </c>
      <c r="E174" t="s">
        <v>50</v>
      </c>
      <c r="F174" t="s">
        <v>74</v>
      </c>
      <c r="G174">
        <v>13.83</v>
      </c>
      <c r="H174">
        <v>21.09</v>
      </c>
      <c r="I174">
        <v>3753740</v>
      </c>
      <c r="J174">
        <v>13892590</v>
      </c>
    </row>
    <row r="175" spans="1:10" x14ac:dyDescent="0.35">
      <c r="A175" t="s">
        <v>15</v>
      </c>
      <c r="B175" t="s">
        <v>287</v>
      </c>
      <c r="C175" t="s">
        <v>288</v>
      </c>
      <c r="D175">
        <v>65</v>
      </c>
      <c r="E175" t="s">
        <v>50</v>
      </c>
      <c r="F175" t="s">
        <v>63</v>
      </c>
      <c r="G175">
        <v>11.44</v>
      </c>
      <c r="I175">
        <v>21450</v>
      </c>
    </row>
    <row r="176" spans="1:10" x14ac:dyDescent="0.35">
      <c r="A176" t="s">
        <v>15</v>
      </c>
      <c r="B176" t="s">
        <v>287</v>
      </c>
      <c r="C176" t="s">
        <v>288</v>
      </c>
      <c r="D176">
        <v>65</v>
      </c>
      <c r="E176" t="s">
        <v>50</v>
      </c>
      <c r="F176" t="s">
        <v>74</v>
      </c>
      <c r="H176">
        <v>21.09</v>
      </c>
      <c r="J176">
        <v>93650</v>
      </c>
    </row>
    <row r="177" spans="1:10" x14ac:dyDescent="0.35">
      <c r="A177" t="s">
        <v>15</v>
      </c>
      <c r="B177" t="s">
        <v>289</v>
      </c>
      <c r="C177" t="s">
        <v>290</v>
      </c>
      <c r="D177">
        <v>65</v>
      </c>
      <c r="E177" t="s">
        <v>50</v>
      </c>
      <c r="F177" t="s">
        <v>56</v>
      </c>
      <c r="G177">
        <v>13.48</v>
      </c>
      <c r="H177">
        <v>20.64</v>
      </c>
      <c r="I177">
        <v>591460</v>
      </c>
      <c r="J177">
        <v>2315820</v>
      </c>
    </row>
    <row r="178" spans="1:10" x14ac:dyDescent="0.35">
      <c r="A178" t="s">
        <v>15</v>
      </c>
      <c r="B178" t="s">
        <v>291</v>
      </c>
      <c r="C178" t="s">
        <v>292</v>
      </c>
      <c r="D178">
        <v>65</v>
      </c>
      <c r="E178" t="s">
        <v>50</v>
      </c>
      <c r="F178" t="s">
        <v>56</v>
      </c>
      <c r="G178">
        <v>13.38</v>
      </c>
      <c r="I178">
        <v>2035530</v>
      </c>
    </row>
    <row r="179" spans="1:10" x14ac:dyDescent="0.35">
      <c r="A179" t="s">
        <v>15</v>
      </c>
      <c r="B179" t="s">
        <v>291</v>
      </c>
      <c r="C179" t="s">
        <v>292</v>
      </c>
      <c r="D179">
        <v>65</v>
      </c>
      <c r="E179" t="s">
        <v>50</v>
      </c>
      <c r="F179" t="s">
        <v>74</v>
      </c>
      <c r="H179">
        <v>21.47</v>
      </c>
      <c r="J179">
        <v>9193800</v>
      </c>
    </row>
    <row r="180" spans="1:10" x14ac:dyDescent="0.35">
      <c r="A180" t="s">
        <v>15</v>
      </c>
      <c r="B180" t="s">
        <v>293</v>
      </c>
      <c r="C180" t="s">
        <v>294</v>
      </c>
      <c r="D180">
        <v>65</v>
      </c>
      <c r="E180" t="s">
        <v>50</v>
      </c>
      <c r="F180" t="s">
        <v>74</v>
      </c>
      <c r="G180">
        <v>13.02</v>
      </c>
      <c r="H180">
        <v>20.190000000000001</v>
      </c>
      <c r="I180">
        <v>722490</v>
      </c>
      <c r="J180">
        <v>1682070</v>
      </c>
    </row>
    <row r="181" spans="1:10" x14ac:dyDescent="0.35">
      <c r="A181" t="s">
        <v>15</v>
      </c>
      <c r="B181" t="s">
        <v>295</v>
      </c>
      <c r="C181" t="s">
        <v>296</v>
      </c>
      <c r="D181">
        <v>65</v>
      </c>
      <c r="E181" t="s">
        <v>50</v>
      </c>
      <c r="F181" t="s">
        <v>74</v>
      </c>
      <c r="G181">
        <v>13.23</v>
      </c>
      <c r="H181">
        <v>20.34</v>
      </c>
      <c r="I181">
        <v>950170</v>
      </c>
      <c r="J181">
        <v>2186650</v>
      </c>
    </row>
    <row r="182" spans="1:10" x14ac:dyDescent="0.35">
      <c r="A182" t="s">
        <v>15</v>
      </c>
      <c r="B182" t="s">
        <v>297</v>
      </c>
      <c r="C182" t="s">
        <v>298</v>
      </c>
      <c r="D182">
        <v>65</v>
      </c>
      <c r="E182" t="s">
        <v>50</v>
      </c>
      <c r="F182" t="s">
        <v>74</v>
      </c>
      <c r="G182">
        <v>13.57</v>
      </c>
      <c r="H182">
        <v>21.63</v>
      </c>
      <c r="I182">
        <v>4768110</v>
      </c>
      <c r="J182">
        <v>13415450</v>
      </c>
    </row>
    <row r="183" spans="1:10" x14ac:dyDescent="0.35">
      <c r="A183" t="s">
        <v>15</v>
      </c>
      <c r="B183" t="s">
        <v>299</v>
      </c>
      <c r="C183" t="s">
        <v>300</v>
      </c>
      <c r="D183">
        <v>65</v>
      </c>
      <c r="E183" t="s">
        <v>50</v>
      </c>
      <c r="F183" t="s">
        <v>74</v>
      </c>
      <c r="G183">
        <v>13.1</v>
      </c>
      <c r="H183">
        <v>19.739999999999998</v>
      </c>
      <c r="I183">
        <v>6273020</v>
      </c>
      <c r="J183">
        <v>18072520</v>
      </c>
    </row>
    <row r="184" spans="1:10" x14ac:dyDescent="0.35">
      <c r="A184" t="s">
        <v>15</v>
      </c>
      <c r="B184" t="s">
        <v>301</v>
      </c>
      <c r="C184" t="s">
        <v>302</v>
      </c>
      <c r="D184">
        <v>65</v>
      </c>
      <c r="E184" t="s">
        <v>50</v>
      </c>
      <c r="F184" t="s">
        <v>74</v>
      </c>
      <c r="G184">
        <v>12.82</v>
      </c>
      <c r="H184">
        <v>20.59</v>
      </c>
      <c r="I184">
        <v>28810</v>
      </c>
      <c r="J184">
        <v>89740</v>
      </c>
    </row>
    <row r="185" spans="1:10" x14ac:dyDescent="0.35">
      <c r="A185" t="s">
        <v>15</v>
      </c>
      <c r="B185" t="s">
        <v>303</v>
      </c>
      <c r="C185" t="s">
        <v>304</v>
      </c>
      <c r="D185">
        <v>65</v>
      </c>
      <c r="E185" t="s">
        <v>50</v>
      </c>
      <c r="F185" t="s">
        <v>74</v>
      </c>
      <c r="G185">
        <v>14.32</v>
      </c>
      <c r="H185">
        <v>20.11</v>
      </c>
      <c r="I185">
        <v>782800</v>
      </c>
      <c r="J185">
        <v>3343520</v>
      </c>
    </row>
    <row r="186" spans="1:10" x14ac:dyDescent="0.35">
      <c r="A186" t="s">
        <v>15</v>
      </c>
      <c r="B186" t="s">
        <v>305</v>
      </c>
      <c r="C186" t="s">
        <v>306</v>
      </c>
      <c r="D186">
        <v>65</v>
      </c>
      <c r="E186" t="s">
        <v>50</v>
      </c>
      <c r="F186" t="s">
        <v>74</v>
      </c>
      <c r="G186">
        <v>13.52</v>
      </c>
      <c r="H186">
        <v>21.43</v>
      </c>
      <c r="I186">
        <v>445560</v>
      </c>
      <c r="J186">
        <v>1593880</v>
      </c>
    </row>
    <row r="187" spans="1:10" x14ac:dyDescent="0.35">
      <c r="A187" t="s">
        <v>15</v>
      </c>
      <c r="B187" t="s">
        <v>307</v>
      </c>
      <c r="C187" t="s">
        <v>308</v>
      </c>
      <c r="D187">
        <v>65</v>
      </c>
      <c r="E187" t="s">
        <v>50</v>
      </c>
      <c r="F187" t="s">
        <v>56</v>
      </c>
      <c r="G187">
        <v>11.73</v>
      </c>
      <c r="I187">
        <v>10990</v>
      </c>
    </row>
    <row r="188" spans="1:10" x14ac:dyDescent="0.35">
      <c r="A188" t="s">
        <v>15</v>
      </c>
      <c r="B188" t="s">
        <v>307</v>
      </c>
      <c r="C188" t="s">
        <v>308</v>
      </c>
      <c r="D188">
        <v>65</v>
      </c>
      <c r="E188" t="s">
        <v>50</v>
      </c>
      <c r="F188" t="s">
        <v>63</v>
      </c>
      <c r="H188">
        <v>17.27</v>
      </c>
      <c r="J188">
        <v>40190</v>
      </c>
    </row>
    <row r="189" spans="1:10" x14ac:dyDescent="0.35">
      <c r="A189" t="s">
        <v>15</v>
      </c>
      <c r="B189" t="s">
        <v>309</v>
      </c>
      <c r="C189" t="s">
        <v>310</v>
      </c>
      <c r="D189">
        <v>65</v>
      </c>
      <c r="E189" t="s">
        <v>50</v>
      </c>
      <c r="F189" t="s">
        <v>56</v>
      </c>
      <c r="G189">
        <v>11.88</v>
      </c>
      <c r="I189">
        <v>257580</v>
      </c>
    </row>
    <row r="190" spans="1:10" x14ac:dyDescent="0.35">
      <c r="A190" t="s">
        <v>15</v>
      </c>
      <c r="B190" t="s">
        <v>309</v>
      </c>
      <c r="C190" t="s">
        <v>310</v>
      </c>
      <c r="D190">
        <v>65</v>
      </c>
      <c r="E190" t="s">
        <v>50</v>
      </c>
      <c r="F190" t="s">
        <v>63</v>
      </c>
      <c r="H190">
        <v>17.75</v>
      </c>
      <c r="J190">
        <v>1721870</v>
      </c>
    </row>
    <row r="191" spans="1:10" x14ac:dyDescent="0.35">
      <c r="A191" t="s">
        <v>15</v>
      </c>
      <c r="B191" t="s">
        <v>311</v>
      </c>
      <c r="C191" t="s">
        <v>312</v>
      </c>
      <c r="D191">
        <v>65</v>
      </c>
      <c r="E191" t="s">
        <v>50</v>
      </c>
      <c r="F191" t="s">
        <v>51</v>
      </c>
      <c r="G191">
        <v>11.07</v>
      </c>
      <c r="I191">
        <v>3860</v>
      </c>
    </row>
    <row r="192" spans="1:10" x14ac:dyDescent="0.35">
      <c r="A192" t="s">
        <v>15</v>
      </c>
      <c r="B192" t="s">
        <v>311</v>
      </c>
      <c r="C192" t="s">
        <v>312</v>
      </c>
      <c r="D192">
        <v>65</v>
      </c>
      <c r="E192" t="s">
        <v>50</v>
      </c>
      <c r="F192" t="s">
        <v>63</v>
      </c>
      <c r="H192">
        <v>14.29</v>
      </c>
      <c r="J192">
        <v>8140</v>
      </c>
    </row>
    <row r="193" spans="1:10" x14ac:dyDescent="0.35">
      <c r="A193" t="s">
        <v>15</v>
      </c>
      <c r="B193" t="s">
        <v>313</v>
      </c>
      <c r="C193" t="s">
        <v>314</v>
      </c>
      <c r="D193">
        <v>65</v>
      </c>
      <c r="E193" t="s">
        <v>50</v>
      </c>
      <c r="F193" t="s">
        <v>63</v>
      </c>
      <c r="G193">
        <v>11.09</v>
      </c>
      <c r="I193">
        <v>64710</v>
      </c>
    </row>
    <row r="194" spans="1:10" x14ac:dyDescent="0.35">
      <c r="A194" t="s">
        <v>15</v>
      </c>
      <c r="B194" t="s">
        <v>313</v>
      </c>
      <c r="C194" t="s">
        <v>314</v>
      </c>
      <c r="D194">
        <v>65</v>
      </c>
      <c r="E194" t="s">
        <v>50</v>
      </c>
      <c r="F194" t="s">
        <v>56</v>
      </c>
      <c r="H194">
        <v>17.079999999999998</v>
      </c>
      <c r="J194">
        <v>717140</v>
      </c>
    </row>
    <row r="195" spans="1:10" x14ac:dyDescent="0.35">
      <c r="A195" t="s">
        <v>15</v>
      </c>
      <c r="B195" t="s">
        <v>315</v>
      </c>
      <c r="C195" t="s">
        <v>316</v>
      </c>
      <c r="D195">
        <v>65</v>
      </c>
      <c r="E195" t="s">
        <v>50</v>
      </c>
      <c r="F195" t="s">
        <v>63</v>
      </c>
      <c r="G195">
        <v>11.2</v>
      </c>
      <c r="I195">
        <v>118100</v>
      </c>
    </row>
    <row r="196" spans="1:10" x14ac:dyDescent="0.35">
      <c r="A196" t="s">
        <v>15</v>
      </c>
      <c r="B196" t="s">
        <v>315</v>
      </c>
      <c r="C196" t="s">
        <v>316</v>
      </c>
      <c r="D196">
        <v>65</v>
      </c>
      <c r="E196" t="s">
        <v>50</v>
      </c>
      <c r="F196" t="s">
        <v>51</v>
      </c>
      <c r="H196">
        <v>13.05</v>
      </c>
      <c r="J196">
        <v>485320</v>
      </c>
    </row>
    <row r="197" spans="1:10" x14ac:dyDescent="0.35">
      <c r="A197" t="s">
        <v>15</v>
      </c>
      <c r="B197" t="s">
        <v>317</v>
      </c>
      <c r="C197" t="s">
        <v>318</v>
      </c>
      <c r="D197">
        <v>65</v>
      </c>
      <c r="E197" t="s">
        <v>50</v>
      </c>
      <c r="F197" t="s">
        <v>63</v>
      </c>
      <c r="G197">
        <v>12.51</v>
      </c>
      <c r="H197">
        <v>14.49</v>
      </c>
      <c r="I197">
        <v>53930</v>
      </c>
      <c r="J197">
        <v>196190</v>
      </c>
    </row>
    <row r="198" spans="1:10" x14ac:dyDescent="0.35">
      <c r="A198" t="s">
        <v>15</v>
      </c>
      <c r="B198" t="s">
        <v>319</v>
      </c>
      <c r="C198" t="s">
        <v>320</v>
      </c>
      <c r="D198">
        <v>65</v>
      </c>
      <c r="E198" t="s">
        <v>50</v>
      </c>
      <c r="F198" t="s">
        <v>56</v>
      </c>
      <c r="G198">
        <v>11.84</v>
      </c>
      <c r="I198">
        <v>80020</v>
      </c>
    </row>
    <row r="199" spans="1:10" x14ac:dyDescent="0.35">
      <c r="A199" t="s">
        <v>15</v>
      </c>
      <c r="B199" t="s">
        <v>319</v>
      </c>
      <c r="C199" t="s">
        <v>320</v>
      </c>
      <c r="D199">
        <v>65</v>
      </c>
      <c r="E199" t="s">
        <v>50</v>
      </c>
      <c r="F199" t="s">
        <v>74</v>
      </c>
      <c r="H199">
        <v>21</v>
      </c>
      <c r="J199">
        <v>713340</v>
      </c>
    </row>
    <row r="200" spans="1:10" x14ac:dyDescent="0.35">
      <c r="A200" t="s">
        <v>15</v>
      </c>
      <c r="B200" t="s">
        <v>321</v>
      </c>
      <c r="C200" t="s">
        <v>322</v>
      </c>
      <c r="D200">
        <v>65</v>
      </c>
      <c r="E200" t="s">
        <v>50</v>
      </c>
      <c r="F200" t="s">
        <v>63</v>
      </c>
      <c r="G200">
        <v>11.12</v>
      </c>
      <c r="H200">
        <v>14.85</v>
      </c>
      <c r="I200">
        <v>3060</v>
      </c>
      <c r="J200">
        <v>15130</v>
      </c>
    </row>
    <row r="201" spans="1:10" x14ac:dyDescent="0.35">
      <c r="A201" t="s">
        <v>15</v>
      </c>
      <c r="B201" t="s">
        <v>323</v>
      </c>
      <c r="C201" t="s">
        <v>324</v>
      </c>
      <c r="D201">
        <v>65</v>
      </c>
      <c r="E201" t="s">
        <v>50</v>
      </c>
      <c r="F201" t="s">
        <v>74</v>
      </c>
      <c r="G201">
        <v>10.199999999999999</v>
      </c>
      <c r="I201">
        <v>25590</v>
      </c>
    </row>
    <row r="202" spans="1:10" x14ac:dyDescent="0.35">
      <c r="A202" t="s">
        <v>15</v>
      </c>
      <c r="B202" t="s">
        <v>323</v>
      </c>
      <c r="C202" t="s">
        <v>324</v>
      </c>
      <c r="D202">
        <v>65</v>
      </c>
      <c r="E202" t="s">
        <v>50</v>
      </c>
      <c r="F202" t="s">
        <v>56</v>
      </c>
      <c r="H202">
        <v>15.9</v>
      </c>
      <c r="J202">
        <v>146210</v>
      </c>
    </row>
    <row r="203" spans="1:10" x14ac:dyDescent="0.35">
      <c r="A203" t="s">
        <v>15</v>
      </c>
      <c r="B203" t="s">
        <v>325</v>
      </c>
      <c r="C203" t="s">
        <v>326</v>
      </c>
      <c r="D203">
        <v>65</v>
      </c>
      <c r="E203" t="s">
        <v>50</v>
      </c>
      <c r="F203" t="s">
        <v>56</v>
      </c>
      <c r="G203">
        <v>12.44</v>
      </c>
      <c r="H203">
        <v>20.37</v>
      </c>
      <c r="I203">
        <v>30980</v>
      </c>
      <c r="J203">
        <v>505230</v>
      </c>
    </row>
    <row r="204" spans="1:10" x14ac:dyDescent="0.35">
      <c r="A204" t="s">
        <v>15</v>
      </c>
      <c r="B204" t="s">
        <v>327</v>
      </c>
      <c r="C204" t="s">
        <v>328</v>
      </c>
      <c r="D204">
        <v>65</v>
      </c>
      <c r="E204" t="s">
        <v>50</v>
      </c>
      <c r="F204" t="s">
        <v>63</v>
      </c>
      <c r="G204">
        <v>10.9</v>
      </c>
      <c r="H204">
        <v>16</v>
      </c>
      <c r="I204">
        <v>85770</v>
      </c>
      <c r="J204">
        <v>474560</v>
      </c>
    </row>
    <row r="205" spans="1:10" x14ac:dyDescent="0.35">
      <c r="A205" t="s">
        <v>15</v>
      </c>
      <c r="B205" t="s">
        <v>329</v>
      </c>
      <c r="C205" t="s">
        <v>330</v>
      </c>
      <c r="D205">
        <v>65</v>
      </c>
      <c r="E205" t="s">
        <v>50</v>
      </c>
      <c r="F205" t="s">
        <v>56</v>
      </c>
      <c r="G205">
        <v>10.34</v>
      </c>
      <c r="I205">
        <v>71060</v>
      </c>
    </row>
    <row r="206" spans="1:10" x14ac:dyDescent="0.35">
      <c r="A206" t="s">
        <v>15</v>
      </c>
      <c r="B206" t="s">
        <v>329</v>
      </c>
      <c r="C206" t="s">
        <v>330</v>
      </c>
      <c r="D206">
        <v>65</v>
      </c>
      <c r="E206" t="s">
        <v>50</v>
      </c>
      <c r="F206" t="s">
        <v>63</v>
      </c>
      <c r="H206">
        <v>15.8</v>
      </c>
      <c r="J206">
        <v>764330</v>
      </c>
    </row>
    <row r="207" spans="1:10" x14ac:dyDescent="0.35">
      <c r="A207" t="s">
        <v>15</v>
      </c>
      <c r="B207" t="s">
        <v>331</v>
      </c>
      <c r="C207" t="s">
        <v>332</v>
      </c>
      <c r="D207">
        <v>65</v>
      </c>
      <c r="E207" t="s">
        <v>50</v>
      </c>
      <c r="F207" t="s">
        <v>63</v>
      </c>
      <c r="G207">
        <v>11.1</v>
      </c>
      <c r="H207">
        <v>14.75</v>
      </c>
      <c r="I207">
        <v>61550</v>
      </c>
      <c r="J207">
        <v>386820</v>
      </c>
    </row>
    <row r="208" spans="1:10" x14ac:dyDescent="0.35">
      <c r="A208" t="s">
        <v>15</v>
      </c>
      <c r="B208" t="s">
        <v>333</v>
      </c>
      <c r="C208" t="s">
        <v>334</v>
      </c>
      <c r="D208">
        <v>65</v>
      </c>
      <c r="E208" t="s">
        <v>50</v>
      </c>
      <c r="F208" t="s">
        <v>56</v>
      </c>
      <c r="G208">
        <v>10.66</v>
      </c>
      <c r="H208">
        <v>17.45</v>
      </c>
      <c r="I208">
        <v>827910</v>
      </c>
      <c r="J208">
        <v>9224270</v>
      </c>
    </row>
    <row r="209" spans="1:10" x14ac:dyDescent="0.35">
      <c r="A209" t="s">
        <v>15</v>
      </c>
      <c r="B209" t="s">
        <v>335</v>
      </c>
      <c r="C209" t="s">
        <v>336</v>
      </c>
      <c r="D209">
        <v>65</v>
      </c>
      <c r="E209" t="s">
        <v>50</v>
      </c>
      <c r="F209" t="s">
        <v>56</v>
      </c>
      <c r="G209">
        <v>11.01</v>
      </c>
      <c r="I209">
        <v>36150</v>
      </c>
    </row>
    <row r="210" spans="1:10" x14ac:dyDescent="0.35">
      <c r="A210" t="s">
        <v>15</v>
      </c>
      <c r="B210" t="s">
        <v>335</v>
      </c>
      <c r="C210" t="s">
        <v>336</v>
      </c>
      <c r="D210">
        <v>65</v>
      </c>
      <c r="E210" t="s">
        <v>50</v>
      </c>
      <c r="F210" t="s">
        <v>63</v>
      </c>
      <c r="H210">
        <v>16.22</v>
      </c>
      <c r="J210">
        <v>331680</v>
      </c>
    </row>
    <row r="211" spans="1:10" x14ac:dyDescent="0.35">
      <c r="A211" t="s">
        <v>15</v>
      </c>
      <c r="B211" t="s">
        <v>337</v>
      </c>
      <c r="C211" t="s">
        <v>338</v>
      </c>
      <c r="D211">
        <v>65</v>
      </c>
      <c r="E211" t="s">
        <v>50</v>
      </c>
      <c r="F211" t="s">
        <v>56</v>
      </c>
      <c r="G211">
        <v>10.96</v>
      </c>
      <c r="H211">
        <v>19.809999999999999</v>
      </c>
      <c r="I211">
        <v>30200</v>
      </c>
      <c r="J211">
        <v>341710</v>
      </c>
    </row>
    <row r="212" spans="1:10" x14ac:dyDescent="0.35">
      <c r="A212" t="s">
        <v>15</v>
      </c>
      <c r="B212" t="s">
        <v>339</v>
      </c>
      <c r="C212" t="s">
        <v>340</v>
      </c>
      <c r="D212">
        <v>65</v>
      </c>
      <c r="E212" t="s">
        <v>50</v>
      </c>
      <c r="F212" t="s">
        <v>74</v>
      </c>
      <c r="G212">
        <v>11.56</v>
      </c>
      <c r="I212">
        <v>702650</v>
      </c>
    </row>
    <row r="213" spans="1:10" x14ac:dyDescent="0.35">
      <c r="A213" t="s">
        <v>15</v>
      </c>
      <c r="B213" t="s">
        <v>339</v>
      </c>
      <c r="C213" t="s">
        <v>340</v>
      </c>
      <c r="D213">
        <v>65</v>
      </c>
      <c r="E213" t="s">
        <v>50</v>
      </c>
      <c r="F213" t="s">
        <v>56</v>
      </c>
      <c r="H213">
        <v>17.809999999999999</v>
      </c>
      <c r="J213">
        <v>5231550</v>
      </c>
    </row>
    <row r="214" spans="1:10" x14ac:dyDescent="0.35">
      <c r="A214" t="s">
        <v>15</v>
      </c>
      <c r="B214" t="s">
        <v>341</v>
      </c>
      <c r="C214" t="s">
        <v>342</v>
      </c>
      <c r="D214">
        <v>65</v>
      </c>
      <c r="E214" t="s">
        <v>50</v>
      </c>
      <c r="F214" t="s">
        <v>56</v>
      </c>
      <c r="G214">
        <v>11.85</v>
      </c>
      <c r="I214">
        <v>189600</v>
      </c>
    </row>
    <row r="215" spans="1:10" x14ac:dyDescent="0.35">
      <c r="A215" t="s">
        <v>15</v>
      </c>
      <c r="B215" t="s">
        <v>341</v>
      </c>
      <c r="C215" t="s">
        <v>342</v>
      </c>
      <c r="D215">
        <v>65</v>
      </c>
      <c r="E215" t="s">
        <v>50</v>
      </c>
      <c r="F215" t="s">
        <v>63</v>
      </c>
      <c r="H215">
        <v>14.77</v>
      </c>
      <c r="J215">
        <v>664890</v>
      </c>
    </row>
    <row r="216" spans="1:10" x14ac:dyDescent="0.35">
      <c r="A216" t="s">
        <v>15</v>
      </c>
      <c r="B216" t="s">
        <v>343</v>
      </c>
      <c r="C216" t="s">
        <v>344</v>
      </c>
      <c r="D216">
        <v>65</v>
      </c>
      <c r="E216" t="s">
        <v>50</v>
      </c>
      <c r="F216" t="s">
        <v>63</v>
      </c>
      <c r="G216">
        <v>11.62</v>
      </c>
      <c r="I216">
        <v>1270990</v>
      </c>
    </row>
    <row r="217" spans="1:10" x14ac:dyDescent="0.35">
      <c r="A217" t="s">
        <v>15</v>
      </c>
      <c r="B217" t="s">
        <v>343</v>
      </c>
      <c r="C217" t="s">
        <v>344</v>
      </c>
      <c r="D217">
        <v>65</v>
      </c>
      <c r="E217" t="s">
        <v>50</v>
      </c>
      <c r="F217" t="s">
        <v>56</v>
      </c>
      <c r="H217">
        <v>17.829999999999998</v>
      </c>
      <c r="J217">
        <v>19237480</v>
      </c>
    </row>
    <row r="218" spans="1:10" x14ac:dyDescent="0.35">
      <c r="A218" t="s">
        <v>15</v>
      </c>
      <c r="B218" t="s">
        <v>345</v>
      </c>
      <c r="C218" t="s">
        <v>346</v>
      </c>
      <c r="D218">
        <v>65</v>
      </c>
      <c r="E218" t="s">
        <v>50</v>
      </c>
      <c r="F218" t="s">
        <v>74</v>
      </c>
      <c r="G218">
        <v>10.65</v>
      </c>
      <c r="I218">
        <v>220500</v>
      </c>
    </row>
    <row r="219" spans="1:10" x14ac:dyDescent="0.35">
      <c r="A219" t="s">
        <v>15</v>
      </c>
      <c r="B219" t="s">
        <v>345</v>
      </c>
      <c r="C219" t="s">
        <v>346</v>
      </c>
      <c r="D219">
        <v>65</v>
      </c>
      <c r="E219" t="s">
        <v>50</v>
      </c>
      <c r="F219" t="s">
        <v>56</v>
      </c>
      <c r="H219">
        <v>20.010000000000002</v>
      </c>
      <c r="J219">
        <v>2366350</v>
      </c>
    </row>
    <row r="220" spans="1:10" x14ac:dyDescent="0.35">
      <c r="A220" t="s">
        <v>15</v>
      </c>
      <c r="B220" t="s">
        <v>347</v>
      </c>
      <c r="C220" t="s">
        <v>348</v>
      </c>
      <c r="D220">
        <v>65</v>
      </c>
      <c r="E220" t="s">
        <v>50</v>
      </c>
      <c r="F220" t="s">
        <v>56</v>
      </c>
      <c r="G220">
        <v>11.15</v>
      </c>
      <c r="H220">
        <v>17.989999999999998</v>
      </c>
      <c r="I220">
        <v>376230</v>
      </c>
      <c r="J220">
        <v>4087670</v>
      </c>
    </row>
    <row r="221" spans="1:10" x14ac:dyDescent="0.35">
      <c r="A221" t="s">
        <v>15</v>
      </c>
      <c r="B221" t="s">
        <v>349</v>
      </c>
      <c r="C221" t="s">
        <v>350</v>
      </c>
      <c r="D221">
        <v>65</v>
      </c>
      <c r="E221" t="s">
        <v>50</v>
      </c>
      <c r="F221" t="s">
        <v>56</v>
      </c>
      <c r="G221">
        <v>11.69</v>
      </c>
      <c r="I221">
        <v>182700</v>
      </c>
    </row>
    <row r="222" spans="1:10" x14ac:dyDescent="0.35">
      <c r="A222" t="s">
        <v>15</v>
      </c>
      <c r="B222" t="s">
        <v>349</v>
      </c>
      <c r="C222" t="s">
        <v>350</v>
      </c>
      <c r="D222">
        <v>65</v>
      </c>
      <c r="E222" t="s">
        <v>50</v>
      </c>
      <c r="F222" t="s">
        <v>63</v>
      </c>
      <c r="H222">
        <v>18.88</v>
      </c>
      <c r="J222">
        <v>1284510</v>
      </c>
    </row>
    <row r="223" spans="1:10" x14ac:dyDescent="0.35">
      <c r="A223" t="s">
        <v>15</v>
      </c>
      <c r="B223" t="s">
        <v>351</v>
      </c>
      <c r="C223" t="s">
        <v>352</v>
      </c>
      <c r="D223">
        <v>65</v>
      </c>
      <c r="E223" t="s">
        <v>50</v>
      </c>
      <c r="F223" t="s">
        <v>63</v>
      </c>
      <c r="G223">
        <v>11.82</v>
      </c>
      <c r="H223">
        <v>16.309999999999999</v>
      </c>
      <c r="I223">
        <v>56190</v>
      </c>
      <c r="J223">
        <v>392960</v>
      </c>
    </row>
    <row r="224" spans="1:10" x14ac:dyDescent="0.35">
      <c r="A224" t="s">
        <v>15</v>
      </c>
      <c r="B224" t="s">
        <v>353</v>
      </c>
      <c r="C224" t="s">
        <v>354</v>
      </c>
      <c r="D224">
        <v>65</v>
      </c>
      <c r="E224" t="s">
        <v>50</v>
      </c>
      <c r="F224" t="s">
        <v>56</v>
      </c>
      <c r="G224">
        <v>11.9</v>
      </c>
      <c r="H224">
        <v>18.28</v>
      </c>
      <c r="I224">
        <v>263130</v>
      </c>
      <c r="J224">
        <v>2792890</v>
      </c>
    </row>
    <row r="225" spans="1:10" x14ac:dyDescent="0.35">
      <c r="A225" t="s">
        <v>15</v>
      </c>
      <c r="B225" t="s">
        <v>355</v>
      </c>
      <c r="C225" t="s">
        <v>356</v>
      </c>
      <c r="D225">
        <v>65</v>
      </c>
      <c r="E225" t="s">
        <v>50</v>
      </c>
      <c r="F225" t="s">
        <v>74</v>
      </c>
      <c r="G225">
        <v>13.48</v>
      </c>
      <c r="I225">
        <v>183830</v>
      </c>
    </row>
    <row r="226" spans="1:10" x14ac:dyDescent="0.35">
      <c r="A226" t="s">
        <v>15</v>
      </c>
      <c r="B226" t="s">
        <v>355</v>
      </c>
      <c r="C226" t="s">
        <v>356</v>
      </c>
      <c r="D226">
        <v>65</v>
      </c>
      <c r="E226" t="s">
        <v>50</v>
      </c>
      <c r="F226" t="s">
        <v>56</v>
      </c>
      <c r="H226">
        <v>18.510000000000002</v>
      </c>
      <c r="J226">
        <v>513870</v>
      </c>
    </row>
    <row r="227" spans="1:10" x14ac:dyDescent="0.35">
      <c r="A227" t="s">
        <v>15</v>
      </c>
      <c r="B227" t="s">
        <v>357</v>
      </c>
      <c r="C227" t="s">
        <v>358</v>
      </c>
      <c r="D227">
        <v>65</v>
      </c>
      <c r="E227" t="s">
        <v>50</v>
      </c>
      <c r="F227" t="s">
        <v>74</v>
      </c>
      <c r="G227">
        <v>11.41</v>
      </c>
      <c r="I227">
        <v>125790</v>
      </c>
    </row>
    <row r="228" spans="1:10" x14ac:dyDescent="0.35">
      <c r="A228" t="s">
        <v>15</v>
      </c>
      <c r="B228" t="s">
        <v>357</v>
      </c>
      <c r="C228" t="s">
        <v>358</v>
      </c>
      <c r="D228">
        <v>65</v>
      </c>
      <c r="E228" t="s">
        <v>50</v>
      </c>
      <c r="F228" t="s">
        <v>63</v>
      </c>
      <c r="H228">
        <v>16.600000000000001</v>
      </c>
      <c r="J228">
        <v>2270810</v>
      </c>
    </row>
    <row r="229" spans="1:10" x14ac:dyDescent="0.35">
      <c r="A229" t="s">
        <v>15</v>
      </c>
      <c r="B229" t="s">
        <v>359</v>
      </c>
      <c r="C229" t="s">
        <v>360</v>
      </c>
      <c r="D229">
        <v>65</v>
      </c>
      <c r="E229" t="s">
        <v>50</v>
      </c>
      <c r="F229" t="s">
        <v>74</v>
      </c>
      <c r="G229">
        <v>14.09</v>
      </c>
      <c r="H229">
        <v>21.12</v>
      </c>
      <c r="I229">
        <v>1057150</v>
      </c>
      <c r="J229">
        <v>6624060</v>
      </c>
    </row>
    <row r="230" spans="1:10" x14ac:dyDescent="0.35">
      <c r="A230" t="s">
        <v>15</v>
      </c>
      <c r="B230" t="s">
        <v>361</v>
      </c>
      <c r="C230" t="s">
        <v>362</v>
      </c>
      <c r="D230">
        <v>65</v>
      </c>
      <c r="E230" t="s">
        <v>50</v>
      </c>
      <c r="F230" t="s">
        <v>74</v>
      </c>
      <c r="G230">
        <v>13.93</v>
      </c>
      <c r="H230">
        <v>19.68</v>
      </c>
      <c r="I230">
        <v>12297200</v>
      </c>
      <c r="J230">
        <v>52941490</v>
      </c>
    </row>
    <row r="231" spans="1:10" x14ac:dyDescent="0.35">
      <c r="A231" t="s">
        <v>15</v>
      </c>
      <c r="B231" t="s">
        <v>363</v>
      </c>
      <c r="C231" t="s">
        <v>364</v>
      </c>
      <c r="D231">
        <v>65</v>
      </c>
      <c r="E231" t="s">
        <v>50</v>
      </c>
      <c r="F231" t="s">
        <v>74</v>
      </c>
      <c r="G231">
        <v>13.5</v>
      </c>
      <c r="H231">
        <v>21.59</v>
      </c>
      <c r="I231">
        <v>667340</v>
      </c>
      <c r="J231">
        <v>4063230</v>
      </c>
    </row>
    <row r="232" spans="1:10" x14ac:dyDescent="0.35">
      <c r="A232" t="s">
        <v>15</v>
      </c>
      <c r="B232" t="s">
        <v>365</v>
      </c>
      <c r="C232" t="s">
        <v>366</v>
      </c>
      <c r="D232">
        <v>65</v>
      </c>
      <c r="E232" t="s">
        <v>50</v>
      </c>
      <c r="F232" t="s">
        <v>74</v>
      </c>
      <c r="G232">
        <v>13.86</v>
      </c>
      <c r="H232">
        <v>20.62</v>
      </c>
      <c r="I232">
        <v>173420</v>
      </c>
      <c r="J232">
        <v>763450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Table 2</vt:lpstr>
      <vt:lpstr>Both_btw_e0</vt:lpstr>
      <vt:lpstr>Both_wthin_e0</vt:lpstr>
      <vt:lpstr>Both_btw_e65</vt:lpstr>
      <vt:lpstr>Both_wthin_e65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Ponmattam</dc:creator>
  <cp:lastModifiedBy>Ponmattam, Jamie</cp:lastModifiedBy>
  <dcterms:created xsi:type="dcterms:W3CDTF">2025-01-09T21:20:41Z</dcterms:created>
  <dcterms:modified xsi:type="dcterms:W3CDTF">2025-01-10T03:21:20Z</dcterms:modified>
</cp:coreProperties>
</file>