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u-my.sharepoint.com/personal/jponmattam_hsph_harvard_edu/Documents/LMIC_population and mortality/20250102_revisions_Table 2/04_Table 2 decomp_1950 cat_no change/"/>
    </mc:Choice>
  </mc:AlternateContent>
  <xr:revisionPtr revIDLastSave="19" documentId="8_{687F5035-36D2-4CBF-9098-D5B4D7FDB82C}" xr6:coauthVersionLast="47" xr6:coauthVersionMax="47" xr10:uidLastSave="{1FEB5518-CE9A-4D0F-A10E-ADFA2A9E46EE}"/>
  <bookViews>
    <workbookView xWindow="-110" yWindow="-110" windowWidth="19420" windowHeight="10300" activeTab="1" xr2:uid="{F95CB1E0-1436-4781-B6FD-B368997AA20A}"/>
  </bookViews>
  <sheets>
    <sheet name="ReadMe" sheetId="1" r:id="rId1"/>
    <sheet name="Table 2" sheetId="2" r:id="rId2"/>
    <sheet name="Both_btw_e0" sheetId="3" r:id="rId3"/>
    <sheet name="Both_wthin_e0" sheetId="4" r:id="rId4"/>
    <sheet name="Both_btw_e65" sheetId="5" r:id="rId5"/>
    <sheet name="Both_wthin_e65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1" i="5" l="1"/>
  <c r="I20" i="5"/>
  <c r="I19" i="5"/>
  <c r="I18" i="5"/>
  <c r="I13" i="5"/>
  <c r="I12" i="5"/>
  <c r="I11" i="5"/>
  <c r="I10" i="5"/>
  <c r="P10" i="4" a="1"/>
  <c r="P10" i="4" s="1"/>
  <c r="I21" i="3"/>
  <c r="I20" i="3"/>
  <c r="I19" i="3"/>
  <c r="I18" i="3"/>
  <c r="I10" i="3"/>
  <c r="I13" i="3"/>
  <c r="I12" i="3"/>
  <c r="I11" i="3"/>
  <c r="F10" i="3"/>
  <c r="F10" i="5"/>
  <c r="P21" i="6" a="1"/>
  <c r="P21" i="6" s="1"/>
  <c r="P20" i="6" a="1"/>
  <c r="P20" i="6" s="1"/>
  <c r="P19" i="6" a="1"/>
  <c r="P19" i="6" s="1"/>
  <c r="P18" i="6" a="1"/>
  <c r="P18" i="6" s="1"/>
  <c r="N18" i="6" a="1"/>
  <c r="N18" i="6" s="1"/>
  <c r="P13" i="6" a="1"/>
  <c r="P13" i="6" s="1"/>
  <c r="P12" i="6" a="1"/>
  <c r="P12" i="6" s="1"/>
  <c r="P11" i="6" a="1"/>
  <c r="P11" i="6" s="1"/>
  <c r="P10" i="6" a="1"/>
  <c r="P10" i="6" s="1"/>
  <c r="N10" i="6" a="1"/>
  <c r="N10" i="6" s="1"/>
  <c r="F18" i="5"/>
  <c r="P22" i="6" l="1"/>
  <c r="Q21" i="6" s="1"/>
  <c r="R21" i="6" s="1"/>
  <c r="S21" i="6" s="1"/>
  <c r="H16" i="2" s="1"/>
  <c r="P15" i="6"/>
  <c r="Q12" i="6" s="1"/>
  <c r="R12" i="6" s="1"/>
  <c r="S12" i="6" s="1"/>
  <c r="G15" i="2" s="1"/>
  <c r="G10" i="5"/>
  <c r="G11" i="5" s="1"/>
  <c r="G18" i="5"/>
  <c r="G19" i="5" s="1"/>
  <c r="P21" i="4" a="1"/>
  <c r="P21" i="4" s="1"/>
  <c r="P20" i="4" a="1"/>
  <c r="P20" i="4" s="1"/>
  <c r="P19" i="4" a="1"/>
  <c r="P19" i="4" s="1"/>
  <c r="P18" i="4" a="1"/>
  <c r="P18" i="4" s="1"/>
  <c r="N18" i="4" a="1"/>
  <c r="N18" i="4" s="1"/>
  <c r="N10" i="4" a="1"/>
  <c r="N10" i="4" s="1"/>
  <c r="P12" i="4" a="1"/>
  <c r="P12" i="4" s="1"/>
  <c r="P13" i="4" a="1"/>
  <c r="P13" i="4" s="1"/>
  <c r="P11" i="4" a="1"/>
  <c r="P11" i="4" s="1"/>
  <c r="F18" i="3"/>
  <c r="G18" i="3" l="1"/>
  <c r="G19" i="3" s="1"/>
  <c r="I14" i="3"/>
  <c r="G10" i="3"/>
  <c r="G11" i="3" s="1"/>
  <c r="I22" i="3"/>
  <c r="J18" i="3" s="1"/>
  <c r="Q10" i="6"/>
  <c r="R10" i="6" s="1"/>
  <c r="S10" i="6" s="1"/>
  <c r="G13" i="2" s="1"/>
  <c r="Q19" i="6"/>
  <c r="R19" i="6" s="1"/>
  <c r="S19" i="6" s="1"/>
  <c r="H14" i="2" s="1"/>
  <c r="Q11" i="6"/>
  <c r="R11" i="6" s="1"/>
  <c r="S11" i="6" s="1"/>
  <c r="G14" i="2" s="1"/>
  <c r="Q20" i="6"/>
  <c r="R20" i="6" s="1"/>
  <c r="S20" i="6" s="1"/>
  <c r="H15" i="2" s="1"/>
  <c r="Q18" i="6"/>
  <c r="R18" i="6" s="1"/>
  <c r="S18" i="6" s="1"/>
  <c r="H13" i="2" s="1"/>
  <c r="Q13" i="6"/>
  <c r="R13" i="6" s="1"/>
  <c r="S13" i="6" s="1"/>
  <c r="G16" i="2" s="1"/>
  <c r="I14" i="5"/>
  <c r="I22" i="5"/>
  <c r="P22" i="4"/>
  <c r="Q20" i="4" s="1"/>
  <c r="R20" i="4" s="1"/>
  <c r="S20" i="4" s="1"/>
  <c r="E15" i="2" s="1"/>
  <c r="P15" i="4"/>
  <c r="Q11" i="4" s="1"/>
  <c r="R11" i="4" s="1"/>
  <c r="S11" i="4" s="1"/>
  <c r="D14" i="2" s="1"/>
  <c r="J12" i="5" l="1"/>
  <c r="K12" i="5" s="1"/>
  <c r="L12" i="5" s="1"/>
  <c r="G10" i="2" s="1"/>
  <c r="J10" i="5"/>
  <c r="J12" i="3"/>
  <c r="K12" i="3" s="1"/>
  <c r="L12" i="3" s="1"/>
  <c r="D10" i="2" s="1"/>
  <c r="J10" i="3"/>
  <c r="K10" i="3" s="1"/>
  <c r="L10" i="3" s="1"/>
  <c r="D8" i="2" s="1"/>
  <c r="J18" i="5"/>
  <c r="J20" i="5"/>
  <c r="K20" i="5" s="1"/>
  <c r="L20" i="5" s="1"/>
  <c r="H10" i="2" s="1"/>
  <c r="J11" i="5"/>
  <c r="K11" i="5" s="1"/>
  <c r="L11" i="5" s="1"/>
  <c r="G9" i="2" s="1"/>
  <c r="J13" i="5"/>
  <c r="K13" i="5" s="1"/>
  <c r="L13" i="5" s="1"/>
  <c r="G11" i="2" s="1"/>
  <c r="J19" i="5"/>
  <c r="K19" i="5" s="1"/>
  <c r="L19" i="5" s="1"/>
  <c r="H9" i="2" s="1"/>
  <c r="J21" i="5"/>
  <c r="K21" i="5" s="1"/>
  <c r="L21" i="5" s="1"/>
  <c r="H11" i="2" s="1"/>
  <c r="Q18" i="4"/>
  <c r="R18" i="4" s="1"/>
  <c r="S18" i="4" s="1"/>
  <c r="E13" i="2" s="1"/>
  <c r="Q21" i="4"/>
  <c r="R21" i="4" s="1"/>
  <c r="S21" i="4" s="1"/>
  <c r="E16" i="2" s="1"/>
  <c r="Q19" i="4"/>
  <c r="R19" i="4" s="1"/>
  <c r="S19" i="4" s="1"/>
  <c r="E14" i="2" s="1"/>
  <c r="Q10" i="4"/>
  <c r="R10" i="4" s="1"/>
  <c r="S10" i="4" s="1"/>
  <c r="D13" i="2" s="1"/>
  <c r="Q12" i="4"/>
  <c r="R12" i="4" s="1"/>
  <c r="S12" i="4" s="1"/>
  <c r="D15" i="2" s="1"/>
  <c r="Q13" i="4"/>
  <c r="R13" i="4" s="1"/>
  <c r="S13" i="4" s="1"/>
  <c r="D16" i="2" s="1"/>
  <c r="J21" i="3"/>
  <c r="K21" i="3" s="1"/>
  <c r="L21" i="3" s="1"/>
  <c r="E11" i="2" s="1"/>
  <c r="J20" i="3"/>
  <c r="K20" i="3" s="1"/>
  <c r="L20" i="3" s="1"/>
  <c r="E10" i="2" s="1"/>
  <c r="J19" i="3"/>
  <c r="K19" i="3" s="1"/>
  <c r="L19" i="3" s="1"/>
  <c r="E9" i="2" s="1"/>
  <c r="J11" i="3"/>
  <c r="K11" i="3" s="1"/>
  <c r="L11" i="3" s="1"/>
  <c r="D9" i="2" s="1"/>
  <c r="J13" i="3"/>
  <c r="K13" i="3" s="1"/>
  <c r="L13" i="3" s="1"/>
  <c r="D11" i="2" s="1"/>
  <c r="K18" i="3"/>
  <c r="L18" i="3" s="1"/>
  <c r="E8" i="2" s="1"/>
  <c r="J22" i="3" l="1"/>
  <c r="J14" i="3"/>
  <c r="J14" i="5"/>
  <c r="K10" i="5"/>
  <c r="L10" i="5" s="1"/>
  <c r="G8" i="2" s="1"/>
  <c r="J22" i="5"/>
  <c r="K18" i="5"/>
  <c r="L18" i="5" s="1"/>
  <c r="H8" i="2" s="1"/>
</calcChain>
</file>

<file path=xl/sharedStrings.xml><?xml version="1.0" encoding="utf-8"?>
<sst xmlns="http://schemas.openxmlformats.org/spreadsheetml/2006/main" count="1010" uniqueCount="226">
  <si>
    <t>Sheet name</t>
  </si>
  <si>
    <t>Description</t>
  </si>
  <si>
    <t>Table 2</t>
  </si>
  <si>
    <t>Table 2 summary</t>
  </si>
  <si>
    <t>Both/Female/Male_btw</t>
  </si>
  <si>
    <t>worksheets with between-group variance calculations</t>
  </si>
  <si>
    <t>Both/Female/Male_within</t>
  </si>
  <si>
    <t>worksheets with within-group variance calculations</t>
  </si>
  <si>
    <t>Formulas</t>
  </si>
  <si>
    <t>weighted between-group variance</t>
  </si>
  <si>
    <t>SUMPRODUCT((G3:G6 - B25)^2,J3:J6)/SUM(J3:J6)</t>
  </si>
  <si>
    <t>NOTE: LE_group comes from the LE at birth for the group calculated in the UN life table</t>
  </si>
  <si>
    <t>weighted within-group variance</t>
  </si>
  <si>
    <t>SUM(SUMPRODUCT((I2:I90-T3)^2,L2:L90), SUMPRODUCT((I91:I144-T4)^2,L91:L144), SUMPRODUCT((I145:I198-T5)^2,L145:L198), SUMPRODUCT((I199:I226-T6)^2,L199:L226))/SUM(L2:L226)</t>
  </si>
  <si>
    <t>Data Sources</t>
  </si>
  <si>
    <t>Both</t>
  </si>
  <si>
    <t>Between-group variance</t>
  </si>
  <si>
    <t>High-income, %</t>
  </si>
  <si>
    <t>Upper-middle income, %</t>
  </si>
  <si>
    <t>Lower-middle income, %</t>
  </si>
  <si>
    <t>Lower income, %</t>
  </si>
  <si>
    <t>Within-group variance</t>
  </si>
  <si>
    <t>weighted LE - from Table 1 INC</t>
  </si>
  <si>
    <t>High</t>
  </si>
  <si>
    <t>pop</t>
  </si>
  <si>
    <t>Lower</t>
  </si>
  <si>
    <t>UM</t>
  </si>
  <si>
    <t>LM</t>
  </si>
  <si>
    <t>World</t>
  </si>
  <si>
    <t>btw var-1950</t>
  </si>
  <si>
    <t>Low</t>
  </si>
  <si>
    <t>btw var-2019</t>
  </si>
  <si>
    <t>Sex</t>
  </si>
  <si>
    <t>Region</t>
  </si>
  <si>
    <t>ISO3</t>
  </si>
  <si>
    <t>Age</t>
  </si>
  <si>
    <t>Type</t>
  </si>
  <si>
    <t>group</t>
  </si>
  <si>
    <t>e0_1950</t>
  </si>
  <si>
    <t>e0_2019</t>
  </si>
  <si>
    <t>pop_1950</t>
  </si>
  <si>
    <t>pop_2019</t>
  </si>
  <si>
    <t>WORLD</t>
  </si>
  <si>
    <t/>
  </si>
  <si>
    <t>High-income countries</t>
  </si>
  <si>
    <t>Upper-middle-income countries</t>
  </si>
  <si>
    <t>Lower-middle-income countries</t>
  </si>
  <si>
    <t>Low-income countries</t>
  </si>
  <si>
    <t>Burundi</t>
  </si>
  <si>
    <t>BDI</t>
  </si>
  <si>
    <t>Country/Area</t>
  </si>
  <si>
    <t>Lower-income</t>
  </si>
  <si>
    <t>Comoros</t>
  </si>
  <si>
    <t>COM</t>
  </si>
  <si>
    <t>Upper-middle income</t>
  </si>
  <si>
    <t>Ethiopia</t>
  </si>
  <si>
    <t>ETH</t>
  </si>
  <si>
    <t>Kenya</t>
  </si>
  <si>
    <t>KEN</t>
  </si>
  <si>
    <t>Lower-middle income</t>
  </si>
  <si>
    <t>Malawi</t>
  </si>
  <si>
    <t>MWI</t>
  </si>
  <si>
    <t>Mauritius</t>
  </si>
  <si>
    <t>MUS</t>
  </si>
  <si>
    <t>Rwanda</t>
  </si>
  <si>
    <t>RWA</t>
  </si>
  <si>
    <t>High-income</t>
  </si>
  <si>
    <t>Uganda</t>
  </si>
  <si>
    <t>UGA</t>
  </si>
  <si>
    <t>United Republic of Tanzania</t>
  </si>
  <si>
    <t>TZA</t>
  </si>
  <si>
    <t>Zambia</t>
  </si>
  <si>
    <t>ZMB</t>
  </si>
  <si>
    <t>Angola</t>
  </si>
  <si>
    <t>AGO</t>
  </si>
  <si>
    <t>Cameroon</t>
  </si>
  <si>
    <t>CMR</t>
  </si>
  <si>
    <t>Chad</t>
  </si>
  <si>
    <t>TCD</t>
  </si>
  <si>
    <t>Congo</t>
  </si>
  <si>
    <t>COG</t>
  </si>
  <si>
    <t>Democratic Republic of the Congo</t>
  </si>
  <si>
    <t>COD</t>
  </si>
  <si>
    <t>Gabon</t>
  </si>
  <si>
    <t>GAB</t>
  </si>
  <si>
    <t>Egypt</t>
  </si>
  <si>
    <t>EGY</t>
  </si>
  <si>
    <t>Morocco</t>
  </si>
  <si>
    <t>MAR</t>
  </si>
  <si>
    <t>Tunisia</t>
  </si>
  <si>
    <t>TUN</t>
  </si>
  <si>
    <t>Lesotho</t>
  </si>
  <si>
    <t>LSO</t>
  </si>
  <si>
    <t>Burkina Faso</t>
  </si>
  <si>
    <t>BFA</t>
  </si>
  <si>
    <t>Gambia</t>
  </si>
  <si>
    <t>GMB</t>
  </si>
  <si>
    <t>Guinea</t>
  </si>
  <si>
    <t>GIN</t>
  </si>
  <si>
    <t>Guinea-Bissau</t>
  </si>
  <si>
    <t>GNB</t>
  </si>
  <si>
    <t>Mali</t>
  </si>
  <si>
    <t>MLI</t>
  </si>
  <si>
    <t>Mauritania</t>
  </si>
  <si>
    <t>MRT</t>
  </si>
  <si>
    <t>Niger</t>
  </si>
  <si>
    <t>NER</t>
  </si>
  <si>
    <t>Nigeria</t>
  </si>
  <si>
    <t>NGA</t>
  </si>
  <si>
    <t>Sierra Leone</t>
  </si>
  <si>
    <t>SLE</t>
  </si>
  <si>
    <t>Togo</t>
  </si>
  <si>
    <t>TGO</t>
  </si>
  <si>
    <t>Kazakhstan</t>
  </si>
  <si>
    <t>KAZ</t>
  </si>
  <si>
    <t>Turkmenistan</t>
  </si>
  <si>
    <t>TKM</t>
  </si>
  <si>
    <t>Iran (Islamic Republic of)</t>
  </si>
  <si>
    <t>IRN</t>
  </si>
  <si>
    <t>Nepal</t>
  </si>
  <si>
    <t>NPL</t>
  </si>
  <si>
    <t>Sri Lanka</t>
  </si>
  <si>
    <t>LKA</t>
  </si>
  <si>
    <t>Cambodia</t>
  </si>
  <si>
    <t>KHM</t>
  </si>
  <si>
    <t>Indonesia</t>
  </si>
  <si>
    <t>IDN</t>
  </si>
  <si>
    <t>Philippines</t>
  </si>
  <si>
    <t>PHL</t>
  </si>
  <si>
    <t>Armenia</t>
  </si>
  <si>
    <t>ARM</t>
  </si>
  <si>
    <t>Azerbaijan</t>
  </si>
  <si>
    <t>AZE</t>
  </si>
  <si>
    <t>Georgia</t>
  </si>
  <si>
    <t>GEO</t>
  </si>
  <si>
    <t>Kuwait</t>
  </si>
  <si>
    <t>KWT</t>
  </si>
  <si>
    <t>Lebanon</t>
  </si>
  <si>
    <t>LBN</t>
  </si>
  <si>
    <t>Qatar</t>
  </si>
  <si>
    <t>QAT</t>
  </si>
  <si>
    <t>State of Palestine</t>
  </si>
  <si>
    <t>PSE</t>
  </si>
  <si>
    <t>United Arab Emirates</t>
  </si>
  <si>
    <t>ARE</t>
  </si>
  <si>
    <t>Belarus</t>
  </si>
  <si>
    <t>BLR</t>
  </si>
  <si>
    <t>Bulgaria</t>
  </si>
  <si>
    <t>BGR</t>
  </si>
  <si>
    <t>Hungary</t>
  </si>
  <si>
    <t>HUN</t>
  </si>
  <si>
    <t>Russian Federation</t>
  </si>
  <si>
    <t>RUS</t>
  </si>
  <si>
    <t>Denmark</t>
  </si>
  <si>
    <t>DNK</t>
  </si>
  <si>
    <t>Finland</t>
  </si>
  <si>
    <t>FIN</t>
  </si>
  <si>
    <t>Iceland</t>
  </si>
  <si>
    <t>ISL</t>
  </si>
  <si>
    <t>Ireland</t>
  </si>
  <si>
    <t>IRL</t>
  </si>
  <si>
    <t>Latvia</t>
  </si>
  <si>
    <t>LVA</t>
  </si>
  <si>
    <t>Norway</t>
  </si>
  <si>
    <t>NOR</t>
  </si>
  <si>
    <t>Sweden</t>
  </si>
  <si>
    <t>SWE</t>
  </si>
  <si>
    <t>United Kingdom</t>
  </si>
  <si>
    <t>GBR</t>
  </si>
  <si>
    <t>Albania</t>
  </si>
  <si>
    <t>ALB</t>
  </si>
  <si>
    <t>Greece</t>
  </si>
  <si>
    <t>GRC</t>
  </si>
  <si>
    <t>Italy</t>
  </si>
  <si>
    <t>ITA</t>
  </si>
  <si>
    <t>Portugal</t>
  </si>
  <si>
    <t>PRT</t>
  </si>
  <si>
    <t>Austria</t>
  </si>
  <si>
    <t>AUT</t>
  </si>
  <si>
    <t>Belgium</t>
  </si>
  <si>
    <t>BEL</t>
  </si>
  <si>
    <t>France</t>
  </si>
  <si>
    <t>FRA</t>
  </si>
  <si>
    <t>Germany</t>
  </si>
  <si>
    <t>DEU</t>
  </si>
  <si>
    <t>Luxembourg</t>
  </si>
  <si>
    <t>LUX</t>
  </si>
  <si>
    <t>Netherlands</t>
  </si>
  <si>
    <t>NLD</t>
  </si>
  <si>
    <t>Switzerland</t>
  </si>
  <si>
    <t>CHE</t>
  </si>
  <si>
    <t>Jamaica</t>
  </si>
  <si>
    <t>JAM</t>
  </si>
  <si>
    <t>Saint Lucia</t>
  </si>
  <si>
    <t>LCA</t>
  </si>
  <si>
    <t>Costa Rica</t>
  </si>
  <si>
    <t>CRI</t>
  </si>
  <si>
    <t>El Salvador</t>
  </si>
  <si>
    <t>SLV</t>
  </si>
  <si>
    <t>Honduras</t>
  </si>
  <si>
    <t>HND</t>
  </si>
  <si>
    <t>Mexico</t>
  </si>
  <si>
    <t>MEX</t>
  </si>
  <si>
    <t>Panama</t>
  </si>
  <si>
    <t>PAN</t>
  </si>
  <si>
    <t>Colombia</t>
  </si>
  <si>
    <t>COL</t>
  </si>
  <si>
    <t>Paraguay</t>
  </si>
  <si>
    <t>PRY</t>
  </si>
  <si>
    <t>Peru</t>
  </si>
  <si>
    <t>PER</t>
  </si>
  <si>
    <t>Canada</t>
  </si>
  <si>
    <t>CAN</t>
  </si>
  <si>
    <t>United States of America</t>
  </si>
  <si>
    <t>USA</t>
  </si>
  <si>
    <t>Australia</t>
  </si>
  <si>
    <t>AUS</t>
  </si>
  <si>
    <t>New Zealand</t>
  </si>
  <si>
    <t>NZL</t>
  </si>
  <si>
    <t>high</t>
  </si>
  <si>
    <t>within var - 1950</t>
  </si>
  <si>
    <t>e65_1950</t>
  </si>
  <si>
    <t>e65_2019</t>
  </si>
  <si>
    <t>within var - 2019</t>
  </si>
  <si>
    <t>LE0</t>
  </si>
  <si>
    <t>LE65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</si>
</sst>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.000_);_(* \(#,##0.000\);_(* &quot;-&quot;??_);_(@_)"/>
    <numFmt numFmtId="165" formatCode="0.0000"/>
    <numFmt numFmtId="166" formatCode="0.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2" fillId="2" borderId="1" xfId="0" applyFont="1" applyFill="1" applyBorder="1"/>
    <xf numFmtId="0" fontId="0" fillId="2" borderId="1" xfId="0" applyFill="1" applyBorder="1"/>
    <xf numFmtId="0" fontId="0" fillId="2" borderId="0" xfId="0" applyFill="1"/>
    <xf numFmtId="0" fontId="0" fillId="2" borderId="1" xfId="0" applyFill="1" applyBorder="1" applyAlignment="1">
      <alignment wrapText="1"/>
    </xf>
    <xf numFmtId="0" fontId="2" fillId="2" borderId="0" xfId="0" applyFont="1" applyFill="1"/>
    <xf numFmtId="164" fontId="0" fillId="2" borderId="0" xfId="1" applyNumberFormat="1" applyFont="1" applyFill="1"/>
    <xf numFmtId="164" fontId="0" fillId="2" borderId="0" xfId="1" applyNumberFormat="1" applyFont="1" applyFill="1" applyAlignment="1">
      <alignment horizontal="left"/>
    </xf>
    <xf numFmtId="0" fontId="0" fillId="2" borderId="0" xfId="0" applyFill="1" applyAlignment="1">
      <alignment horizontal="left" indent="1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left"/>
    </xf>
    <xf numFmtId="2" fontId="0" fillId="0" borderId="0" xfId="0" applyNumberFormat="1"/>
    <xf numFmtId="0" fontId="3" fillId="0" borderId="0" xfId="0" applyFont="1"/>
    <xf numFmtId="0" fontId="2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142874</xdr:colOff>
      <xdr:row>7</xdr:row>
      <xdr:rowOff>141285</xdr:rowOff>
    </xdr:from>
    <xdr:ext cx="10868025" cy="5064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321D5724-5914-4E14-A09B-F6CCD0BBFD3B}"/>
                </a:ext>
              </a:extLst>
            </xdr:cNvPr>
            <xdr:cNvSpPr txBox="1"/>
          </xdr:nvSpPr>
          <xdr:spPr>
            <a:xfrm>
              <a:off x="7185024" y="1798635"/>
              <a:ext cx="10868025" cy="5064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14:m>
                <m:oMath xmlns:m="http://schemas.openxmlformats.org/officeDocument/2006/math">
                  <m:f>
                    <m:fPr>
                      <m:ctrlP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fPr>
                    <m:num>
                      <m:d>
                        <m:dPr>
                          <m:begChr m:val="["/>
                          <m:endChr m:val="]"/>
                          <m:ctrlPr>
                            <a:rPr lang="en-US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dPr>
                        <m:e>
                          <m:nary>
                            <m:naryPr>
                              <m:chr m:val="∑"/>
                              <m:subHide m:val="on"/>
                              <m:supHide m:val="on"/>
                              <m:ctrlPr>
                                <a:rPr lang="en-US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naryPr>
                            <m:sub/>
                            <m:sup/>
                            <m:e>
                              <m:r>
                                <a:rPr lang="en-US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𝑝𝑜𝑝𝑢𝑙𝑎𝑡𝑖𝑜</m:t>
                              </m:r>
                              <m:sSub>
                                <m:sSubPr>
                                  <m:ctrlPr>
                                    <a:rPr lang="en-US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sSubPr>
                                <m:e>
                                  <m:r>
                                    <a:rPr lang="en-US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𝑛</m:t>
                                  </m:r>
                                </m:e>
                                <m:sub>
                                  <m:sSub>
                                    <m:sSubPr>
                                      <m:ctrlPr>
                                        <a:rPr lang="en-US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en-US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𝑖</m:t>
                                      </m:r>
                                    </m:e>
                                    <m:sub>
                                      <m:r>
                                        <a:rPr lang="en-US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h𝑖𝑔h</m:t>
                                      </m:r>
                                    </m:sub>
                                  </m:sSub>
                                </m:sub>
                              </m:sSub>
                              <m:r>
                                <a:rPr lang="en-US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∗</m:t>
                              </m:r>
                              <m:sSup>
                                <m:sSupPr>
                                  <m:ctrlPr>
                                    <a:rPr lang="en-US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sSupPr>
                                <m:e>
                                  <m:d>
                                    <m:dPr>
                                      <m:ctrlPr>
                                        <a:rPr lang="en-US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dPr>
                                    <m:e>
                                      <m:r>
                                        <a:rPr lang="en-US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𝐿</m:t>
                                      </m:r>
                                      <m:sSub>
                                        <m:sSubPr>
                                          <m:ctrlPr>
                                            <a:rPr lang="en-US" sz="1100" b="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+mn-ea"/>
                                              <a:cs typeface="+mn-cs"/>
                                            </a:rPr>
                                          </m:ctrlPr>
                                        </m:sSubPr>
                                        <m:e>
                                          <m:sSub>
                                            <m:sSubPr>
                                              <m:ctrlPr>
                                                <a:rPr lang="en-US" sz="1100" b="0" i="1">
                                                  <a:solidFill>
                                                    <a:schemeClr val="tx1"/>
                                                  </a:solidFill>
                                                  <a:effectLst/>
                                                  <a:latin typeface="Cambria Math" panose="02040503050406030204" pitchFamily="18" charset="0"/>
                                                  <a:ea typeface="+mn-ea"/>
                                                  <a:cs typeface="+mn-cs"/>
                                                </a:rPr>
                                              </m:ctrlPr>
                                            </m:sSubPr>
                                            <m:e>
                                              <m:r>
                                                <a:rPr lang="en-US" sz="1100" b="0" i="1">
                                                  <a:solidFill>
                                                    <a:schemeClr val="tx1"/>
                                                  </a:solidFill>
                                                  <a:effectLst/>
                                                  <a:latin typeface="Cambria Math" panose="02040503050406030204" pitchFamily="18" charset="0"/>
                                                  <a:ea typeface="+mn-ea"/>
                                                  <a:cs typeface="+mn-cs"/>
                                                </a:rPr>
                                                <m:t>𝐸</m:t>
                                              </m:r>
                                            </m:e>
                                            <m:sub>
                                              <m:r>
                                                <a:rPr lang="en-US" sz="1100" b="0" i="1">
                                                  <a:solidFill>
                                                    <a:schemeClr val="tx1"/>
                                                  </a:solidFill>
                                                  <a:effectLst/>
                                                  <a:latin typeface="Cambria Math" panose="02040503050406030204" pitchFamily="18" charset="0"/>
                                                  <a:ea typeface="+mn-ea"/>
                                                  <a:cs typeface="+mn-cs"/>
                                                </a:rPr>
                                                <m:t>𝑖</m:t>
                                              </m:r>
                                            </m:sub>
                                          </m:sSub>
                                        </m:e>
                                        <m:sub>
                                          <m:r>
                                            <a:rPr lang="en-US" sz="1100" b="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+mn-ea"/>
                                              <a:cs typeface="+mn-cs"/>
                                            </a:rPr>
                                            <m:t>𝐻𝑖𝑔h</m:t>
                                          </m:r>
                                        </m:sub>
                                      </m:sSub>
                                      <m:r>
                                        <a:rPr lang="en-US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−</m:t>
                                      </m:r>
                                      <m:acc>
                                        <m:accPr>
                                          <m:chr m:val="̅"/>
                                          <m:ctrlPr>
                                            <a:rPr lang="en-US" sz="1100" b="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+mn-ea"/>
                                              <a:cs typeface="+mn-cs"/>
                                            </a:rPr>
                                          </m:ctrlPr>
                                        </m:accPr>
                                        <m:e>
                                          <m:r>
                                            <a:rPr lang="en-US" sz="1100" b="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+mn-ea"/>
                                              <a:cs typeface="+mn-cs"/>
                                            </a:rPr>
                                            <m:t>𝑤𝑒𝑖𝑔h𝑡𝑒𝑑</m:t>
                                          </m:r>
                                          <m:r>
                                            <a:rPr lang="en-US" sz="1100" b="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+mn-ea"/>
                                              <a:cs typeface="+mn-cs"/>
                                            </a:rPr>
                                            <m:t> </m:t>
                                          </m:r>
                                          <m:r>
                                            <a:rPr lang="en-US" sz="1100" b="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+mn-ea"/>
                                              <a:cs typeface="+mn-cs"/>
                                            </a:rPr>
                                            <m:t>𝐿</m:t>
                                          </m:r>
                                          <m:sSub>
                                            <m:sSubPr>
                                              <m:ctrlPr>
                                                <a:rPr lang="en-US" sz="1100" b="0" i="1">
                                                  <a:solidFill>
                                                    <a:schemeClr val="tx1"/>
                                                  </a:solidFill>
                                                  <a:effectLst/>
                                                  <a:latin typeface="Cambria Math" panose="02040503050406030204" pitchFamily="18" charset="0"/>
                                                  <a:ea typeface="+mn-ea"/>
                                                  <a:cs typeface="+mn-cs"/>
                                                </a:rPr>
                                              </m:ctrlPr>
                                            </m:sSubPr>
                                            <m:e>
                                              <m:r>
                                                <a:rPr lang="en-US" sz="1100" b="0" i="1">
                                                  <a:solidFill>
                                                    <a:schemeClr val="tx1"/>
                                                  </a:solidFill>
                                                  <a:effectLst/>
                                                  <a:latin typeface="Cambria Math" panose="02040503050406030204" pitchFamily="18" charset="0"/>
                                                  <a:ea typeface="+mn-ea"/>
                                                  <a:cs typeface="+mn-cs"/>
                                                </a:rPr>
                                                <m:t>𝐸</m:t>
                                              </m:r>
                                            </m:e>
                                            <m:sub>
                                              <m:r>
                                                <a:rPr lang="en-US" sz="1100" b="0" i="1">
                                                  <a:solidFill>
                                                    <a:schemeClr val="tx1"/>
                                                  </a:solidFill>
                                                  <a:effectLst/>
                                                  <a:latin typeface="Cambria Math" panose="02040503050406030204" pitchFamily="18" charset="0"/>
                                                  <a:ea typeface="+mn-ea"/>
                                                  <a:cs typeface="+mn-cs"/>
                                                </a:rPr>
                                                <m:t>𝑖𝑛𝑐𝑜𝑚𝑒</m:t>
                                              </m:r>
                                              <m:r>
                                                <a:rPr lang="en-US" sz="1100" b="0" i="1">
                                                  <a:solidFill>
                                                    <a:schemeClr val="tx1"/>
                                                  </a:solidFill>
                                                  <a:effectLst/>
                                                  <a:latin typeface="Cambria Math" panose="02040503050406030204" pitchFamily="18" charset="0"/>
                                                  <a:ea typeface="+mn-ea"/>
                                                  <a:cs typeface="+mn-cs"/>
                                                </a:rPr>
                                                <m:t> </m:t>
                                              </m:r>
                                              <m:r>
                                                <a:rPr lang="en-US" sz="1100" b="0" i="1">
                                                  <a:solidFill>
                                                    <a:schemeClr val="tx1"/>
                                                  </a:solidFill>
                                                  <a:effectLst/>
                                                  <a:latin typeface="Cambria Math" panose="02040503050406030204" pitchFamily="18" charset="0"/>
                                                  <a:ea typeface="+mn-ea"/>
                                                  <a:cs typeface="+mn-cs"/>
                                                </a:rPr>
                                                <m:t>𝑔𝑟𝑜𝑢𝑝𝑠</m:t>
                                              </m:r>
                                            </m:sub>
                                          </m:sSub>
                                        </m:e>
                                      </m:acc>
                                      <m:r>
                                        <a:rPr lang="en-US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 </m:t>
                                      </m:r>
                                    </m:e>
                                  </m:d>
                                </m:e>
                                <m:sup>
                                  <m:r>
                                    <a:rPr lang="en-US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2</m:t>
                                  </m:r>
                                </m:sup>
                              </m:sSup>
                              <m:r>
                                <a:rPr lang="en-US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+</m:t>
                              </m:r>
                              <m:nary>
                                <m:naryPr>
                                  <m:chr m:val="∑"/>
                                  <m:subHide m:val="on"/>
                                  <m:supHide m:val="on"/>
                                  <m:ctrlPr>
                                    <a:rPr lang="en-US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naryPr>
                                <m:sub/>
                                <m:sup/>
                                <m:e>
                                  <m:r>
                                    <a:rPr lang="en-US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𝑝𝑜𝑝𝑢𝑙𝑎𝑡𝑖𝑜</m:t>
                                  </m:r>
                                  <m:sSub>
                                    <m:sSubPr>
                                      <m:ctrlPr>
                                        <a:rPr lang="en-US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en-US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𝑛</m:t>
                                      </m:r>
                                    </m:e>
                                    <m:sub>
                                      <m:sSub>
                                        <m:sSubPr>
                                          <m:ctrlPr>
                                            <a:rPr lang="en-US" sz="1100" b="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+mn-ea"/>
                                              <a:cs typeface="+mn-cs"/>
                                            </a:rPr>
                                          </m:ctrlPr>
                                        </m:sSubPr>
                                        <m:e>
                                          <m:r>
                                            <a:rPr lang="en-US" sz="1100" b="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+mn-ea"/>
                                              <a:cs typeface="+mn-cs"/>
                                            </a:rPr>
                                            <m:t>𝑖</m:t>
                                          </m:r>
                                        </m:e>
                                        <m:sub>
                                          <m:r>
                                            <a:rPr lang="en-US" sz="1100" b="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+mn-ea"/>
                                              <a:cs typeface="+mn-cs"/>
                                            </a:rPr>
                                            <m:t>𝑈𝑀</m:t>
                                          </m:r>
                                        </m:sub>
                                      </m:sSub>
                                    </m:sub>
                                  </m:sSub>
                                  <m:r>
                                    <a:rPr lang="en-US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∗</m:t>
                                  </m:r>
                                  <m:sSup>
                                    <m:sSupPr>
                                      <m:ctrlPr>
                                        <a:rPr lang="en-US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pPr>
                                    <m:e>
                                      <m:d>
                                        <m:dPr>
                                          <m:ctrlPr>
                                            <a:rPr lang="en-US" sz="1100" b="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+mn-ea"/>
                                              <a:cs typeface="+mn-cs"/>
                                            </a:rPr>
                                          </m:ctrlPr>
                                        </m:dPr>
                                        <m:e>
                                          <m:r>
                                            <a:rPr lang="en-US" sz="1100" b="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+mn-ea"/>
                                              <a:cs typeface="+mn-cs"/>
                                            </a:rPr>
                                            <m:t>𝐿</m:t>
                                          </m:r>
                                          <m:sSub>
                                            <m:sSubPr>
                                              <m:ctrlPr>
                                                <a:rPr lang="en-US" sz="1100" b="0" i="1">
                                                  <a:solidFill>
                                                    <a:schemeClr val="tx1"/>
                                                  </a:solidFill>
                                                  <a:effectLst/>
                                                  <a:latin typeface="Cambria Math" panose="02040503050406030204" pitchFamily="18" charset="0"/>
                                                  <a:ea typeface="+mn-ea"/>
                                                  <a:cs typeface="+mn-cs"/>
                                                </a:rPr>
                                              </m:ctrlPr>
                                            </m:sSubPr>
                                            <m:e>
                                              <m:sSub>
                                                <m:sSubPr>
                                                  <m:ctrlPr>
                                                    <a:rPr lang="en-US" sz="1100" b="0" i="1">
                                                      <a:solidFill>
                                                        <a:schemeClr val="tx1"/>
                                                      </a:solidFill>
                                                      <a:effectLst/>
                                                      <a:latin typeface="Cambria Math" panose="02040503050406030204" pitchFamily="18" charset="0"/>
                                                      <a:ea typeface="+mn-ea"/>
                                                      <a:cs typeface="+mn-cs"/>
                                                    </a:rPr>
                                                  </m:ctrlPr>
                                                </m:sSubPr>
                                                <m:e>
                                                  <m:r>
                                                    <a:rPr lang="en-US" sz="1100" b="0" i="1">
                                                      <a:solidFill>
                                                        <a:schemeClr val="tx1"/>
                                                      </a:solidFill>
                                                      <a:effectLst/>
                                                      <a:latin typeface="Cambria Math" panose="02040503050406030204" pitchFamily="18" charset="0"/>
                                                      <a:ea typeface="+mn-ea"/>
                                                      <a:cs typeface="+mn-cs"/>
                                                    </a:rPr>
                                                    <m:t>𝐸</m:t>
                                                  </m:r>
                                                </m:e>
                                                <m:sub>
                                                  <m:r>
                                                    <a:rPr lang="en-US" sz="1100" b="0" i="1">
                                                      <a:solidFill>
                                                        <a:schemeClr val="tx1"/>
                                                      </a:solidFill>
                                                      <a:effectLst/>
                                                      <a:latin typeface="Cambria Math" panose="02040503050406030204" pitchFamily="18" charset="0"/>
                                                      <a:ea typeface="+mn-ea"/>
                                                      <a:cs typeface="+mn-cs"/>
                                                    </a:rPr>
                                                    <m:t>𝑖</m:t>
                                                  </m:r>
                                                </m:sub>
                                              </m:sSub>
                                            </m:e>
                                            <m:sub>
                                              <m:r>
                                                <a:rPr lang="en-US" sz="1100" b="0" i="1">
                                                  <a:solidFill>
                                                    <a:schemeClr val="tx1"/>
                                                  </a:solidFill>
                                                  <a:effectLst/>
                                                  <a:latin typeface="Cambria Math" panose="02040503050406030204" pitchFamily="18" charset="0"/>
                                                  <a:ea typeface="+mn-ea"/>
                                                  <a:cs typeface="+mn-cs"/>
                                                </a:rPr>
                                                <m:t>𝑈𝑀</m:t>
                                              </m:r>
                                            </m:sub>
                                          </m:sSub>
                                          <m:r>
                                            <a:rPr lang="en-US" sz="1100" b="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+mn-ea"/>
                                              <a:cs typeface="+mn-cs"/>
                                            </a:rPr>
                                            <m:t>−</m:t>
                                          </m:r>
                                          <m:acc>
                                            <m:accPr>
                                              <m:chr m:val="̅"/>
                                              <m:ctrlPr>
                                                <a:rPr lang="en-US" sz="1100" b="0" i="1">
                                                  <a:solidFill>
                                                    <a:schemeClr val="tx1"/>
                                                  </a:solidFill>
                                                  <a:effectLst/>
                                                  <a:latin typeface="Cambria Math" panose="02040503050406030204" pitchFamily="18" charset="0"/>
                                                  <a:ea typeface="+mn-ea"/>
                                                  <a:cs typeface="+mn-cs"/>
                                                </a:rPr>
                                              </m:ctrlPr>
                                            </m:accPr>
                                            <m:e>
                                              <m:r>
                                                <a:rPr lang="en-US" sz="1100" b="0" i="1">
                                                  <a:solidFill>
                                                    <a:schemeClr val="tx1"/>
                                                  </a:solidFill>
                                                  <a:effectLst/>
                                                  <a:latin typeface="Cambria Math" panose="02040503050406030204" pitchFamily="18" charset="0"/>
                                                  <a:ea typeface="+mn-ea"/>
                                                  <a:cs typeface="+mn-cs"/>
                                                </a:rPr>
                                                <m:t>𝑤𝑒𝑖𝑔h𝑡𝑒𝑑</m:t>
                                              </m:r>
                                              <m:r>
                                                <a:rPr lang="en-US" sz="1100" b="0" i="1">
                                                  <a:solidFill>
                                                    <a:schemeClr val="tx1"/>
                                                  </a:solidFill>
                                                  <a:effectLst/>
                                                  <a:latin typeface="Cambria Math" panose="02040503050406030204" pitchFamily="18" charset="0"/>
                                                  <a:ea typeface="+mn-ea"/>
                                                  <a:cs typeface="+mn-cs"/>
                                                </a:rPr>
                                                <m:t> </m:t>
                                              </m:r>
                                              <m:r>
                                                <a:rPr lang="en-US" sz="1100" b="0" i="1">
                                                  <a:solidFill>
                                                    <a:schemeClr val="tx1"/>
                                                  </a:solidFill>
                                                  <a:effectLst/>
                                                  <a:latin typeface="Cambria Math" panose="02040503050406030204" pitchFamily="18" charset="0"/>
                                                  <a:ea typeface="+mn-ea"/>
                                                  <a:cs typeface="+mn-cs"/>
                                                </a:rPr>
                                                <m:t>𝐿</m:t>
                                              </m:r>
                                              <m:sSub>
                                                <m:sSubPr>
                                                  <m:ctrlPr>
                                                    <a:rPr lang="en-US" sz="1100" b="0" i="1">
                                                      <a:solidFill>
                                                        <a:schemeClr val="tx1"/>
                                                      </a:solidFill>
                                                      <a:effectLst/>
                                                      <a:latin typeface="Cambria Math" panose="02040503050406030204" pitchFamily="18" charset="0"/>
                                                      <a:ea typeface="+mn-ea"/>
                                                      <a:cs typeface="+mn-cs"/>
                                                    </a:rPr>
                                                  </m:ctrlPr>
                                                </m:sSubPr>
                                                <m:e>
                                                  <m:r>
                                                    <a:rPr lang="en-US" sz="1100" b="0" i="1">
                                                      <a:solidFill>
                                                        <a:schemeClr val="tx1"/>
                                                      </a:solidFill>
                                                      <a:effectLst/>
                                                      <a:latin typeface="Cambria Math" panose="02040503050406030204" pitchFamily="18" charset="0"/>
                                                      <a:ea typeface="+mn-ea"/>
                                                      <a:cs typeface="+mn-cs"/>
                                                    </a:rPr>
                                                    <m:t>𝐸</m:t>
                                                  </m:r>
                                                </m:e>
                                                <m:sub>
                                                  <m:r>
                                                    <a:rPr lang="en-US" sz="1100" b="0" i="1">
                                                      <a:solidFill>
                                                        <a:schemeClr val="tx1"/>
                                                      </a:solidFill>
                                                      <a:effectLst/>
                                                      <a:latin typeface="Cambria Math" panose="02040503050406030204" pitchFamily="18" charset="0"/>
                                                      <a:ea typeface="+mn-ea"/>
                                                      <a:cs typeface="+mn-cs"/>
                                                    </a:rPr>
                                                    <m:t>𝑖𝑛𝑐𝑜𝑚𝑒</m:t>
                                                  </m:r>
                                                  <m:r>
                                                    <a:rPr lang="en-US" sz="1100" b="0" i="1">
                                                      <a:solidFill>
                                                        <a:schemeClr val="tx1"/>
                                                      </a:solidFill>
                                                      <a:effectLst/>
                                                      <a:latin typeface="Cambria Math" panose="02040503050406030204" pitchFamily="18" charset="0"/>
                                                      <a:ea typeface="+mn-ea"/>
                                                      <a:cs typeface="+mn-cs"/>
                                                    </a:rPr>
                                                    <m:t> </m:t>
                                                  </m:r>
                                                  <m:r>
                                                    <a:rPr lang="en-US" sz="1100" b="0" i="1">
                                                      <a:solidFill>
                                                        <a:schemeClr val="tx1"/>
                                                      </a:solidFill>
                                                      <a:effectLst/>
                                                      <a:latin typeface="Cambria Math" panose="02040503050406030204" pitchFamily="18" charset="0"/>
                                                      <a:ea typeface="+mn-ea"/>
                                                      <a:cs typeface="+mn-cs"/>
                                                    </a:rPr>
                                                    <m:t>𝑔𝑟𝑜𝑢𝑝𝑠</m:t>
                                                  </m:r>
                                                </m:sub>
                                              </m:sSub>
                                            </m:e>
                                          </m:acc>
                                          <m:r>
                                            <a:rPr lang="en-US" sz="1100" b="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+mn-ea"/>
                                              <a:cs typeface="+mn-cs"/>
                                            </a:rPr>
                                            <m:t> </m:t>
                                          </m:r>
                                        </m:e>
                                      </m:d>
                                    </m:e>
                                    <m:sup>
                                      <m:r>
                                        <a:rPr lang="en-US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2</m:t>
                                      </m:r>
                                    </m:sup>
                                  </m:sSup>
                                </m:e>
                              </m:nary>
                            </m:e>
                          </m:nary>
                          <m:r>
                            <a:rPr lang="en-US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 +</m:t>
                          </m:r>
                          <m:nary>
                            <m:naryPr>
                              <m:chr m:val="∑"/>
                              <m:subHide m:val="on"/>
                              <m:supHide m:val="on"/>
                              <m:ctrlPr>
                                <a:rPr lang="en-US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naryPr>
                            <m:sub/>
                            <m:sup/>
                            <m:e>
                              <m:r>
                                <a:rPr lang="en-US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𝑝𝑜𝑝𝑢𝑙𝑎𝑡𝑖𝑜</m:t>
                              </m:r>
                              <m:sSub>
                                <m:sSubPr>
                                  <m:ctrlPr>
                                    <a:rPr lang="en-US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sSubPr>
                                <m:e>
                                  <m:r>
                                    <a:rPr lang="en-US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𝑛</m:t>
                                  </m:r>
                                </m:e>
                                <m:sub>
                                  <m:sSub>
                                    <m:sSubPr>
                                      <m:ctrlPr>
                                        <a:rPr lang="en-US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en-US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𝑖</m:t>
                                      </m:r>
                                    </m:e>
                                    <m:sub>
                                      <m:r>
                                        <a:rPr lang="en-US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𝐿𝑀</m:t>
                                      </m:r>
                                    </m:sub>
                                  </m:sSub>
                                </m:sub>
                              </m:sSub>
                              <m:r>
                                <a:rPr lang="en-US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∗</m:t>
                              </m:r>
                              <m:sSup>
                                <m:sSupPr>
                                  <m:ctrlPr>
                                    <a:rPr lang="en-US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sSupPr>
                                <m:e>
                                  <m:d>
                                    <m:dPr>
                                      <m:ctrlPr>
                                        <a:rPr lang="en-US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dPr>
                                    <m:e>
                                      <m:r>
                                        <a:rPr lang="en-US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𝐿</m:t>
                                      </m:r>
                                      <m:sSub>
                                        <m:sSubPr>
                                          <m:ctrlPr>
                                            <a:rPr lang="en-US" sz="1100" b="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+mn-ea"/>
                                              <a:cs typeface="+mn-cs"/>
                                            </a:rPr>
                                          </m:ctrlPr>
                                        </m:sSubPr>
                                        <m:e>
                                          <m:sSub>
                                            <m:sSubPr>
                                              <m:ctrlPr>
                                                <a:rPr lang="en-US" sz="1100" b="0" i="1">
                                                  <a:solidFill>
                                                    <a:schemeClr val="tx1"/>
                                                  </a:solidFill>
                                                  <a:effectLst/>
                                                  <a:latin typeface="Cambria Math" panose="02040503050406030204" pitchFamily="18" charset="0"/>
                                                  <a:ea typeface="+mn-ea"/>
                                                  <a:cs typeface="+mn-cs"/>
                                                </a:rPr>
                                              </m:ctrlPr>
                                            </m:sSubPr>
                                            <m:e>
                                              <m:r>
                                                <a:rPr lang="en-US" sz="1100" b="0" i="1">
                                                  <a:solidFill>
                                                    <a:schemeClr val="tx1"/>
                                                  </a:solidFill>
                                                  <a:effectLst/>
                                                  <a:latin typeface="Cambria Math" panose="02040503050406030204" pitchFamily="18" charset="0"/>
                                                  <a:ea typeface="+mn-ea"/>
                                                  <a:cs typeface="+mn-cs"/>
                                                </a:rPr>
                                                <m:t>𝐸</m:t>
                                              </m:r>
                                            </m:e>
                                            <m:sub>
                                              <m:r>
                                                <a:rPr lang="en-US" sz="1100" b="0" i="1">
                                                  <a:solidFill>
                                                    <a:schemeClr val="tx1"/>
                                                  </a:solidFill>
                                                  <a:effectLst/>
                                                  <a:latin typeface="Cambria Math" panose="02040503050406030204" pitchFamily="18" charset="0"/>
                                                  <a:ea typeface="+mn-ea"/>
                                                  <a:cs typeface="+mn-cs"/>
                                                </a:rPr>
                                                <m:t>𝑖</m:t>
                                              </m:r>
                                            </m:sub>
                                          </m:sSub>
                                        </m:e>
                                        <m:sub>
                                          <m:r>
                                            <a:rPr lang="en-US" sz="1100" b="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+mn-ea"/>
                                              <a:cs typeface="+mn-cs"/>
                                            </a:rPr>
                                            <m:t>𝐿𝑀</m:t>
                                          </m:r>
                                        </m:sub>
                                      </m:sSub>
                                      <m:r>
                                        <a:rPr lang="en-US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−</m:t>
                                      </m:r>
                                      <m:acc>
                                        <m:accPr>
                                          <m:chr m:val="̅"/>
                                          <m:ctrlPr>
                                            <a:rPr lang="en-US" sz="1100" b="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+mn-ea"/>
                                              <a:cs typeface="+mn-cs"/>
                                            </a:rPr>
                                          </m:ctrlPr>
                                        </m:accPr>
                                        <m:e>
                                          <m:r>
                                            <a:rPr lang="en-US" sz="1100" b="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+mn-ea"/>
                                              <a:cs typeface="+mn-cs"/>
                                            </a:rPr>
                                            <m:t>𝑤𝑒𝑖𝑔h𝑡𝑒𝑑</m:t>
                                          </m:r>
                                          <m:r>
                                            <a:rPr lang="en-US" sz="1100" b="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+mn-ea"/>
                                              <a:cs typeface="+mn-cs"/>
                                            </a:rPr>
                                            <m:t> </m:t>
                                          </m:r>
                                          <m:r>
                                            <a:rPr lang="en-US" sz="1100" b="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+mn-ea"/>
                                              <a:cs typeface="+mn-cs"/>
                                            </a:rPr>
                                            <m:t>𝐿</m:t>
                                          </m:r>
                                          <m:sSub>
                                            <m:sSubPr>
                                              <m:ctrlPr>
                                                <a:rPr lang="en-US" sz="1100" b="0" i="1">
                                                  <a:solidFill>
                                                    <a:schemeClr val="tx1"/>
                                                  </a:solidFill>
                                                  <a:effectLst/>
                                                  <a:latin typeface="Cambria Math" panose="02040503050406030204" pitchFamily="18" charset="0"/>
                                                  <a:ea typeface="+mn-ea"/>
                                                  <a:cs typeface="+mn-cs"/>
                                                </a:rPr>
                                              </m:ctrlPr>
                                            </m:sSubPr>
                                            <m:e>
                                              <m:r>
                                                <a:rPr lang="en-US" sz="1100" b="0" i="1">
                                                  <a:solidFill>
                                                    <a:schemeClr val="tx1"/>
                                                  </a:solidFill>
                                                  <a:effectLst/>
                                                  <a:latin typeface="Cambria Math" panose="02040503050406030204" pitchFamily="18" charset="0"/>
                                                  <a:ea typeface="+mn-ea"/>
                                                  <a:cs typeface="+mn-cs"/>
                                                </a:rPr>
                                                <m:t>𝐸</m:t>
                                              </m:r>
                                            </m:e>
                                            <m:sub>
                                              <m:r>
                                                <a:rPr lang="en-US" sz="1100" b="0" i="1">
                                                  <a:solidFill>
                                                    <a:schemeClr val="tx1"/>
                                                  </a:solidFill>
                                                  <a:effectLst/>
                                                  <a:latin typeface="Cambria Math" panose="02040503050406030204" pitchFamily="18" charset="0"/>
                                                  <a:ea typeface="+mn-ea"/>
                                                  <a:cs typeface="+mn-cs"/>
                                                </a:rPr>
                                                <m:t>𝑖𝑛𝑐𝑜𝑚𝑒</m:t>
                                              </m:r>
                                              <m:r>
                                                <a:rPr lang="en-US" sz="1100" b="0" i="1">
                                                  <a:solidFill>
                                                    <a:schemeClr val="tx1"/>
                                                  </a:solidFill>
                                                  <a:effectLst/>
                                                  <a:latin typeface="Cambria Math" panose="02040503050406030204" pitchFamily="18" charset="0"/>
                                                  <a:ea typeface="+mn-ea"/>
                                                  <a:cs typeface="+mn-cs"/>
                                                </a:rPr>
                                                <m:t> </m:t>
                                              </m:r>
                                              <m:r>
                                                <a:rPr lang="en-US" sz="1100" b="0" i="1">
                                                  <a:solidFill>
                                                    <a:schemeClr val="tx1"/>
                                                  </a:solidFill>
                                                  <a:effectLst/>
                                                  <a:latin typeface="Cambria Math" panose="02040503050406030204" pitchFamily="18" charset="0"/>
                                                  <a:ea typeface="+mn-ea"/>
                                                  <a:cs typeface="+mn-cs"/>
                                                </a:rPr>
                                                <m:t>𝑔𝑟𝑜𝑢𝑝𝑠</m:t>
                                              </m:r>
                                            </m:sub>
                                          </m:sSub>
                                        </m:e>
                                      </m:acc>
                                      <m:r>
                                        <a:rPr lang="en-US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 </m:t>
                                      </m:r>
                                    </m:e>
                                  </m:d>
                                </m:e>
                                <m:sup>
                                  <m:r>
                                    <a:rPr lang="en-US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2</m:t>
                                  </m:r>
                                </m:sup>
                              </m:sSup>
                            </m:e>
                          </m:nary>
                          <m:r>
                            <a:rPr lang="en-US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+</m:t>
                          </m:r>
                          <m:nary>
                            <m:naryPr>
                              <m:chr m:val="∑"/>
                              <m:subHide m:val="on"/>
                              <m:supHide m:val="on"/>
                              <m:ctrlPr>
                                <a:rPr lang="en-US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naryPr>
                            <m:sub/>
                            <m:sup/>
                            <m:e>
                              <m:r>
                                <a:rPr lang="en-US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𝑝𝑜𝑝𝑢𝑙𝑎𝑡𝑖𝑜</m:t>
                              </m:r>
                              <m:sSub>
                                <m:sSubPr>
                                  <m:ctrlPr>
                                    <a:rPr lang="en-US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sSubPr>
                                <m:e>
                                  <m:r>
                                    <a:rPr lang="en-US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𝑛</m:t>
                                  </m:r>
                                </m:e>
                                <m:sub>
                                  <m:sSub>
                                    <m:sSubPr>
                                      <m:ctrlPr>
                                        <a:rPr lang="en-US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en-US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𝑖</m:t>
                                      </m:r>
                                    </m:e>
                                    <m:sub>
                                      <m:r>
                                        <a:rPr lang="en-US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𝐿𝑜𝑤</m:t>
                                      </m:r>
                                    </m:sub>
                                  </m:sSub>
                                </m:sub>
                              </m:sSub>
                              <m:r>
                                <a:rPr lang="en-US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∗</m:t>
                              </m:r>
                              <m:sSup>
                                <m:sSupPr>
                                  <m:ctrlPr>
                                    <a:rPr lang="en-US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sSupPr>
                                <m:e>
                                  <m:d>
                                    <m:dPr>
                                      <m:ctrlPr>
                                        <a:rPr lang="en-US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dPr>
                                    <m:e>
                                      <m:r>
                                        <a:rPr lang="en-US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𝐿</m:t>
                                      </m:r>
                                      <m:sSub>
                                        <m:sSubPr>
                                          <m:ctrlPr>
                                            <a:rPr lang="en-US" sz="1100" b="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+mn-ea"/>
                                              <a:cs typeface="+mn-cs"/>
                                            </a:rPr>
                                          </m:ctrlPr>
                                        </m:sSubPr>
                                        <m:e>
                                          <m:sSub>
                                            <m:sSubPr>
                                              <m:ctrlPr>
                                                <a:rPr lang="en-US" sz="1100" b="0" i="1">
                                                  <a:solidFill>
                                                    <a:schemeClr val="tx1"/>
                                                  </a:solidFill>
                                                  <a:effectLst/>
                                                  <a:latin typeface="Cambria Math" panose="02040503050406030204" pitchFamily="18" charset="0"/>
                                                  <a:ea typeface="+mn-ea"/>
                                                  <a:cs typeface="+mn-cs"/>
                                                </a:rPr>
                                              </m:ctrlPr>
                                            </m:sSubPr>
                                            <m:e>
                                              <m:r>
                                                <a:rPr lang="en-US" sz="1100" b="0" i="1">
                                                  <a:solidFill>
                                                    <a:schemeClr val="tx1"/>
                                                  </a:solidFill>
                                                  <a:effectLst/>
                                                  <a:latin typeface="Cambria Math" panose="02040503050406030204" pitchFamily="18" charset="0"/>
                                                  <a:ea typeface="+mn-ea"/>
                                                  <a:cs typeface="+mn-cs"/>
                                                </a:rPr>
                                                <m:t>𝐸</m:t>
                                              </m:r>
                                            </m:e>
                                            <m:sub>
                                              <m:r>
                                                <a:rPr lang="en-US" sz="1100" b="0" i="1">
                                                  <a:solidFill>
                                                    <a:schemeClr val="tx1"/>
                                                  </a:solidFill>
                                                  <a:effectLst/>
                                                  <a:latin typeface="Cambria Math" panose="02040503050406030204" pitchFamily="18" charset="0"/>
                                                  <a:ea typeface="+mn-ea"/>
                                                  <a:cs typeface="+mn-cs"/>
                                                </a:rPr>
                                                <m:t>𝑖</m:t>
                                              </m:r>
                                            </m:sub>
                                          </m:sSub>
                                        </m:e>
                                        <m:sub>
                                          <m:r>
                                            <a:rPr lang="en-US" sz="1100" b="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+mn-ea"/>
                                              <a:cs typeface="+mn-cs"/>
                                            </a:rPr>
                                            <m:t>𝐿𝑜𝑤</m:t>
                                          </m:r>
                                        </m:sub>
                                      </m:sSub>
                                      <m:r>
                                        <a:rPr lang="en-US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−</m:t>
                                      </m:r>
                                      <m:acc>
                                        <m:accPr>
                                          <m:chr m:val="̅"/>
                                          <m:ctrlPr>
                                            <a:rPr lang="en-US" sz="1100" b="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+mn-ea"/>
                                              <a:cs typeface="+mn-cs"/>
                                            </a:rPr>
                                          </m:ctrlPr>
                                        </m:accPr>
                                        <m:e>
                                          <m:r>
                                            <a:rPr lang="en-US" sz="1100" b="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+mn-ea"/>
                                              <a:cs typeface="+mn-cs"/>
                                            </a:rPr>
                                            <m:t>𝑤𝑒𝑖𝑔h𝑡𝑒𝑑</m:t>
                                          </m:r>
                                          <m:r>
                                            <a:rPr lang="en-US" sz="1100" b="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+mn-ea"/>
                                              <a:cs typeface="+mn-cs"/>
                                            </a:rPr>
                                            <m:t> </m:t>
                                          </m:r>
                                          <m:r>
                                            <a:rPr lang="en-US" sz="1100" b="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+mn-ea"/>
                                              <a:cs typeface="+mn-cs"/>
                                            </a:rPr>
                                            <m:t>𝐿</m:t>
                                          </m:r>
                                          <m:sSub>
                                            <m:sSubPr>
                                              <m:ctrlPr>
                                                <a:rPr lang="en-US" sz="1100" b="0" i="1">
                                                  <a:solidFill>
                                                    <a:schemeClr val="tx1"/>
                                                  </a:solidFill>
                                                  <a:effectLst/>
                                                  <a:latin typeface="Cambria Math" panose="02040503050406030204" pitchFamily="18" charset="0"/>
                                                  <a:ea typeface="+mn-ea"/>
                                                  <a:cs typeface="+mn-cs"/>
                                                </a:rPr>
                                              </m:ctrlPr>
                                            </m:sSubPr>
                                            <m:e>
                                              <m:r>
                                                <a:rPr lang="en-US" sz="1100" b="0" i="1">
                                                  <a:solidFill>
                                                    <a:schemeClr val="tx1"/>
                                                  </a:solidFill>
                                                  <a:effectLst/>
                                                  <a:latin typeface="Cambria Math" panose="02040503050406030204" pitchFamily="18" charset="0"/>
                                                  <a:ea typeface="+mn-ea"/>
                                                  <a:cs typeface="+mn-cs"/>
                                                </a:rPr>
                                                <m:t>𝐸</m:t>
                                              </m:r>
                                            </m:e>
                                            <m:sub>
                                              <m:r>
                                                <a:rPr lang="en-US" sz="1100" b="0" i="1">
                                                  <a:solidFill>
                                                    <a:schemeClr val="tx1"/>
                                                  </a:solidFill>
                                                  <a:effectLst/>
                                                  <a:latin typeface="Cambria Math" panose="02040503050406030204" pitchFamily="18" charset="0"/>
                                                  <a:ea typeface="+mn-ea"/>
                                                  <a:cs typeface="+mn-cs"/>
                                                </a:rPr>
                                                <m:t>𝑖𝑛𝑐𝑜𝑚𝑒</m:t>
                                              </m:r>
                                              <m:r>
                                                <a:rPr lang="en-US" sz="1100" b="0" i="1">
                                                  <a:solidFill>
                                                    <a:schemeClr val="tx1"/>
                                                  </a:solidFill>
                                                  <a:effectLst/>
                                                  <a:latin typeface="Cambria Math" panose="02040503050406030204" pitchFamily="18" charset="0"/>
                                                  <a:ea typeface="+mn-ea"/>
                                                  <a:cs typeface="+mn-cs"/>
                                                </a:rPr>
                                                <m:t> </m:t>
                                              </m:r>
                                              <m:r>
                                                <a:rPr lang="en-US" sz="1100" b="0" i="1">
                                                  <a:solidFill>
                                                    <a:schemeClr val="tx1"/>
                                                  </a:solidFill>
                                                  <a:effectLst/>
                                                  <a:latin typeface="Cambria Math" panose="02040503050406030204" pitchFamily="18" charset="0"/>
                                                  <a:ea typeface="+mn-ea"/>
                                                  <a:cs typeface="+mn-cs"/>
                                                </a:rPr>
                                                <m:t>𝑔𝑟𝑜𝑢𝑝𝑠</m:t>
                                              </m:r>
                                            </m:sub>
                                          </m:sSub>
                                        </m:e>
                                      </m:acc>
                                      <m:r>
                                        <a:rPr lang="en-US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 </m:t>
                                      </m:r>
                                    </m:e>
                                  </m:d>
                                </m:e>
                                <m:sup>
                                  <m:r>
                                    <a:rPr lang="en-US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2</m:t>
                                  </m:r>
                                </m:sup>
                              </m:sSup>
                            </m:e>
                          </m:nary>
                        </m:e>
                      </m:d>
                    </m:num>
                    <m:den>
                      <m:nary>
                        <m:naryPr>
                          <m:chr m:val="∑"/>
                          <m:subHide m:val="on"/>
                          <m:supHide m:val="on"/>
                          <m:ctrlPr>
                            <a:rPr lang="en-US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naryPr>
                        <m:sub/>
                        <m:sup/>
                        <m:e>
                          <m:r>
                            <a:rPr lang="en-US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𝑝𝑜𝑝𝑢𝑙𝑎𝑡𝑖𝑜</m:t>
                          </m:r>
                          <m:sSub>
                            <m:sSubPr>
                              <m:ctrlPr>
                                <a:rPr lang="en-US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a:rPr lang="en-US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𝑛</m:t>
                              </m:r>
                            </m:e>
                            <m:sub>
                              <m:r>
                                <a:rPr lang="en-US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𝑖</m:t>
                              </m:r>
                            </m:sub>
                          </m:sSub>
                        </m:e>
                      </m:nary>
                    </m:den>
                  </m:f>
                </m:oMath>
              </a14:m>
              <a:r>
                <a:rPr lang="en-US" sz="1100"/>
                <a:t> </a:t>
              </a:r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321D5724-5914-4E14-A09B-F6CCD0BBFD3B}"/>
                </a:ext>
              </a:extLst>
            </xdr:cNvPr>
            <xdr:cNvSpPr txBox="1"/>
          </xdr:nvSpPr>
          <xdr:spPr>
            <a:xfrm>
              <a:off x="7185024" y="1798635"/>
              <a:ext cx="10868025" cy="5064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[∑▒〖𝑝𝑜𝑝𝑢𝑙𝑎𝑡𝑖𝑜𝑛_(𝑖_ℎ𝑖𝑔ℎ )∗(𝐿〖𝐸_𝑖〗_𝐻𝑖𝑔ℎ−(𝑤𝑒𝑖𝑔ℎ𝑡𝑒𝑑 𝐿𝐸_(𝑖𝑛𝑐𝑜𝑚𝑒 𝑔𝑟𝑜𝑢𝑝𝑠) ) ̅  )^2+∑▒〖𝑝𝑜𝑝𝑢𝑙𝑎𝑡𝑖𝑜𝑛_(𝑖_𝑈𝑀 )∗(𝐿〖𝐸_𝑖〗_𝑈𝑀−(𝑤𝑒𝑖𝑔ℎ𝑡𝑒𝑑 𝐿𝐸_(𝑖𝑛𝑐𝑜𝑚𝑒 𝑔𝑟𝑜𝑢𝑝𝑠) ) ̅  )^2 〗〗  +∑▒〖𝑝𝑜𝑝𝑢𝑙𝑎𝑡𝑖𝑜𝑛_(𝑖_𝐿𝑀 )∗(𝐿〖𝐸_𝑖〗_𝐿𝑀−(𝑤𝑒𝑖𝑔ℎ𝑡𝑒𝑑 𝐿𝐸_(𝑖𝑛𝑐𝑜𝑚𝑒 𝑔𝑟𝑜𝑢𝑝𝑠) ) ̅  )^2 〗+∑▒〖𝑝𝑜𝑝𝑢𝑙𝑎𝑡𝑖𝑜𝑛_(𝑖_𝐿𝑜𝑤 )∗(𝐿〖𝐸_𝑖〗_𝐿𝑜𝑤−(𝑤𝑒𝑖𝑔ℎ𝑡𝑒𝑑 𝐿𝐸_(𝑖𝑛𝑐𝑜𝑚𝑒 𝑔𝑟𝑜𝑢𝑝𝑠) ) ̅  )^2 〗]/(∑▒〖𝑝𝑜𝑝𝑢𝑙𝑎𝑡𝑖𝑜𝑛_𝑖 〗)</a:t>
              </a:r>
              <a:r>
                <a:rPr lang="en-US" sz="1100"/>
                <a:t> </a:t>
              </a:r>
            </a:p>
          </xdr:txBody>
        </xdr:sp>
      </mc:Fallback>
    </mc:AlternateContent>
    <xdr:clientData/>
  </xdr:oneCellAnchor>
  <xdr:oneCellAnchor>
    <xdr:from>
      <xdr:col>4</xdr:col>
      <xdr:colOff>123825</xdr:colOff>
      <xdr:row>8</xdr:row>
      <xdr:rowOff>409575</xdr:rowOff>
    </xdr:from>
    <xdr:ext cx="10868025" cy="5064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B52632F3-79FA-46C0-B980-5F68A185532A}"/>
                </a:ext>
              </a:extLst>
            </xdr:cNvPr>
            <xdr:cNvSpPr txBox="1"/>
          </xdr:nvSpPr>
          <xdr:spPr>
            <a:xfrm>
              <a:off x="7165975" y="2619375"/>
              <a:ext cx="10868025" cy="5064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14:m>
                <m:oMath xmlns:m="http://schemas.openxmlformats.org/officeDocument/2006/math">
                  <m:f>
                    <m:fPr>
                      <m:ctrlP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fPr>
                    <m:num>
                      <m:d>
                        <m:dPr>
                          <m:begChr m:val="["/>
                          <m:endChr m:val="]"/>
                          <m:ctrlPr>
                            <a:rPr lang="en-US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dPr>
                        <m:e>
                          <m:nary>
                            <m:naryPr>
                              <m:chr m:val="∑"/>
                              <m:subHide m:val="on"/>
                              <m:supHide m:val="on"/>
                              <m:ctrlPr>
                                <a:rPr lang="en-US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naryPr>
                            <m:sub/>
                            <m:sup/>
                            <m:e>
                              <m:r>
                                <a:rPr lang="en-US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𝑝𝑜𝑝𝑢𝑙𝑎𝑡𝑖𝑜</m:t>
                              </m:r>
                              <m:sSub>
                                <m:sSubPr>
                                  <m:ctrlPr>
                                    <a:rPr lang="en-US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sSubPr>
                                <m:e>
                                  <m:r>
                                    <a:rPr lang="en-US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𝑛</m:t>
                                  </m:r>
                                </m:e>
                                <m:sub>
                                  <m:sSub>
                                    <m:sSubPr>
                                      <m:ctrlPr>
                                        <a:rPr lang="en-US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en-US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𝑖</m:t>
                                      </m:r>
                                    </m:e>
                                    <m:sub>
                                      <m:r>
                                        <a:rPr lang="en-US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h𝑖𝑔h</m:t>
                                      </m:r>
                                    </m:sub>
                                  </m:sSub>
                                </m:sub>
                              </m:sSub>
                              <m:r>
                                <a:rPr lang="en-US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∗</m:t>
                              </m:r>
                              <m:sSup>
                                <m:sSupPr>
                                  <m:ctrlPr>
                                    <a:rPr lang="en-US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sSupPr>
                                <m:e>
                                  <m:d>
                                    <m:dPr>
                                      <m:ctrlPr>
                                        <a:rPr lang="en-US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dPr>
                                    <m:e>
                                      <m:r>
                                        <a:rPr lang="en-US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𝐿</m:t>
                                      </m:r>
                                      <m:sSub>
                                        <m:sSubPr>
                                          <m:ctrlPr>
                                            <a:rPr lang="en-US" sz="1100" b="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+mn-ea"/>
                                              <a:cs typeface="+mn-cs"/>
                                            </a:rPr>
                                          </m:ctrlPr>
                                        </m:sSubPr>
                                        <m:e>
                                          <m:sSub>
                                            <m:sSubPr>
                                              <m:ctrlPr>
                                                <a:rPr lang="en-US" sz="1100" b="0" i="1">
                                                  <a:solidFill>
                                                    <a:schemeClr val="tx1"/>
                                                  </a:solidFill>
                                                  <a:effectLst/>
                                                  <a:latin typeface="Cambria Math" panose="02040503050406030204" pitchFamily="18" charset="0"/>
                                                  <a:ea typeface="+mn-ea"/>
                                                  <a:cs typeface="+mn-cs"/>
                                                </a:rPr>
                                              </m:ctrlPr>
                                            </m:sSubPr>
                                            <m:e>
                                              <m:r>
                                                <a:rPr lang="en-US" sz="1100" b="0" i="1">
                                                  <a:solidFill>
                                                    <a:schemeClr val="tx1"/>
                                                  </a:solidFill>
                                                  <a:effectLst/>
                                                  <a:latin typeface="Cambria Math" panose="02040503050406030204" pitchFamily="18" charset="0"/>
                                                  <a:ea typeface="+mn-ea"/>
                                                  <a:cs typeface="+mn-cs"/>
                                                </a:rPr>
                                                <m:t>𝐸</m:t>
                                              </m:r>
                                            </m:e>
                                            <m:sub>
                                              <m:r>
                                                <a:rPr lang="en-US" sz="1100" b="0" i="1">
                                                  <a:solidFill>
                                                    <a:schemeClr val="tx1"/>
                                                  </a:solidFill>
                                                  <a:effectLst/>
                                                  <a:latin typeface="Cambria Math" panose="02040503050406030204" pitchFamily="18" charset="0"/>
                                                  <a:ea typeface="+mn-ea"/>
                                                  <a:cs typeface="+mn-cs"/>
                                                </a:rPr>
                                                <m:t>𝑖</m:t>
                                              </m:r>
                                            </m:sub>
                                          </m:sSub>
                                        </m:e>
                                        <m:sub>
                                          <m:r>
                                            <a:rPr lang="en-US" sz="1100" b="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+mn-ea"/>
                                              <a:cs typeface="+mn-cs"/>
                                            </a:rPr>
                                            <m:t>𝐻𝑖𝑔h</m:t>
                                          </m:r>
                                        </m:sub>
                                      </m:sSub>
                                      <m:r>
                                        <a:rPr lang="en-US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−</m:t>
                                      </m:r>
                                      <m:acc>
                                        <m:accPr>
                                          <m:chr m:val="̅"/>
                                          <m:ctrlPr>
                                            <a:rPr lang="en-US" sz="1100" b="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+mn-ea"/>
                                              <a:cs typeface="+mn-cs"/>
                                            </a:rPr>
                                          </m:ctrlPr>
                                        </m:accPr>
                                        <m:e>
                                          <m:r>
                                            <a:rPr lang="en-US" sz="1100" b="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+mn-ea"/>
                                              <a:cs typeface="+mn-cs"/>
                                            </a:rPr>
                                            <m:t>𝑤𝑒𝑖𝑔h𝑡𝑒𝑑</m:t>
                                          </m:r>
                                          <m:r>
                                            <a:rPr lang="en-US" sz="1100" b="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+mn-ea"/>
                                              <a:cs typeface="+mn-cs"/>
                                            </a:rPr>
                                            <m:t> </m:t>
                                          </m:r>
                                          <m:r>
                                            <a:rPr lang="en-US" sz="1100" b="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+mn-ea"/>
                                              <a:cs typeface="+mn-cs"/>
                                            </a:rPr>
                                            <m:t>𝐿</m:t>
                                          </m:r>
                                          <m:sSub>
                                            <m:sSubPr>
                                              <m:ctrlPr>
                                                <a:rPr lang="en-US" sz="1100" b="0" i="1">
                                                  <a:solidFill>
                                                    <a:schemeClr val="tx1"/>
                                                  </a:solidFill>
                                                  <a:effectLst/>
                                                  <a:latin typeface="Cambria Math" panose="02040503050406030204" pitchFamily="18" charset="0"/>
                                                  <a:ea typeface="+mn-ea"/>
                                                  <a:cs typeface="+mn-cs"/>
                                                </a:rPr>
                                              </m:ctrlPr>
                                            </m:sSubPr>
                                            <m:e>
                                              <m:r>
                                                <a:rPr lang="en-US" sz="1100" b="0" i="1">
                                                  <a:solidFill>
                                                    <a:schemeClr val="tx1"/>
                                                  </a:solidFill>
                                                  <a:effectLst/>
                                                  <a:latin typeface="Cambria Math" panose="02040503050406030204" pitchFamily="18" charset="0"/>
                                                  <a:ea typeface="+mn-ea"/>
                                                  <a:cs typeface="+mn-cs"/>
                                                </a:rPr>
                                                <m:t>𝐸</m:t>
                                              </m:r>
                                            </m:e>
                                            <m:sub>
                                              <m:r>
                                                <a:rPr lang="en-US" sz="1100" b="0" i="1">
                                                  <a:solidFill>
                                                    <a:schemeClr val="tx1"/>
                                                  </a:solidFill>
                                                  <a:effectLst/>
                                                  <a:latin typeface="Cambria Math" panose="02040503050406030204" pitchFamily="18" charset="0"/>
                                                  <a:ea typeface="+mn-ea"/>
                                                  <a:cs typeface="+mn-cs"/>
                                                </a:rPr>
                                                <m:t>h𝑖𝑔h</m:t>
                                              </m:r>
                                            </m:sub>
                                          </m:sSub>
                                        </m:e>
                                      </m:acc>
                                      <m:r>
                                        <a:rPr lang="en-US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 </m:t>
                                      </m:r>
                                    </m:e>
                                  </m:d>
                                </m:e>
                                <m:sup>
                                  <m:r>
                                    <a:rPr lang="en-US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2</m:t>
                                  </m:r>
                                </m:sup>
                              </m:sSup>
                              <m:r>
                                <a:rPr lang="en-US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+</m:t>
                              </m:r>
                              <m:nary>
                                <m:naryPr>
                                  <m:chr m:val="∑"/>
                                  <m:subHide m:val="on"/>
                                  <m:supHide m:val="on"/>
                                  <m:ctrlPr>
                                    <a:rPr lang="en-US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naryPr>
                                <m:sub/>
                                <m:sup/>
                                <m:e>
                                  <m:r>
                                    <a:rPr lang="en-US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𝑝𝑜𝑝𝑢𝑙𝑎𝑡𝑖𝑜</m:t>
                                  </m:r>
                                  <m:sSub>
                                    <m:sSubPr>
                                      <m:ctrlPr>
                                        <a:rPr lang="en-US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en-US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𝑛</m:t>
                                      </m:r>
                                    </m:e>
                                    <m:sub>
                                      <m:sSub>
                                        <m:sSubPr>
                                          <m:ctrlPr>
                                            <a:rPr lang="en-US" sz="1100" b="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+mn-ea"/>
                                              <a:cs typeface="+mn-cs"/>
                                            </a:rPr>
                                          </m:ctrlPr>
                                        </m:sSubPr>
                                        <m:e>
                                          <m:r>
                                            <a:rPr lang="en-US" sz="1100" b="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+mn-ea"/>
                                              <a:cs typeface="+mn-cs"/>
                                            </a:rPr>
                                            <m:t>𝑖</m:t>
                                          </m:r>
                                        </m:e>
                                        <m:sub>
                                          <m:r>
                                            <a:rPr lang="en-US" sz="1100" b="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+mn-ea"/>
                                              <a:cs typeface="+mn-cs"/>
                                            </a:rPr>
                                            <m:t>𝑈𝑀</m:t>
                                          </m:r>
                                        </m:sub>
                                      </m:sSub>
                                    </m:sub>
                                  </m:sSub>
                                  <m:r>
                                    <a:rPr lang="en-US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∗</m:t>
                                  </m:r>
                                  <m:sSup>
                                    <m:sSupPr>
                                      <m:ctrlPr>
                                        <a:rPr lang="en-US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pPr>
                                    <m:e>
                                      <m:d>
                                        <m:dPr>
                                          <m:ctrlPr>
                                            <a:rPr lang="en-US" sz="1100" b="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+mn-ea"/>
                                              <a:cs typeface="+mn-cs"/>
                                            </a:rPr>
                                          </m:ctrlPr>
                                        </m:dPr>
                                        <m:e>
                                          <m:r>
                                            <a:rPr lang="en-US" sz="1100" b="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+mn-ea"/>
                                              <a:cs typeface="+mn-cs"/>
                                            </a:rPr>
                                            <m:t>𝐿</m:t>
                                          </m:r>
                                          <m:sSub>
                                            <m:sSubPr>
                                              <m:ctrlPr>
                                                <a:rPr lang="en-US" sz="1100" b="0" i="1">
                                                  <a:solidFill>
                                                    <a:schemeClr val="tx1"/>
                                                  </a:solidFill>
                                                  <a:effectLst/>
                                                  <a:latin typeface="Cambria Math" panose="02040503050406030204" pitchFamily="18" charset="0"/>
                                                  <a:ea typeface="+mn-ea"/>
                                                  <a:cs typeface="+mn-cs"/>
                                                </a:rPr>
                                              </m:ctrlPr>
                                            </m:sSubPr>
                                            <m:e>
                                              <m:sSub>
                                                <m:sSubPr>
                                                  <m:ctrlPr>
                                                    <a:rPr lang="en-US" sz="1100" b="0" i="1">
                                                      <a:solidFill>
                                                        <a:schemeClr val="tx1"/>
                                                      </a:solidFill>
                                                      <a:effectLst/>
                                                      <a:latin typeface="Cambria Math" panose="02040503050406030204" pitchFamily="18" charset="0"/>
                                                      <a:ea typeface="+mn-ea"/>
                                                      <a:cs typeface="+mn-cs"/>
                                                    </a:rPr>
                                                  </m:ctrlPr>
                                                </m:sSubPr>
                                                <m:e>
                                                  <m:r>
                                                    <a:rPr lang="en-US" sz="1100" b="0" i="1">
                                                      <a:solidFill>
                                                        <a:schemeClr val="tx1"/>
                                                      </a:solidFill>
                                                      <a:effectLst/>
                                                      <a:latin typeface="Cambria Math" panose="02040503050406030204" pitchFamily="18" charset="0"/>
                                                      <a:ea typeface="+mn-ea"/>
                                                      <a:cs typeface="+mn-cs"/>
                                                    </a:rPr>
                                                    <m:t>𝐸</m:t>
                                                  </m:r>
                                                </m:e>
                                                <m:sub>
                                                  <m:r>
                                                    <a:rPr lang="en-US" sz="1100" b="0" i="1">
                                                      <a:solidFill>
                                                        <a:schemeClr val="tx1"/>
                                                      </a:solidFill>
                                                      <a:effectLst/>
                                                      <a:latin typeface="Cambria Math" panose="02040503050406030204" pitchFamily="18" charset="0"/>
                                                      <a:ea typeface="+mn-ea"/>
                                                      <a:cs typeface="+mn-cs"/>
                                                    </a:rPr>
                                                    <m:t>𝑖</m:t>
                                                  </m:r>
                                                </m:sub>
                                              </m:sSub>
                                            </m:e>
                                            <m:sub>
                                              <m:r>
                                                <a:rPr lang="en-US" sz="1100" b="0" i="1">
                                                  <a:solidFill>
                                                    <a:schemeClr val="tx1"/>
                                                  </a:solidFill>
                                                  <a:effectLst/>
                                                  <a:latin typeface="Cambria Math" panose="02040503050406030204" pitchFamily="18" charset="0"/>
                                                  <a:ea typeface="+mn-ea"/>
                                                  <a:cs typeface="+mn-cs"/>
                                                </a:rPr>
                                                <m:t>𝑈𝑀</m:t>
                                              </m:r>
                                            </m:sub>
                                          </m:sSub>
                                          <m:r>
                                            <a:rPr lang="en-US" sz="1100" b="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+mn-ea"/>
                                              <a:cs typeface="+mn-cs"/>
                                            </a:rPr>
                                            <m:t>−</m:t>
                                          </m:r>
                                          <m:acc>
                                            <m:accPr>
                                              <m:chr m:val="̅"/>
                                              <m:ctrlPr>
                                                <a:rPr lang="en-US" sz="1100" b="0" i="1">
                                                  <a:solidFill>
                                                    <a:schemeClr val="tx1"/>
                                                  </a:solidFill>
                                                  <a:effectLst/>
                                                  <a:latin typeface="Cambria Math" panose="02040503050406030204" pitchFamily="18" charset="0"/>
                                                  <a:ea typeface="+mn-ea"/>
                                                  <a:cs typeface="+mn-cs"/>
                                                </a:rPr>
                                              </m:ctrlPr>
                                            </m:accPr>
                                            <m:e>
                                              <m:r>
                                                <a:rPr lang="en-US" sz="1100" b="0" i="1">
                                                  <a:solidFill>
                                                    <a:schemeClr val="tx1"/>
                                                  </a:solidFill>
                                                  <a:effectLst/>
                                                  <a:latin typeface="Cambria Math" panose="02040503050406030204" pitchFamily="18" charset="0"/>
                                                  <a:ea typeface="+mn-ea"/>
                                                  <a:cs typeface="+mn-cs"/>
                                                </a:rPr>
                                                <m:t>𝑤𝑒𝑖𝑔h𝑡𝑒𝑑</m:t>
                                              </m:r>
                                              <m:r>
                                                <a:rPr lang="en-US" sz="1100" b="0" i="1">
                                                  <a:solidFill>
                                                    <a:schemeClr val="tx1"/>
                                                  </a:solidFill>
                                                  <a:effectLst/>
                                                  <a:latin typeface="Cambria Math" panose="02040503050406030204" pitchFamily="18" charset="0"/>
                                                  <a:ea typeface="+mn-ea"/>
                                                  <a:cs typeface="+mn-cs"/>
                                                </a:rPr>
                                                <m:t> </m:t>
                                              </m:r>
                                              <m:r>
                                                <a:rPr lang="en-US" sz="1100" b="0" i="1">
                                                  <a:solidFill>
                                                    <a:schemeClr val="tx1"/>
                                                  </a:solidFill>
                                                  <a:effectLst/>
                                                  <a:latin typeface="Cambria Math" panose="02040503050406030204" pitchFamily="18" charset="0"/>
                                                  <a:ea typeface="+mn-ea"/>
                                                  <a:cs typeface="+mn-cs"/>
                                                </a:rPr>
                                                <m:t>𝐿</m:t>
                                              </m:r>
                                              <m:sSub>
                                                <m:sSubPr>
                                                  <m:ctrlPr>
                                                    <a:rPr lang="en-US" sz="1100" b="0" i="1">
                                                      <a:solidFill>
                                                        <a:schemeClr val="tx1"/>
                                                      </a:solidFill>
                                                      <a:effectLst/>
                                                      <a:latin typeface="Cambria Math" panose="02040503050406030204" pitchFamily="18" charset="0"/>
                                                      <a:ea typeface="+mn-ea"/>
                                                      <a:cs typeface="+mn-cs"/>
                                                    </a:rPr>
                                                  </m:ctrlPr>
                                                </m:sSubPr>
                                                <m:e>
                                                  <m:r>
                                                    <a:rPr lang="en-US" sz="1100" b="0" i="1">
                                                      <a:solidFill>
                                                        <a:schemeClr val="tx1"/>
                                                      </a:solidFill>
                                                      <a:effectLst/>
                                                      <a:latin typeface="Cambria Math" panose="02040503050406030204" pitchFamily="18" charset="0"/>
                                                      <a:ea typeface="+mn-ea"/>
                                                      <a:cs typeface="+mn-cs"/>
                                                    </a:rPr>
                                                    <m:t>𝐸</m:t>
                                                  </m:r>
                                                </m:e>
                                                <m:sub>
                                                  <m:r>
                                                    <a:rPr lang="en-US" sz="1100" b="0" i="1">
                                                      <a:solidFill>
                                                        <a:schemeClr val="tx1"/>
                                                      </a:solidFill>
                                                      <a:effectLst/>
                                                      <a:latin typeface="Cambria Math" panose="02040503050406030204" pitchFamily="18" charset="0"/>
                                                      <a:ea typeface="+mn-ea"/>
                                                      <a:cs typeface="+mn-cs"/>
                                                    </a:rPr>
                                                    <m:t>𝑖𝑈𝑀</m:t>
                                                  </m:r>
                                                </m:sub>
                                              </m:sSub>
                                            </m:e>
                                          </m:acc>
                                          <m:r>
                                            <a:rPr lang="en-US" sz="1100" b="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+mn-ea"/>
                                              <a:cs typeface="+mn-cs"/>
                                            </a:rPr>
                                            <m:t> </m:t>
                                          </m:r>
                                        </m:e>
                                      </m:d>
                                    </m:e>
                                    <m:sup>
                                      <m:r>
                                        <a:rPr lang="en-US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2</m:t>
                                      </m:r>
                                    </m:sup>
                                  </m:sSup>
                                </m:e>
                              </m:nary>
                            </m:e>
                          </m:nary>
                          <m:r>
                            <a:rPr lang="en-US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 +</m:t>
                          </m:r>
                          <m:nary>
                            <m:naryPr>
                              <m:chr m:val="∑"/>
                              <m:subHide m:val="on"/>
                              <m:supHide m:val="on"/>
                              <m:ctrlPr>
                                <a:rPr lang="en-US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naryPr>
                            <m:sub/>
                            <m:sup/>
                            <m:e>
                              <m:r>
                                <a:rPr lang="en-US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𝑝𝑜𝑝𝑢𝑙𝑎𝑡𝑖𝑜</m:t>
                              </m:r>
                              <m:sSub>
                                <m:sSubPr>
                                  <m:ctrlPr>
                                    <a:rPr lang="en-US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sSubPr>
                                <m:e>
                                  <m:r>
                                    <a:rPr lang="en-US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𝑛</m:t>
                                  </m:r>
                                </m:e>
                                <m:sub>
                                  <m:sSub>
                                    <m:sSubPr>
                                      <m:ctrlPr>
                                        <a:rPr lang="en-US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en-US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𝑖</m:t>
                                      </m:r>
                                    </m:e>
                                    <m:sub>
                                      <m:r>
                                        <a:rPr lang="en-US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𝐿𝑀</m:t>
                                      </m:r>
                                    </m:sub>
                                  </m:sSub>
                                </m:sub>
                              </m:sSub>
                              <m:r>
                                <a:rPr lang="en-US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∗</m:t>
                              </m:r>
                              <m:sSup>
                                <m:sSupPr>
                                  <m:ctrlPr>
                                    <a:rPr lang="en-US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sSupPr>
                                <m:e>
                                  <m:d>
                                    <m:dPr>
                                      <m:ctrlPr>
                                        <a:rPr lang="en-US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dPr>
                                    <m:e>
                                      <m:r>
                                        <a:rPr lang="en-US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𝐿</m:t>
                                      </m:r>
                                      <m:sSub>
                                        <m:sSubPr>
                                          <m:ctrlPr>
                                            <a:rPr lang="en-US" sz="1100" b="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+mn-ea"/>
                                              <a:cs typeface="+mn-cs"/>
                                            </a:rPr>
                                          </m:ctrlPr>
                                        </m:sSubPr>
                                        <m:e>
                                          <m:sSub>
                                            <m:sSubPr>
                                              <m:ctrlPr>
                                                <a:rPr lang="en-US" sz="1100" b="0" i="1">
                                                  <a:solidFill>
                                                    <a:schemeClr val="tx1"/>
                                                  </a:solidFill>
                                                  <a:effectLst/>
                                                  <a:latin typeface="Cambria Math" panose="02040503050406030204" pitchFamily="18" charset="0"/>
                                                  <a:ea typeface="+mn-ea"/>
                                                  <a:cs typeface="+mn-cs"/>
                                                </a:rPr>
                                              </m:ctrlPr>
                                            </m:sSubPr>
                                            <m:e>
                                              <m:r>
                                                <a:rPr lang="en-US" sz="1100" b="0" i="1">
                                                  <a:solidFill>
                                                    <a:schemeClr val="tx1"/>
                                                  </a:solidFill>
                                                  <a:effectLst/>
                                                  <a:latin typeface="Cambria Math" panose="02040503050406030204" pitchFamily="18" charset="0"/>
                                                  <a:ea typeface="+mn-ea"/>
                                                  <a:cs typeface="+mn-cs"/>
                                                </a:rPr>
                                                <m:t>𝐸</m:t>
                                              </m:r>
                                            </m:e>
                                            <m:sub>
                                              <m:r>
                                                <a:rPr lang="en-US" sz="1100" b="0" i="1">
                                                  <a:solidFill>
                                                    <a:schemeClr val="tx1"/>
                                                  </a:solidFill>
                                                  <a:effectLst/>
                                                  <a:latin typeface="Cambria Math" panose="02040503050406030204" pitchFamily="18" charset="0"/>
                                                  <a:ea typeface="+mn-ea"/>
                                                  <a:cs typeface="+mn-cs"/>
                                                </a:rPr>
                                                <m:t>𝑖</m:t>
                                              </m:r>
                                            </m:sub>
                                          </m:sSub>
                                        </m:e>
                                        <m:sub>
                                          <m:r>
                                            <a:rPr lang="en-US" sz="1100" b="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+mn-ea"/>
                                              <a:cs typeface="+mn-cs"/>
                                            </a:rPr>
                                            <m:t>𝐿𝑀</m:t>
                                          </m:r>
                                        </m:sub>
                                      </m:sSub>
                                      <m:r>
                                        <a:rPr lang="en-US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−</m:t>
                                      </m:r>
                                      <m:acc>
                                        <m:accPr>
                                          <m:chr m:val="̅"/>
                                          <m:ctrlPr>
                                            <a:rPr lang="en-US" sz="1100" b="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+mn-ea"/>
                                              <a:cs typeface="+mn-cs"/>
                                            </a:rPr>
                                          </m:ctrlPr>
                                        </m:accPr>
                                        <m:e>
                                          <m:r>
                                            <a:rPr lang="en-US" sz="1100" b="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+mn-ea"/>
                                              <a:cs typeface="+mn-cs"/>
                                            </a:rPr>
                                            <m:t>𝑤𝑒𝑖𝑔h𝑡𝑒𝑑</m:t>
                                          </m:r>
                                          <m:r>
                                            <a:rPr lang="en-US" sz="1100" b="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+mn-ea"/>
                                              <a:cs typeface="+mn-cs"/>
                                            </a:rPr>
                                            <m:t> </m:t>
                                          </m:r>
                                          <m:r>
                                            <a:rPr lang="en-US" sz="1100" b="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+mn-ea"/>
                                              <a:cs typeface="+mn-cs"/>
                                            </a:rPr>
                                            <m:t>𝐿</m:t>
                                          </m:r>
                                          <m:sSub>
                                            <m:sSubPr>
                                              <m:ctrlPr>
                                                <a:rPr lang="en-US" sz="1100" b="0" i="1">
                                                  <a:solidFill>
                                                    <a:schemeClr val="tx1"/>
                                                  </a:solidFill>
                                                  <a:effectLst/>
                                                  <a:latin typeface="Cambria Math" panose="02040503050406030204" pitchFamily="18" charset="0"/>
                                                  <a:ea typeface="+mn-ea"/>
                                                  <a:cs typeface="+mn-cs"/>
                                                </a:rPr>
                                              </m:ctrlPr>
                                            </m:sSubPr>
                                            <m:e>
                                              <m:r>
                                                <a:rPr lang="en-US" sz="1100" b="0" i="1">
                                                  <a:solidFill>
                                                    <a:schemeClr val="tx1"/>
                                                  </a:solidFill>
                                                  <a:effectLst/>
                                                  <a:latin typeface="Cambria Math" panose="02040503050406030204" pitchFamily="18" charset="0"/>
                                                  <a:ea typeface="+mn-ea"/>
                                                  <a:cs typeface="+mn-cs"/>
                                                </a:rPr>
                                                <m:t>𝐸</m:t>
                                              </m:r>
                                            </m:e>
                                            <m:sub>
                                              <m:r>
                                                <a:rPr lang="en-US" sz="1100" b="0" i="1">
                                                  <a:solidFill>
                                                    <a:schemeClr val="tx1"/>
                                                  </a:solidFill>
                                                  <a:effectLst/>
                                                  <a:latin typeface="Cambria Math" panose="02040503050406030204" pitchFamily="18" charset="0"/>
                                                  <a:ea typeface="+mn-ea"/>
                                                  <a:cs typeface="+mn-cs"/>
                                                </a:rPr>
                                                <m:t>𝐿𝑀</m:t>
                                              </m:r>
                                            </m:sub>
                                          </m:sSub>
                                        </m:e>
                                      </m:acc>
                                      <m:r>
                                        <a:rPr lang="en-US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 </m:t>
                                      </m:r>
                                    </m:e>
                                  </m:d>
                                </m:e>
                                <m:sup>
                                  <m:r>
                                    <a:rPr lang="en-US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2</m:t>
                                  </m:r>
                                </m:sup>
                              </m:sSup>
                            </m:e>
                          </m:nary>
                          <m:r>
                            <a:rPr lang="en-US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+</m:t>
                          </m:r>
                          <m:nary>
                            <m:naryPr>
                              <m:chr m:val="∑"/>
                              <m:subHide m:val="on"/>
                              <m:supHide m:val="on"/>
                              <m:ctrlPr>
                                <a:rPr lang="en-US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naryPr>
                            <m:sub/>
                            <m:sup/>
                            <m:e>
                              <m:r>
                                <a:rPr lang="en-US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𝑝𝑜𝑝𝑢𝑙𝑎𝑡𝑖𝑜</m:t>
                              </m:r>
                              <m:sSub>
                                <m:sSubPr>
                                  <m:ctrlPr>
                                    <a:rPr lang="en-US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sSubPr>
                                <m:e>
                                  <m:r>
                                    <a:rPr lang="en-US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𝑛</m:t>
                                  </m:r>
                                </m:e>
                                <m:sub>
                                  <m:sSub>
                                    <m:sSubPr>
                                      <m:ctrlPr>
                                        <a:rPr lang="en-US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sSubPr>
                                    <m:e>
                                      <m:r>
                                        <a:rPr lang="en-US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𝑖</m:t>
                                      </m:r>
                                    </m:e>
                                    <m:sub>
                                      <m:r>
                                        <a:rPr lang="en-US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𝐿𝑜𝑤</m:t>
                                      </m:r>
                                    </m:sub>
                                  </m:sSub>
                                </m:sub>
                              </m:sSub>
                              <m:r>
                                <a:rPr lang="en-US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∗</m:t>
                              </m:r>
                              <m:sSup>
                                <m:sSupPr>
                                  <m:ctrlPr>
                                    <a:rPr lang="en-US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sSupPr>
                                <m:e>
                                  <m:d>
                                    <m:dPr>
                                      <m:ctrlPr>
                                        <a:rPr lang="en-US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</m:ctrlPr>
                                    </m:dPr>
                                    <m:e>
                                      <m:r>
                                        <a:rPr lang="en-US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𝐿</m:t>
                                      </m:r>
                                      <m:sSub>
                                        <m:sSubPr>
                                          <m:ctrlPr>
                                            <a:rPr lang="en-US" sz="1100" b="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+mn-ea"/>
                                              <a:cs typeface="+mn-cs"/>
                                            </a:rPr>
                                          </m:ctrlPr>
                                        </m:sSubPr>
                                        <m:e>
                                          <m:sSub>
                                            <m:sSubPr>
                                              <m:ctrlPr>
                                                <a:rPr lang="en-US" sz="1100" b="0" i="1">
                                                  <a:solidFill>
                                                    <a:schemeClr val="tx1"/>
                                                  </a:solidFill>
                                                  <a:effectLst/>
                                                  <a:latin typeface="Cambria Math" panose="02040503050406030204" pitchFamily="18" charset="0"/>
                                                  <a:ea typeface="+mn-ea"/>
                                                  <a:cs typeface="+mn-cs"/>
                                                </a:rPr>
                                              </m:ctrlPr>
                                            </m:sSubPr>
                                            <m:e>
                                              <m:r>
                                                <a:rPr lang="en-US" sz="1100" b="0" i="1">
                                                  <a:solidFill>
                                                    <a:schemeClr val="tx1"/>
                                                  </a:solidFill>
                                                  <a:effectLst/>
                                                  <a:latin typeface="Cambria Math" panose="02040503050406030204" pitchFamily="18" charset="0"/>
                                                  <a:ea typeface="+mn-ea"/>
                                                  <a:cs typeface="+mn-cs"/>
                                                </a:rPr>
                                                <m:t>𝐸</m:t>
                                              </m:r>
                                            </m:e>
                                            <m:sub>
                                              <m:r>
                                                <a:rPr lang="en-US" sz="1100" b="0" i="1">
                                                  <a:solidFill>
                                                    <a:schemeClr val="tx1"/>
                                                  </a:solidFill>
                                                  <a:effectLst/>
                                                  <a:latin typeface="Cambria Math" panose="02040503050406030204" pitchFamily="18" charset="0"/>
                                                  <a:ea typeface="+mn-ea"/>
                                                  <a:cs typeface="+mn-cs"/>
                                                </a:rPr>
                                                <m:t>𝑖</m:t>
                                              </m:r>
                                            </m:sub>
                                          </m:sSub>
                                        </m:e>
                                        <m:sub>
                                          <m:r>
                                            <a:rPr lang="en-US" sz="1100" b="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+mn-ea"/>
                                              <a:cs typeface="+mn-cs"/>
                                            </a:rPr>
                                            <m:t>𝐿𝑜𝑤</m:t>
                                          </m:r>
                                        </m:sub>
                                      </m:sSub>
                                      <m:r>
                                        <a:rPr lang="en-US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−</m:t>
                                      </m:r>
                                      <m:acc>
                                        <m:accPr>
                                          <m:chr m:val="̅"/>
                                          <m:ctrlPr>
                                            <a:rPr lang="en-US" sz="1100" b="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+mn-ea"/>
                                              <a:cs typeface="+mn-cs"/>
                                            </a:rPr>
                                          </m:ctrlPr>
                                        </m:accPr>
                                        <m:e>
                                          <m:r>
                                            <a:rPr lang="en-US" sz="1100" b="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+mn-ea"/>
                                              <a:cs typeface="+mn-cs"/>
                                            </a:rPr>
                                            <m:t>𝑤𝑒𝑖𝑔h𝑡𝑒𝑑</m:t>
                                          </m:r>
                                          <m:r>
                                            <a:rPr lang="en-US" sz="1100" b="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+mn-ea"/>
                                              <a:cs typeface="+mn-cs"/>
                                            </a:rPr>
                                            <m:t> </m:t>
                                          </m:r>
                                          <m:r>
                                            <a:rPr lang="en-US" sz="1100" b="0" i="1">
                                              <a:solidFill>
                                                <a:schemeClr val="tx1"/>
                                              </a:solidFill>
                                              <a:effectLst/>
                                              <a:latin typeface="Cambria Math" panose="02040503050406030204" pitchFamily="18" charset="0"/>
                                              <a:ea typeface="+mn-ea"/>
                                              <a:cs typeface="+mn-cs"/>
                                            </a:rPr>
                                            <m:t>𝐿</m:t>
                                          </m:r>
                                          <m:sSub>
                                            <m:sSubPr>
                                              <m:ctrlPr>
                                                <a:rPr lang="en-US" sz="1100" b="0" i="1">
                                                  <a:solidFill>
                                                    <a:schemeClr val="tx1"/>
                                                  </a:solidFill>
                                                  <a:effectLst/>
                                                  <a:latin typeface="Cambria Math" panose="02040503050406030204" pitchFamily="18" charset="0"/>
                                                  <a:ea typeface="+mn-ea"/>
                                                  <a:cs typeface="+mn-cs"/>
                                                </a:rPr>
                                              </m:ctrlPr>
                                            </m:sSubPr>
                                            <m:e>
                                              <m:r>
                                                <a:rPr lang="en-US" sz="1100" b="0" i="1">
                                                  <a:solidFill>
                                                    <a:schemeClr val="tx1"/>
                                                  </a:solidFill>
                                                  <a:effectLst/>
                                                  <a:latin typeface="Cambria Math" panose="02040503050406030204" pitchFamily="18" charset="0"/>
                                                  <a:ea typeface="+mn-ea"/>
                                                  <a:cs typeface="+mn-cs"/>
                                                </a:rPr>
                                                <m:t>𝐸</m:t>
                                              </m:r>
                                            </m:e>
                                            <m:sub>
                                              <m:r>
                                                <a:rPr lang="en-US" sz="1100" b="0" i="1">
                                                  <a:solidFill>
                                                    <a:schemeClr val="tx1"/>
                                                  </a:solidFill>
                                                  <a:effectLst/>
                                                  <a:latin typeface="Cambria Math" panose="02040503050406030204" pitchFamily="18" charset="0"/>
                                                  <a:ea typeface="+mn-ea"/>
                                                  <a:cs typeface="+mn-cs"/>
                                                </a:rPr>
                                                <m:t>𝑖𝐿𝑜𝑤</m:t>
                                              </m:r>
                                            </m:sub>
                                          </m:sSub>
                                        </m:e>
                                      </m:acc>
                                      <m:r>
                                        <a:rPr lang="en-US" sz="1100" b="0" i="1">
                                          <a:solidFill>
                                            <a:schemeClr val="tx1"/>
                                          </a:solidFill>
                                          <a:effectLst/>
                                          <a:latin typeface="Cambria Math" panose="02040503050406030204" pitchFamily="18" charset="0"/>
                                          <a:ea typeface="+mn-ea"/>
                                          <a:cs typeface="+mn-cs"/>
                                        </a:rPr>
                                        <m:t> </m:t>
                                      </m:r>
                                    </m:e>
                                  </m:d>
                                </m:e>
                                <m:sup>
                                  <m:r>
                                    <a:rPr lang="en-US" sz="11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2</m:t>
                                  </m:r>
                                </m:sup>
                              </m:sSup>
                            </m:e>
                          </m:nary>
                        </m:e>
                      </m:d>
                    </m:num>
                    <m:den>
                      <m:nary>
                        <m:naryPr>
                          <m:chr m:val="∑"/>
                          <m:subHide m:val="on"/>
                          <m:supHide m:val="on"/>
                          <m:ctrlPr>
                            <a:rPr lang="en-US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naryPr>
                        <m:sub/>
                        <m:sup/>
                        <m:e>
                          <m:r>
                            <a:rPr lang="en-US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𝑝𝑜𝑝𝑢𝑙𝑎𝑡𝑖𝑜</m:t>
                          </m:r>
                          <m:sSub>
                            <m:sSubPr>
                              <m:ctrlPr>
                                <a:rPr lang="en-US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a:rPr lang="en-US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𝑛</m:t>
                              </m:r>
                            </m:e>
                            <m:sub>
                              <m:r>
                                <a:rPr lang="en-US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𝑖</m:t>
                              </m:r>
                            </m:sub>
                          </m:sSub>
                        </m:e>
                      </m:nary>
                    </m:den>
                  </m:f>
                </m:oMath>
              </a14:m>
              <a:r>
                <a:rPr lang="en-US" sz="1100"/>
                <a:t> </a:t>
              </a:r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B52632F3-79FA-46C0-B980-5F68A185532A}"/>
                </a:ext>
              </a:extLst>
            </xdr:cNvPr>
            <xdr:cNvSpPr txBox="1"/>
          </xdr:nvSpPr>
          <xdr:spPr>
            <a:xfrm>
              <a:off x="7165975" y="2619375"/>
              <a:ext cx="10868025" cy="5064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[∑▒〖𝑝𝑜𝑝𝑢𝑙𝑎𝑡𝑖𝑜𝑛_(𝑖_ℎ𝑖𝑔ℎ )∗(𝐿〖𝐸_𝑖〗_𝐻𝑖𝑔ℎ−(𝑤𝑒𝑖𝑔ℎ𝑡𝑒𝑑 𝐿𝐸_ℎ𝑖𝑔ℎ ) ̅  )^2+∑▒〖𝑝𝑜𝑝𝑢𝑙𝑎𝑡𝑖𝑜𝑛_(𝑖_𝑈𝑀 )∗(𝐿〖𝐸_𝑖〗_𝑈𝑀−(𝑤𝑒𝑖𝑔ℎ𝑡𝑒𝑑 𝐿𝐸_𝑖𝑈𝑀 ) ̅  )^2 〗〗  +∑▒〖𝑝𝑜𝑝𝑢𝑙𝑎𝑡𝑖𝑜𝑛_(𝑖_𝐿𝑀 )∗(𝐿〖𝐸_𝑖〗_𝐿𝑀−(𝑤𝑒𝑖𝑔ℎ𝑡𝑒𝑑 𝐿𝐸_𝐿𝑀 ) ̅  )^2 〗+∑▒〖𝑝𝑜𝑝𝑢𝑙𝑎𝑡𝑖𝑜𝑛_(𝑖_𝐿𝑜𝑤 )∗(𝐿〖𝐸_𝑖〗_𝐿𝑜𝑤−(𝑤𝑒𝑖𝑔ℎ𝑡𝑒𝑑 𝐿𝐸_𝑖𝐿𝑜𝑤 ) ̅  )^2 〗]/(∑▒〖𝑝𝑜𝑝𝑢𝑙𝑎𝑡𝑖𝑜𝑛_𝑖 〗)</a:t>
              </a:r>
              <a:r>
                <a:rPr lang="en-US" sz="1100"/>
                <a:t> </a:t>
              </a:r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6A69F-97B4-46F6-AB45-883FEB056387}">
  <dimension ref="B2:D16"/>
  <sheetViews>
    <sheetView workbookViewId="0">
      <selection activeCell="D7" sqref="D7"/>
    </sheetView>
  </sheetViews>
  <sheetFormatPr defaultColWidth="8.7265625" defaultRowHeight="14.5" x14ac:dyDescent="0.35"/>
  <cols>
    <col min="1" max="1" width="8.7265625" style="3"/>
    <col min="2" max="2" width="17.1796875" style="3" customWidth="1"/>
    <col min="3" max="3" width="44.453125" style="3" customWidth="1"/>
    <col min="4" max="4" width="30.453125" style="3" customWidth="1"/>
    <col min="5" max="16384" width="8.7265625" style="3"/>
  </cols>
  <sheetData>
    <row r="2" spans="2:4" x14ac:dyDescent="0.35">
      <c r="B2" s="1" t="s">
        <v>0</v>
      </c>
      <c r="C2" s="2" t="s">
        <v>1</v>
      </c>
    </row>
    <row r="3" spans="2:4" x14ac:dyDescent="0.35">
      <c r="B3" s="2" t="s">
        <v>2</v>
      </c>
      <c r="C3" s="2" t="s">
        <v>3</v>
      </c>
    </row>
    <row r="4" spans="2:4" ht="29" x14ac:dyDescent="0.35">
      <c r="B4" s="4" t="s">
        <v>4</v>
      </c>
      <c r="C4" s="4" t="s">
        <v>5</v>
      </c>
    </row>
    <row r="5" spans="2:4" ht="29" x14ac:dyDescent="0.35">
      <c r="B5" s="4" t="s">
        <v>6</v>
      </c>
      <c r="C5" s="4" t="s">
        <v>7</v>
      </c>
    </row>
    <row r="7" spans="2:4" x14ac:dyDescent="0.35">
      <c r="B7" s="5" t="s">
        <v>8</v>
      </c>
    </row>
    <row r="8" spans="2:4" ht="43.5" x14ac:dyDescent="0.35">
      <c r="B8" s="4" t="s">
        <v>9</v>
      </c>
      <c r="C8" s="4" t="s">
        <v>10</v>
      </c>
      <c r="D8" s="4" t="s">
        <v>11</v>
      </c>
    </row>
    <row r="9" spans="2:4" ht="72.5" x14ac:dyDescent="0.35">
      <c r="B9" s="4" t="s">
        <v>12</v>
      </c>
      <c r="C9" s="4" t="s">
        <v>13</v>
      </c>
      <c r="D9" s="4" t="s">
        <v>11</v>
      </c>
    </row>
    <row r="16" spans="2:4" x14ac:dyDescent="0.35">
      <c r="B16" s="5" t="s">
        <v>14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012B9-8C9B-431A-A31E-1D85C5BD8E2B}">
  <sheetPr>
    <tabColor rgb="FF92D050"/>
  </sheetPr>
  <dimension ref="C5:H16"/>
  <sheetViews>
    <sheetView tabSelected="1" workbookViewId="0">
      <selection activeCell="E17" sqref="E17"/>
    </sheetView>
  </sheetViews>
  <sheetFormatPr defaultRowHeight="14.5" x14ac:dyDescent="0.35"/>
  <cols>
    <col min="1" max="2" width="8.7265625" style="3"/>
    <col min="3" max="3" width="24.08984375" style="3" customWidth="1"/>
    <col min="4" max="16384" width="8.7265625" style="3"/>
  </cols>
  <sheetData>
    <row r="5" spans="3:8" x14ac:dyDescent="0.35">
      <c r="D5" s="3" t="s">
        <v>224</v>
      </c>
      <c r="G5" s="3" t="s">
        <v>225</v>
      </c>
    </row>
    <row r="6" spans="3:8" x14ac:dyDescent="0.35">
      <c r="D6" s="3">
        <v>1950</v>
      </c>
      <c r="E6" s="3">
        <v>2019</v>
      </c>
      <c r="G6" s="3">
        <v>1950</v>
      </c>
      <c r="H6" s="3">
        <v>2019</v>
      </c>
    </row>
    <row r="7" spans="3:8" x14ac:dyDescent="0.35">
      <c r="C7" s="3" t="s">
        <v>16</v>
      </c>
      <c r="D7" s="6"/>
      <c r="E7" s="7"/>
    </row>
    <row r="8" spans="3:8" x14ac:dyDescent="0.35">
      <c r="C8" s="8" t="s">
        <v>17</v>
      </c>
      <c r="D8" s="9" t="str">
        <f>Both_btw_e0!L10</f>
        <v>44.12%</v>
      </c>
      <c r="E8" s="9" t="str">
        <f>Both_btw_e0!L18</f>
        <v>49.43%</v>
      </c>
      <c r="G8" s="3" t="str">
        <f>Both_btw_e65!L10</f>
        <v>24.52%</v>
      </c>
      <c r="H8" s="3" t="str">
        <f>Both_btw_e65!L18</f>
        <v>37.6%</v>
      </c>
    </row>
    <row r="9" spans="3:8" x14ac:dyDescent="0.35">
      <c r="C9" s="8" t="s">
        <v>18</v>
      </c>
      <c r="D9" s="9" t="str">
        <f>Both_btw_e0!L11</f>
        <v>1.15%</v>
      </c>
      <c r="E9" s="9" t="str">
        <f>Both_btw_e0!L19</f>
        <v>5.4%</v>
      </c>
      <c r="G9" s="3" t="str">
        <f>Both_btw_e65!L11</f>
        <v>3.77%</v>
      </c>
      <c r="H9" s="3" t="str">
        <f>Both_btw_e65!L19</f>
        <v>2.11%</v>
      </c>
    </row>
    <row r="10" spans="3:8" x14ac:dyDescent="0.35">
      <c r="C10" s="8" t="s">
        <v>19</v>
      </c>
      <c r="D10" s="9" t="str">
        <f>Both_btw_e0!L12</f>
        <v>29.59%</v>
      </c>
      <c r="E10" s="9" t="str">
        <f>Both_btw_e0!L20</f>
        <v>16.35%</v>
      </c>
      <c r="G10" s="3" t="str">
        <f>Both_btw_e65!L12</f>
        <v>38.03%</v>
      </c>
      <c r="H10" s="3" t="str">
        <f>Both_btw_e65!L20</f>
        <v>39.91%</v>
      </c>
    </row>
    <row r="11" spans="3:8" x14ac:dyDescent="0.35">
      <c r="C11" s="8" t="s">
        <v>20</v>
      </c>
      <c r="D11" s="9" t="str">
        <f>Both_btw_e0!L13</f>
        <v>25.15%</v>
      </c>
      <c r="E11" s="9" t="str">
        <f>Both_btw_e0!L21</f>
        <v>28.82%</v>
      </c>
      <c r="G11" s="3" t="str">
        <f>Both_btw_e65!L13</f>
        <v>33.69%</v>
      </c>
      <c r="H11" s="3" t="str">
        <f>Both_btw_e65!L21</f>
        <v>20.38%</v>
      </c>
    </row>
    <row r="12" spans="3:8" x14ac:dyDescent="0.35">
      <c r="C12" s="3" t="s">
        <v>21</v>
      </c>
      <c r="D12" s="10"/>
      <c r="E12" s="10"/>
    </row>
    <row r="13" spans="3:8" x14ac:dyDescent="0.35">
      <c r="C13" s="8" t="s">
        <v>17</v>
      </c>
      <c r="D13" s="9" t="str">
        <f>Both_wthin_e0!S10</f>
        <v>4.57%</v>
      </c>
      <c r="E13" s="9" t="str">
        <f>Both_wthin_e0!S18</f>
        <v>3.6%</v>
      </c>
      <c r="G13" s="3" t="str">
        <f>Both_wthin_e65!S10</f>
        <v>28.98%</v>
      </c>
      <c r="H13" s="3" t="str">
        <f>Both_wthin_e65!S18</f>
        <v>32.26%</v>
      </c>
    </row>
    <row r="14" spans="3:8" x14ac:dyDescent="0.35">
      <c r="C14" s="8" t="s">
        <v>18</v>
      </c>
      <c r="D14" s="9" t="str">
        <f>Both_wthin_e0!S11</f>
        <v>53.44%</v>
      </c>
      <c r="E14" s="9" t="str">
        <f>Both_wthin_e0!S19</f>
        <v>4.09%</v>
      </c>
      <c r="G14" s="3" t="str">
        <f>Both_wthin_e65!S11</f>
        <v>58.43%</v>
      </c>
      <c r="H14" s="3" t="str">
        <f>Both_wthin_e65!S19</f>
        <v>31.76%</v>
      </c>
    </row>
    <row r="15" spans="3:8" x14ac:dyDescent="0.35">
      <c r="C15" s="8" t="s">
        <v>19</v>
      </c>
      <c r="D15" s="9" t="str">
        <f>Both_wthin_e0!S12</f>
        <v>35.62%</v>
      </c>
      <c r="E15" s="9" t="str">
        <f>Both_wthin_e0!S20</f>
        <v>80.76%</v>
      </c>
      <c r="G15" s="3" t="str">
        <f>Both_wthin_e65!S12</f>
        <v>5.97%</v>
      </c>
      <c r="H15" s="3" t="str">
        <f>Both_wthin_e65!S20</f>
        <v>30.04%</v>
      </c>
    </row>
    <row r="16" spans="3:8" x14ac:dyDescent="0.35">
      <c r="C16" s="8" t="s">
        <v>20</v>
      </c>
      <c r="D16" s="9" t="str">
        <f>Both_wthin_e0!S13</f>
        <v>6.37%</v>
      </c>
      <c r="E16" s="9" t="str">
        <f>Both_wthin_e0!S21</f>
        <v>11.55%</v>
      </c>
      <c r="G16" s="3" t="str">
        <f>Both_wthin_e65!S13</f>
        <v>6.62%</v>
      </c>
      <c r="H16" s="3" t="str">
        <f>Both_wthin_e65!S21</f>
        <v>5.94%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D5811-536F-44E8-B2B7-04F2F19644EC}">
  <dimension ref="A1:L22"/>
  <sheetViews>
    <sheetView workbookViewId="0">
      <selection activeCell="B12" sqref="B12:C15"/>
    </sheetView>
  </sheetViews>
  <sheetFormatPr defaultRowHeight="14.5" x14ac:dyDescent="0.35"/>
  <cols>
    <col min="2" max="2" width="20.26953125" customWidth="1"/>
    <col min="7" max="7" width="11.54296875" customWidth="1"/>
    <col min="8" max="8" width="14" customWidth="1"/>
  </cols>
  <sheetData>
    <row r="1" spans="1:12" x14ac:dyDescent="0.35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40</v>
      </c>
      <c r="H1" t="s">
        <v>41</v>
      </c>
    </row>
    <row r="2" spans="1:12" x14ac:dyDescent="0.35">
      <c r="A2" t="s">
        <v>15</v>
      </c>
      <c r="B2" t="s">
        <v>42</v>
      </c>
      <c r="C2" t="s">
        <v>43</v>
      </c>
      <c r="D2">
        <v>0</v>
      </c>
      <c r="H2" s="11"/>
      <c r="I2" s="12"/>
    </row>
    <row r="3" spans="1:12" x14ac:dyDescent="0.35">
      <c r="A3" t="s">
        <v>15</v>
      </c>
      <c r="B3" t="s">
        <v>44</v>
      </c>
      <c r="C3" t="s">
        <v>43</v>
      </c>
      <c r="D3">
        <v>0</v>
      </c>
      <c r="G3">
        <v>438800160</v>
      </c>
      <c r="H3">
        <v>778557470</v>
      </c>
      <c r="I3" s="12"/>
    </row>
    <row r="4" spans="1:12" x14ac:dyDescent="0.35">
      <c r="A4" t="s">
        <v>15</v>
      </c>
      <c r="B4" t="s">
        <v>45</v>
      </c>
      <c r="C4" t="s">
        <v>43</v>
      </c>
      <c r="D4">
        <v>0</v>
      </c>
      <c r="G4">
        <v>228842360</v>
      </c>
      <c r="H4">
        <v>552270230</v>
      </c>
      <c r="I4" s="12"/>
    </row>
    <row r="5" spans="1:12" x14ac:dyDescent="0.35">
      <c r="A5" t="s">
        <v>15</v>
      </c>
      <c r="B5" t="s">
        <v>46</v>
      </c>
      <c r="C5" t="s">
        <v>43</v>
      </c>
      <c r="D5">
        <v>0</v>
      </c>
      <c r="G5">
        <v>180761990</v>
      </c>
      <c r="H5">
        <v>842346820</v>
      </c>
      <c r="I5" s="12"/>
    </row>
    <row r="6" spans="1:12" x14ac:dyDescent="0.35">
      <c r="A6" t="s">
        <v>15</v>
      </c>
      <c r="B6" t="s">
        <v>47</v>
      </c>
      <c r="C6" t="s">
        <v>43</v>
      </c>
      <c r="D6">
        <v>0</v>
      </c>
      <c r="G6">
        <v>98591320</v>
      </c>
      <c r="H6">
        <v>617816300</v>
      </c>
      <c r="I6" s="12"/>
    </row>
    <row r="9" spans="1:12" x14ac:dyDescent="0.35">
      <c r="A9" t="s">
        <v>22</v>
      </c>
      <c r="F9" t="s">
        <v>29</v>
      </c>
    </row>
    <row r="10" spans="1:12" x14ac:dyDescent="0.35">
      <c r="B10" t="s">
        <v>38</v>
      </c>
      <c r="C10" t="s">
        <v>39</v>
      </c>
      <c r="F10">
        <f xml:space="preserve"> SUMPRODUCT(B12:B15, G3:G6)/SUM(G3:G6)</f>
        <v>55.744478975688828</v>
      </c>
      <c r="G10">
        <f xml:space="preserve"> SUMPRODUCT((B12:B15 - F10)^2,G3:G6)/SUM(G3:G6)</f>
        <v>147.22354323968153</v>
      </c>
      <c r="H10" t="s">
        <v>23</v>
      </c>
      <c r="I10">
        <f xml:space="preserve"> SUMPRODUCT((B12- F10)^2,G3)/SUM(G3:G6)</f>
        <v>64.947977188704414</v>
      </c>
      <c r="J10">
        <f>I10/I14</f>
        <v>0.44115211303513052</v>
      </c>
      <c r="K10" s="11">
        <f>ROUND(J10*100, 2)</f>
        <v>44.12</v>
      </c>
      <c r="L10" t="str">
        <f>_xlfn.CONCAT(K10,"%")</f>
        <v>44.12%</v>
      </c>
    </row>
    <row r="11" spans="1:12" x14ac:dyDescent="0.35">
      <c r="A11" t="s">
        <v>28</v>
      </c>
      <c r="G11">
        <f>SQRT(G10)</f>
        <v>12.133570918723043</v>
      </c>
      <c r="H11" t="s">
        <v>26</v>
      </c>
      <c r="I11">
        <f xml:space="preserve"> SUMPRODUCT((B13- F10)^2,G4)/SUM(G3:G6)</f>
        <v>1.6893498454499583</v>
      </c>
      <c r="J11">
        <f>I11/I14</f>
        <v>1.1474726176775125E-2</v>
      </c>
      <c r="K11" s="11">
        <f>ROUND(J11*100, 2)</f>
        <v>1.1499999999999999</v>
      </c>
      <c r="L11" t="str">
        <f t="shared" ref="L11:L13" si="0">_xlfn.CONCAT(K11,"%")</f>
        <v>1.15%</v>
      </c>
    </row>
    <row r="12" spans="1:12" x14ac:dyDescent="0.35">
      <c r="A12" t="s">
        <v>23</v>
      </c>
      <c r="B12">
        <v>67.58370902394384</v>
      </c>
      <c r="C12">
        <v>80.78125722998972</v>
      </c>
      <c r="H12" t="s">
        <v>27</v>
      </c>
      <c r="I12">
        <f xml:space="preserve"> SUMPRODUCT((B14- F10)^2,G5)/SUM(G3:G6)</f>
        <v>43.562027361006542</v>
      </c>
      <c r="J12">
        <f>I12/I14</f>
        <v>0.2958903610279715</v>
      </c>
      <c r="K12" s="11">
        <f>ROUND(J12*100, 2)</f>
        <v>29.59</v>
      </c>
      <c r="L12" t="str">
        <f t="shared" si="0"/>
        <v>29.59%</v>
      </c>
    </row>
    <row r="13" spans="1:12" x14ac:dyDescent="0.35">
      <c r="A13" t="s">
        <v>26</v>
      </c>
      <c r="B13">
        <v>53.100453577737944</v>
      </c>
      <c r="C13">
        <v>75.10232544491852</v>
      </c>
      <c r="H13" t="s">
        <v>30</v>
      </c>
      <c r="I13">
        <f xml:space="preserve"> SUMPRODUCT((B15- F10)^2,G6)/SUM(G3:G6)</f>
        <v>37.024188844520609</v>
      </c>
      <c r="J13">
        <f>I13/I14</f>
        <v>0.25148279976012278</v>
      </c>
      <c r="K13" s="11">
        <f>ROUND(J13*100, 2)</f>
        <v>25.15</v>
      </c>
      <c r="L13" t="str">
        <f t="shared" si="0"/>
        <v>25.15%</v>
      </c>
    </row>
    <row r="14" spans="1:12" x14ac:dyDescent="0.35">
      <c r="A14" t="s">
        <v>27</v>
      </c>
      <c r="B14">
        <v>40.637608065169012</v>
      </c>
      <c r="C14">
        <v>66.265424381729133</v>
      </c>
      <c r="I14">
        <f>SUM(I10:I13)</f>
        <v>147.22354323968153</v>
      </c>
      <c r="J14">
        <f>SUM(J10:J13)</f>
        <v>1</v>
      </c>
      <c r="K14" s="11"/>
    </row>
    <row r="15" spans="1:12" x14ac:dyDescent="0.35">
      <c r="A15" t="s">
        <v>25</v>
      </c>
      <c r="B15">
        <v>36.886399187068392</v>
      </c>
      <c r="C15">
        <v>63.421139247378235</v>
      </c>
    </row>
    <row r="17" spans="6:12" x14ac:dyDescent="0.35">
      <c r="F17" t="s">
        <v>31</v>
      </c>
    </row>
    <row r="18" spans="6:12" x14ac:dyDescent="0.35">
      <c r="F18">
        <f xml:space="preserve"> SUMPRODUCT(C12:C15,H3:H6)/SUM(H3:H6)</f>
        <v>71.433668454309</v>
      </c>
      <c r="G18">
        <f xml:space="preserve"> SUMPRODUCT((C12:C15 - F18)^2,H3:H6)/SUM(H3:H6)</f>
        <v>49.310543429632915</v>
      </c>
      <c r="H18" t="s">
        <v>23</v>
      </c>
      <c r="I18">
        <f xml:space="preserve"> SUMPRODUCT((C12- F18)^2,H3)/SUM(H3:H6)</f>
        <v>24.374261422047645</v>
      </c>
      <c r="J18">
        <f>I18/I22</f>
        <v>0.49430121281932698</v>
      </c>
      <c r="K18" s="11">
        <f>ROUND(J18*100, 2)</f>
        <v>49.43</v>
      </c>
      <c r="L18" t="str">
        <f>_xlfn.CONCAT(K18,"%")</f>
        <v>49.43%</v>
      </c>
    </row>
    <row r="19" spans="6:12" x14ac:dyDescent="0.35">
      <c r="G19">
        <f>SQRT(G18)</f>
        <v>7.0221466397130241</v>
      </c>
      <c r="H19" t="s">
        <v>26</v>
      </c>
      <c r="I19">
        <f xml:space="preserve"> SUMPRODUCT((C13- F18)^2,H4)/SUM(H3:H6)</f>
        <v>2.6632224425704418</v>
      </c>
      <c r="J19">
        <f>I19/I22</f>
        <v>5.4009188650920283E-2</v>
      </c>
      <c r="K19" s="11">
        <f t="shared" ref="K19:K20" si="1">ROUND(J19*100, 2)</f>
        <v>5.4</v>
      </c>
      <c r="L19" t="str">
        <f t="shared" ref="L19:L21" si="2">_xlfn.CONCAT(K19,"%")</f>
        <v>5.4%</v>
      </c>
    </row>
    <row r="20" spans="6:12" x14ac:dyDescent="0.35">
      <c r="H20" t="s">
        <v>27</v>
      </c>
      <c r="I20">
        <f xml:space="preserve"> SUMPRODUCT((C14- F18)^2,H5)/SUM(H3:H6)</f>
        <v>8.0615502065844655</v>
      </c>
      <c r="J20">
        <f>I20/I22</f>
        <v>0.16348532475794861</v>
      </c>
      <c r="K20" s="11">
        <f t="shared" si="1"/>
        <v>16.350000000000001</v>
      </c>
      <c r="L20" t="str">
        <f t="shared" si="2"/>
        <v>16.35%</v>
      </c>
    </row>
    <row r="21" spans="6:12" x14ac:dyDescent="0.35">
      <c r="H21" t="s">
        <v>30</v>
      </c>
      <c r="I21">
        <f xml:space="preserve"> SUMPRODUCT((C15- F18)^2,H6)/SUM(H3:H6)</f>
        <v>14.211509358430364</v>
      </c>
      <c r="J21">
        <f>I21/I22</f>
        <v>0.28820427377180419</v>
      </c>
      <c r="K21" s="11">
        <f>ROUND(J21*100, 2)</f>
        <v>28.82</v>
      </c>
      <c r="L21" t="str">
        <f t="shared" si="2"/>
        <v>28.82%</v>
      </c>
    </row>
    <row r="22" spans="6:12" x14ac:dyDescent="0.35">
      <c r="I22">
        <f>SUM(I18:I21)</f>
        <v>49.310543429632915</v>
      </c>
      <c r="J22">
        <f>SUM(J18:J21)</f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76635-369B-428B-86F4-B3DAC4AF46BD}">
  <dimension ref="A1:X84"/>
  <sheetViews>
    <sheetView topLeftCell="D1" workbookViewId="0">
      <selection activeCell="M8" sqref="M8"/>
    </sheetView>
  </sheetViews>
  <sheetFormatPr defaultRowHeight="14.5" x14ac:dyDescent="0.35"/>
  <cols>
    <col min="13" max="14" width="11.81640625" bestFit="1" customWidth="1"/>
    <col min="16" max="16" width="9.453125" customWidth="1"/>
    <col min="21" max="21" width="12.1796875" customWidth="1"/>
    <col min="22" max="22" width="14.453125" customWidth="1"/>
  </cols>
  <sheetData>
    <row r="1" spans="1:24" x14ac:dyDescent="0.35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Q1" t="s">
        <v>24</v>
      </c>
    </row>
    <row r="2" spans="1:24" x14ac:dyDescent="0.35">
      <c r="A2" t="s">
        <v>15</v>
      </c>
      <c r="B2" t="s">
        <v>48</v>
      </c>
      <c r="C2" t="s">
        <v>49</v>
      </c>
      <c r="D2">
        <v>0</v>
      </c>
      <c r="E2" t="s">
        <v>50</v>
      </c>
      <c r="F2" t="s">
        <v>51</v>
      </c>
      <c r="G2">
        <v>40.94</v>
      </c>
      <c r="H2">
        <v>62.18</v>
      </c>
      <c r="I2">
        <v>2254940</v>
      </c>
      <c r="J2">
        <v>12255340</v>
      </c>
      <c r="Q2">
        <v>1950</v>
      </c>
      <c r="R2">
        <v>2019</v>
      </c>
    </row>
    <row r="3" spans="1:24" x14ac:dyDescent="0.35">
      <c r="A3" t="s">
        <v>15</v>
      </c>
      <c r="B3" t="s">
        <v>52</v>
      </c>
      <c r="C3" t="s">
        <v>53</v>
      </c>
      <c r="D3">
        <v>0</v>
      </c>
      <c r="E3" t="s">
        <v>50</v>
      </c>
      <c r="F3" t="s">
        <v>51</v>
      </c>
      <c r="G3">
        <v>37.39</v>
      </c>
      <c r="H3">
        <v>65.66</v>
      </c>
      <c r="I3">
        <v>162000</v>
      </c>
      <c r="J3">
        <v>786650</v>
      </c>
      <c r="O3" t="s">
        <v>15</v>
      </c>
      <c r="P3" t="s">
        <v>219</v>
      </c>
      <c r="Q3">
        <v>438800160</v>
      </c>
      <c r="R3">
        <v>778557470</v>
      </c>
      <c r="S3" s="12"/>
      <c r="T3" s="12"/>
    </row>
    <row r="4" spans="1:24" x14ac:dyDescent="0.35">
      <c r="A4" t="s">
        <v>15</v>
      </c>
      <c r="B4" t="s">
        <v>55</v>
      </c>
      <c r="C4" t="s">
        <v>56</v>
      </c>
      <c r="D4">
        <v>0</v>
      </c>
      <c r="E4" t="s">
        <v>50</v>
      </c>
      <c r="F4" t="s">
        <v>51</v>
      </c>
      <c r="G4">
        <v>35.51</v>
      </c>
      <c r="H4">
        <v>65.739999999999995</v>
      </c>
      <c r="I4">
        <v>17670440</v>
      </c>
      <c r="J4">
        <v>115737350</v>
      </c>
      <c r="O4" t="s">
        <v>15</v>
      </c>
      <c r="P4" t="s">
        <v>26</v>
      </c>
      <c r="Q4">
        <v>228842360</v>
      </c>
      <c r="R4">
        <v>552270230</v>
      </c>
      <c r="S4" s="12"/>
      <c r="T4" s="12"/>
    </row>
    <row r="5" spans="1:24" x14ac:dyDescent="0.35">
      <c r="A5" t="s">
        <v>15</v>
      </c>
      <c r="B5" t="s">
        <v>57</v>
      </c>
      <c r="C5" t="s">
        <v>58</v>
      </c>
      <c r="D5">
        <v>0</v>
      </c>
      <c r="E5" t="s">
        <v>50</v>
      </c>
      <c r="F5" t="s">
        <v>51</v>
      </c>
      <c r="G5">
        <v>36.86</v>
      </c>
      <c r="H5">
        <v>62.94</v>
      </c>
      <c r="I5">
        <v>5769220</v>
      </c>
      <c r="J5">
        <v>51202790</v>
      </c>
      <c r="P5" t="s">
        <v>27</v>
      </c>
      <c r="Q5">
        <v>180761990</v>
      </c>
      <c r="R5">
        <v>842346820</v>
      </c>
      <c r="S5" s="12"/>
      <c r="T5" s="12"/>
    </row>
    <row r="6" spans="1:24" x14ac:dyDescent="0.35">
      <c r="A6" t="s">
        <v>15</v>
      </c>
      <c r="B6" t="s">
        <v>60</v>
      </c>
      <c r="C6" t="s">
        <v>61</v>
      </c>
      <c r="D6">
        <v>0</v>
      </c>
      <c r="E6" t="s">
        <v>50</v>
      </c>
      <c r="F6" t="s">
        <v>51</v>
      </c>
      <c r="G6">
        <v>32.659999999999997</v>
      </c>
      <c r="H6">
        <v>65</v>
      </c>
      <c r="I6">
        <v>2950300</v>
      </c>
      <c r="J6">
        <v>19025740</v>
      </c>
      <c r="P6" t="s">
        <v>25</v>
      </c>
      <c r="Q6">
        <v>98591320</v>
      </c>
      <c r="R6">
        <v>617816300</v>
      </c>
      <c r="S6" s="12"/>
      <c r="T6" s="12"/>
    </row>
    <row r="7" spans="1:24" x14ac:dyDescent="0.35">
      <c r="A7" t="s">
        <v>15</v>
      </c>
      <c r="B7" t="s">
        <v>62</v>
      </c>
      <c r="C7" t="s">
        <v>63</v>
      </c>
      <c r="D7">
        <v>0</v>
      </c>
      <c r="E7" t="s">
        <v>50</v>
      </c>
      <c r="F7" t="s">
        <v>54</v>
      </c>
      <c r="G7">
        <v>51.94</v>
      </c>
      <c r="H7">
        <v>74.180000000000007</v>
      </c>
      <c r="I7">
        <v>525510</v>
      </c>
      <c r="J7">
        <v>1286340</v>
      </c>
      <c r="M7" s="13"/>
      <c r="Q7" s="12"/>
      <c r="S7" s="12"/>
      <c r="T7" s="12"/>
    </row>
    <row r="8" spans="1:24" x14ac:dyDescent="0.35">
      <c r="A8" t="s">
        <v>15</v>
      </c>
      <c r="B8" t="s">
        <v>64</v>
      </c>
      <c r="C8" t="s">
        <v>65</v>
      </c>
      <c r="D8">
        <v>0</v>
      </c>
      <c r="E8" t="s">
        <v>50</v>
      </c>
      <c r="F8" t="s">
        <v>51</v>
      </c>
      <c r="G8">
        <v>43.18</v>
      </c>
      <c r="H8">
        <v>66.69</v>
      </c>
      <c r="I8">
        <v>2157110</v>
      </c>
      <c r="J8">
        <v>12776120</v>
      </c>
    </row>
    <row r="9" spans="1:24" x14ac:dyDescent="0.35">
      <c r="A9" t="s">
        <v>15</v>
      </c>
      <c r="B9" t="s">
        <v>67</v>
      </c>
      <c r="C9" t="s">
        <v>68</v>
      </c>
      <c r="D9">
        <v>0</v>
      </c>
      <c r="E9" t="s">
        <v>50</v>
      </c>
      <c r="F9" t="s">
        <v>51</v>
      </c>
      <c r="G9">
        <v>39.71</v>
      </c>
      <c r="H9">
        <v>66.349999999999994</v>
      </c>
      <c r="I9">
        <v>5750940</v>
      </c>
      <c r="J9">
        <v>42999690</v>
      </c>
      <c r="M9" t="s">
        <v>220</v>
      </c>
    </row>
    <row r="10" spans="1:24" x14ac:dyDescent="0.35">
      <c r="A10" t="s">
        <v>15</v>
      </c>
      <c r="B10" t="s">
        <v>69</v>
      </c>
      <c r="C10" t="s">
        <v>70</v>
      </c>
      <c r="D10">
        <v>0</v>
      </c>
      <c r="E10" t="s">
        <v>50</v>
      </c>
      <c r="F10" t="s">
        <v>51</v>
      </c>
      <c r="G10">
        <v>41.03</v>
      </c>
      <c r="H10">
        <v>66.010000000000005</v>
      </c>
      <c r="I10">
        <v>7625160</v>
      </c>
      <c r="J10">
        <v>59174970</v>
      </c>
      <c r="N10">
        <f t="array" ref="N10">SUM( SUMPRODUCT(IF(F2:F232="High-income",1,0), (G2:G232-W13)^2,I2:I232), SUMPRODUCT(IF(F2:F232="Upper-middle income",1,0), (G2:G232-W14)^2,I2:I232), SUMPRODUCT(IF(F2:F232="Lower-middle income",1,0), (G2:G232-W15)^2,I2:I232), SUMPRODUCT(IF(F2:F232="Lower-income",1,0), (G2:G232-W16)^2,I2:I232))/SUM(I2:I232)</f>
        <v>21.827037803886849</v>
      </c>
      <c r="O10" t="s">
        <v>219</v>
      </c>
      <c r="P10">
        <f t="array" ref="P10">SUMPRODUCT(IF(F2:F232="High-income",1,0), (G2:G232-W13)^2,I2:I232)/SUM(I2:I232)</f>
        <v>0.99850663957964503</v>
      </c>
      <c r="Q10">
        <f>P10/P15</f>
        <v>4.5746319246390638E-2</v>
      </c>
      <c r="R10" s="11">
        <f>ROUND(Q10*100, 2)</f>
        <v>4.57</v>
      </c>
      <c r="S10" t="str">
        <f>_xlfn.CONCAT(R10,"%")</f>
        <v>4.57%</v>
      </c>
      <c r="V10" t="s">
        <v>22</v>
      </c>
    </row>
    <row r="11" spans="1:24" x14ac:dyDescent="0.35">
      <c r="A11" t="s">
        <v>15</v>
      </c>
      <c r="B11" t="s">
        <v>71</v>
      </c>
      <c r="C11" t="s">
        <v>72</v>
      </c>
      <c r="D11">
        <v>0</v>
      </c>
      <c r="E11" t="s">
        <v>50</v>
      </c>
      <c r="F11" t="s">
        <v>51</v>
      </c>
      <c r="G11">
        <v>46.8</v>
      </c>
      <c r="H11">
        <v>62.91</v>
      </c>
      <c r="I11">
        <v>2321340</v>
      </c>
      <c r="J11">
        <v>18513870</v>
      </c>
      <c r="O11" t="s">
        <v>26</v>
      </c>
      <c r="P11">
        <f t="array" ref="P11">SUMPRODUCT(IF(F2:F232="Upper-middle income",1,0), (G2:G232-W14)^2,I2:I232)/SUM(I2:I232)</f>
        <v>11.663820277725643</v>
      </c>
      <c r="Q11">
        <f>P11/P15</f>
        <v>0.53437486032340165</v>
      </c>
      <c r="R11" s="11">
        <f>ROUND(Q11*100, 2)</f>
        <v>53.44</v>
      </c>
      <c r="S11" t="str">
        <f>_xlfn.CONCAT(R11,"%")</f>
        <v>53.44%</v>
      </c>
      <c r="W11" t="s">
        <v>38</v>
      </c>
      <c r="X11" t="s">
        <v>39</v>
      </c>
    </row>
    <row r="12" spans="1:24" x14ac:dyDescent="0.35">
      <c r="A12" t="s">
        <v>15</v>
      </c>
      <c r="B12" t="s">
        <v>73</v>
      </c>
      <c r="C12" t="s">
        <v>74</v>
      </c>
      <c r="D12">
        <v>0</v>
      </c>
      <c r="E12" t="s">
        <v>50</v>
      </c>
      <c r="F12" t="s">
        <v>59</v>
      </c>
      <c r="G12">
        <v>35.869999999999997</v>
      </c>
      <c r="H12">
        <v>63.05</v>
      </c>
      <c r="I12">
        <v>4551840</v>
      </c>
      <c r="J12">
        <v>32375660</v>
      </c>
      <c r="O12" t="s">
        <v>27</v>
      </c>
      <c r="P12">
        <f t="array" ref="P12">SUMPRODUCT(IF(F2:F232="Lower-middle income",1,0), (G2:G232-W15)^2,I2:I232)/SUM(I2:I232)</f>
        <v>7.7737189968829981</v>
      </c>
      <c r="Q12">
        <f>P12/P15</f>
        <v>0.35615089260983884</v>
      </c>
      <c r="R12" s="11">
        <f>ROUND(Q12*100, 2)</f>
        <v>35.619999999999997</v>
      </c>
      <c r="S12" t="str">
        <f>_xlfn.CONCAT(R12,"%")</f>
        <v>35.62%</v>
      </c>
      <c r="V12" t="s">
        <v>28</v>
      </c>
    </row>
    <row r="13" spans="1:24" x14ac:dyDescent="0.35">
      <c r="A13" t="s">
        <v>15</v>
      </c>
      <c r="B13" t="s">
        <v>75</v>
      </c>
      <c r="C13" t="s">
        <v>76</v>
      </c>
      <c r="D13">
        <v>0</v>
      </c>
      <c r="E13" t="s">
        <v>50</v>
      </c>
      <c r="F13" t="s">
        <v>51</v>
      </c>
      <c r="G13">
        <v>33.090000000000003</v>
      </c>
      <c r="H13">
        <v>61.7</v>
      </c>
      <c r="I13">
        <v>4330060</v>
      </c>
      <c r="J13">
        <v>25506110</v>
      </c>
      <c r="O13" t="s">
        <v>25</v>
      </c>
      <c r="P13">
        <f t="array" ref="P13">SUMPRODUCT(IF(F2:F232="Lower-income",1,0), (G2:G232-W16)^2,I2:I232)/SUM(I2:I232)</f>
        <v>1.390991889698566</v>
      </c>
      <c r="Q13">
        <f>P13/P15</f>
        <v>6.3727927820368971E-2</v>
      </c>
      <c r="R13" s="11">
        <f>ROUND(Q13*100, 2)</f>
        <v>6.37</v>
      </c>
      <c r="S13" t="str">
        <f>_xlfn.CONCAT(R13,"%")</f>
        <v>6.37%</v>
      </c>
      <c r="V13" t="s">
        <v>23</v>
      </c>
      <c r="W13">
        <v>67.58370902394384</v>
      </c>
      <c r="X13">
        <v>80.78125722998972</v>
      </c>
    </row>
    <row r="14" spans="1:24" x14ac:dyDescent="0.35">
      <c r="A14" t="s">
        <v>15</v>
      </c>
      <c r="B14" t="s">
        <v>77</v>
      </c>
      <c r="C14" t="s">
        <v>78</v>
      </c>
      <c r="D14">
        <v>0</v>
      </c>
      <c r="E14" t="s">
        <v>50</v>
      </c>
      <c r="F14" t="s">
        <v>51</v>
      </c>
      <c r="G14">
        <v>35.229999999999997</v>
      </c>
      <c r="H14">
        <v>52.99</v>
      </c>
      <c r="I14">
        <v>2525460</v>
      </c>
      <c r="J14">
        <v>16685260</v>
      </c>
      <c r="V14" t="s">
        <v>26</v>
      </c>
      <c r="W14">
        <v>53.100453577737944</v>
      </c>
      <c r="X14">
        <v>75.10232544491852</v>
      </c>
    </row>
    <row r="15" spans="1:24" x14ac:dyDescent="0.35">
      <c r="A15" t="s">
        <v>15</v>
      </c>
      <c r="B15" t="s">
        <v>79</v>
      </c>
      <c r="C15" t="s">
        <v>80</v>
      </c>
      <c r="D15">
        <v>0</v>
      </c>
      <c r="E15" t="s">
        <v>50</v>
      </c>
      <c r="F15" t="s">
        <v>59</v>
      </c>
      <c r="G15">
        <v>39.6</v>
      </c>
      <c r="H15">
        <v>63.15</v>
      </c>
      <c r="I15">
        <v>835310</v>
      </c>
      <c r="J15">
        <v>5616760</v>
      </c>
      <c r="P15">
        <f>SUM(P10:P14)</f>
        <v>21.827037803886849</v>
      </c>
      <c r="V15" t="s">
        <v>27</v>
      </c>
      <c r="W15">
        <v>40.637608065169012</v>
      </c>
      <c r="X15">
        <v>66.265424381729133</v>
      </c>
    </row>
    <row r="16" spans="1:24" x14ac:dyDescent="0.35">
      <c r="A16" t="s">
        <v>15</v>
      </c>
      <c r="B16" t="s">
        <v>81</v>
      </c>
      <c r="C16" t="s">
        <v>82</v>
      </c>
      <c r="D16">
        <v>0</v>
      </c>
      <c r="E16" t="s">
        <v>50</v>
      </c>
      <c r="F16" t="s">
        <v>51</v>
      </c>
      <c r="G16">
        <v>38.22</v>
      </c>
      <c r="H16">
        <v>60.24</v>
      </c>
      <c r="I16">
        <v>12294330</v>
      </c>
      <c r="J16">
        <v>92947480</v>
      </c>
      <c r="V16" t="s">
        <v>25</v>
      </c>
      <c r="W16">
        <v>36.886399187068392</v>
      </c>
      <c r="X16">
        <v>63.421139247378235</v>
      </c>
    </row>
    <row r="17" spans="1:19" x14ac:dyDescent="0.35">
      <c r="A17" t="s">
        <v>15</v>
      </c>
      <c r="B17" t="s">
        <v>83</v>
      </c>
      <c r="C17" t="s">
        <v>84</v>
      </c>
      <c r="D17">
        <v>0</v>
      </c>
      <c r="E17" t="s">
        <v>50</v>
      </c>
      <c r="F17" t="s">
        <v>54</v>
      </c>
      <c r="G17">
        <v>39.270000000000003</v>
      </c>
      <c r="H17">
        <v>67.34</v>
      </c>
      <c r="I17">
        <v>472870</v>
      </c>
      <c r="J17">
        <v>2267740</v>
      </c>
      <c r="M17" t="s">
        <v>223</v>
      </c>
    </row>
    <row r="18" spans="1:19" x14ac:dyDescent="0.35">
      <c r="A18" t="s">
        <v>15</v>
      </c>
      <c r="B18" t="s">
        <v>85</v>
      </c>
      <c r="C18" t="s">
        <v>86</v>
      </c>
      <c r="D18">
        <v>0</v>
      </c>
      <c r="E18" t="s">
        <v>50</v>
      </c>
      <c r="F18" t="s">
        <v>59</v>
      </c>
      <c r="G18">
        <v>33.950000000000003</v>
      </c>
      <c r="H18">
        <v>71.209999999999994</v>
      </c>
      <c r="I18">
        <v>21148160</v>
      </c>
      <c r="J18">
        <v>107553230</v>
      </c>
      <c r="N18">
        <f t="array" ref="N18">SUM( SUMPRODUCT(IF(F2:F232="High-income",1,0), (H2:H232-X13)^2,J2:J232), SUMPRODUCT(IF(F2:F232="Upper-middle income",1,0), (H2:H232-X14)^2,J2:J232), SUMPRODUCT(IF(F2:F232="Lower-middle income",1,0), (H2:H232-X15)^2,J2:J232), SUMPRODUCT(IF(F2:F232="Lower-income",1,0), (H2:H232-X16)^2,J2:J232))/SUM(J2:J232)</f>
        <v>23.675513685824338</v>
      </c>
      <c r="O18" t="s">
        <v>219</v>
      </c>
      <c r="P18">
        <f t="array" ref="P18">SUMPRODUCT(IF(F2:F232="High-income",1,0), (H2:H232-X13)^2,J2:J232)/SUM(J2:J232)</f>
        <v>0.85256652467701366</v>
      </c>
      <c r="Q18">
        <f>P18/P22</f>
        <v>3.6010476308587384E-2</v>
      </c>
      <c r="R18" s="11">
        <f>ROUND(Q18*100, 2)</f>
        <v>3.6</v>
      </c>
      <c r="S18" t="str">
        <f>_xlfn.CONCAT(R18,"%")</f>
        <v>3.6%</v>
      </c>
    </row>
    <row r="19" spans="1:19" x14ac:dyDescent="0.35">
      <c r="A19" t="s">
        <v>15</v>
      </c>
      <c r="B19" t="s">
        <v>87</v>
      </c>
      <c r="C19" t="s">
        <v>88</v>
      </c>
      <c r="D19">
        <v>0</v>
      </c>
      <c r="E19" t="s">
        <v>50</v>
      </c>
      <c r="F19" t="s">
        <v>59</v>
      </c>
      <c r="G19">
        <v>38.770000000000003</v>
      </c>
      <c r="H19">
        <v>74.239999999999995</v>
      </c>
      <c r="I19">
        <v>8935450</v>
      </c>
      <c r="J19">
        <v>36210890</v>
      </c>
      <c r="O19" t="s">
        <v>26</v>
      </c>
      <c r="P19">
        <f t="array" ref="P19">SUMPRODUCT(IF(F2:F232="Upper-middle income",1,0), (H2:H232-X14)^2,J2:J232)/SUM(J2:J232)</f>
        <v>0.96891212202107946</v>
      </c>
      <c r="Q19">
        <f>P19/P22</f>
        <v>4.0924650458638766E-2</v>
      </c>
      <c r="R19" s="11">
        <f>ROUND(Q19*100, 2)</f>
        <v>4.09</v>
      </c>
      <c r="S19" t="str">
        <f>_xlfn.CONCAT(R19,"%")</f>
        <v>4.09%</v>
      </c>
    </row>
    <row r="20" spans="1:19" x14ac:dyDescent="0.35">
      <c r="A20" t="s">
        <v>15</v>
      </c>
      <c r="B20" t="s">
        <v>89</v>
      </c>
      <c r="C20" t="s">
        <v>90</v>
      </c>
      <c r="D20">
        <v>0</v>
      </c>
      <c r="E20" t="s">
        <v>50</v>
      </c>
      <c r="F20" t="s">
        <v>59</v>
      </c>
      <c r="G20">
        <v>38.22</v>
      </c>
      <c r="H20">
        <v>75.599999999999994</v>
      </c>
      <c r="I20">
        <v>3609000</v>
      </c>
      <c r="J20">
        <v>11875070</v>
      </c>
      <c r="O20" t="s">
        <v>27</v>
      </c>
      <c r="P20">
        <f t="array" ref="P20">SUMPRODUCT(IF(F2:F232="Lower-middle income",1,0), (H2:H232-X15)^2,J2:J232)/SUM(J2:J232)</f>
        <v>19.120638513671626</v>
      </c>
      <c r="Q20">
        <f>P20/P22</f>
        <v>0.80761240357458708</v>
      </c>
      <c r="R20" s="11">
        <f>ROUND(Q20*100, 2)</f>
        <v>80.760000000000005</v>
      </c>
      <c r="S20" t="str">
        <f>_xlfn.CONCAT(R20,"%")</f>
        <v>80.76%</v>
      </c>
    </row>
    <row r="21" spans="1:19" x14ac:dyDescent="0.35">
      <c r="A21" t="s">
        <v>15</v>
      </c>
      <c r="B21" t="s">
        <v>91</v>
      </c>
      <c r="C21" t="s">
        <v>92</v>
      </c>
      <c r="D21">
        <v>0</v>
      </c>
      <c r="E21" t="s">
        <v>50</v>
      </c>
      <c r="F21" t="s">
        <v>51</v>
      </c>
      <c r="G21">
        <v>44.63</v>
      </c>
      <c r="H21">
        <v>55.25</v>
      </c>
      <c r="I21">
        <v>579560</v>
      </c>
      <c r="J21">
        <v>2209460</v>
      </c>
      <c r="O21" t="s">
        <v>25</v>
      </c>
      <c r="P21">
        <f t="array" ref="P21">SUMPRODUCT(IF(F2:F232="Lower-income",1,0), (H2:H232-X16)^2,J2:J232)/SUM(J2:J232)</f>
        <v>2.7333965254546193</v>
      </c>
      <c r="Q21">
        <f>P21/P22</f>
        <v>0.11545246965818674</v>
      </c>
      <c r="R21" s="11">
        <f>ROUND(Q21*100, 2)</f>
        <v>11.55</v>
      </c>
      <c r="S21" t="str">
        <f>_xlfn.CONCAT(R21,"%")</f>
        <v>11.55%</v>
      </c>
    </row>
    <row r="22" spans="1:19" x14ac:dyDescent="0.35">
      <c r="A22" t="s">
        <v>15</v>
      </c>
      <c r="B22" t="s">
        <v>93</v>
      </c>
      <c r="C22" t="s">
        <v>94</v>
      </c>
      <c r="D22">
        <v>0</v>
      </c>
      <c r="E22" t="s">
        <v>50</v>
      </c>
      <c r="F22" t="s">
        <v>51</v>
      </c>
      <c r="G22">
        <v>33.03</v>
      </c>
      <c r="H22">
        <v>60.18</v>
      </c>
      <c r="I22">
        <v>4213170</v>
      </c>
      <c r="J22">
        <v>20961940</v>
      </c>
      <c r="P22">
        <f>SUM(P18:P21)</f>
        <v>23.675513685824338</v>
      </c>
    </row>
    <row r="23" spans="1:19" x14ac:dyDescent="0.35">
      <c r="A23" t="s">
        <v>15</v>
      </c>
      <c r="B23" t="s">
        <v>95</v>
      </c>
      <c r="C23" t="s">
        <v>96</v>
      </c>
      <c r="D23">
        <v>0</v>
      </c>
      <c r="E23" t="s">
        <v>50</v>
      </c>
      <c r="F23" t="s">
        <v>51</v>
      </c>
      <c r="G23">
        <v>31.16</v>
      </c>
      <c r="H23">
        <v>64.430000000000007</v>
      </c>
      <c r="I23">
        <v>306770</v>
      </c>
      <c r="J23">
        <v>2456920</v>
      </c>
    </row>
    <row r="24" spans="1:19" x14ac:dyDescent="0.35">
      <c r="A24" t="s">
        <v>15</v>
      </c>
      <c r="B24" t="s">
        <v>97</v>
      </c>
      <c r="C24" t="s">
        <v>98</v>
      </c>
      <c r="D24">
        <v>0</v>
      </c>
      <c r="E24" t="s">
        <v>50</v>
      </c>
      <c r="F24" t="s">
        <v>51</v>
      </c>
      <c r="G24">
        <v>35.590000000000003</v>
      </c>
      <c r="H24">
        <v>59.38</v>
      </c>
      <c r="I24">
        <v>3013230</v>
      </c>
      <c r="J24">
        <v>13034380</v>
      </c>
    </row>
    <row r="25" spans="1:19" x14ac:dyDescent="0.35">
      <c r="A25" t="s">
        <v>15</v>
      </c>
      <c r="B25" t="s">
        <v>99</v>
      </c>
      <c r="C25" t="s">
        <v>100</v>
      </c>
      <c r="D25">
        <v>0</v>
      </c>
      <c r="E25" t="s">
        <v>50</v>
      </c>
      <c r="F25" t="s">
        <v>51</v>
      </c>
      <c r="G25">
        <v>35.74</v>
      </c>
      <c r="H25">
        <v>62.16</v>
      </c>
      <c r="I25">
        <v>543680</v>
      </c>
      <c r="J25">
        <v>1967740</v>
      </c>
    </row>
    <row r="26" spans="1:19" x14ac:dyDescent="0.35">
      <c r="A26" t="s">
        <v>15</v>
      </c>
      <c r="B26" t="s">
        <v>101</v>
      </c>
      <c r="C26" t="s">
        <v>102</v>
      </c>
      <c r="D26">
        <v>0</v>
      </c>
      <c r="E26" t="s">
        <v>50</v>
      </c>
      <c r="F26" t="s">
        <v>51</v>
      </c>
      <c r="G26">
        <v>28.73</v>
      </c>
      <c r="H26">
        <v>59.22</v>
      </c>
      <c r="I26">
        <v>4696920</v>
      </c>
      <c r="J26">
        <v>21068460</v>
      </c>
    </row>
    <row r="27" spans="1:19" x14ac:dyDescent="0.35">
      <c r="A27" t="s">
        <v>15</v>
      </c>
      <c r="B27" t="s">
        <v>103</v>
      </c>
      <c r="C27" t="s">
        <v>104</v>
      </c>
      <c r="D27">
        <v>0</v>
      </c>
      <c r="E27" t="s">
        <v>50</v>
      </c>
      <c r="F27" t="s">
        <v>51</v>
      </c>
      <c r="G27">
        <v>38.380000000000003</v>
      </c>
      <c r="H27">
        <v>67.64</v>
      </c>
      <c r="I27">
        <v>657740</v>
      </c>
      <c r="J27">
        <v>4467760</v>
      </c>
    </row>
    <row r="28" spans="1:19" x14ac:dyDescent="0.35">
      <c r="A28" t="s">
        <v>15</v>
      </c>
      <c r="B28" t="s">
        <v>105</v>
      </c>
      <c r="C28" t="s">
        <v>106</v>
      </c>
      <c r="D28">
        <v>0</v>
      </c>
      <c r="E28" t="s">
        <v>50</v>
      </c>
      <c r="F28" t="s">
        <v>51</v>
      </c>
      <c r="G28">
        <v>35.9</v>
      </c>
      <c r="H28">
        <v>60.03</v>
      </c>
      <c r="I28">
        <v>2597870</v>
      </c>
      <c r="J28">
        <v>22947770</v>
      </c>
    </row>
    <row r="29" spans="1:19" x14ac:dyDescent="0.35">
      <c r="A29" t="s">
        <v>15</v>
      </c>
      <c r="B29" t="s">
        <v>107</v>
      </c>
      <c r="C29" t="s">
        <v>108</v>
      </c>
      <c r="D29">
        <v>0</v>
      </c>
      <c r="E29" t="s">
        <v>50</v>
      </c>
      <c r="F29" t="s">
        <v>59</v>
      </c>
      <c r="G29">
        <v>35.53</v>
      </c>
      <c r="H29">
        <v>53.01</v>
      </c>
      <c r="I29">
        <v>37283030</v>
      </c>
      <c r="J29">
        <v>209485670</v>
      </c>
    </row>
    <row r="30" spans="1:19" x14ac:dyDescent="0.35">
      <c r="A30" t="s">
        <v>15</v>
      </c>
      <c r="B30" t="s">
        <v>109</v>
      </c>
      <c r="C30" t="s">
        <v>110</v>
      </c>
      <c r="D30">
        <v>0</v>
      </c>
      <c r="E30" t="s">
        <v>50</v>
      </c>
      <c r="F30" t="s">
        <v>51</v>
      </c>
      <c r="G30">
        <v>28.94</v>
      </c>
      <c r="H30">
        <v>59.59</v>
      </c>
      <c r="I30">
        <v>1999620</v>
      </c>
      <c r="J30">
        <v>7732000</v>
      </c>
    </row>
    <row r="31" spans="1:19" x14ac:dyDescent="0.35">
      <c r="A31" t="s">
        <v>15</v>
      </c>
      <c r="B31" t="s">
        <v>111</v>
      </c>
      <c r="C31" t="s">
        <v>112</v>
      </c>
      <c r="D31">
        <v>0</v>
      </c>
      <c r="E31" t="s">
        <v>50</v>
      </c>
      <c r="F31" t="s">
        <v>51</v>
      </c>
      <c r="G31">
        <v>41.93</v>
      </c>
      <c r="H31">
        <v>61.06</v>
      </c>
      <c r="I31">
        <v>1399610</v>
      </c>
      <c r="J31">
        <v>8463060</v>
      </c>
    </row>
    <row r="32" spans="1:19" x14ac:dyDescent="0.35">
      <c r="A32" t="s">
        <v>15</v>
      </c>
      <c r="B32" t="s">
        <v>113</v>
      </c>
      <c r="C32" t="s">
        <v>114</v>
      </c>
      <c r="D32">
        <v>0</v>
      </c>
      <c r="E32" t="s">
        <v>50</v>
      </c>
      <c r="F32" t="s">
        <v>54</v>
      </c>
      <c r="G32">
        <v>55.59</v>
      </c>
      <c r="H32">
        <v>73.66</v>
      </c>
      <c r="I32">
        <v>6787180</v>
      </c>
      <c r="J32">
        <v>19209570</v>
      </c>
    </row>
    <row r="33" spans="1:10" x14ac:dyDescent="0.35">
      <c r="A33" t="s">
        <v>15</v>
      </c>
      <c r="B33" t="s">
        <v>115</v>
      </c>
      <c r="C33" t="s">
        <v>116</v>
      </c>
      <c r="D33">
        <v>0</v>
      </c>
      <c r="E33" t="s">
        <v>50</v>
      </c>
      <c r="F33" t="s">
        <v>54</v>
      </c>
      <c r="G33">
        <v>48.1</v>
      </c>
      <c r="H33">
        <v>69.400000000000006</v>
      </c>
      <c r="I33">
        <v>1269220</v>
      </c>
      <c r="J33">
        <v>6803970</v>
      </c>
    </row>
    <row r="34" spans="1:10" x14ac:dyDescent="0.35">
      <c r="A34" t="s">
        <v>15</v>
      </c>
      <c r="B34" t="s">
        <v>117</v>
      </c>
      <c r="C34" t="s">
        <v>118</v>
      </c>
      <c r="D34">
        <v>0</v>
      </c>
      <c r="E34" t="s">
        <v>50</v>
      </c>
      <c r="F34" t="s">
        <v>54</v>
      </c>
      <c r="G34">
        <v>38.19</v>
      </c>
      <c r="H34">
        <v>76.849999999999994</v>
      </c>
      <c r="I34">
        <v>16510580</v>
      </c>
      <c r="J34">
        <v>87051640</v>
      </c>
    </row>
    <row r="35" spans="1:10" x14ac:dyDescent="0.35">
      <c r="A35" t="s">
        <v>15</v>
      </c>
      <c r="B35" t="s">
        <v>119</v>
      </c>
      <c r="C35" t="s">
        <v>120</v>
      </c>
      <c r="D35">
        <v>0</v>
      </c>
      <c r="E35" t="s">
        <v>50</v>
      </c>
      <c r="F35" t="s">
        <v>51</v>
      </c>
      <c r="G35">
        <v>37.56</v>
      </c>
      <c r="H35">
        <v>69.3</v>
      </c>
      <c r="I35">
        <v>8396580</v>
      </c>
      <c r="J35">
        <v>28414120</v>
      </c>
    </row>
    <row r="36" spans="1:10" x14ac:dyDescent="0.35">
      <c r="A36" t="s">
        <v>15</v>
      </c>
      <c r="B36" t="s">
        <v>121</v>
      </c>
      <c r="C36" t="s">
        <v>122</v>
      </c>
      <c r="D36">
        <v>0</v>
      </c>
      <c r="E36" t="s">
        <v>50</v>
      </c>
      <c r="F36" t="s">
        <v>59</v>
      </c>
      <c r="G36">
        <v>53.17</v>
      </c>
      <c r="H36">
        <v>76.7</v>
      </c>
      <c r="I36">
        <v>7811090</v>
      </c>
      <c r="J36">
        <v>22410560</v>
      </c>
    </row>
    <row r="37" spans="1:10" x14ac:dyDescent="0.35">
      <c r="A37" t="s">
        <v>15</v>
      </c>
      <c r="B37" t="s">
        <v>123</v>
      </c>
      <c r="C37" t="s">
        <v>124</v>
      </c>
      <c r="D37">
        <v>0</v>
      </c>
      <c r="E37" t="s">
        <v>50</v>
      </c>
      <c r="F37" t="s">
        <v>51</v>
      </c>
      <c r="G37">
        <v>38.86</v>
      </c>
      <c r="H37">
        <v>70.13</v>
      </c>
      <c r="I37">
        <v>4375270</v>
      </c>
      <c r="J37">
        <v>16481320</v>
      </c>
    </row>
    <row r="38" spans="1:10" x14ac:dyDescent="0.35">
      <c r="A38" t="s">
        <v>15</v>
      </c>
      <c r="B38" t="s">
        <v>125</v>
      </c>
      <c r="C38" t="s">
        <v>126</v>
      </c>
      <c r="D38">
        <v>0</v>
      </c>
      <c r="E38" t="s">
        <v>50</v>
      </c>
      <c r="F38" t="s">
        <v>59</v>
      </c>
      <c r="G38">
        <v>40.21</v>
      </c>
      <c r="H38">
        <v>70.349999999999994</v>
      </c>
      <c r="I38">
        <v>68799080</v>
      </c>
      <c r="J38">
        <v>272489420</v>
      </c>
    </row>
    <row r="39" spans="1:10" x14ac:dyDescent="0.35">
      <c r="A39" t="s">
        <v>15</v>
      </c>
      <c r="B39" t="s">
        <v>127</v>
      </c>
      <c r="C39" t="s">
        <v>128</v>
      </c>
      <c r="D39">
        <v>0</v>
      </c>
      <c r="E39" t="s">
        <v>50</v>
      </c>
      <c r="F39" t="s">
        <v>59</v>
      </c>
      <c r="G39">
        <v>53.58</v>
      </c>
      <c r="H39">
        <v>69.680000000000007</v>
      </c>
      <c r="I39">
        <v>18849580</v>
      </c>
      <c r="J39">
        <v>110804720</v>
      </c>
    </row>
    <row r="40" spans="1:10" x14ac:dyDescent="0.35">
      <c r="A40" t="s">
        <v>15</v>
      </c>
      <c r="B40" t="s">
        <v>129</v>
      </c>
      <c r="C40" t="s">
        <v>130</v>
      </c>
      <c r="D40">
        <v>0</v>
      </c>
      <c r="E40" t="s">
        <v>50</v>
      </c>
      <c r="F40" t="s">
        <v>54</v>
      </c>
      <c r="G40">
        <v>54.55</v>
      </c>
      <c r="H40">
        <v>75.19</v>
      </c>
      <c r="I40">
        <v>1382960</v>
      </c>
      <c r="J40">
        <v>2904010</v>
      </c>
    </row>
    <row r="41" spans="1:10" x14ac:dyDescent="0.35">
      <c r="A41" t="s">
        <v>15</v>
      </c>
      <c r="B41" t="s">
        <v>131</v>
      </c>
      <c r="C41" t="s">
        <v>132</v>
      </c>
      <c r="D41">
        <v>0</v>
      </c>
      <c r="E41" t="s">
        <v>50</v>
      </c>
      <c r="F41" t="s">
        <v>54</v>
      </c>
      <c r="G41">
        <v>46.29</v>
      </c>
      <c r="H41">
        <v>73.290000000000006</v>
      </c>
      <c r="I41">
        <v>3132010</v>
      </c>
      <c r="J41">
        <v>10110520</v>
      </c>
    </row>
    <row r="42" spans="1:10" x14ac:dyDescent="0.35">
      <c r="A42" t="s">
        <v>15</v>
      </c>
      <c r="B42" t="s">
        <v>133</v>
      </c>
      <c r="C42" t="s">
        <v>134</v>
      </c>
      <c r="D42">
        <v>0</v>
      </c>
      <c r="E42" t="s">
        <v>50</v>
      </c>
      <c r="F42" t="s">
        <v>54</v>
      </c>
      <c r="G42">
        <v>57.71</v>
      </c>
      <c r="H42">
        <v>74.16</v>
      </c>
      <c r="I42">
        <v>3497480</v>
      </c>
      <c r="J42">
        <v>3796750</v>
      </c>
    </row>
    <row r="43" spans="1:10" x14ac:dyDescent="0.35">
      <c r="A43" t="s">
        <v>15</v>
      </c>
      <c r="B43" t="s">
        <v>135</v>
      </c>
      <c r="C43" t="s">
        <v>136</v>
      </c>
      <c r="D43">
        <v>0</v>
      </c>
      <c r="E43" t="s">
        <v>50</v>
      </c>
      <c r="F43" t="s">
        <v>66</v>
      </c>
      <c r="G43">
        <v>49.74</v>
      </c>
      <c r="H43">
        <v>80.02</v>
      </c>
      <c r="I43">
        <v>153990</v>
      </c>
      <c r="J43">
        <v>4442240</v>
      </c>
    </row>
    <row r="44" spans="1:10" x14ac:dyDescent="0.35">
      <c r="A44" t="s">
        <v>15</v>
      </c>
      <c r="B44" t="s">
        <v>137</v>
      </c>
      <c r="C44" t="s">
        <v>138</v>
      </c>
      <c r="D44">
        <v>0</v>
      </c>
      <c r="E44" t="s">
        <v>50</v>
      </c>
      <c r="F44" t="s">
        <v>54</v>
      </c>
      <c r="G44">
        <v>59.9</v>
      </c>
      <c r="H44">
        <v>78.209999999999994</v>
      </c>
      <c r="I44">
        <v>1349390</v>
      </c>
      <c r="J44">
        <v>5794570</v>
      </c>
    </row>
    <row r="45" spans="1:10" x14ac:dyDescent="0.35">
      <c r="A45" t="s">
        <v>15</v>
      </c>
      <c r="B45" t="s">
        <v>139</v>
      </c>
      <c r="C45" t="s">
        <v>140</v>
      </c>
      <c r="D45">
        <v>0</v>
      </c>
      <c r="E45" t="s">
        <v>50</v>
      </c>
      <c r="F45" t="s">
        <v>66</v>
      </c>
      <c r="G45">
        <v>50.76</v>
      </c>
      <c r="H45">
        <v>82.95</v>
      </c>
      <c r="I45">
        <v>24350</v>
      </c>
      <c r="J45">
        <v>2797940</v>
      </c>
    </row>
    <row r="46" spans="1:10" x14ac:dyDescent="0.35">
      <c r="A46" t="s">
        <v>15</v>
      </c>
      <c r="B46" t="s">
        <v>141</v>
      </c>
      <c r="C46" t="s">
        <v>142</v>
      </c>
      <c r="D46">
        <v>0</v>
      </c>
      <c r="E46" t="s">
        <v>50</v>
      </c>
      <c r="F46" t="s">
        <v>59</v>
      </c>
      <c r="G46">
        <v>45.75</v>
      </c>
      <c r="H46">
        <v>75.81</v>
      </c>
      <c r="I46">
        <v>944640</v>
      </c>
      <c r="J46">
        <v>4957750</v>
      </c>
    </row>
    <row r="47" spans="1:10" x14ac:dyDescent="0.35">
      <c r="A47" t="s">
        <v>15</v>
      </c>
      <c r="B47" t="s">
        <v>143</v>
      </c>
      <c r="C47" t="s">
        <v>144</v>
      </c>
      <c r="D47">
        <v>0</v>
      </c>
      <c r="E47" t="s">
        <v>50</v>
      </c>
      <c r="F47" t="s">
        <v>66</v>
      </c>
      <c r="G47">
        <v>42.15</v>
      </c>
      <c r="H47">
        <v>82.6</v>
      </c>
      <c r="I47">
        <v>74520</v>
      </c>
      <c r="J47">
        <v>9377880</v>
      </c>
    </row>
    <row r="48" spans="1:10" x14ac:dyDescent="0.35">
      <c r="A48" t="s">
        <v>15</v>
      </c>
      <c r="B48" t="s">
        <v>145</v>
      </c>
      <c r="C48" t="s">
        <v>146</v>
      </c>
      <c r="D48">
        <v>0</v>
      </c>
      <c r="E48" t="s">
        <v>50</v>
      </c>
      <c r="F48" t="s">
        <v>54</v>
      </c>
      <c r="G48">
        <v>58.64</v>
      </c>
      <c r="H48">
        <v>74.260000000000005</v>
      </c>
      <c r="I48">
        <v>7127580</v>
      </c>
      <c r="J48">
        <v>9435430</v>
      </c>
    </row>
    <row r="49" spans="1:10" x14ac:dyDescent="0.35">
      <c r="A49" t="s">
        <v>15</v>
      </c>
      <c r="B49" t="s">
        <v>147</v>
      </c>
      <c r="C49" t="s">
        <v>148</v>
      </c>
      <c r="D49">
        <v>0</v>
      </c>
      <c r="E49" t="s">
        <v>50</v>
      </c>
      <c r="F49" t="s">
        <v>54</v>
      </c>
      <c r="G49">
        <v>61.47</v>
      </c>
      <c r="H49">
        <v>75.09</v>
      </c>
      <c r="I49">
        <v>7248580</v>
      </c>
      <c r="J49">
        <v>6975510</v>
      </c>
    </row>
    <row r="50" spans="1:10" x14ac:dyDescent="0.35">
      <c r="A50" t="s">
        <v>15</v>
      </c>
      <c r="B50" t="s">
        <v>149</v>
      </c>
      <c r="C50" t="s">
        <v>150</v>
      </c>
      <c r="D50">
        <v>0</v>
      </c>
      <c r="E50" t="s">
        <v>50</v>
      </c>
      <c r="F50" t="s">
        <v>54</v>
      </c>
      <c r="G50">
        <v>62.14</v>
      </c>
      <c r="H50">
        <v>76.45</v>
      </c>
      <c r="I50">
        <v>9337920</v>
      </c>
      <c r="J50">
        <v>9770390</v>
      </c>
    </row>
    <row r="51" spans="1:10" x14ac:dyDescent="0.35">
      <c r="A51" t="s">
        <v>15</v>
      </c>
      <c r="B51" t="s">
        <v>151</v>
      </c>
      <c r="C51" t="s">
        <v>152</v>
      </c>
      <c r="D51">
        <v>0</v>
      </c>
      <c r="E51" t="s">
        <v>50</v>
      </c>
      <c r="F51" t="s">
        <v>54</v>
      </c>
      <c r="G51">
        <v>55.47</v>
      </c>
      <c r="H51">
        <v>73.069999999999993</v>
      </c>
      <c r="I51">
        <v>103392430</v>
      </c>
      <c r="J51">
        <v>146533070</v>
      </c>
    </row>
    <row r="52" spans="1:10" x14ac:dyDescent="0.35">
      <c r="A52" t="s">
        <v>15</v>
      </c>
      <c r="B52" t="s">
        <v>153</v>
      </c>
      <c r="C52" t="s">
        <v>154</v>
      </c>
      <c r="D52">
        <v>0</v>
      </c>
      <c r="E52" t="s">
        <v>50</v>
      </c>
      <c r="F52" t="s">
        <v>66</v>
      </c>
      <c r="G52">
        <v>70.31</v>
      </c>
      <c r="H52">
        <v>81.430000000000007</v>
      </c>
      <c r="I52">
        <v>4268410</v>
      </c>
      <c r="J52">
        <v>5814640</v>
      </c>
    </row>
    <row r="53" spans="1:10" x14ac:dyDescent="0.35">
      <c r="A53" t="s">
        <v>15</v>
      </c>
      <c r="B53" t="s">
        <v>155</v>
      </c>
      <c r="C53" t="s">
        <v>156</v>
      </c>
      <c r="D53">
        <v>0</v>
      </c>
      <c r="E53" t="s">
        <v>50</v>
      </c>
      <c r="F53" t="s">
        <v>66</v>
      </c>
      <c r="G53">
        <v>64.2</v>
      </c>
      <c r="H53">
        <v>81.86</v>
      </c>
      <c r="I53">
        <v>4008410</v>
      </c>
      <c r="J53">
        <v>5521730</v>
      </c>
    </row>
    <row r="54" spans="1:10" x14ac:dyDescent="0.35">
      <c r="A54" t="s">
        <v>15</v>
      </c>
      <c r="B54" t="s">
        <v>157</v>
      </c>
      <c r="C54" t="s">
        <v>158</v>
      </c>
      <c r="D54">
        <v>0</v>
      </c>
      <c r="E54" t="s">
        <v>50</v>
      </c>
      <c r="F54" t="s">
        <v>66</v>
      </c>
      <c r="G54">
        <v>71.03</v>
      </c>
      <c r="H54">
        <v>82.85</v>
      </c>
      <c r="I54">
        <v>142700</v>
      </c>
      <c r="J54">
        <v>360720</v>
      </c>
    </row>
    <row r="55" spans="1:10" x14ac:dyDescent="0.35">
      <c r="A55" t="s">
        <v>15</v>
      </c>
      <c r="B55" t="s">
        <v>159</v>
      </c>
      <c r="C55" t="s">
        <v>160</v>
      </c>
      <c r="D55">
        <v>0</v>
      </c>
      <c r="E55" t="s">
        <v>50</v>
      </c>
      <c r="F55" t="s">
        <v>66</v>
      </c>
      <c r="G55">
        <v>65.58</v>
      </c>
      <c r="H55">
        <v>82.41</v>
      </c>
      <c r="I55">
        <v>2912700</v>
      </c>
      <c r="J55">
        <v>4933490</v>
      </c>
    </row>
    <row r="56" spans="1:10" x14ac:dyDescent="0.35">
      <c r="A56" t="s">
        <v>15</v>
      </c>
      <c r="B56" t="s">
        <v>161</v>
      </c>
      <c r="C56" t="s">
        <v>162</v>
      </c>
      <c r="D56">
        <v>0</v>
      </c>
      <c r="E56" t="s">
        <v>50</v>
      </c>
      <c r="F56" t="s">
        <v>54</v>
      </c>
      <c r="G56">
        <v>64.569999999999993</v>
      </c>
      <c r="H56">
        <v>75.63</v>
      </c>
      <c r="I56">
        <v>1918690</v>
      </c>
      <c r="J56">
        <v>1914320</v>
      </c>
    </row>
    <row r="57" spans="1:10" x14ac:dyDescent="0.35">
      <c r="A57" t="s">
        <v>15</v>
      </c>
      <c r="B57" t="s">
        <v>163</v>
      </c>
      <c r="C57" t="s">
        <v>164</v>
      </c>
      <c r="D57">
        <v>0</v>
      </c>
      <c r="E57" t="s">
        <v>50</v>
      </c>
      <c r="F57" t="s">
        <v>66</v>
      </c>
      <c r="G57">
        <v>71.59</v>
      </c>
      <c r="H57">
        <v>82.96</v>
      </c>
      <c r="I57">
        <v>3265210</v>
      </c>
      <c r="J57">
        <v>5347710</v>
      </c>
    </row>
    <row r="58" spans="1:10" x14ac:dyDescent="0.35">
      <c r="A58" t="s">
        <v>15</v>
      </c>
      <c r="B58" t="s">
        <v>165</v>
      </c>
      <c r="C58" t="s">
        <v>166</v>
      </c>
      <c r="D58">
        <v>0</v>
      </c>
      <c r="E58" t="s">
        <v>50</v>
      </c>
      <c r="F58" t="s">
        <v>66</v>
      </c>
      <c r="G58">
        <v>71.14</v>
      </c>
      <c r="H58">
        <v>83.05</v>
      </c>
      <c r="I58">
        <v>7016590</v>
      </c>
      <c r="J58">
        <v>10279160</v>
      </c>
    </row>
    <row r="59" spans="1:10" x14ac:dyDescent="0.35">
      <c r="A59" t="s">
        <v>15</v>
      </c>
      <c r="B59" t="s">
        <v>167</v>
      </c>
      <c r="C59" t="s">
        <v>168</v>
      </c>
      <c r="D59">
        <v>0</v>
      </c>
      <c r="E59" t="s">
        <v>50</v>
      </c>
      <c r="F59" t="s">
        <v>66</v>
      </c>
      <c r="G59">
        <v>68.63</v>
      </c>
      <c r="H59">
        <v>81.44</v>
      </c>
      <c r="I59">
        <v>50121040</v>
      </c>
      <c r="J59">
        <v>67111000</v>
      </c>
    </row>
    <row r="60" spans="1:10" x14ac:dyDescent="0.35">
      <c r="A60" t="s">
        <v>15</v>
      </c>
      <c r="B60" t="s">
        <v>169</v>
      </c>
      <c r="C60" t="s">
        <v>170</v>
      </c>
      <c r="D60">
        <v>0</v>
      </c>
      <c r="E60" t="s">
        <v>50</v>
      </c>
      <c r="F60" t="s">
        <v>59</v>
      </c>
      <c r="G60">
        <v>44.52</v>
      </c>
      <c r="H60">
        <v>79.47</v>
      </c>
      <c r="I60">
        <v>1247850</v>
      </c>
      <c r="J60">
        <v>2885030</v>
      </c>
    </row>
    <row r="61" spans="1:10" x14ac:dyDescent="0.35">
      <c r="A61" t="s">
        <v>15</v>
      </c>
      <c r="B61" t="s">
        <v>171</v>
      </c>
      <c r="C61" t="s">
        <v>172</v>
      </c>
      <c r="D61">
        <v>0</v>
      </c>
      <c r="E61" t="s">
        <v>50</v>
      </c>
      <c r="F61" t="s">
        <v>54</v>
      </c>
      <c r="G61">
        <v>66.209999999999994</v>
      </c>
      <c r="H61">
        <v>81.349999999999994</v>
      </c>
      <c r="I61">
        <v>7651090</v>
      </c>
      <c r="J61">
        <v>10718610</v>
      </c>
    </row>
    <row r="62" spans="1:10" x14ac:dyDescent="0.35">
      <c r="A62" t="s">
        <v>15</v>
      </c>
      <c r="B62" t="s">
        <v>173</v>
      </c>
      <c r="C62" t="s">
        <v>174</v>
      </c>
      <c r="D62">
        <v>0</v>
      </c>
      <c r="E62" t="s">
        <v>50</v>
      </c>
      <c r="F62" t="s">
        <v>66</v>
      </c>
      <c r="G62">
        <v>65.72</v>
      </c>
      <c r="H62">
        <v>83.34</v>
      </c>
      <c r="I62">
        <v>46391720</v>
      </c>
      <c r="J62">
        <v>60130180</v>
      </c>
    </row>
    <row r="63" spans="1:10" x14ac:dyDescent="0.35">
      <c r="A63" t="s">
        <v>15</v>
      </c>
      <c r="B63" t="s">
        <v>175</v>
      </c>
      <c r="C63" t="s">
        <v>176</v>
      </c>
      <c r="D63">
        <v>0</v>
      </c>
      <c r="E63" t="s">
        <v>50</v>
      </c>
      <c r="F63" t="s">
        <v>54</v>
      </c>
      <c r="G63">
        <v>58.48</v>
      </c>
      <c r="H63">
        <v>81.96</v>
      </c>
      <c r="I63">
        <v>8418860</v>
      </c>
      <c r="J63">
        <v>10343160</v>
      </c>
    </row>
    <row r="64" spans="1:10" x14ac:dyDescent="0.35">
      <c r="A64" t="s">
        <v>15</v>
      </c>
      <c r="B64" t="s">
        <v>177</v>
      </c>
      <c r="C64" t="s">
        <v>178</v>
      </c>
      <c r="D64">
        <v>0</v>
      </c>
      <c r="E64" t="s">
        <v>50</v>
      </c>
      <c r="F64" t="s">
        <v>66</v>
      </c>
      <c r="G64">
        <v>64.81</v>
      </c>
      <c r="H64">
        <v>81.91</v>
      </c>
      <c r="I64">
        <v>6936490</v>
      </c>
      <c r="J64">
        <v>8880880</v>
      </c>
    </row>
    <row r="65" spans="1:10" x14ac:dyDescent="0.35">
      <c r="A65" t="s">
        <v>15</v>
      </c>
      <c r="B65" t="s">
        <v>179</v>
      </c>
      <c r="C65" t="s">
        <v>180</v>
      </c>
      <c r="D65">
        <v>0</v>
      </c>
      <c r="E65" t="s">
        <v>50</v>
      </c>
      <c r="F65" t="s">
        <v>66</v>
      </c>
      <c r="G65">
        <v>66.31</v>
      </c>
      <c r="H65">
        <v>81.84</v>
      </c>
      <c r="I65">
        <v>8617540</v>
      </c>
      <c r="J65">
        <v>11490640</v>
      </c>
    </row>
    <row r="66" spans="1:10" x14ac:dyDescent="0.35">
      <c r="A66" t="s">
        <v>15</v>
      </c>
      <c r="B66" t="s">
        <v>181</v>
      </c>
      <c r="C66" t="s">
        <v>182</v>
      </c>
      <c r="D66">
        <v>0</v>
      </c>
      <c r="E66" t="s">
        <v>50</v>
      </c>
      <c r="F66" t="s">
        <v>66</v>
      </c>
      <c r="G66">
        <v>66.38</v>
      </c>
      <c r="H66">
        <v>82.73</v>
      </c>
      <c r="I66">
        <v>41883100</v>
      </c>
      <c r="J66">
        <v>65729450</v>
      </c>
    </row>
    <row r="67" spans="1:10" x14ac:dyDescent="0.35">
      <c r="A67" t="s">
        <v>15</v>
      </c>
      <c r="B67" t="s">
        <v>183</v>
      </c>
      <c r="C67" t="s">
        <v>184</v>
      </c>
      <c r="D67">
        <v>0</v>
      </c>
      <c r="E67" t="s">
        <v>50</v>
      </c>
      <c r="F67" t="s">
        <v>66</v>
      </c>
      <c r="G67">
        <v>66.81</v>
      </c>
      <c r="H67">
        <v>81.19</v>
      </c>
      <c r="I67">
        <v>69847820</v>
      </c>
      <c r="J67">
        <v>83559240</v>
      </c>
    </row>
    <row r="68" spans="1:10" x14ac:dyDescent="0.35">
      <c r="A68" t="s">
        <v>15</v>
      </c>
      <c r="B68" t="s">
        <v>185</v>
      </c>
      <c r="C68" t="s">
        <v>186</v>
      </c>
      <c r="D68">
        <v>0</v>
      </c>
      <c r="E68" t="s">
        <v>50</v>
      </c>
      <c r="F68" t="s">
        <v>66</v>
      </c>
      <c r="G68">
        <v>65.55</v>
      </c>
      <c r="H68">
        <v>81.59</v>
      </c>
      <c r="I68">
        <v>296590</v>
      </c>
      <c r="J68">
        <v>620220</v>
      </c>
    </row>
    <row r="69" spans="1:10" x14ac:dyDescent="0.35">
      <c r="A69" t="s">
        <v>15</v>
      </c>
      <c r="B69" t="s">
        <v>187</v>
      </c>
      <c r="C69" t="s">
        <v>188</v>
      </c>
      <c r="D69">
        <v>0</v>
      </c>
      <c r="E69" t="s">
        <v>50</v>
      </c>
      <c r="F69" t="s">
        <v>66</v>
      </c>
      <c r="G69">
        <v>71.44</v>
      </c>
      <c r="H69">
        <v>82.05</v>
      </c>
      <c r="I69">
        <v>10113800</v>
      </c>
      <c r="J69">
        <v>17537600</v>
      </c>
    </row>
    <row r="70" spans="1:10" x14ac:dyDescent="0.35">
      <c r="A70" t="s">
        <v>15</v>
      </c>
      <c r="B70" t="s">
        <v>189</v>
      </c>
      <c r="C70" t="s">
        <v>190</v>
      </c>
      <c r="D70">
        <v>0</v>
      </c>
      <c r="E70" t="s">
        <v>50</v>
      </c>
      <c r="F70" t="s">
        <v>66</v>
      </c>
      <c r="G70">
        <v>68.91</v>
      </c>
      <c r="H70">
        <v>83.78</v>
      </c>
      <c r="I70">
        <v>4692680</v>
      </c>
      <c r="J70">
        <v>8577540</v>
      </c>
    </row>
    <row r="71" spans="1:10" x14ac:dyDescent="0.35">
      <c r="A71" t="s">
        <v>15</v>
      </c>
      <c r="B71" t="s">
        <v>191</v>
      </c>
      <c r="C71" t="s">
        <v>192</v>
      </c>
      <c r="D71">
        <v>0</v>
      </c>
      <c r="E71" t="s">
        <v>50</v>
      </c>
      <c r="F71" t="s">
        <v>59</v>
      </c>
      <c r="G71">
        <v>56.56</v>
      </c>
      <c r="H71">
        <v>71.53</v>
      </c>
      <c r="I71">
        <v>1407180</v>
      </c>
      <c r="J71">
        <v>2823260</v>
      </c>
    </row>
    <row r="72" spans="1:10" x14ac:dyDescent="0.35">
      <c r="A72" t="s">
        <v>15</v>
      </c>
      <c r="B72" t="s">
        <v>193</v>
      </c>
      <c r="C72" t="s">
        <v>194</v>
      </c>
      <c r="D72">
        <v>0</v>
      </c>
      <c r="E72" t="s">
        <v>50</v>
      </c>
      <c r="F72" t="s">
        <v>59</v>
      </c>
      <c r="G72">
        <v>48.29</v>
      </c>
      <c r="H72">
        <v>72.25</v>
      </c>
      <c r="I72">
        <v>92930</v>
      </c>
      <c r="J72">
        <v>177670</v>
      </c>
    </row>
    <row r="73" spans="1:10" x14ac:dyDescent="0.35">
      <c r="A73" t="s">
        <v>15</v>
      </c>
      <c r="B73" t="s">
        <v>195</v>
      </c>
      <c r="C73" t="s">
        <v>196</v>
      </c>
      <c r="D73">
        <v>0</v>
      </c>
      <c r="E73" t="s">
        <v>50</v>
      </c>
      <c r="F73" t="s">
        <v>54</v>
      </c>
      <c r="G73">
        <v>57.46</v>
      </c>
      <c r="H73">
        <v>80.3</v>
      </c>
      <c r="I73">
        <v>926740</v>
      </c>
      <c r="J73">
        <v>4999590</v>
      </c>
    </row>
    <row r="74" spans="1:10" x14ac:dyDescent="0.35">
      <c r="A74" t="s">
        <v>15</v>
      </c>
      <c r="B74" t="s">
        <v>197</v>
      </c>
      <c r="C74" t="s">
        <v>198</v>
      </c>
      <c r="D74">
        <v>0</v>
      </c>
      <c r="E74" t="s">
        <v>50</v>
      </c>
      <c r="F74" t="s">
        <v>59</v>
      </c>
      <c r="G74">
        <v>44.2</v>
      </c>
      <c r="H74">
        <v>71.73</v>
      </c>
      <c r="I74">
        <v>2183520</v>
      </c>
      <c r="J74">
        <v>6222370</v>
      </c>
    </row>
    <row r="75" spans="1:10" x14ac:dyDescent="0.35">
      <c r="A75" t="s">
        <v>15</v>
      </c>
      <c r="B75" t="s">
        <v>199</v>
      </c>
      <c r="C75" t="s">
        <v>200</v>
      </c>
      <c r="D75">
        <v>0</v>
      </c>
      <c r="E75" t="s">
        <v>50</v>
      </c>
      <c r="F75" t="s">
        <v>59</v>
      </c>
      <c r="G75">
        <v>41.05</v>
      </c>
      <c r="H75">
        <v>72.12</v>
      </c>
      <c r="I75">
        <v>1558920</v>
      </c>
      <c r="J75">
        <v>9943670</v>
      </c>
    </row>
    <row r="76" spans="1:10" x14ac:dyDescent="0.35">
      <c r="A76" t="s">
        <v>15</v>
      </c>
      <c r="B76" t="s">
        <v>201</v>
      </c>
      <c r="C76" t="s">
        <v>202</v>
      </c>
      <c r="D76">
        <v>0</v>
      </c>
      <c r="E76" t="s">
        <v>50</v>
      </c>
      <c r="F76" t="s">
        <v>54</v>
      </c>
      <c r="G76">
        <v>43.84</v>
      </c>
      <c r="H76">
        <v>74.53</v>
      </c>
      <c r="I76">
        <v>27587970</v>
      </c>
      <c r="J76">
        <v>125763010</v>
      </c>
    </row>
    <row r="77" spans="1:10" x14ac:dyDescent="0.35">
      <c r="A77" t="s">
        <v>15</v>
      </c>
      <c r="B77" t="s">
        <v>203</v>
      </c>
      <c r="C77" t="s">
        <v>204</v>
      </c>
      <c r="D77">
        <v>0</v>
      </c>
      <c r="E77" t="s">
        <v>50</v>
      </c>
      <c r="F77" t="s">
        <v>54</v>
      </c>
      <c r="G77">
        <v>55.4</v>
      </c>
      <c r="H77">
        <v>78.510000000000005</v>
      </c>
      <c r="I77">
        <v>860890</v>
      </c>
      <c r="J77">
        <v>4234710</v>
      </c>
    </row>
    <row r="78" spans="1:10" x14ac:dyDescent="0.35">
      <c r="A78" t="s">
        <v>15</v>
      </c>
      <c r="B78" t="s">
        <v>205</v>
      </c>
      <c r="C78" t="s">
        <v>206</v>
      </c>
      <c r="D78">
        <v>0</v>
      </c>
      <c r="E78" t="s">
        <v>50</v>
      </c>
      <c r="F78" t="s">
        <v>54</v>
      </c>
      <c r="G78">
        <v>48.29</v>
      </c>
      <c r="H78">
        <v>76.790000000000006</v>
      </c>
      <c r="I78">
        <v>11767020</v>
      </c>
      <c r="J78">
        <v>49908050</v>
      </c>
    </row>
    <row r="79" spans="1:10" x14ac:dyDescent="0.35">
      <c r="A79" t="s">
        <v>15</v>
      </c>
      <c r="B79" t="s">
        <v>207</v>
      </c>
      <c r="C79" t="s">
        <v>208</v>
      </c>
      <c r="D79">
        <v>0</v>
      </c>
      <c r="E79" t="s">
        <v>50</v>
      </c>
      <c r="F79" t="s">
        <v>59</v>
      </c>
      <c r="G79">
        <v>58.05</v>
      </c>
      <c r="H79">
        <v>73.67</v>
      </c>
      <c r="I79">
        <v>1504410</v>
      </c>
      <c r="J79">
        <v>6515090</v>
      </c>
    </row>
    <row r="80" spans="1:10" x14ac:dyDescent="0.35">
      <c r="A80" t="s">
        <v>15</v>
      </c>
      <c r="B80" t="s">
        <v>209</v>
      </c>
      <c r="C80" t="s">
        <v>210</v>
      </c>
      <c r="D80">
        <v>0</v>
      </c>
      <c r="E80" t="s">
        <v>50</v>
      </c>
      <c r="F80" t="s">
        <v>54</v>
      </c>
      <c r="G80">
        <v>46.03</v>
      </c>
      <c r="H80">
        <v>76.27</v>
      </c>
      <c r="I80">
        <v>7677390</v>
      </c>
      <c r="J80">
        <v>32449270</v>
      </c>
    </row>
    <row r="81" spans="1:10" x14ac:dyDescent="0.35">
      <c r="A81" t="s">
        <v>15</v>
      </c>
      <c r="B81" t="s">
        <v>211</v>
      </c>
      <c r="C81" t="s">
        <v>212</v>
      </c>
      <c r="D81">
        <v>0</v>
      </c>
      <c r="E81" t="s">
        <v>50</v>
      </c>
      <c r="F81" t="s">
        <v>66</v>
      </c>
      <c r="G81">
        <v>68.209999999999994</v>
      </c>
      <c r="H81">
        <v>82.28</v>
      </c>
      <c r="I81">
        <v>13741790</v>
      </c>
      <c r="J81">
        <v>37782960</v>
      </c>
    </row>
    <row r="82" spans="1:10" x14ac:dyDescent="0.35">
      <c r="A82" t="s">
        <v>15</v>
      </c>
      <c r="B82" t="s">
        <v>213</v>
      </c>
      <c r="C82" t="s">
        <v>214</v>
      </c>
      <c r="D82">
        <v>0</v>
      </c>
      <c r="E82" t="s">
        <v>50</v>
      </c>
      <c r="F82" t="s">
        <v>66</v>
      </c>
      <c r="G82">
        <v>68.069999999999993</v>
      </c>
      <c r="H82">
        <v>78.92</v>
      </c>
      <c r="I82">
        <v>154202680</v>
      </c>
      <c r="J82">
        <v>337790100</v>
      </c>
    </row>
    <row r="83" spans="1:10" x14ac:dyDescent="0.35">
      <c r="A83" t="s">
        <v>15</v>
      </c>
      <c r="B83" t="s">
        <v>215</v>
      </c>
      <c r="C83" t="s">
        <v>216</v>
      </c>
      <c r="D83">
        <v>0</v>
      </c>
      <c r="E83" t="s">
        <v>50</v>
      </c>
      <c r="F83" t="s">
        <v>66</v>
      </c>
      <c r="G83">
        <v>69</v>
      </c>
      <c r="H83">
        <v>83.24</v>
      </c>
      <c r="I83">
        <v>8176770</v>
      </c>
      <c r="J83">
        <v>25482710</v>
      </c>
    </row>
    <row r="84" spans="1:10" x14ac:dyDescent="0.35">
      <c r="A84" t="s">
        <v>15</v>
      </c>
      <c r="B84" t="s">
        <v>217</v>
      </c>
      <c r="C84" t="s">
        <v>218</v>
      </c>
      <c r="D84">
        <v>0</v>
      </c>
      <c r="E84" t="s">
        <v>50</v>
      </c>
      <c r="F84" t="s">
        <v>66</v>
      </c>
      <c r="G84">
        <v>69.25</v>
      </c>
      <c r="H84">
        <v>81.83</v>
      </c>
      <c r="I84">
        <v>1911260</v>
      </c>
      <c r="J84">
        <v>4989440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63A13-9FBC-435C-B1CF-F13CC344843D}">
  <dimension ref="A1:L22"/>
  <sheetViews>
    <sheetView workbookViewId="0">
      <selection activeCell="B12" sqref="B12:C15"/>
    </sheetView>
  </sheetViews>
  <sheetFormatPr defaultRowHeight="14.5" x14ac:dyDescent="0.35"/>
  <cols>
    <col min="2" max="2" width="20.26953125" customWidth="1"/>
    <col min="7" max="7" width="11.54296875" customWidth="1"/>
    <col min="8" max="8" width="14" customWidth="1"/>
  </cols>
  <sheetData>
    <row r="1" spans="1:12" x14ac:dyDescent="0.35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40</v>
      </c>
      <c r="H1" t="s">
        <v>41</v>
      </c>
    </row>
    <row r="2" spans="1:12" x14ac:dyDescent="0.35">
      <c r="A2" t="s">
        <v>15</v>
      </c>
      <c r="B2" t="s">
        <v>42</v>
      </c>
      <c r="C2" t="s">
        <v>43</v>
      </c>
      <c r="D2">
        <v>65</v>
      </c>
      <c r="H2" s="11"/>
      <c r="I2" s="12"/>
    </row>
    <row r="3" spans="1:12" x14ac:dyDescent="0.35">
      <c r="A3" t="s">
        <v>15</v>
      </c>
      <c r="B3" t="s">
        <v>44</v>
      </c>
      <c r="C3" t="s">
        <v>43</v>
      </c>
      <c r="D3">
        <v>65</v>
      </c>
      <c r="G3">
        <v>39361630</v>
      </c>
      <c r="H3">
        <v>137492040</v>
      </c>
      <c r="I3" s="12"/>
    </row>
    <row r="4" spans="1:12" x14ac:dyDescent="0.35">
      <c r="A4" t="s">
        <v>15</v>
      </c>
      <c r="B4" t="s">
        <v>45</v>
      </c>
      <c r="C4" t="s">
        <v>43</v>
      </c>
      <c r="D4">
        <v>65</v>
      </c>
      <c r="G4">
        <v>11971700</v>
      </c>
      <c r="H4">
        <v>59082650</v>
      </c>
      <c r="I4" s="12"/>
    </row>
    <row r="5" spans="1:12" x14ac:dyDescent="0.35">
      <c r="A5" t="s">
        <v>15</v>
      </c>
      <c r="B5" t="s">
        <v>46</v>
      </c>
      <c r="C5" t="s">
        <v>43</v>
      </c>
      <c r="D5">
        <v>65</v>
      </c>
      <c r="G5">
        <v>5221060</v>
      </c>
      <c r="H5">
        <v>42635710</v>
      </c>
      <c r="I5" s="12"/>
    </row>
    <row r="6" spans="1:12" x14ac:dyDescent="0.35">
      <c r="A6" t="s">
        <v>15</v>
      </c>
      <c r="B6" t="s">
        <v>47</v>
      </c>
      <c r="C6" t="s">
        <v>43</v>
      </c>
      <c r="D6">
        <v>65</v>
      </c>
      <c r="G6">
        <v>3124860</v>
      </c>
      <c r="H6">
        <v>18652540</v>
      </c>
      <c r="I6" s="12"/>
    </row>
    <row r="9" spans="1:12" x14ac:dyDescent="0.35">
      <c r="A9" t="s">
        <v>22</v>
      </c>
      <c r="F9" t="s">
        <v>29</v>
      </c>
    </row>
    <row r="10" spans="1:12" x14ac:dyDescent="0.35">
      <c r="B10" t="s">
        <v>221</v>
      </c>
      <c r="C10" t="s">
        <v>222</v>
      </c>
      <c r="F10">
        <f xml:space="preserve"> SUMPRODUCT(B12:B15, G3:G6)/SUM(G3:G6)</f>
        <v>13.01027610434112</v>
      </c>
      <c r="G10">
        <f xml:space="preserve"> SUMPRODUCT((B12:B15 - F10)^2,G3:G6)/SUM(G3:G6)</f>
        <v>0.92228483532432093</v>
      </c>
      <c r="H10" t="s">
        <v>23</v>
      </c>
      <c r="I10">
        <f xml:space="preserve"> SUMPRODUCT((B12- F10)^2,G3)/SUM(G3:G6)</f>
        <v>0.22612167459943278</v>
      </c>
      <c r="J10">
        <f>I10/I14</f>
        <v>0.24517553139634704</v>
      </c>
      <c r="K10" s="11">
        <f>ROUND(J10*100, 2)</f>
        <v>24.52</v>
      </c>
      <c r="L10" t="str">
        <f>_xlfn.CONCAT(K10,"%")</f>
        <v>24.52%</v>
      </c>
    </row>
    <row r="11" spans="1:12" x14ac:dyDescent="0.35">
      <c r="A11" t="s">
        <v>28</v>
      </c>
      <c r="G11">
        <f>SQRT(G10)</f>
        <v>0.96035661882673606</v>
      </c>
      <c r="H11" t="s">
        <v>26</v>
      </c>
      <c r="I11">
        <f xml:space="preserve"> SUMPRODUCT((B13- F10)^2,G4)/SUM(G3:G6)</f>
        <v>3.4731255598238059E-2</v>
      </c>
      <c r="J11">
        <f>I11/I14</f>
        <v>3.7657840905542847E-2</v>
      </c>
      <c r="K11" s="11">
        <f>ROUND(J11*100, 2)</f>
        <v>3.77</v>
      </c>
      <c r="L11" t="str">
        <f t="shared" ref="L11:L13" si="0">_xlfn.CONCAT(K11,"%")</f>
        <v>3.77%</v>
      </c>
    </row>
    <row r="12" spans="1:12" x14ac:dyDescent="0.35">
      <c r="A12" t="s">
        <v>23</v>
      </c>
      <c r="B12">
        <v>13.595802175875336</v>
      </c>
      <c r="C12">
        <v>20.280820747877474</v>
      </c>
      <c r="H12" t="s">
        <v>27</v>
      </c>
      <c r="I12">
        <f xml:space="preserve"> SUMPRODUCT((B14- F10)^2,G5)/SUM(G3:G6)</f>
        <v>0.35072890226620906</v>
      </c>
      <c r="J12">
        <f>I12/I14</f>
        <v>0.38028262943613889</v>
      </c>
      <c r="K12" s="11">
        <f>ROUND(J12*100, 2)</f>
        <v>38.03</v>
      </c>
      <c r="L12" t="str">
        <f t="shared" si="0"/>
        <v>38.03%</v>
      </c>
    </row>
    <row r="13" spans="1:12" x14ac:dyDescent="0.35">
      <c r="A13" t="s">
        <v>26</v>
      </c>
      <c r="B13">
        <v>12.594179657024482</v>
      </c>
      <c r="C13">
        <v>17.302370802596023</v>
      </c>
      <c r="H13" t="s">
        <v>30</v>
      </c>
      <c r="I13">
        <f xml:space="preserve"> SUMPRODUCT((B15- F10)^2,G6)/SUM(G3:G6)</f>
        <v>0.31070300286044084</v>
      </c>
      <c r="J13">
        <f>I13/I14</f>
        <v>0.33688399826197113</v>
      </c>
      <c r="K13" s="11">
        <f>ROUND(J13*100, 2)</f>
        <v>33.69</v>
      </c>
      <c r="L13" t="str">
        <f t="shared" si="0"/>
        <v>33.69%</v>
      </c>
    </row>
    <row r="14" spans="1:12" x14ac:dyDescent="0.35">
      <c r="A14" t="s">
        <v>27</v>
      </c>
      <c r="B14">
        <v>11.008026971534516</v>
      </c>
      <c r="C14">
        <v>14.043839832853729</v>
      </c>
      <c r="I14">
        <f>SUM(I10:I13)</f>
        <v>0.92228483532432082</v>
      </c>
      <c r="J14">
        <f>SUM(J10:J13)</f>
        <v>0.99999999999999989</v>
      </c>
      <c r="K14" s="11"/>
    </row>
    <row r="15" spans="1:12" x14ac:dyDescent="0.35">
      <c r="A15" t="s">
        <v>25</v>
      </c>
      <c r="B15">
        <v>10.574321889620652</v>
      </c>
      <c r="C15">
        <v>13.717821948110013</v>
      </c>
    </row>
    <row r="17" spans="6:12" x14ac:dyDescent="0.35">
      <c r="F17" t="s">
        <v>31</v>
      </c>
    </row>
    <row r="18" spans="6:12" x14ac:dyDescent="0.35">
      <c r="F18">
        <f xml:space="preserve"> SUMPRODUCT(C12:C15,H3:H6)/SUM(H3:H6)</f>
        <v>18.0924123520813</v>
      </c>
      <c r="G18">
        <f xml:space="preserve"> SUMPRODUCT((C12:C15 - F18)^2,H3:H6)/SUM(H3:H6)</f>
        <v>6.7909663989881661</v>
      </c>
      <c r="H18" t="s">
        <v>23</v>
      </c>
      <c r="I18">
        <f xml:space="preserve"> SUMPRODUCT((C12 - F18)^2,H3)/SUM(H3:H6)</f>
        <v>2.5535559053138286</v>
      </c>
      <c r="J18">
        <f>I18/I22</f>
        <v>0.376022462089387</v>
      </c>
      <c r="K18" s="11">
        <f>ROUND(J18*100, 2)</f>
        <v>37.6</v>
      </c>
      <c r="L18" t="str">
        <f>_xlfn.CONCAT(K18,"%")</f>
        <v>37.6%</v>
      </c>
    </row>
    <row r="19" spans="6:12" x14ac:dyDescent="0.35">
      <c r="G19">
        <f>SQRT(G18)</f>
        <v>2.6059482725081415</v>
      </c>
      <c r="H19" t="s">
        <v>26</v>
      </c>
      <c r="I19">
        <f xml:space="preserve"> SUMPRODUCT((C13 - F18)^2,H4)/SUM(H3:H6)</f>
        <v>0.14301147980333309</v>
      </c>
      <c r="J19">
        <f>I19/I22</f>
        <v>2.105907633774206E-2</v>
      </c>
      <c r="K19" s="11">
        <f t="shared" ref="K19:K20" si="1">ROUND(J19*100, 2)</f>
        <v>2.11</v>
      </c>
      <c r="L19" t="str">
        <f t="shared" ref="L19:L21" si="2">_xlfn.CONCAT(K19,"%")</f>
        <v>2.11%</v>
      </c>
    </row>
    <row r="20" spans="6:12" x14ac:dyDescent="0.35">
      <c r="H20" t="s">
        <v>27</v>
      </c>
      <c r="I20">
        <f xml:space="preserve"> SUMPRODUCT((C14- F18)^2,H5)/SUM(H3:H6)</f>
        <v>2.710119339903085</v>
      </c>
      <c r="J20">
        <f>I20/I22</f>
        <v>0.39907712403154944</v>
      </c>
      <c r="K20" s="11">
        <f t="shared" si="1"/>
        <v>39.909999999999997</v>
      </c>
      <c r="L20" t="str">
        <f t="shared" si="2"/>
        <v>39.91%</v>
      </c>
    </row>
    <row r="21" spans="6:12" x14ac:dyDescent="0.35">
      <c r="H21" t="s">
        <v>30</v>
      </c>
      <c r="I21">
        <f xml:space="preserve"> SUMPRODUCT((C15 - F18)^2,H6)/SUM(H3:H6)</f>
        <v>1.3842796739679188</v>
      </c>
      <c r="J21">
        <f>I21/I22</f>
        <v>0.20384133754132142</v>
      </c>
      <c r="K21" s="11">
        <f>ROUND(J21*100, 2)</f>
        <v>20.38</v>
      </c>
      <c r="L21" t="str">
        <f t="shared" si="2"/>
        <v>20.38%</v>
      </c>
    </row>
    <row r="22" spans="6:12" x14ac:dyDescent="0.35">
      <c r="I22">
        <f>SUM(I18:I21)</f>
        <v>6.7909663989881661</v>
      </c>
      <c r="J22">
        <f>SUM(J18:J21)</f>
        <v>0.99999999999999989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8C2AF-420B-4D62-BA90-D6AED2CDA365}">
  <dimension ref="A1:X84"/>
  <sheetViews>
    <sheetView topLeftCell="H1" workbookViewId="0">
      <selection activeCell="T14" sqref="T14"/>
    </sheetView>
  </sheetViews>
  <sheetFormatPr defaultRowHeight="14.5" x14ac:dyDescent="0.35"/>
  <cols>
    <col min="13" max="14" width="11.81640625" bestFit="1" customWidth="1"/>
    <col min="16" max="16" width="9.453125" customWidth="1"/>
    <col min="21" max="21" width="12.1796875" customWidth="1"/>
    <col min="22" max="22" width="14.453125" customWidth="1"/>
  </cols>
  <sheetData>
    <row r="1" spans="1:24" x14ac:dyDescent="0.35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221</v>
      </c>
      <c r="H1" t="s">
        <v>222</v>
      </c>
      <c r="I1" t="s">
        <v>40</v>
      </c>
      <c r="J1" t="s">
        <v>41</v>
      </c>
      <c r="Q1" t="s">
        <v>24</v>
      </c>
    </row>
    <row r="2" spans="1:24" x14ac:dyDescent="0.35">
      <c r="A2" t="s">
        <v>15</v>
      </c>
      <c r="B2" t="s">
        <v>48</v>
      </c>
      <c r="C2" t="s">
        <v>49</v>
      </c>
      <c r="D2">
        <v>65</v>
      </c>
      <c r="E2" t="s">
        <v>50</v>
      </c>
      <c r="F2" t="s">
        <v>51</v>
      </c>
      <c r="G2">
        <v>11.05</v>
      </c>
      <c r="H2">
        <v>13.41</v>
      </c>
      <c r="I2">
        <v>72690</v>
      </c>
      <c r="J2">
        <v>294270</v>
      </c>
      <c r="Q2">
        <v>1950</v>
      </c>
      <c r="R2">
        <v>2019</v>
      </c>
    </row>
    <row r="3" spans="1:24" x14ac:dyDescent="0.35">
      <c r="A3" t="s">
        <v>15</v>
      </c>
      <c r="B3" t="s">
        <v>52</v>
      </c>
      <c r="C3" t="s">
        <v>53</v>
      </c>
      <c r="D3">
        <v>65</v>
      </c>
      <c r="E3" t="s">
        <v>50</v>
      </c>
      <c r="F3" t="s">
        <v>51</v>
      </c>
      <c r="G3">
        <v>11</v>
      </c>
      <c r="H3">
        <v>12.87</v>
      </c>
      <c r="I3">
        <v>6170</v>
      </c>
      <c r="J3">
        <v>35090</v>
      </c>
      <c r="O3" t="s">
        <v>15</v>
      </c>
      <c r="P3" t="s">
        <v>219</v>
      </c>
      <c r="Q3">
        <v>39361630</v>
      </c>
      <c r="R3">
        <v>137492040</v>
      </c>
      <c r="S3" s="12"/>
      <c r="T3" s="12"/>
    </row>
    <row r="4" spans="1:24" x14ac:dyDescent="0.35">
      <c r="A4" t="s">
        <v>15</v>
      </c>
      <c r="B4" t="s">
        <v>55</v>
      </c>
      <c r="C4" t="s">
        <v>56</v>
      </c>
      <c r="D4">
        <v>65</v>
      </c>
      <c r="E4" t="s">
        <v>50</v>
      </c>
      <c r="F4" t="s">
        <v>51</v>
      </c>
      <c r="G4">
        <v>10.3</v>
      </c>
      <c r="H4">
        <v>14.31</v>
      </c>
      <c r="I4">
        <v>531860</v>
      </c>
      <c r="J4">
        <v>3516310</v>
      </c>
      <c r="O4" t="s">
        <v>15</v>
      </c>
      <c r="P4" t="s">
        <v>26</v>
      </c>
      <c r="Q4">
        <v>11971700</v>
      </c>
      <c r="R4">
        <v>59082650</v>
      </c>
      <c r="S4" s="12"/>
      <c r="T4" s="12"/>
    </row>
    <row r="5" spans="1:24" x14ac:dyDescent="0.35">
      <c r="A5" t="s">
        <v>15</v>
      </c>
      <c r="B5" t="s">
        <v>57</v>
      </c>
      <c r="C5" t="s">
        <v>58</v>
      </c>
      <c r="D5">
        <v>65</v>
      </c>
      <c r="E5" t="s">
        <v>50</v>
      </c>
      <c r="F5" t="s">
        <v>51</v>
      </c>
      <c r="G5">
        <v>11.12</v>
      </c>
      <c r="H5">
        <v>13.8</v>
      </c>
      <c r="I5">
        <v>305610</v>
      </c>
      <c r="J5">
        <v>1406450</v>
      </c>
      <c r="P5" t="s">
        <v>27</v>
      </c>
      <c r="Q5">
        <v>5221060</v>
      </c>
      <c r="R5">
        <v>42635710</v>
      </c>
      <c r="S5" s="12"/>
      <c r="T5" s="12"/>
    </row>
    <row r="6" spans="1:24" x14ac:dyDescent="0.35">
      <c r="A6" t="s">
        <v>15</v>
      </c>
      <c r="B6" t="s">
        <v>60</v>
      </c>
      <c r="C6" t="s">
        <v>61</v>
      </c>
      <c r="D6">
        <v>65</v>
      </c>
      <c r="E6" t="s">
        <v>50</v>
      </c>
      <c r="F6" t="s">
        <v>51</v>
      </c>
      <c r="G6">
        <v>10.54</v>
      </c>
      <c r="H6">
        <v>13.64</v>
      </c>
      <c r="I6">
        <v>90480</v>
      </c>
      <c r="J6">
        <v>526090</v>
      </c>
      <c r="P6" t="s">
        <v>25</v>
      </c>
      <c r="Q6">
        <v>3124860</v>
      </c>
      <c r="R6">
        <v>18652540</v>
      </c>
      <c r="S6" s="12"/>
      <c r="T6" s="12"/>
    </row>
    <row r="7" spans="1:24" x14ac:dyDescent="0.35">
      <c r="A7" t="s">
        <v>15</v>
      </c>
      <c r="B7" t="s">
        <v>62</v>
      </c>
      <c r="C7" t="s">
        <v>63</v>
      </c>
      <c r="D7">
        <v>65</v>
      </c>
      <c r="E7" t="s">
        <v>50</v>
      </c>
      <c r="F7" t="s">
        <v>54</v>
      </c>
      <c r="G7">
        <v>9.6300000000000008</v>
      </c>
      <c r="H7">
        <v>17.010000000000002</v>
      </c>
      <c r="I7">
        <v>17250</v>
      </c>
      <c r="J7">
        <v>140160</v>
      </c>
      <c r="M7" s="13"/>
      <c r="S7" s="12"/>
      <c r="T7" s="12"/>
    </row>
    <row r="8" spans="1:24" x14ac:dyDescent="0.35">
      <c r="A8" t="s">
        <v>15</v>
      </c>
      <c r="B8" t="s">
        <v>64</v>
      </c>
      <c r="C8" t="s">
        <v>65</v>
      </c>
      <c r="D8">
        <v>65</v>
      </c>
      <c r="E8" t="s">
        <v>50</v>
      </c>
      <c r="F8" t="s">
        <v>51</v>
      </c>
      <c r="G8">
        <v>11.62</v>
      </c>
      <c r="H8">
        <v>13.68</v>
      </c>
      <c r="I8">
        <v>59590</v>
      </c>
      <c r="J8">
        <v>428910</v>
      </c>
    </row>
    <row r="9" spans="1:24" x14ac:dyDescent="0.35">
      <c r="A9" t="s">
        <v>15</v>
      </c>
      <c r="B9" t="s">
        <v>67</v>
      </c>
      <c r="C9" t="s">
        <v>68</v>
      </c>
      <c r="D9">
        <v>65</v>
      </c>
      <c r="E9" t="s">
        <v>50</v>
      </c>
      <c r="F9" t="s">
        <v>51</v>
      </c>
      <c r="G9">
        <v>10.69</v>
      </c>
      <c r="H9">
        <v>15.54</v>
      </c>
      <c r="I9">
        <v>164100</v>
      </c>
      <c r="J9">
        <v>875660</v>
      </c>
      <c r="M9" t="s">
        <v>220</v>
      </c>
    </row>
    <row r="10" spans="1:24" x14ac:dyDescent="0.35">
      <c r="A10" t="s">
        <v>15</v>
      </c>
      <c r="B10" t="s">
        <v>69</v>
      </c>
      <c r="C10" t="s">
        <v>70</v>
      </c>
      <c r="D10">
        <v>65</v>
      </c>
      <c r="E10" t="s">
        <v>50</v>
      </c>
      <c r="F10" t="s">
        <v>51</v>
      </c>
      <c r="G10">
        <v>10.6</v>
      </c>
      <c r="H10">
        <v>14.41</v>
      </c>
      <c r="I10">
        <v>167890</v>
      </c>
      <c r="J10">
        <v>1776650</v>
      </c>
      <c r="N10">
        <f t="array" ref="N10">SUM( SUMPRODUCT(IF(F2:F232="High-income",1,0), (G2:G232-W13)^2,I2:I232), SUMPRODUCT(IF(F2:F232="Upper-middle income",1,0), (G2:G232-W14)^2,I2:I232), SUMPRODUCT(IF(F2:F232="Lower-middle income",1,0), (G2:G232-W15)^2,I2:I232), SUMPRODUCT(IF(F2:F232="Lower-income",1,0), (G2:G232-W16)^2,I2:I232))/SUM(I2:I232)</f>
        <v>0.37356602415255713</v>
      </c>
      <c r="O10" t="s">
        <v>219</v>
      </c>
      <c r="P10">
        <f t="array" ref="P10">SUMPRODUCT(IF(F2:F232="High-income",1,0), (G2:G232-W13)^2,I2:I232)/SUM(I2:I232)</f>
        <v>0.1082546699579309</v>
      </c>
      <c r="Q10">
        <f>P10/P15</f>
        <v>0.28978724765858732</v>
      </c>
      <c r="R10" s="11">
        <f>ROUND(Q10*100, 2)</f>
        <v>28.98</v>
      </c>
      <c r="S10" t="str">
        <f>_xlfn.CONCAT(R10,"%")</f>
        <v>28.98%</v>
      </c>
      <c r="V10" t="s">
        <v>22</v>
      </c>
    </row>
    <row r="11" spans="1:24" x14ac:dyDescent="0.35">
      <c r="A11" t="s">
        <v>15</v>
      </c>
      <c r="B11" t="s">
        <v>71</v>
      </c>
      <c r="C11" t="s">
        <v>72</v>
      </c>
      <c r="D11">
        <v>65</v>
      </c>
      <c r="E11" t="s">
        <v>50</v>
      </c>
      <c r="F11" t="s">
        <v>51</v>
      </c>
      <c r="G11">
        <v>13.19</v>
      </c>
      <c r="H11">
        <v>12.53</v>
      </c>
      <c r="I11">
        <v>64260</v>
      </c>
      <c r="J11">
        <v>330850</v>
      </c>
      <c r="O11" t="s">
        <v>26</v>
      </c>
      <c r="P11">
        <f t="array" ref="P11">SUMPRODUCT(IF(F2:F232="Upper-middle income",1,0), (G2:G232-W14)^2,I2:I232)/SUM(I2:I232)</f>
        <v>0.21828705327217873</v>
      </c>
      <c r="Q11">
        <f>P11/P15</f>
        <v>0.58433326148267295</v>
      </c>
      <c r="R11" s="11">
        <f>ROUND(Q11*100, 2)</f>
        <v>58.43</v>
      </c>
      <c r="S11" t="str">
        <f>_xlfn.CONCAT(R11,"%")</f>
        <v>58.43%</v>
      </c>
      <c r="W11" t="s">
        <v>38</v>
      </c>
      <c r="X11" t="s">
        <v>39</v>
      </c>
    </row>
    <row r="12" spans="1:24" x14ac:dyDescent="0.35">
      <c r="A12" t="s">
        <v>15</v>
      </c>
      <c r="B12" t="s">
        <v>73</v>
      </c>
      <c r="C12" t="s">
        <v>74</v>
      </c>
      <c r="D12">
        <v>65</v>
      </c>
      <c r="E12" t="s">
        <v>50</v>
      </c>
      <c r="F12" t="s">
        <v>59</v>
      </c>
      <c r="G12">
        <v>10.72</v>
      </c>
      <c r="H12">
        <v>13.2</v>
      </c>
      <c r="I12">
        <v>133990</v>
      </c>
      <c r="J12">
        <v>876730</v>
      </c>
      <c r="O12" t="s">
        <v>27</v>
      </c>
      <c r="P12">
        <f t="array" ref="P12">SUMPRODUCT(IF(F2:F232="Lower-middle income",1,0), (G2:G232-W15)^2,I2:I232)/SUM(I2:I232)</f>
        <v>2.2306259315287437E-2</v>
      </c>
      <c r="Q12">
        <f>P12/P15</f>
        <v>5.9711691837847622E-2</v>
      </c>
      <c r="R12" s="11">
        <f>ROUND(Q12*100, 2)</f>
        <v>5.97</v>
      </c>
      <c r="S12" t="str">
        <f>_xlfn.CONCAT(R12,"%")</f>
        <v>5.97%</v>
      </c>
      <c r="V12" t="s">
        <v>28</v>
      </c>
    </row>
    <row r="13" spans="1:24" x14ac:dyDescent="0.35">
      <c r="A13" t="s">
        <v>15</v>
      </c>
      <c r="B13" t="s">
        <v>75</v>
      </c>
      <c r="C13" t="s">
        <v>76</v>
      </c>
      <c r="D13">
        <v>65</v>
      </c>
      <c r="E13" t="s">
        <v>50</v>
      </c>
      <c r="F13" t="s">
        <v>51</v>
      </c>
      <c r="G13">
        <v>11.21</v>
      </c>
      <c r="H13">
        <v>12.84</v>
      </c>
      <c r="I13">
        <v>150010</v>
      </c>
      <c r="J13">
        <v>710190</v>
      </c>
      <c r="O13" t="s">
        <v>25</v>
      </c>
      <c r="P13">
        <f t="array" ref="P13">SUMPRODUCT(IF(F2:F232="Lower-income",1,0), (G2:G232-W16)^2,I2:I232)/SUM(I2:I232)</f>
        <v>2.4718041607160044E-2</v>
      </c>
      <c r="Q13">
        <f>P13/P15</f>
        <v>6.6167799020891871E-2</v>
      </c>
      <c r="R13" s="11">
        <f>ROUND(Q13*100, 2)</f>
        <v>6.62</v>
      </c>
      <c r="S13" t="str">
        <f>_xlfn.CONCAT(R13,"%")</f>
        <v>6.62%</v>
      </c>
      <c r="V13" t="s">
        <v>23</v>
      </c>
      <c r="W13">
        <v>13.595802175875336</v>
      </c>
      <c r="X13">
        <v>20.280820747877474</v>
      </c>
    </row>
    <row r="14" spans="1:24" x14ac:dyDescent="0.35">
      <c r="A14" t="s">
        <v>15</v>
      </c>
      <c r="B14" t="s">
        <v>77</v>
      </c>
      <c r="C14" t="s">
        <v>78</v>
      </c>
      <c r="D14">
        <v>65</v>
      </c>
      <c r="E14" t="s">
        <v>50</v>
      </c>
      <c r="F14" t="s">
        <v>51</v>
      </c>
      <c r="G14">
        <v>10.02</v>
      </c>
      <c r="H14">
        <v>11.96</v>
      </c>
      <c r="I14">
        <v>108570</v>
      </c>
      <c r="J14">
        <v>341820</v>
      </c>
      <c r="V14" t="s">
        <v>26</v>
      </c>
      <c r="W14">
        <v>12.594179657024482</v>
      </c>
      <c r="X14">
        <v>17.302370802596023</v>
      </c>
    </row>
    <row r="15" spans="1:24" x14ac:dyDescent="0.35">
      <c r="A15" t="s">
        <v>15</v>
      </c>
      <c r="B15" t="s">
        <v>79</v>
      </c>
      <c r="C15" t="s">
        <v>80</v>
      </c>
      <c r="D15">
        <v>65</v>
      </c>
      <c r="E15" t="s">
        <v>50</v>
      </c>
      <c r="F15" t="s">
        <v>59</v>
      </c>
      <c r="G15">
        <v>11.37</v>
      </c>
      <c r="H15">
        <v>12.81</v>
      </c>
      <c r="I15">
        <v>28070</v>
      </c>
      <c r="J15">
        <v>153250</v>
      </c>
      <c r="P15">
        <f>SUM(P10:P14)</f>
        <v>0.37356602415255719</v>
      </c>
      <c r="V15" t="s">
        <v>27</v>
      </c>
      <c r="W15">
        <v>11.008026971534516</v>
      </c>
      <c r="X15">
        <v>14.043839832853729</v>
      </c>
    </row>
    <row r="16" spans="1:24" x14ac:dyDescent="0.35">
      <c r="A16" t="s">
        <v>15</v>
      </c>
      <c r="B16" t="s">
        <v>81</v>
      </c>
      <c r="C16" t="s">
        <v>82</v>
      </c>
      <c r="D16">
        <v>65</v>
      </c>
      <c r="E16" t="s">
        <v>50</v>
      </c>
      <c r="F16" t="s">
        <v>51</v>
      </c>
      <c r="G16">
        <v>10.65</v>
      </c>
      <c r="H16">
        <v>13.36</v>
      </c>
      <c r="I16">
        <v>463180</v>
      </c>
      <c r="J16">
        <v>2875130</v>
      </c>
      <c r="V16" t="s">
        <v>25</v>
      </c>
      <c r="W16">
        <v>10.574321889620652</v>
      </c>
      <c r="X16">
        <v>13.717821948110013</v>
      </c>
    </row>
    <row r="17" spans="1:19" x14ac:dyDescent="0.35">
      <c r="A17" t="s">
        <v>15</v>
      </c>
      <c r="B17" t="s">
        <v>83</v>
      </c>
      <c r="C17" t="s">
        <v>84</v>
      </c>
      <c r="D17">
        <v>65</v>
      </c>
      <c r="E17" t="s">
        <v>50</v>
      </c>
      <c r="F17" t="s">
        <v>54</v>
      </c>
      <c r="G17">
        <v>11.56</v>
      </c>
      <c r="H17">
        <v>14.23</v>
      </c>
      <c r="I17">
        <v>34130</v>
      </c>
      <c r="J17">
        <v>90590</v>
      </c>
      <c r="M17" t="s">
        <v>223</v>
      </c>
    </row>
    <row r="18" spans="1:19" x14ac:dyDescent="0.35">
      <c r="A18" t="s">
        <v>15</v>
      </c>
      <c r="B18" t="s">
        <v>85</v>
      </c>
      <c r="C18" t="s">
        <v>86</v>
      </c>
      <c r="D18">
        <v>65</v>
      </c>
      <c r="E18" t="s">
        <v>50</v>
      </c>
      <c r="F18" t="s">
        <v>59</v>
      </c>
      <c r="G18">
        <v>11.23</v>
      </c>
      <c r="H18">
        <v>13.25</v>
      </c>
      <c r="I18">
        <v>623690</v>
      </c>
      <c r="J18">
        <v>4940490</v>
      </c>
      <c r="N18">
        <f t="array" ref="N18">SUM( SUMPRODUCT(IF(F2:F232="High-income",1,0), (H2:H232-X13)^2,J2:J232), SUMPRODUCT(IF(F2:F232="Upper-middle income",1,0), (H2:H232-X14)^2,J2:J232), SUMPRODUCT(IF(F2:F232="Lower-middle income",1,0), (H2:H232-X15)^2,J2:J232), SUMPRODUCT(IF(F2:F232="Lower-income",1,0), (H2:H232-X16)^2,J2:J232))/SUM(J2:J232)</f>
        <v>0.89025187833167496</v>
      </c>
      <c r="O18" t="s">
        <v>219</v>
      </c>
      <c r="P18">
        <f t="array" ref="P18">SUMPRODUCT(IF(F2:F232="High-income",1,0), (H2:H232-X13)^2,J2:J232)/SUM(J2:J232)</f>
        <v>0.28720259516407759</v>
      </c>
      <c r="Q18">
        <f>P18/P22</f>
        <v>0.32260824397505683</v>
      </c>
      <c r="R18" s="11">
        <f>ROUND(Q18*100, 2)</f>
        <v>32.26</v>
      </c>
      <c r="S18" t="str">
        <f>_xlfn.CONCAT(R18,"%")</f>
        <v>32.26%</v>
      </c>
    </row>
    <row r="19" spans="1:19" x14ac:dyDescent="0.35">
      <c r="A19" t="s">
        <v>15</v>
      </c>
      <c r="B19" t="s">
        <v>87</v>
      </c>
      <c r="C19" t="s">
        <v>88</v>
      </c>
      <c r="D19">
        <v>65</v>
      </c>
      <c r="E19" t="s">
        <v>50</v>
      </c>
      <c r="F19" t="s">
        <v>59</v>
      </c>
      <c r="G19">
        <v>10.130000000000001</v>
      </c>
      <c r="H19">
        <v>15.37</v>
      </c>
      <c r="I19">
        <v>255670</v>
      </c>
      <c r="J19">
        <v>2433440</v>
      </c>
      <c r="O19" t="s">
        <v>26</v>
      </c>
      <c r="P19">
        <f t="array" ref="P19">SUMPRODUCT(IF(F2:F232="Upper-middle income",1,0), (H2:H232-X14)^2,J2:J232)/SUM(J2:J232)</f>
        <v>0.28276298516900772</v>
      </c>
      <c r="Q19">
        <f>P19/P22</f>
        <v>0.31762132948138605</v>
      </c>
      <c r="R19" s="11">
        <f>ROUND(Q19*100, 2)</f>
        <v>31.76</v>
      </c>
      <c r="S19" t="str">
        <f>_xlfn.CONCAT(R19,"%")</f>
        <v>31.76%</v>
      </c>
    </row>
    <row r="20" spans="1:19" x14ac:dyDescent="0.35">
      <c r="A20" t="s">
        <v>15</v>
      </c>
      <c r="B20" t="s">
        <v>89</v>
      </c>
      <c r="C20" t="s">
        <v>90</v>
      </c>
      <c r="D20">
        <v>65</v>
      </c>
      <c r="E20" t="s">
        <v>50</v>
      </c>
      <c r="F20" t="s">
        <v>59</v>
      </c>
      <c r="G20">
        <v>10.7</v>
      </c>
      <c r="H20">
        <v>15.9</v>
      </c>
      <c r="I20">
        <v>159610</v>
      </c>
      <c r="J20">
        <v>943570</v>
      </c>
      <c r="O20" t="s">
        <v>27</v>
      </c>
      <c r="P20">
        <f t="array" ref="P20">SUMPRODUCT(IF(F2:F232="Lower-middle income",1,0), (H2:H232-X15)^2,J2:J232)/SUM(J2:J232)</f>
        <v>0.26743756794056622</v>
      </c>
      <c r="Q20">
        <f>P20/P22</f>
        <v>0.30040663148247676</v>
      </c>
      <c r="R20" s="11">
        <f>ROUND(Q20*100, 2)</f>
        <v>30.04</v>
      </c>
      <c r="S20" t="str">
        <f>_xlfn.CONCAT(R20,"%")</f>
        <v>30.04%</v>
      </c>
    </row>
    <row r="21" spans="1:19" x14ac:dyDescent="0.35">
      <c r="A21" t="s">
        <v>15</v>
      </c>
      <c r="B21" t="s">
        <v>91</v>
      </c>
      <c r="C21" t="s">
        <v>92</v>
      </c>
      <c r="D21">
        <v>65</v>
      </c>
      <c r="E21" t="s">
        <v>50</v>
      </c>
      <c r="F21" t="s">
        <v>51</v>
      </c>
      <c r="G21">
        <v>11.22</v>
      </c>
      <c r="H21">
        <v>12.48</v>
      </c>
      <c r="I21">
        <v>36820</v>
      </c>
      <c r="J21">
        <v>83520</v>
      </c>
      <c r="O21" t="s">
        <v>25</v>
      </c>
      <c r="P21">
        <f t="array" ref="P21">SUMPRODUCT(IF(F2:F232="Lower-income",1,0), (H2:H232-X16)^2,J2:J232)/SUM(J2:J232)</f>
        <v>5.2848730058023471E-2</v>
      </c>
      <c r="Q21">
        <f>P21/P22</f>
        <v>5.9363795061080443E-2</v>
      </c>
      <c r="R21" s="11">
        <f>ROUND(Q21*100, 2)</f>
        <v>5.94</v>
      </c>
      <c r="S21" t="str">
        <f>_xlfn.CONCAT(R21,"%")</f>
        <v>5.94%</v>
      </c>
    </row>
    <row r="22" spans="1:19" x14ac:dyDescent="0.35">
      <c r="A22" t="s">
        <v>15</v>
      </c>
      <c r="B22" t="s">
        <v>93</v>
      </c>
      <c r="C22" t="s">
        <v>94</v>
      </c>
      <c r="D22">
        <v>65</v>
      </c>
      <c r="E22" t="s">
        <v>50</v>
      </c>
      <c r="F22" t="s">
        <v>51</v>
      </c>
      <c r="G22">
        <v>9.1300000000000008</v>
      </c>
      <c r="H22">
        <v>12.22</v>
      </c>
      <c r="I22">
        <v>84530</v>
      </c>
      <c r="J22">
        <v>536470</v>
      </c>
      <c r="P22">
        <f>SUM(P18:P21)</f>
        <v>0.89025187833167496</v>
      </c>
    </row>
    <row r="23" spans="1:19" x14ac:dyDescent="0.35">
      <c r="A23" t="s">
        <v>15</v>
      </c>
      <c r="B23" t="s">
        <v>95</v>
      </c>
      <c r="C23" t="s">
        <v>96</v>
      </c>
      <c r="D23">
        <v>65</v>
      </c>
      <c r="E23" t="s">
        <v>50</v>
      </c>
      <c r="F23" t="s">
        <v>51</v>
      </c>
      <c r="G23">
        <v>9.91</v>
      </c>
      <c r="H23">
        <v>13.85</v>
      </c>
      <c r="I23">
        <v>7660</v>
      </c>
      <c r="J23">
        <v>66750</v>
      </c>
    </row>
    <row r="24" spans="1:19" x14ac:dyDescent="0.35">
      <c r="A24" t="s">
        <v>15</v>
      </c>
      <c r="B24" t="s">
        <v>97</v>
      </c>
      <c r="C24" t="s">
        <v>98</v>
      </c>
      <c r="D24">
        <v>65</v>
      </c>
      <c r="E24" t="s">
        <v>50</v>
      </c>
      <c r="F24" t="s">
        <v>51</v>
      </c>
      <c r="G24">
        <v>10.65</v>
      </c>
      <c r="H24">
        <v>13.42</v>
      </c>
      <c r="I24">
        <v>160710</v>
      </c>
      <c r="J24">
        <v>450590</v>
      </c>
    </row>
    <row r="25" spans="1:19" x14ac:dyDescent="0.35">
      <c r="A25" t="s">
        <v>15</v>
      </c>
      <c r="B25" t="s">
        <v>99</v>
      </c>
      <c r="C25" t="s">
        <v>100</v>
      </c>
      <c r="D25">
        <v>65</v>
      </c>
      <c r="E25" t="s">
        <v>50</v>
      </c>
      <c r="F25" t="s">
        <v>51</v>
      </c>
      <c r="G25">
        <v>11.15</v>
      </c>
      <c r="H25">
        <v>13.27</v>
      </c>
      <c r="I25">
        <v>18790</v>
      </c>
      <c r="J25">
        <v>58730</v>
      </c>
    </row>
    <row r="26" spans="1:19" x14ac:dyDescent="0.35">
      <c r="A26" t="s">
        <v>15</v>
      </c>
      <c r="B26" t="s">
        <v>101</v>
      </c>
      <c r="C26" t="s">
        <v>102</v>
      </c>
      <c r="D26">
        <v>65</v>
      </c>
      <c r="E26" t="s">
        <v>50</v>
      </c>
      <c r="F26" t="s">
        <v>51</v>
      </c>
      <c r="G26">
        <v>8.8699999999999992</v>
      </c>
      <c r="H26">
        <v>12.18</v>
      </c>
      <c r="I26">
        <v>131170</v>
      </c>
      <c r="J26">
        <v>531580</v>
      </c>
    </row>
    <row r="27" spans="1:19" x14ac:dyDescent="0.35">
      <c r="A27" t="s">
        <v>15</v>
      </c>
      <c r="B27" t="s">
        <v>103</v>
      </c>
      <c r="C27" t="s">
        <v>104</v>
      </c>
      <c r="D27">
        <v>65</v>
      </c>
      <c r="E27" t="s">
        <v>50</v>
      </c>
      <c r="F27" t="s">
        <v>51</v>
      </c>
      <c r="G27">
        <v>11.04</v>
      </c>
      <c r="H27">
        <v>13.3</v>
      </c>
      <c r="I27">
        <v>9500</v>
      </c>
      <c r="J27">
        <v>147430</v>
      </c>
    </row>
    <row r="28" spans="1:19" x14ac:dyDescent="0.35">
      <c r="A28" t="s">
        <v>15</v>
      </c>
      <c r="B28" t="s">
        <v>105</v>
      </c>
      <c r="C28" t="s">
        <v>106</v>
      </c>
      <c r="D28">
        <v>65</v>
      </c>
      <c r="E28" t="s">
        <v>50</v>
      </c>
      <c r="F28" t="s">
        <v>51</v>
      </c>
      <c r="G28">
        <v>9.02</v>
      </c>
      <c r="H28">
        <v>12.73</v>
      </c>
      <c r="I28">
        <v>23770</v>
      </c>
      <c r="J28">
        <v>576170</v>
      </c>
    </row>
    <row r="29" spans="1:19" x14ac:dyDescent="0.35">
      <c r="A29" t="s">
        <v>15</v>
      </c>
      <c r="B29" t="s">
        <v>107</v>
      </c>
      <c r="C29" t="s">
        <v>108</v>
      </c>
      <c r="D29">
        <v>65</v>
      </c>
      <c r="E29" t="s">
        <v>50</v>
      </c>
      <c r="F29" t="s">
        <v>59</v>
      </c>
      <c r="G29">
        <v>10.33</v>
      </c>
      <c r="H29">
        <v>11.96</v>
      </c>
      <c r="I29">
        <v>1116820</v>
      </c>
      <c r="J29">
        <v>6231970</v>
      </c>
    </row>
    <row r="30" spans="1:19" x14ac:dyDescent="0.35">
      <c r="A30" t="s">
        <v>15</v>
      </c>
      <c r="B30" t="s">
        <v>109</v>
      </c>
      <c r="C30" t="s">
        <v>110</v>
      </c>
      <c r="D30">
        <v>65</v>
      </c>
      <c r="E30" t="s">
        <v>50</v>
      </c>
      <c r="F30" t="s">
        <v>51</v>
      </c>
      <c r="G30">
        <v>11.21</v>
      </c>
      <c r="H30">
        <v>12.33</v>
      </c>
      <c r="I30">
        <v>60360</v>
      </c>
      <c r="J30">
        <v>242440</v>
      </c>
    </row>
    <row r="31" spans="1:19" x14ac:dyDescent="0.35">
      <c r="A31" t="s">
        <v>15</v>
      </c>
      <c r="B31" t="s">
        <v>111</v>
      </c>
      <c r="C31" t="s">
        <v>112</v>
      </c>
      <c r="D31">
        <v>65</v>
      </c>
      <c r="E31" t="s">
        <v>50</v>
      </c>
      <c r="F31" t="s">
        <v>51</v>
      </c>
      <c r="G31">
        <v>10.29</v>
      </c>
      <c r="H31">
        <v>11.98</v>
      </c>
      <c r="I31">
        <v>60110</v>
      </c>
      <c r="J31">
        <v>253800</v>
      </c>
    </row>
    <row r="32" spans="1:19" x14ac:dyDescent="0.35">
      <c r="A32" t="s">
        <v>15</v>
      </c>
      <c r="B32" t="s">
        <v>113</v>
      </c>
      <c r="C32" t="s">
        <v>114</v>
      </c>
      <c r="D32">
        <v>65</v>
      </c>
      <c r="E32" t="s">
        <v>50</v>
      </c>
      <c r="F32" t="s">
        <v>54</v>
      </c>
      <c r="G32">
        <v>11.76</v>
      </c>
      <c r="H32">
        <v>16.03</v>
      </c>
      <c r="I32">
        <v>438810</v>
      </c>
      <c r="J32">
        <v>1436950</v>
      </c>
    </row>
    <row r="33" spans="1:10" x14ac:dyDescent="0.35">
      <c r="A33" t="s">
        <v>15</v>
      </c>
      <c r="B33" t="s">
        <v>115</v>
      </c>
      <c r="C33" t="s">
        <v>116</v>
      </c>
      <c r="D33">
        <v>65</v>
      </c>
      <c r="E33" t="s">
        <v>50</v>
      </c>
      <c r="F33" t="s">
        <v>54</v>
      </c>
      <c r="G33">
        <v>11.39</v>
      </c>
      <c r="H33">
        <v>13.97</v>
      </c>
      <c r="I33">
        <v>70920</v>
      </c>
      <c r="J33">
        <v>253720</v>
      </c>
    </row>
    <row r="34" spans="1:10" x14ac:dyDescent="0.35">
      <c r="A34" t="s">
        <v>15</v>
      </c>
      <c r="B34" t="s">
        <v>117</v>
      </c>
      <c r="C34" t="s">
        <v>118</v>
      </c>
      <c r="D34">
        <v>65</v>
      </c>
      <c r="E34" t="s">
        <v>50</v>
      </c>
      <c r="F34" t="s">
        <v>54</v>
      </c>
      <c r="G34">
        <v>10.58</v>
      </c>
      <c r="H34">
        <v>17.22</v>
      </c>
      <c r="I34">
        <v>859520</v>
      </c>
      <c r="J34">
        <v>6107530</v>
      </c>
    </row>
    <row r="35" spans="1:10" x14ac:dyDescent="0.35">
      <c r="A35" t="s">
        <v>15</v>
      </c>
      <c r="B35" t="s">
        <v>119</v>
      </c>
      <c r="C35" t="s">
        <v>120</v>
      </c>
      <c r="D35">
        <v>65</v>
      </c>
      <c r="E35" t="s">
        <v>50</v>
      </c>
      <c r="F35" t="s">
        <v>51</v>
      </c>
      <c r="G35">
        <v>10.63</v>
      </c>
      <c r="H35">
        <v>13.65</v>
      </c>
      <c r="I35">
        <v>230160</v>
      </c>
      <c r="J35">
        <v>1718560</v>
      </c>
    </row>
    <row r="36" spans="1:10" x14ac:dyDescent="0.35">
      <c r="A36" t="s">
        <v>15</v>
      </c>
      <c r="B36" t="s">
        <v>121</v>
      </c>
      <c r="C36" t="s">
        <v>122</v>
      </c>
      <c r="D36">
        <v>65</v>
      </c>
      <c r="E36" t="s">
        <v>50</v>
      </c>
      <c r="F36" t="s">
        <v>59</v>
      </c>
      <c r="G36">
        <v>11.1</v>
      </c>
      <c r="H36">
        <v>16.7</v>
      </c>
      <c r="I36">
        <v>590490</v>
      </c>
      <c r="J36">
        <v>2325190</v>
      </c>
    </row>
    <row r="37" spans="1:10" x14ac:dyDescent="0.35">
      <c r="A37" t="s">
        <v>15</v>
      </c>
      <c r="B37" t="s">
        <v>123</v>
      </c>
      <c r="C37" t="s">
        <v>124</v>
      </c>
      <c r="D37">
        <v>65</v>
      </c>
      <c r="E37" t="s">
        <v>50</v>
      </c>
      <c r="F37" t="s">
        <v>51</v>
      </c>
      <c r="G37">
        <v>9.92</v>
      </c>
      <c r="H37">
        <v>15.1</v>
      </c>
      <c r="I37">
        <v>116870</v>
      </c>
      <c r="J37">
        <v>869080</v>
      </c>
    </row>
    <row r="38" spans="1:10" x14ac:dyDescent="0.35">
      <c r="A38" t="s">
        <v>15</v>
      </c>
      <c r="B38" t="s">
        <v>125</v>
      </c>
      <c r="C38" t="s">
        <v>126</v>
      </c>
      <c r="D38">
        <v>65</v>
      </c>
      <c r="E38" t="s">
        <v>50</v>
      </c>
      <c r="F38" t="s">
        <v>59</v>
      </c>
      <c r="G38">
        <v>11.3</v>
      </c>
      <c r="H38">
        <v>14.15</v>
      </c>
      <c r="I38">
        <v>1202280</v>
      </c>
      <c r="J38">
        <v>17672800</v>
      </c>
    </row>
    <row r="39" spans="1:10" x14ac:dyDescent="0.35">
      <c r="A39" t="s">
        <v>15</v>
      </c>
      <c r="B39" t="s">
        <v>127</v>
      </c>
      <c r="C39" t="s">
        <v>128</v>
      </c>
      <c r="D39">
        <v>65</v>
      </c>
      <c r="E39" t="s">
        <v>50</v>
      </c>
      <c r="F39" t="s">
        <v>59</v>
      </c>
      <c r="G39">
        <v>11.61</v>
      </c>
      <c r="H39">
        <v>14.11</v>
      </c>
      <c r="I39">
        <v>729960</v>
      </c>
      <c r="J39">
        <v>5007760</v>
      </c>
    </row>
    <row r="40" spans="1:10" x14ac:dyDescent="0.35">
      <c r="A40" t="s">
        <v>15</v>
      </c>
      <c r="B40" t="s">
        <v>129</v>
      </c>
      <c r="C40" t="s">
        <v>130</v>
      </c>
      <c r="D40">
        <v>65</v>
      </c>
      <c r="E40" t="s">
        <v>50</v>
      </c>
      <c r="F40" t="s">
        <v>54</v>
      </c>
      <c r="G40">
        <v>11.96</v>
      </c>
      <c r="H40">
        <v>15.96</v>
      </c>
      <c r="I40">
        <v>112630</v>
      </c>
      <c r="J40">
        <v>349800</v>
      </c>
    </row>
    <row r="41" spans="1:10" x14ac:dyDescent="0.35">
      <c r="A41" t="s">
        <v>15</v>
      </c>
      <c r="B41" t="s">
        <v>131</v>
      </c>
      <c r="C41" t="s">
        <v>132</v>
      </c>
      <c r="D41">
        <v>65</v>
      </c>
      <c r="E41" t="s">
        <v>50</v>
      </c>
      <c r="F41" t="s">
        <v>54</v>
      </c>
      <c r="G41">
        <v>11.2</v>
      </c>
      <c r="H41">
        <v>15</v>
      </c>
      <c r="I41">
        <v>197140</v>
      </c>
      <c r="J41">
        <v>670110</v>
      </c>
    </row>
    <row r="42" spans="1:10" x14ac:dyDescent="0.35">
      <c r="A42" t="s">
        <v>15</v>
      </c>
      <c r="B42" t="s">
        <v>133</v>
      </c>
      <c r="C42" t="s">
        <v>134</v>
      </c>
      <c r="D42">
        <v>65</v>
      </c>
      <c r="E42" t="s">
        <v>50</v>
      </c>
      <c r="F42" t="s">
        <v>54</v>
      </c>
      <c r="G42">
        <v>12.11</v>
      </c>
      <c r="H42">
        <v>15.97</v>
      </c>
      <c r="I42">
        <v>308930</v>
      </c>
      <c r="J42">
        <v>558320</v>
      </c>
    </row>
    <row r="43" spans="1:10" x14ac:dyDescent="0.35">
      <c r="A43" t="s">
        <v>15</v>
      </c>
      <c r="B43" t="s">
        <v>135</v>
      </c>
      <c r="C43" t="s">
        <v>136</v>
      </c>
      <c r="D43">
        <v>65</v>
      </c>
      <c r="E43" t="s">
        <v>50</v>
      </c>
      <c r="F43" t="s">
        <v>66</v>
      </c>
      <c r="G43">
        <v>11.72</v>
      </c>
      <c r="H43">
        <v>18.02</v>
      </c>
      <c r="I43">
        <v>4410</v>
      </c>
      <c r="J43">
        <v>160090</v>
      </c>
    </row>
    <row r="44" spans="1:10" x14ac:dyDescent="0.35">
      <c r="A44" t="s">
        <v>15</v>
      </c>
      <c r="B44" t="s">
        <v>137</v>
      </c>
      <c r="C44" t="s">
        <v>138</v>
      </c>
      <c r="D44">
        <v>65</v>
      </c>
      <c r="E44" t="s">
        <v>50</v>
      </c>
      <c r="F44" t="s">
        <v>54</v>
      </c>
      <c r="G44">
        <v>12.62</v>
      </c>
      <c r="H44">
        <v>17.66</v>
      </c>
      <c r="I44">
        <v>97650</v>
      </c>
      <c r="J44">
        <v>508740</v>
      </c>
    </row>
    <row r="45" spans="1:10" x14ac:dyDescent="0.35">
      <c r="A45" t="s">
        <v>15</v>
      </c>
      <c r="B45" t="s">
        <v>139</v>
      </c>
      <c r="C45" t="s">
        <v>140</v>
      </c>
      <c r="D45">
        <v>65</v>
      </c>
      <c r="E45" t="s">
        <v>50</v>
      </c>
      <c r="F45" t="s">
        <v>66</v>
      </c>
      <c r="G45">
        <v>11.78</v>
      </c>
      <c r="H45">
        <v>20.350000000000001</v>
      </c>
      <c r="I45">
        <v>850</v>
      </c>
      <c r="J45">
        <v>32820</v>
      </c>
    </row>
    <row r="46" spans="1:10" x14ac:dyDescent="0.35">
      <c r="A46" t="s">
        <v>15</v>
      </c>
      <c r="B46" t="s">
        <v>141</v>
      </c>
      <c r="C46" t="s">
        <v>142</v>
      </c>
      <c r="D46">
        <v>65</v>
      </c>
      <c r="E46" t="s">
        <v>50</v>
      </c>
      <c r="F46" t="s">
        <v>59</v>
      </c>
      <c r="G46">
        <v>10.97</v>
      </c>
      <c r="H46">
        <v>16.170000000000002</v>
      </c>
      <c r="I46">
        <v>45090</v>
      </c>
      <c r="J46">
        <v>173780</v>
      </c>
    </row>
    <row r="47" spans="1:10" x14ac:dyDescent="0.35">
      <c r="A47" t="s">
        <v>15</v>
      </c>
      <c r="B47" t="s">
        <v>143</v>
      </c>
      <c r="C47" t="s">
        <v>144</v>
      </c>
      <c r="D47">
        <v>65</v>
      </c>
      <c r="E47" t="s">
        <v>50</v>
      </c>
      <c r="F47" t="s">
        <v>66</v>
      </c>
      <c r="G47">
        <v>11.34</v>
      </c>
      <c r="H47">
        <v>19.91</v>
      </c>
      <c r="I47">
        <v>2490</v>
      </c>
      <c r="J47">
        <v>143290</v>
      </c>
    </row>
    <row r="48" spans="1:10" x14ac:dyDescent="0.35">
      <c r="A48" t="s">
        <v>15</v>
      </c>
      <c r="B48" t="s">
        <v>145</v>
      </c>
      <c r="C48" t="s">
        <v>146</v>
      </c>
      <c r="D48">
        <v>65</v>
      </c>
      <c r="E48" t="s">
        <v>50</v>
      </c>
      <c r="F48" t="s">
        <v>54</v>
      </c>
      <c r="G48">
        <v>12.41</v>
      </c>
      <c r="H48">
        <v>16.100000000000001</v>
      </c>
      <c r="I48">
        <v>535910</v>
      </c>
      <c r="J48">
        <v>1450420</v>
      </c>
    </row>
    <row r="49" spans="1:10" x14ac:dyDescent="0.35">
      <c r="A49" t="s">
        <v>15</v>
      </c>
      <c r="B49" t="s">
        <v>147</v>
      </c>
      <c r="C49" t="s">
        <v>148</v>
      </c>
      <c r="D49">
        <v>65</v>
      </c>
      <c r="E49" t="s">
        <v>50</v>
      </c>
      <c r="F49" t="s">
        <v>54</v>
      </c>
      <c r="G49">
        <v>14.49</v>
      </c>
      <c r="H49">
        <v>16.260000000000002</v>
      </c>
      <c r="I49">
        <v>458500</v>
      </c>
      <c r="J49">
        <v>1498330</v>
      </c>
    </row>
    <row r="50" spans="1:10" x14ac:dyDescent="0.35">
      <c r="A50" t="s">
        <v>15</v>
      </c>
      <c r="B50" t="s">
        <v>149</v>
      </c>
      <c r="C50" t="s">
        <v>150</v>
      </c>
      <c r="D50">
        <v>65</v>
      </c>
      <c r="E50" t="s">
        <v>50</v>
      </c>
      <c r="F50" t="s">
        <v>54</v>
      </c>
      <c r="G50">
        <v>13.09</v>
      </c>
      <c r="H50">
        <v>16.88</v>
      </c>
      <c r="I50">
        <v>729260</v>
      </c>
      <c r="J50">
        <v>1915260</v>
      </c>
    </row>
    <row r="51" spans="1:10" x14ac:dyDescent="0.35">
      <c r="A51" t="s">
        <v>15</v>
      </c>
      <c r="B51" t="s">
        <v>151</v>
      </c>
      <c r="C51" t="s">
        <v>152</v>
      </c>
      <c r="D51">
        <v>65</v>
      </c>
      <c r="E51" t="s">
        <v>50</v>
      </c>
      <c r="F51" t="s">
        <v>54</v>
      </c>
      <c r="G51">
        <v>13.17</v>
      </c>
      <c r="H51">
        <v>16.739999999999998</v>
      </c>
      <c r="I51">
        <v>5280460</v>
      </c>
      <c r="J51">
        <v>22072720</v>
      </c>
    </row>
    <row r="52" spans="1:10" x14ac:dyDescent="0.35">
      <c r="A52" t="s">
        <v>15</v>
      </c>
      <c r="B52" t="s">
        <v>153</v>
      </c>
      <c r="C52" t="s">
        <v>154</v>
      </c>
      <c r="D52">
        <v>65</v>
      </c>
      <c r="E52" t="s">
        <v>50</v>
      </c>
      <c r="F52" t="s">
        <v>66</v>
      </c>
      <c r="G52">
        <v>13.82</v>
      </c>
      <c r="H52">
        <v>19.7</v>
      </c>
      <c r="I52">
        <v>385470</v>
      </c>
      <c r="J52">
        <v>1146340</v>
      </c>
    </row>
    <row r="53" spans="1:10" x14ac:dyDescent="0.35">
      <c r="A53" t="s">
        <v>15</v>
      </c>
      <c r="B53" t="s">
        <v>155</v>
      </c>
      <c r="C53" t="s">
        <v>156</v>
      </c>
      <c r="D53">
        <v>65</v>
      </c>
      <c r="E53" t="s">
        <v>50</v>
      </c>
      <c r="F53" t="s">
        <v>66</v>
      </c>
      <c r="G53">
        <v>12.2</v>
      </c>
      <c r="H53">
        <v>20.399999999999999</v>
      </c>
      <c r="I53">
        <v>266070</v>
      </c>
      <c r="J53">
        <v>1218160</v>
      </c>
    </row>
    <row r="54" spans="1:10" x14ac:dyDescent="0.35">
      <c r="A54" t="s">
        <v>15</v>
      </c>
      <c r="B54" t="s">
        <v>157</v>
      </c>
      <c r="C54" t="s">
        <v>158</v>
      </c>
      <c r="D54">
        <v>65</v>
      </c>
      <c r="E54" t="s">
        <v>50</v>
      </c>
      <c r="F54" t="s">
        <v>66</v>
      </c>
      <c r="G54">
        <v>15.48</v>
      </c>
      <c r="H54">
        <v>20.86</v>
      </c>
      <c r="I54">
        <v>10740</v>
      </c>
      <c r="J54">
        <v>51610</v>
      </c>
    </row>
    <row r="55" spans="1:10" x14ac:dyDescent="0.35">
      <c r="A55" t="s">
        <v>15</v>
      </c>
      <c r="B55" t="s">
        <v>159</v>
      </c>
      <c r="C55" t="s">
        <v>160</v>
      </c>
      <c r="D55">
        <v>65</v>
      </c>
      <c r="E55" t="s">
        <v>50</v>
      </c>
      <c r="F55" t="s">
        <v>66</v>
      </c>
      <c r="G55">
        <v>13.01</v>
      </c>
      <c r="H55">
        <v>20.57</v>
      </c>
      <c r="I55">
        <v>319300</v>
      </c>
      <c r="J55">
        <v>702710</v>
      </c>
    </row>
    <row r="56" spans="1:10" x14ac:dyDescent="0.35">
      <c r="A56" t="s">
        <v>15</v>
      </c>
      <c r="B56" t="s">
        <v>161</v>
      </c>
      <c r="C56" t="s">
        <v>162</v>
      </c>
      <c r="D56">
        <v>65</v>
      </c>
      <c r="E56" t="s">
        <v>50</v>
      </c>
      <c r="F56" t="s">
        <v>54</v>
      </c>
      <c r="G56">
        <v>13.02</v>
      </c>
      <c r="H56">
        <v>17.28</v>
      </c>
      <c r="I56">
        <v>194120</v>
      </c>
      <c r="J56">
        <v>390660</v>
      </c>
    </row>
    <row r="57" spans="1:10" x14ac:dyDescent="0.35">
      <c r="A57" t="s">
        <v>15</v>
      </c>
      <c r="B57" t="s">
        <v>163</v>
      </c>
      <c r="C57" t="s">
        <v>164</v>
      </c>
      <c r="D57">
        <v>65</v>
      </c>
      <c r="E57" t="s">
        <v>50</v>
      </c>
      <c r="F57" t="s">
        <v>66</v>
      </c>
      <c r="G57">
        <v>14.95</v>
      </c>
      <c r="H57">
        <v>20.77</v>
      </c>
      <c r="I57">
        <v>312320</v>
      </c>
      <c r="J57">
        <v>930240</v>
      </c>
    </row>
    <row r="58" spans="1:10" x14ac:dyDescent="0.35">
      <c r="A58" t="s">
        <v>15</v>
      </c>
      <c r="B58" t="s">
        <v>165</v>
      </c>
      <c r="C58" t="s">
        <v>166</v>
      </c>
      <c r="D58">
        <v>65</v>
      </c>
      <c r="E58" t="s">
        <v>50</v>
      </c>
      <c r="F58" t="s">
        <v>66</v>
      </c>
      <c r="G58">
        <v>13.93</v>
      </c>
      <c r="H58">
        <v>20.81</v>
      </c>
      <c r="I58">
        <v>714630</v>
      </c>
      <c r="J58">
        <v>2050770</v>
      </c>
    </row>
    <row r="59" spans="1:10" x14ac:dyDescent="0.35">
      <c r="A59" t="s">
        <v>15</v>
      </c>
      <c r="B59" t="s">
        <v>167</v>
      </c>
      <c r="C59" t="s">
        <v>168</v>
      </c>
      <c r="D59">
        <v>65</v>
      </c>
      <c r="E59" t="s">
        <v>50</v>
      </c>
      <c r="F59" t="s">
        <v>66</v>
      </c>
      <c r="G59">
        <v>13.19</v>
      </c>
      <c r="H59">
        <v>20.2</v>
      </c>
      <c r="I59">
        <v>5425540</v>
      </c>
      <c r="J59">
        <v>12387360</v>
      </c>
    </row>
    <row r="60" spans="1:10" x14ac:dyDescent="0.35">
      <c r="A60" t="s">
        <v>15</v>
      </c>
      <c r="B60" t="s">
        <v>169</v>
      </c>
      <c r="C60" t="s">
        <v>170</v>
      </c>
      <c r="D60">
        <v>65</v>
      </c>
      <c r="E60" t="s">
        <v>50</v>
      </c>
      <c r="F60" t="s">
        <v>59</v>
      </c>
      <c r="G60">
        <v>10.4</v>
      </c>
      <c r="H60">
        <v>18.7</v>
      </c>
      <c r="I60">
        <v>74890</v>
      </c>
      <c r="J60">
        <v>411070</v>
      </c>
    </row>
    <row r="61" spans="1:10" x14ac:dyDescent="0.35">
      <c r="A61" t="s">
        <v>15</v>
      </c>
      <c r="B61" t="s">
        <v>171</v>
      </c>
      <c r="C61" t="s">
        <v>172</v>
      </c>
      <c r="D61">
        <v>65</v>
      </c>
      <c r="E61" t="s">
        <v>50</v>
      </c>
      <c r="F61" t="s">
        <v>54</v>
      </c>
      <c r="G61">
        <v>13.3</v>
      </c>
      <c r="H61">
        <v>19.649999999999999</v>
      </c>
      <c r="I61">
        <v>516560</v>
      </c>
      <c r="J61">
        <v>2371750</v>
      </c>
    </row>
    <row r="62" spans="1:10" x14ac:dyDescent="0.35">
      <c r="A62" t="s">
        <v>15</v>
      </c>
      <c r="B62" t="s">
        <v>173</v>
      </c>
      <c r="C62" t="s">
        <v>174</v>
      </c>
      <c r="D62">
        <v>65</v>
      </c>
      <c r="E62" t="s">
        <v>50</v>
      </c>
      <c r="F62" t="s">
        <v>66</v>
      </c>
      <c r="G62">
        <v>13.83</v>
      </c>
      <c r="H62">
        <v>21.09</v>
      </c>
      <c r="I62">
        <v>3753740</v>
      </c>
      <c r="J62">
        <v>13892590</v>
      </c>
    </row>
    <row r="63" spans="1:10" x14ac:dyDescent="0.35">
      <c r="A63" t="s">
        <v>15</v>
      </c>
      <c r="B63" t="s">
        <v>175</v>
      </c>
      <c r="C63" t="s">
        <v>176</v>
      </c>
      <c r="D63">
        <v>65</v>
      </c>
      <c r="E63" t="s">
        <v>50</v>
      </c>
      <c r="F63" t="s">
        <v>54</v>
      </c>
      <c r="G63">
        <v>13.48</v>
      </c>
      <c r="H63">
        <v>20.64</v>
      </c>
      <c r="I63">
        <v>591460</v>
      </c>
      <c r="J63">
        <v>2315820</v>
      </c>
    </row>
    <row r="64" spans="1:10" x14ac:dyDescent="0.35">
      <c r="A64" t="s">
        <v>15</v>
      </c>
      <c r="B64" t="s">
        <v>177</v>
      </c>
      <c r="C64" t="s">
        <v>178</v>
      </c>
      <c r="D64">
        <v>65</v>
      </c>
      <c r="E64" t="s">
        <v>50</v>
      </c>
      <c r="F64" t="s">
        <v>66</v>
      </c>
      <c r="G64">
        <v>13.02</v>
      </c>
      <c r="H64">
        <v>20.190000000000001</v>
      </c>
      <c r="I64">
        <v>722490</v>
      </c>
      <c r="J64">
        <v>1682070</v>
      </c>
    </row>
    <row r="65" spans="1:10" x14ac:dyDescent="0.35">
      <c r="A65" t="s">
        <v>15</v>
      </c>
      <c r="B65" t="s">
        <v>179</v>
      </c>
      <c r="C65" t="s">
        <v>180</v>
      </c>
      <c r="D65">
        <v>65</v>
      </c>
      <c r="E65" t="s">
        <v>50</v>
      </c>
      <c r="F65" t="s">
        <v>66</v>
      </c>
      <c r="G65">
        <v>13.23</v>
      </c>
      <c r="H65">
        <v>20.34</v>
      </c>
      <c r="I65">
        <v>950170</v>
      </c>
      <c r="J65">
        <v>2186650</v>
      </c>
    </row>
    <row r="66" spans="1:10" x14ac:dyDescent="0.35">
      <c r="A66" t="s">
        <v>15</v>
      </c>
      <c r="B66" t="s">
        <v>181</v>
      </c>
      <c r="C66" t="s">
        <v>182</v>
      </c>
      <c r="D66">
        <v>65</v>
      </c>
      <c r="E66" t="s">
        <v>50</v>
      </c>
      <c r="F66" t="s">
        <v>66</v>
      </c>
      <c r="G66">
        <v>13.57</v>
      </c>
      <c r="H66">
        <v>21.63</v>
      </c>
      <c r="I66">
        <v>4768110</v>
      </c>
      <c r="J66">
        <v>13415450</v>
      </c>
    </row>
    <row r="67" spans="1:10" x14ac:dyDescent="0.35">
      <c r="A67" t="s">
        <v>15</v>
      </c>
      <c r="B67" t="s">
        <v>183</v>
      </c>
      <c r="C67" t="s">
        <v>184</v>
      </c>
      <c r="D67">
        <v>65</v>
      </c>
      <c r="E67" t="s">
        <v>50</v>
      </c>
      <c r="F67" t="s">
        <v>66</v>
      </c>
      <c r="G67">
        <v>13.1</v>
      </c>
      <c r="H67">
        <v>19.739999999999998</v>
      </c>
      <c r="I67">
        <v>6273020</v>
      </c>
      <c r="J67">
        <v>18072520</v>
      </c>
    </row>
    <row r="68" spans="1:10" x14ac:dyDescent="0.35">
      <c r="A68" t="s">
        <v>15</v>
      </c>
      <c r="B68" t="s">
        <v>185</v>
      </c>
      <c r="C68" t="s">
        <v>186</v>
      </c>
      <c r="D68">
        <v>65</v>
      </c>
      <c r="E68" t="s">
        <v>50</v>
      </c>
      <c r="F68" t="s">
        <v>66</v>
      </c>
      <c r="G68">
        <v>12.82</v>
      </c>
      <c r="H68">
        <v>20.59</v>
      </c>
      <c r="I68">
        <v>28810</v>
      </c>
      <c r="J68">
        <v>89740</v>
      </c>
    </row>
    <row r="69" spans="1:10" x14ac:dyDescent="0.35">
      <c r="A69" t="s">
        <v>15</v>
      </c>
      <c r="B69" t="s">
        <v>187</v>
      </c>
      <c r="C69" t="s">
        <v>188</v>
      </c>
      <c r="D69">
        <v>65</v>
      </c>
      <c r="E69" t="s">
        <v>50</v>
      </c>
      <c r="F69" t="s">
        <v>66</v>
      </c>
      <c r="G69">
        <v>14.32</v>
      </c>
      <c r="H69">
        <v>20.11</v>
      </c>
      <c r="I69">
        <v>782800</v>
      </c>
      <c r="J69">
        <v>3343520</v>
      </c>
    </row>
    <row r="70" spans="1:10" x14ac:dyDescent="0.35">
      <c r="A70" t="s">
        <v>15</v>
      </c>
      <c r="B70" t="s">
        <v>189</v>
      </c>
      <c r="C70" t="s">
        <v>190</v>
      </c>
      <c r="D70">
        <v>65</v>
      </c>
      <c r="E70" t="s">
        <v>50</v>
      </c>
      <c r="F70" t="s">
        <v>66</v>
      </c>
      <c r="G70">
        <v>13.52</v>
      </c>
      <c r="H70">
        <v>21.43</v>
      </c>
      <c r="I70">
        <v>445560</v>
      </c>
      <c r="J70">
        <v>1593880</v>
      </c>
    </row>
    <row r="71" spans="1:10" x14ac:dyDescent="0.35">
      <c r="A71" t="s">
        <v>15</v>
      </c>
      <c r="B71" t="s">
        <v>191</v>
      </c>
      <c r="C71" t="s">
        <v>192</v>
      </c>
      <c r="D71">
        <v>65</v>
      </c>
      <c r="E71" t="s">
        <v>50</v>
      </c>
      <c r="F71" t="s">
        <v>59</v>
      </c>
      <c r="G71">
        <v>12.51</v>
      </c>
      <c r="H71">
        <v>14.49</v>
      </c>
      <c r="I71">
        <v>53930</v>
      </c>
      <c r="J71">
        <v>196190</v>
      </c>
    </row>
    <row r="72" spans="1:10" x14ac:dyDescent="0.35">
      <c r="A72" t="s">
        <v>15</v>
      </c>
      <c r="B72" t="s">
        <v>193</v>
      </c>
      <c r="C72" t="s">
        <v>194</v>
      </c>
      <c r="D72">
        <v>65</v>
      </c>
      <c r="E72" t="s">
        <v>50</v>
      </c>
      <c r="F72" t="s">
        <v>59</v>
      </c>
      <c r="G72">
        <v>11.12</v>
      </c>
      <c r="H72">
        <v>14.85</v>
      </c>
      <c r="I72">
        <v>3060</v>
      </c>
      <c r="J72">
        <v>15130</v>
      </c>
    </row>
    <row r="73" spans="1:10" x14ac:dyDescent="0.35">
      <c r="A73" t="s">
        <v>15</v>
      </c>
      <c r="B73" t="s">
        <v>195</v>
      </c>
      <c r="C73" t="s">
        <v>196</v>
      </c>
      <c r="D73">
        <v>65</v>
      </c>
      <c r="E73" t="s">
        <v>50</v>
      </c>
      <c r="F73" t="s">
        <v>54</v>
      </c>
      <c r="G73">
        <v>12.44</v>
      </c>
      <c r="H73">
        <v>20.37</v>
      </c>
      <c r="I73">
        <v>30980</v>
      </c>
      <c r="J73">
        <v>505230</v>
      </c>
    </row>
    <row r="74" spans="1:10" x14ac:dyDescent="0.35">
      <c r="A74" t="s">
        <v>15</v>
      </c>
      <c r="B74" t="s">
        <v>197</v>
      </c>
      <c r="C74" t="s">
        <v>198</v>
      </c>
      <c r="D74">
        <v>65</v>
      </c>
      <c r="E74" t="s">
        <v>50</v>
      </c>
      <c r="F74" t="s">
        <v>59</v>
      </c>
      <c r="G74">
        <v>10.9</v>
      </c>
      <c r="H74">
        <v>16</v>
      </c>
      <c r="I74">
        <v>85770</v>
      </c>
      <c r="J74">
        <v>474560</v>
      </c>
    </row>
    <row r="75" spans="1:10" x14ac:dyDescent="0.35">
      <c r="A75" t="s">
        <v>15</v>
      </c>
      <c r="B75" t="s">
        <v>199</v>
      </c>
      <c r="C75" t="s">
        <v>200</v>
      </c>
      <c r="D75">
        <v>65</v>
      </c>
      <c r="E75" t="s">
        <v>50</v>
      </c>
      <c r="F75" t="s">
        <v>59</v>
      </c>
      <c r="G75">
        <v>11.1</v>
      </c>
      <c r="H75">
        <v>14.75</v>
      </c>
      <c r="I75">
        <v>61550</v>
      </c>
      <c r="J75">
        <v>386820</v>
      </c>
    </row>
    <row r="76" spans="1:10" x14ac:dyDescent="0.35">
      <c r="A76" t="s">
        <v>15</v>
      </c>
      <c r="B76" t="s">
        <v>201</v>
      </c>
      <c r="C76" t="s">
        <v>202</v>
      </c>
      <c r="D76">
        <v>65</v>
      </c>
      <c r="E76" t="s">
        <v>50</v>
      </c>
      <c r="F76" t="s">
        <v>54</v>
      </c>
      <c r="G76">
        <v>10.66</v>
      </c>
      <c r="H76">
        <v>17.45</v>
      </c>
      <c r="I76">
        <v>827910</v>
      </c>
      <c r="J76">
        <v>9224270</v>
      </c>
    </row>
    <row r="77" spans="1:10" x14ac:dyDescent="0.35">
      <c r="A77" t="s">
        <v>15</v>
      </c>
      <c r="B77" t="s">
        <v>203</v>
      </c>
      <c r="C77" t="s">
        <v>204</v>
      </c>
      <c r="D77">
        <v>65</v>
      </c>
      <c r="E77" t="s">
        <v>50</v>
      </c>
      <c r="F77" t="s">
        <v>54</v>
      </c>
      <c r="G77">
        <v>10.96</v>
      </c>
      <c r="H77">
        <v>19.809999999999999</v>
      </c>
      <c r="I77">
        <v>30200</v>
      </c>
      <c r="J77">
        <v>341710</v>
      </c>
    </row>
    <row r="78" spans="1:10" x14ac:dyDescent="0.35">
      <c r="A78" t="s">
        <v>15</v>
      </c>
      <c r="B78" t="s">
        <v>205</v>
      </c>
      <c r="C78" t="s">
        <v>206</v>
      </c>
      <c r="D78">
        <v>65</v>
      </c>
      <c r="E78" t="s">
        <v>50</v>
      </c>
      <c r="F78" t="s">
        <v>54</v>
      </c>
      <c r="G78">
        <v>11.15</v>
      </c>
      <c r="H78">
        <v>17.989999999999998</v>
      </c>
      <c r="I78">
        <v>376230</v>
      </c>
      <c r="J78">
        <v>4087670</v>
      </c>
    </row>
    <row r="79" spans="1:10" x14ac:dyDescent="0.35">
      <c r="A79" t="s">
        <v>15</v>
      </c>
      <c r="B79" t="s">
        <v>207</v>
      </c>
      <c r="C79" t="s">
        <v>208</v>
      </c>
      <c r="D79">
        <v>65</v>
      </c>
      <c r="E79" t="s">
        <v>50</v>
      </c>
      <c r="F79" t="s">
        <v>59</v>
      </c>
      <c r="G79">
        <v>11.82</v>
      </c>
      <c r="H79">
        <v>16.309999999999999</v>
      </c>
      <c r="I79">
        <v>56190</v>
      </c>
      <c r="J79">
        <v>392960</v>
      </c>
    </row>
    <row r="80" spans="1:10" x14ac:dyDescent="0.35">
      <c r="A80" t="s">
        <v>15</v>
      </c>
      <c r="B80" t="s">
        <v>209</v>
      </c>
      <c r="C80" t="s">
        <v>210</v>
      </c>
      <c r="D80">
        <v>65</v>
      </c>
      <c r="E80" t="s">
        <v>50</v>
      </c>
      <c r="F80" t="s">
        <v>54</v>
      </c>
      <c r="G80">
        <v>11.9</v>
      </c>
      <c r="H80">
        <v>18.28</v>
      </c>
      <c r="I80">
        <v>263130</v>
      </c>
      <c r="J80">
        <v>2792890</v>
      </c>
    </row>
    <row r="81" spans="1:10" x14ac:dyDescent="0.35">
      <c r="A81" t="s">
        <v>15</v>
      </c>
      <c r="B81" t="s">
        <v>211</v>
      </c>
      <c r="C81" t="s">
        <v>212</v>
      </c>
      <c r="D81">
        <v>65</v>
      </c>
      <c r="E81" t="s">
        <v>50</v>
      </c>
      <c r="F81" t="s">
        <v>66</v>
      </c>
      <c r="G81">
        <v>14.09</v>
      </c>
      <c r="H81">
        <v>21.12</v>
      </c>
      <c r="I81">
        <v>1057150</v>
      </c>
      <c r="J81">
        <v>6624060</v>
      </c>
    </row>
    <row r="82" spans="1:10" x14ac:dyDescent="0.35">
      <c r="A82" t="s">
        <v>15</v>
      </c>
      <c r="B82" t="s">
        <v>213</v>
      </c>
      <c r="C82" t="s">
        <v>214</v>
      </c>
      <c r="D82">
        <v>65</v>
      </c>
      <c r="E82" t="s">
        <v>50</v>
      </c>
      <c r="F82" t="s">
        <v>66</v>
      </c>
      <c r="G82">
        <v>13.93</v>
      </c>
      <c r="H82">
        <v>19.68</v>
      </c>
      <c r="I82">
        <v>12297200</v>
      </c>
      <c r="J82">
        <v>52941490</v>
      </c>
    </row>
    <row r="83" spans="1:10" x14ac:dyDescent="0.35">
      <c r="A83" t="s">
        <v>15</v>
      </c>
      <c r="B83" t="s">
        <v>215</v>
      </c>
      <c r="C83" t="s">
        <v>216</v>
      </c>
      <c r="D83">
        <v>65</v>
      </c>
      <c r="E83" t="s">
        <v>50</v>
      </c>
      <c r="F83" t="s">
        <v>66</v>
      </c>
      <c r="G83">
        <v>13.5</v>
      </c>
      <c r="H83">
        <v>21.59</v>
      </c>
      <c r="I83">
        <v>667340</v>
      </c>
      <c r="J83">
        <v>4063230</v>
      </c>
    </row>
    <row r="84" spans="1:10" x14ac:dyDescent="0.35">
      <c r="A84" t="s">
        <v>15</v>
      </c>
      <c r="B84" t="s">
        <v>217</v>
      </c>
      <c r="C84" t="s">
        <v>218</v>
      </c>
      <c r="D84">
        <v>65</v>
      </c>
      <c r="E84" t="s">
        <v>50</v>
      </c>
      <c r="F84" t="s">
        <v>66</v>
      </c>
      <c r="G84">
        <v>13.86</v>
      </c>
      <c r="H84">
        <v>20.62</v>
      </c>
      <c r="I84">
        <v>173420</v>
      </c>
      <c r="J84">
        <v>763450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ReadMe</vt:lpstr>
      <vt:lpstr>Table 2</vt:lpstr>
      <vt:lpstr>Both_btw_e0</vt:lpstr>
      <vt:lpstr>Both_wthin_e0</vt:lpstr>
      <vt:lpstr>Both_btw_e65</vt:lpstr>
      <vt:lpstr>Both_wthin_e65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Ponmattam</dc:creator>
  <cp:lastModifiedBy>Ponmattam, Jamie</cp:lastModifiedBy>
  <dcterms:created xsi:type="dcterms:W3CDTF">2025-01-09T21:20:41Z</dcterms:created>
  <dcterms:modified xsi:type="dcterms:W3CDTF">2025-01-10T00:30:01Z</dcterms:modified>
</cp:coreProperties>
</file>