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jponmattam_hsph_harvard_edu/Documents/LMIC_population and mortality/20250102_revisions_Table 2/04_Table 2 decomp_1950 cat_no change/"/>
    </mc:Choice>
  </mc:AlternateContent>
  <xr:revisionPtr revIDLastSave="23" documentId="8_{1EFBE9C6-CB0F-4C55-B0AB-BDBD45C25F07}" xr6:coauthVersionLast="47" xr6:coauthVersionMax="47" xr10:uidLastSave="{149793F8-913C-4663-A4C3-4086EA7213F0}"/>
  <bookViews>
    <workbookView xWindow="-110" yWindow="-110" windowWidth="19420" windowHeight="10300" activeTab="3" xr2:uid="{5713517A-AA10-481A-8A73-A02235A94911}"/>
  </bookViews>
  <sheets>
    <sheet name="ReadMe" sheetId="6" r:id="rId1"/>
    <sheet name="wgtd_LE0" sheetId="2" r:id="rId2"/>
    <sheet name="OG_LE0_data" sheetId="1" r:id="rId3"/>
    <sheet name="wgtd_LE65" sheetId="7" r:id="rId4"/>
    <sheet name="OG_LE65_data" sheetId="8" r:id="rId5"/>
  </sheets>
  <definedNames>
    <definedName name="_xlnm._FilterDatabase" localSheetId="1" hidden="1">wgtd_LE0!$I$1:$R$232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2" l="1" a="1"/>
  <c r="E5" i="2" s="1"/>
  <c r="B8" i="2" l="1" a="1"/>
  <c r="B8" i="2" s="1"/>
  <c r="E4" i="2"/>
  <c r="E4" i="7"/>
  <c r="F4" i="7"/>
  <c r="E5" i="7" a="1"/>
  <c r="E5" i="7" s="1"/>
  <c r="B8" i="7" s="1" a="1"/>
  <c r="B8" i="7" s="1"/>
  <c r="B9" i="7" s="1"/>
  <c r="F5" i="7" a="1"/>
  <c r="F5" i="7" s="1"/>
  <c r="C8" i="7" s="1" a="1"/>
  <c r="C8" i="7" s="1"/>
  <c r="C9" i="7" s="1"/>
  <c r="E15" i="7"/>
  <c r="F15" i="7"/>
  <c r="E16" i="7" a="1"/>
  <c r="E16" i="7" s="1"/>
  <c r="B19" i="7" s="1" a="1"/>
  <c r="B19" i="7" s="1"/>
  <c r="B20" i="7" s="1"/>
  <c r="F16" i="7" a="1"/>
  <c r="F16" i="7" s="1"/>
  <c r="C19" i="7" s="1" a="1"/>
  <c r="C19" i="7" s="1"/>
  <c r="C20" i="7" s="1"/>
  <c r="E26" i="7"/>
  <c r="F26" i="7"/>
  <c r="E27" i="7" a="1"/>
  <c r="E27" i="7" s="1"/>
  <c r="B30" i="7" s="1" a="1"/>
  <c r="B30" i="7" s="1"/>
  <c r="B31" i="7" s="1"/>
  <c r="F27" i="7" a="1"/>
  <c r="F27" i="7" s="1"/>
  <c r="C30" i="7" s="1" a="1"/>
  <c r="C30" i="7" s="1"/>
  <c r="C31" i="7" s="1"/>
  <c r="E37" i="7"/>
  <c r="F37" i="7" a="1"/>
  <c r="F37" i="7" s="1"/>
  <c r="E38" i="7" a="1"/>
  <c r="E38" i="7" s="1"/>
  <c r="B41" i="7" s="1" a="1"/>
  <c r="B41" i="7" s="1"/>
  <c r="B42" i="7" s="1"/>
  <c r="F38" i="7" a="1"/>
  <c r="F38" i="7" s="1"/>
  <c r="C41" i="7" s="1" a="1"/>
  <c r="C41" i="7" s="1"/>
  <c r="C42" i="7" s="1"/>
  <c r="E49" i="7"/>
  <c r="F49" i="7"/>
  <c r="E50" i="7"/>
  <c r="F50" i="7"/>
  <c r="C53" i="7" s="1"/>
  <c r="C54" i="7" s="1"/>
  <c r="B53" i="7"/>
  <c r="B54" i="7" s="1"/>
  <c r="E49" i="2"/>
  <c r="F49" i="2"/>
  <c r="F50" i="2"/>
  <c r="C53" i="2" s="1"/>
  <c r="C54" i="2" s="1"/>
  <c r="E50" i="2"/>
  <c r="B53" i="2" s="1"/>
  <c r="B54" i="2" s="1"/>
  <c r="F38" i="2" a="1"/>
  <c r="F38" i="2" s="1"/>
  <c r="C41" i="2" s="1" a="1"/>
  <c r="C41" i="2" s="1"/>
  <c r="F37" i="2" a="1"/>
  <c r="F37" i="2" s="1"/>
  <c r="E38" i="2" a="1"/>
  <c r="E38" i="2" s="1"/>
  <c r="B41" i="2" s="1" a="1"/>
  <c r="B41" i="2" s="1"/>
  <c r="E37" i="2"/>
  <c r="E27" i="2" a="1"/>
  <c r="E27" i="2" s="1"/>
  <c r="B30" i="2" s="1" a="1"/>
  <c r="B30" i="2" s="1"/>
  <c r="F27" i="2" a="1"/>
  <c r="F27" i="2" s="1"/>
  <c r="C30" i="2" s="1" a="1"/>
  <c r="C30" i="2" s="1"/>
  <c r="F26" i="2"/>
  <c r="E26" i="2"/>
  <c r="E16" i="2" a="1"/>
  <c r="E16" i="2" s="1"/>
  <c r="B19" i="2" s="1" a="1"/>
  <c r="B19" i="2" s="1"/>
  <c r="F16" i="2" a="1"/>
  <c r="F16" i="2" s="1"/>
  <c r="C19" i="2" s="1" a="1"/>
  <c r="C19" i="2" s="1"/>
  <c r="F15" i="2"/>
  <c r="E15" i="2"/>
  <c r="F5" i="2" a="1"/>
  <c r="F5" i="2" s="1"/>
  <c r="C8" i="2" s="1" a="1"/>
  <c r="C8" i="2" s="1"/>
  <c r="F4" i="2"/>
  <c r="C42" i="2" l="1"/>
  <c r="B42" i="2"/>
  <c r="C31" i="2"/>
  <c r="B31" i="2"/>
  <c r="C20" i="2"/>
  <c r="B20" i="2"/>
  <c r="C9" i="2"/>
  <c r="B9" i="2"/>
</calcChain>
</file>

<file path=xl/sharedStrings.xml><?xml version="1.0" encoding="utf-8"?>
<sst xmlns="http://schemas.openxmlformats.org/spreadsheetml/2006/main" count="1791" uniqueCount="196">
  <si>
    <t>Sex</t>
  </si>
  <si>
    <t>Region</t>
  </si>
  <si>
    <t>ISO3</t>
  </si>
  <si>
    <t>Age</t>
  </si>
  <si>
    <t>Type</t>
  </si>
  <si>
    <t>group</t>
  </si>
  <si>
    <t>e0_1950</t>
  </si>
  <si>
    <t>e0_2019</t>
  </si>
  <si>
    <t>pop_1950</t>
  </si>
  <si>
    <t>pop_2019</t>
  </si>
  <si>
    <t>Both</t>
  </si>
  <si>
    <t>Burundi</t>
  </si>
  <si>
    <t>BDI</t>
  </si>
  <si>
    <t>Country/Area</t>
  </si>
  <si>
    <t>Lower-income</t>
  </si>
  <si>
    <t>Comoros</t>
  </si>
  <si>
    <t>COM</t>
  </si>
  <si>
    <t>Upper-middle income</t>
  </si>
  <si>
    <t>Ethiopia</t>
  </si>
  <si>
    <t>ETH</t>
  </si>
  <si>
    <t>Kenya</t>
  </si>
  <si>
    <t>KEN</t>
  </si>
  <si>
    <t>Lower-middle income</t>
  </si>
  <si>
    <t>Malawi</t>
  </si>
  <si>
    <t>MWI</t>
  </si>
  <si>
    <t>Mauritius</t>
  </si>
  <si>
    <t>MUS</t>
  </si>
  <si>
    <t>Rwanda</t>
  </si>
  <si>
    <t>RWA</t>
  </si>
  <si>
    <t>High-income</t>
  </si>
  <si>
    <t>Uganda</t>
  </si>
  <si>
    <t>UGA</t>
  </si>
  <si>
    <t>United Republic of Tanzania</t>
  </si>
  <si>
    <t>TZA</t>
  </si>
  <si>
    <t>Zambia</t>
  </si>
  <si>
    <t>ZMB</t>
  </si>
  <si>
    <t>Angola</t>
  </si>
  <si>
    <t>AGO</t>
  </si>
  <si>
    <t>Cameroon</t>
  </si>
  <si>
    <t>CMR</t>
  </si>
  <si>
    <t>Chad</t>
  </si>
  <si>
    <t>TCD</t>
  </si>
  <si>
    <t>Congo</t>
  </si>
  <si>
    <t>COG</t>
  </si>
  <si>
    <t>Democratic Republic of the Congo</t>
  </si>
  <si>
    <t>COD</t>
  </si>
  <si>
    <t>Gabon</t>
  </si>
  <si>
    <t>GAB</t>
  </si>
  <si>
    <t>Egypt</t>
  </si>
  <si>
    <t>EGY</t>
  </si>
  <si>
    <t>Morocco</t>
  </si>
  <si>
    <t>MAR</t>
  </si>
  <si>
    <t>Tunisia</t>
  </si>
  <si>
    <t>TUN</t>
  </si>
  <si>
    <t>Lesotho</t>
  </si>
  <si>
    <t>LSO</t>
  </si>
  <si>
    <t>Burkina Faso</t>
  </si>
  <si>
    <t>BFA</t>
  </si>
  <si>
    <t>Gambia</t>
  </si>
  <si>
    <t>GMB</t>
  </si>
  <si>
    <t>Guinea</t>
  </si>
  <si>
    <t>GIN</t>
  </si>
  <si>
    <t>Guinea-Bissau</t>
  </si>
  <si>
    <t>GNB</t>
  </si>
  <si>
    <t>Mali</t>
  </si>
  <si>
    <t>MLI</t>
  </si>
  <si>
    <t>Mauritania</t>
  </si>
  <si>
    <t>MRT</t>
  </si>
  <si>
    <t>Niger</t>
  </si>
  <si>
    <t>NER</t>
  </si>
  <si>
    <t>Nigeria</t>
  </si>
  <si>
    <t>NGA</t>
  </si>
  <si>
    <t>Sierra Leone</t>
  </si>
  <si>
    <t>SLE</t>
  </si>
  <si>
    <t>Togo</t>
  </si>
  <si>
    <t>TGO</t>
  </si>
  <si>
    <t>Kazakhstan</t>
  </si>
  <si>
    <t>KAZ</t>
  </si>
  <si>
    <t>Turkmenistan</t>
  </si>
  <si>
    <t>TKM</t>
  </si>
  <si>
    <t>Iran (Islamic Republic of)</t>
  </si>
  <si>
    <t>IRN</t>
  </si>
  <si>
    <t>Nepal</t>
  </si>
  <si>
    <t>NPL</t>
  </si>
  <si>
    <t>Sri Lanka</t>
  </si>
  <si>
    <t>LKA</t>
  </si>
  <si>
    <t>Cambodia</t>
  </si>
  <si>
    <t>KHM</t>
  </si>
  <si>
    <t>Indonesia</t>
  </si>
  <si>
    <t>IDN</t>
  </si>
  <si>
    <t>Philippines</t>
  </si>
  <si>
    <t>PHL</t>
  </si>
  <si>
    <t>Armenia</t>
  </si>
  <si>
    <t>ARM</t>
  </si>
  <si>
    <t>Azerbaijan</t>
  </si>
  <si>
    <t>AZE</t>
  </si>
  <si>
    <t>Georgia</t>
  </si>
  <si>
    <t>GEO</t>
  </si>
  <si>
    <t>Kuwait</t>
  </si>
  <si>
    <t>KWT</t>
  </si>
  <si>
    <t>Lebanon</t>
  </si>
  <si>
    <t>LBN</t>
  </si>
  <si>
    <t>Qatar</t>
  </si>
  <si>
    <t>QAT</t>
  </si>
  <si>
    <t>State of Palestine</t>
  </si>
  <si>
    <t>PSE</t>
  </si>
  <si>
    <t>United Arab Emirates</t>
  </si>
  <si>
    <t>ARE</t>
  </si>
  <si>
    <t>Belarus</t>
  </si>
  <si>
    <t>BLR</t>
  </si>
  <si>
    <t>Bulgaria</t>
  </si>
  <si>
    <t>BGR</t>
  </si>
  <si>
    <t>Hungary</t>
  </si>
  <si>
    <t>HUN</t>
  </si>
  <si>
    <t>Russian Federation</t>
  </si>
  <si>
    <t>RUS</t>
  </si>
  <si>
    <t>Denmark</t>
  </si>
  <si>
    <t>DNK</t>
  </si>
  <si>
    <t>Finland</t>
  </si>
  <si>
    <t>FIN</t>
  </si>
  <si>
    <t>Iceland</t>
  </si>
  <si>
    <t>ISL</t>
  </si>
  <si>
    <t>Ireland</t>
  </si>
  <si>
    <t>IRL</t>
  </si>
  <si>
    <t>Latvia</t>
  </si>
  <si>
    <t>LVA</t>
  </si>
  <si>
    <t>Norway</t>
  </si>
  <si>
    <t>NOR</t>
  </si>
  <si>
    <t>Sweden</t>
  </si>
  <si>
    <t>SWE</t>
  </si>
  <si>
    <t>United Kingdom</t>
  </si>
  <si>
    <t>GBR</t>
  </si>
  <si>
    <t>Albania</t>
  </si>
  <si>
    <t>ALB</t>
  </si>
  <si>
    <t>Greece</t>
  </si>
  <si>
    <t>GRC</t>
  </si>
  <si>
    <t>Italy</t>
  </si>
  <si>
    <t>ITA</t>
  </si>
  <si>
    <t>Portugal</t>
  </si>
  <si>
    <t>PRT</t>
  </si>
  <si>
    <t>Austria</t>
  </si>
  <si>
    <t>AUT</t>
  </si>
  <si>
    <t>Belgium</t>
  </si>
  <si>
    <t>BEL</t>
  </si>
  <si>
    <t>France</t>
  </si>
  <si>
    <t>FRA</t>
  </si>
  <si>
    <t>Germany</t>
  </si>
  <si>
    <t>DEU</t>
  </si>
  <si>
    <t>Luxembourg</t>
  </si>
  <si>
    <t>LUX</t>
  </si>
  <si>
    <t>Netherlands</t>
  </si>
  <si>
    <t>NLD</t>
  </si>
  <si>
    <t>Switzerland</t>
  </si>
  <si>
    <t>CHE</t>
  </si>
  <si>
    <t>Jamaica</t>
  </si>
  <si>
    <t>JAM</t>
  </si>
  <si>
    <t>Saint Lucia</t>
  </si>
  <si>
    <t>LCA</t>
  </si>
  <si>
    <t>Costa Rica</t>
  </si>
  <si>
    <t>CRI</t>
  </si>
  <si>
    <t>El Salvador</t>
  </si>
  <si>
    <t>SLV</t>
  </si>
  <si>
    <t>Honduras</t>
  </si>
  <si>
    <t>HND</t>
  </si>
  <si>
    <t>Mexico</t>
  </si>
  <si>
    <t>MEX</t>
  </si>
  <si>
    <t>Panama</t>
  </si>
  <si>
    <t>PAN</t>
  </si>
  <si>
    <t>Colombia</t>
  </si>
  <si>
    <t>COL</t>
  </si>
  <si>
    <t>Paraguay</t>
  </si>
  <si>
    <t>PRY</t>
  </si>
  <si>
    <t>Peru</t>
  </si>
  <si>
    <t>PER</t>
  </si>
  <si>
    <t>Canada</t>
  </si>
  <si>
    <t>CAN</t>
  </si>
  <si>
    <t>United States of America</t>
  </si>
  <si>
    <t>USA</t>
  </si>
  <si>
    <t>Australia</t>
  </si>
  <si>
    <t>AUS</t>
  </si>
  <si>
    <t>New Zealand</t>
  </si>
  <si>
    <t>NZL</t>
  </si>
  <si>
    <t>XLSX Purpose:</t>
  </si>
  <si>
    <t>LE</t>
  </si>
  <si>
    <t>pop</t>
  </si>
  <si>
    <t>LE_weighted</t>
  </si>
  <si>
    <t>Total</t>
  </si>
  <si>
    <t>Var</t>
  </si>
  <si>
    <t>std dev</t>
  </si>
  <si>
    <t>High</t>
  </si>
  <si>
    <t>Upper-middle</t>
  </si>
  <si>
    <t>Lower-middle</t>
  </si>
  <si>
    <t>Lower</t>
  </si>
  <si>
    <t>World</t>
  </si>
  <si>
    <t>e65_1950</t>
  </si>
  <si>
    <t>e65_2019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</si>
</sst>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76CB-94F1-4A63-84CD-6C6E4F9409EE}">
  <dimension ref="B3"/>
  <sheetViews>
    <sheetView workbookViewId="0">
      <selection activeCell="B4" sqref="B4"/>
    </sheetView>
  </sheetViews>
  <sheetFormatPr defaultRowHeight="14.5" x14ac:dyDescent="0.35"/>
  <cols>
    <col min="1" max="1" width="8.7265625" style="1"/>
    <col min="2" max="2" width="13" style="1" customWidth="1"/>
    <col min="3" max="16384" width="8.7265625" style="1"/>
  </cols>
  <sheetData>
    <row r="3" spans="2:2" x14ac:dyDescent="0.35">
      <c r="B3" s="2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6046D-113F-48ED-8CBA-9C25A5DD1C7B}">
  <dimension ref="A1:R84"/>
  <sheetViews>
    <sheetView topLeftCell="A19" zoomScale="90" zoomScaleNormal="90" workbookViewId="0">
      <selection activeCell="K31" sqref="I1:R84"/>
    </sheetView>
  </sheetViews>
  <sheetFormatPr defaultRowHeight="14.5" x14ac:dyDescent="0.35"/>
  <cols>
    <col min="5" max="5" width="11.81640625" bestFit="1" customWidth="1"/>
    <col min="6" max="6" width="10.81640625" bestFit="1" customWidth="1"/>
    <col min="11" max="11" width="10.81640625" customWidth="1"/>
    <col min="15" max="15" width="19.26953125" customWidth="1"/>
    <col min="18" max="18" width="8.7265625" customWidth="1"/>
  </cols>
  <sheetData>
    <row r="1" spans="1:18" x14ac:dyDescent="0.35">
      <c r="A1" s="3" t="s">
        <v>189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 spans="1:18" x14ac:dyDescent="0.35">
      <c r="E2">
        <v>1950</v>
      </c>
      <c r="F2">
        <v>2019</v>
      </c>
      <c r="I2" t="s">
        <v>10</v>
      </c>
      <c r="J2" t="s">
        <v>11</v>
      </c>
      <c r="K2" t="s">
        <v>12</v>
      </c>
      <c r="L2">
        <v>0</v>
      </c>
      <c r="M2" t="s">
        <v>13</v>
      </c>
      <c r="N2" t="s">
        <v>14</v>
      </c>
      <c r="O2">
        <v>40.94</v>
      </c>
      <c r="P2">
        <v>62.18</v>
      </c>
      <c r="Q2">
        <v>2254940</v>
      </c>
      <c r="R2">
        <v>12255340</v>
      </c>
    </row>
    <row r="3" spans="1:18" x14ac:dyDescent="0.35">
      <c r="C3" t="s">
        <v>10</v>
      </c>
      <c r="D3" t="s">
        <v>183</v>
      </c>
      <c r="I3" t="s">
        <v>10</v>
      </c>
      <c r="J3" t="s">
        <v>15</v>
      </c>
      <c r="K3" t="s">
        <v>16</v>
      </c>
      <c r="L3">
        <v>0</v>
      </c>
      <c r="M3" t="s">
        <v>13</v>
      </c>
      <c r="N3" t="s">
        <v>14</v>
      </c>
      <c r="O3">
        <v>37.39</v>
      </c>
      <c r="P3">
        <v>65.66</v>
      </c>
      <c r="Q3">
        <v>162000</v>
      </c>
      <c r="R3">
        <v>786650</v>
      </c>
    </row>
    <row r="4" spans="1:18" x14ac:dyDescent="0.35">
      <c r="C4" t="s">
        <v>10</v>
      </c>
      <c r="D4" t="s">
        <v>184</v>
      </c>
      <c r="E4">
        <f>SUMIF(N2:N232, "High-income",Q2:Q232)</f>
        <v>438800160</v>
      </c>
      <c r="F4">
        <f>SUMIF(N2:N232, "High-income",R2:R232)</f>
        <v>778557470</v>
      </c>
      <c r="I4" t="s">
        <v>10</v>
      </c>
      <c r="J4" t="s">
        <v>18</v>
      </c>
      <c r="K4" t="s">
        <v>19</v>
      </c>
      <c r="L4">
        <v>0</v>
      </c>
      <c r="M4" t="s">
        <v>13</v>
      </c>
      <c r="N4" t="s">
        <v>14</v>
      </c>
      <c r="O4">
        <v>35.51</v>
      </c>
      <c r="P4">
        <v>65.739999999999995</v>
      </c>
      <c r="Q4">
        <v>17670440</v>
      </c>
      <c r="R4">
        <v>115737350</v>
      </c>
    </row>
    <row r="5" spans="1:18" x14ac:dyDescent="0.35">
      <c r="D5" t="s">
        <v>185</v>
      </c>
      <c r="E5">
        <f t="array" ref="E5">SUMPRODUCT(IF(N2:N232="High-income",1,0),O2:O232, Q2:Q232)/SUMIF(N2:N232, "High-income", Q2:Q232)</f>
        <v>67.58370902394384</v>
      </c>
      <c r="F5">
        <f t="array" ref="F5">SUMPRODUCT(IF(N2:N232="High-income",1,0),P2:P232, R2:R232)/SUMIF(N2:N232, "High-income", R2:R232)</f>
        <v>80.78125722998972</v>
      </c>
      <c r="I5" t="s">
        <v>10</v>
      </c>
      <c r="J5" t="s">
        <v>20</v>
      </c>
      <c r="K5" t="s">
        <v>21</v>
      </c>
      <c r="L5">
        <v>0</v>
      </c>
      <c r="M5" t="s">
        <v>13</v>
      </c>
      <c r="N5" t="s">
        <v>14</v>
      </c>
      <c r="O5">
        <v>36.86</v>
      </c>
      <c r="P5">
        <v>62.94</v>
      </c>
      <c r="Q5">
        <v>5769220</v>
      </c>
      <c r="R5">
        <v>51202790</v>
      </c>
    </row>
    <row r="6" spans="1:18" x14ac:dyDescent="0.35">
      <c r="I6" t="s">
        <v>10</v>
      </c>
      <c r="J6" t="s">
        <v>23</v>
      </c>
      <c r="K6" t="s">
        <v>24</v>
      </c>
      <c r="L6">
        <v>0</v>
      </c>
      <c r="M6" t="s">
        <v>13</v>
      </c>
      <c r="N6" t="s">
        <v>14</v>
      </c>
      <c r="O6">
        <v>32.659999999999997</v>
      </c>
      <c r="P6">
        <v>65</v>
      </c>
      <c r="Q6">
        <v>2950300</v>
      </c>
      <c r="R6">
        <v>19025740</v>
      </c>
    </row>
    <row r="7" spans="1:18" x14ac:dyDescent="0.35">
      <c r="A7" s="3" t="s">
        <v>186</v>
      </c>
      <c r="B7">
        <v>1950</v>
      </c>
      <c r="C7">
        <v>2019</v>
      </c>
      <c r="I7" t="s">
        <v>10</v>
      </c>
      <c r="J7" t="s">
        <v>25</v>
      </c>
      <c r="K7" t="s">
        <v>26</v>
      </c>
      <c r="L7">
        <v>0</v>
      </c>
      <c r="M7" t="s">
        <v>13</v>
      </c>
      <c r="N7" t="s">
        <v>17</v>
      </c>
      <c r="O7">
        <v>51.94</v>
      </c>
      <c r="P7">
        <v>74.180000000000007</v>
      </c>
      <c r="Q7">
        <v>525510</v>
      </c>
      <c r="R7">
        <v>1286340</v>
      </c>
    </row>
    <row r="8" spans="1:18" x14ac:dyDescent="0.35">
      <c r="A8" t="s">
        <v>187</v>
      </c>
      <c r="B8">
        <f t="array" ref="B8">SUMPRODUCT(IF(N2:N232="High-income",1,0),(O2:O232 -E5)^2,  Q2:Q232)/SUMIF(N2:N232, "High-income", Q2:Q232)</f>
        <v>2.1549254309962804</v>
      </c>
      <c r="C8">
        <f t="array" ref="C8">SUMPRODUCT(IF(N2:N232="High-income",1,0),(P2:P232-F5)^2, R2:R232)/SUMIF(N2:N232, "High-income", R2:R232)</f>
        <v>3.0563001904186322</v>
      </c>
      <c r="I8" t="s">
        <v>10</v>
      </c>
      <c r="J8" t="s">
        <v>27</v>
      </c>
      <c r="K8" t="s">
        <v>28</v>
      </c>
      <c r="L8">
        <v>0</v>
      </c>
      <c r="M8" t="s">
        <v>13</v>
      </c>
      <c r="N8" t="s">
        <v>14</v>
      </c>
      <c r="O8">
        <v>43.18</v>
      </c>
      <c r="P8">
        <v>66.69</v>
      </c>
      <c r="Q8">
        <v>2157110</v>
      </c>
      <c r="R8">
        <v>12776120</v>
      </c>
    </row>
    <row r="9" spans="1:18" x14ac:dyDescent="0.35">
      <c r="A9" t="s">
        <v>188</v>
      </c>
      <c r="B9">
        <f>SQRT(B8)</f>
        <v>1.4679664270671453</v>
      </c>
      <c r="C9">
        <f>SQRT(C8)</f>
        <v>1.7482277284205945</v>
      </c>
      <c r="I9" t="s">
        <v>10</v>
      </c>
      <c r="J9" t="s">
        <v>30</v>
      </c>
      <c r="K9" t="s">
        <v>31</v>
      </c>
      <c r="L9">
        <v>0</v>
      </c>
      <c r="M9" t="s">
        <v>13</v>
      </c>
      <c r="N9" t="s">
        <v>14</v>
      </c>
      <c r="O9">
        <v>39.71</v>
      </c>
      <c r="P9">
        <v>66.349999999999994</v>
      </c>
      <c r="Q9">
        <v>5750940</v>
      </c>
      <c r="R9">
        <v>42999690</v>
      </c>
    </row>
    <row r="10" spans="1:18" x14ac:dyDescent="0.35">
      <c r="I10" t="s">
        <v>10</v>
      </c>
      <c r="J10" t="s">
        <v>32</v>
      </c>
      <c r="K10" t="s">
        <v>33</v>
      </c>
      <c r="L10">
        <v>0</v>
      </c>
      <c r="M10" t="s">
        <v>13</v>
      </c>
      <c r="N10" t="s">
        <v>14</v>
      </c>
      <c r="O10">
        <v>41.03</v>
      </c>
      <c r="P10">
        <v>66.010000000000005</v>
      </c>
      <c r="Q10">
        <v>7625160</v>
      </c>
      <c r="R10">
        <v>59174970</v>
      </c>
    </row>
    <row r="11" spans="1:18" x14ac:dyDescent="0.35">
      <c r="I11" t="s">
        <v>10</v>
      </c>
      <c r="J11" t="s">
        <v>34</v>
      </c>
      <c r="K11" t="s">
        <v>35</v>
      </c>
      <c r="L11">
        <v>0</v>
      </c>
      <c r="M11" t="s">
        <v>13</v>
      </c>
      <c r="N11" t="s">
        <v>14</v>
      </c>
      <c r="O11">
        <v>46.8</v>
      </c>
      <c r="P11">
        <v>62.91</v>
      </c>
      <c r="Q11">
        <v>2321340</v>
      </c>
      <c r="R11">
        <v>18513870</v>
      </c>
    </row>
    <row r="12" spans="1:18" x14ac:dyDescent="0.35">
      <c r="A12" s="3" t="s">
        <v>190</v>
      </c>
      <c r="I12" t="s">
        <v>10</v>
      </c>
      <c r="J12" t="s">
        <v>36</v>
      </c>
      <c r="K12" t="s">
        <v>37</v>
      </c>
      <c r="L12">
        <v>0</v>
      </c>
      <c r="M12" t="s">
        <v>13</v>
      </c>
      <c r="N12" t="s">
        <v>22</v>
      </c>
      <c r="O12">
        <v>35.869999999999997</v>
      </c>
      <c r="P12">
        <v>63.05</v>
      </c>
      <c r="Q12">
        <v>4551840</v>
      </c>
      <c r="R12">
        <v>32375660</v>
      </c>
    </row>
    <row r="13" spans="1:18" x14ac:dyDescent="0.35">
      <c r="E13">
        <v>1950</v>
      </c>
      <c r="F13">
        <v>2019</v>
      </c>
      <c r="I13" t="s">
        <v>10</v>
      </c>
      <c r="J13" t="s">
        <v>38</v>
      </c>
      <c r="K13" t="s">
        <v>39</v>
      </c>
      <c r="L13">
        <v>0</v>
      </c>
      <c r="M13" t="s">
        <v>13</v>
      </c>
      <c r="N13" t="s">
        <v>14</v>
      </c>
      <c r="O13">
        <v>33.090000000000003</v>
      </c>
      <c r="P13">
        <v>61.7</v>
      </c>
      <c r="Q13">
        <v>4330060</v>
      </c>
      <c r="R13">
        <v>25506110</v>
      </c>
    </row>
    <row r="14" spans="1:18" x14ac:dyDescent="0.35">
      <c r="C14" t="s">
        <v>10</v>
      </c>
      <c r="D14" t="s">
        <v>183</v>
      </c>
      <c r="I14" t="s">
        <v>10</v>
      </c>
      <c r="J14" t="s">
        <v>40</v>
      </c>
      <c r="K14" t="s">
        <v>41</v>
      </c>
      <c r="L14">
        <v>0</v>
      </c>
      <c r="M14" t="s">
        <v>13</v>
      </c>
      <c r="N14" t="s">
        <v>14</v>
      </c>
      <c r="O14">
        <v>35.229999999999997</v>
      </c>
      <c r="P14">
        <v>52.99</v>
      </c>
      <c r="Q14">
        <v>2525460</v>
      </c>
      <c r="R14">
        <v>16685260</v>
      </c>
    </row>
    <row r="15" spans="1:18" x14ac:dyDescent="0.35">
      <c r="C15" t="s">
        <v>10</v>
      </c>
      <c r="D15" t="s">
        <v>184</v>
      </c>
      <c r="E15">
        <f>SUMIF(N2:N243, "Upper-middle income", Q2:Q243)</f>
        <v>228842360</v>
      </c>
      <c r="F15">
        <f>SUMIF(N2:N243, "Upper-middle income",R2:R243)</f>
        <v>552270230</v>
      </c>
      <c r="I15" t="s">
        <v>10</v>
      </c>
      <c r="J15" t="s">
        <v>42</v>
      </c>
      <c r="K15" t="s">
        <v>43</v>
      </c>
      <c r="L15">
        <v>0</v>
      </c>
      <c r="M15" t="s">
        <v>13</v>
      </c>
      <c r="N15" t="s">
        <v>22</v>
      </c>
      <c r="O15">
        <v>39.6</v>
      </c>
      <c r="P15">
        <v>63.15</v>
      </c>
      <c r="Q15">
        <v>835310</v>
      </c>
      <c r="R15">
        <v>5616760</v>
      </c>
    </row>
    <row r="16" spans="1:18" x14ac:dyDescent="0.35">
      <c r="D16" t="s">
        <v>185</v>
      </c>
      <c r="E16">
        <f t="array" ref="E16">SUMPRODUCT(IF(N2:N243="Upper-middle income",1,0),O2:O243, Q2:Q243)/SUMIF(N2:N243, "Upper-middle income", Q2:Q243)</f>
        <v>53.100453577737944</v>
      </c>
      <c r="F16">
        <f t="array" ref="F16">SUMPRODUCT(IF(N2:N243="Upper-middle income",1,0),P2:P243, R2:R243)/SUMIF(N2:N243, "Upper-middle income", R2:R243)</f>
        <v>75.10232544491852</v>
      </c>
      <c r="I16" t="s">
        <v>10</v>
      </c>
      <c r="J16" t="s">
        <v>44</v>
      </c>
      <c r="K16" t="s">
        <v>45</v>
      </c>
      <c r="L16">
        <v>0</v>
      </c>
      <c r="M16" t="s">
        <v>13</v>
      </c>
      <c r="N16" t="s">
        <v>14</v>
      </c>
      <c r="O16">
        <v>38.22</v>
      </c>
      <c r="P16">
        <v>60.24</v>
      </c>
      <c r="Q16">
        <v>12294330</v>
      </c>
      <c r="R16">
        <v>92947480</v>
      </c>
    </row>
    <row r="17" spans="1:18" x14ac:dyDescent="0.35">
      <c r="I17" t="s">
        <v>10</v>
      </c>
      <c r="J17" t="s">
        <v>46</v>
      </c>
      <c r="K17" t="s">
        <v>47</v>
      </c>
      <c r="L17">
        <v>0</v>
      </c>
      <c r="M17" t="s">
        <v>13</v>
      </c>
      <c r="N17" t="s">
        <v>17</v>
      </c>
      <c r="O17">
        <v>39.270000000000003</v>
      </c>
      <c r="P17">
        <v>67.34</v>
      </c>
      <c r="Q17">
        <v>472870</v>
      </c>
      <c r="R17">
        <v>2267740</v>
      </c>
    </row>
    <row r="18" spans="1:18" x14ac:dyDescent="0.35">
      <c r="A18" s="3" t="s">
        <v>186</v>
      </c>
      <c r="B18">
        <v>1950</v>
      </c>
      <c r="C18">
        <v>2019</v>
      </c>
      <c r="I18" t="s">
        <v>10</v>
      </c>
      <c r="J18" t="s">
        <v>48</v>
      </c>
      <c r="K18" t="s">
        <v>49</v>
      </c>
      <c r="L18">
        <v>0</v>
      </c>
      <c r="M18" t="s">
        <v>13</v>
      </c>
      <c r="N18" t="s">
        <v>22</v>
      </c>
      <c r="O18">
        <v>33.950000000000003</v>
      </c>
      <c r="P18">
        <v>71.209999999999994</v>
      </c>
      <c r="Q18">
        <v>21148160</v>
      </c>
      <c r="R18">
        <v>107553230</v>
      </c>
    </row>
    <row r="19" spans="1:18" x14ac:dyDescent="0.35">
      <c r="A19" t="s">
        <v>187</v>
      </c>
      <c r="B19">
        <f t="array" ref="B19">SUMPRODUCT(IF(N2:N243="Upper-middle income",1,0),(O2:O243 -E16)^2,  Q2:Q243)/SUMIF(N2:N243, "Upper-middle income", Q2:Q243)</f>
        <v>48.267240229805466</v>
      </c>
      <c r="C19">
        <f t="array" ref="C19">SUMPRODUCT(IF(N2:N243="Upper-middle income",1,0),(P2:P243 -F16)^2,  R2:R243)/SUMIF(N2:N243, "Upper-middle income", R2:R243)</f>
        <v>4.8965609425435677</v>
      </c>
      <c r="I19" t="s">
        <v>10</v>
      </c>
      <c r="J19" t="s">
        <v>50</v>
      </c>
      <c r="K19" t="s">
        <v>51</v>
      </c>
      <c r="L19">
        <v>0</v>
      </c>
      <c r="M19" t="s">
        <v>13</v>
      </c>
      <c r="N19" t="s">
        <v>22</v>
      </c>
      <c r="O19">
        <v>38.770000000000003</v>
      </c>
      <c r="P19">
        <v>74.239999999999995</v>
      </c>
      <c r="Q19">
        <v>8935450</v>
      </c>
      <c r="R19">
        <v>36210890</v>
      </c>
    </row>
    <row r="20" spans="1:18" x14ac:dyDescent="0.35">
      <c r="A20" t="s">
        <v>188</v>
      </c>
      <c r="B20">
        <f>SQRT(B19)</f>
        <v>6.9474628627870665</v>
      </c>
      <c r="C20">
        <f>SQRT(C19)</f>
        <v>2.2128174218727508</v>
      </c>
      <c r="I20" t="s">
        <v>10</v>
      </c>
      <c r="J20" t="s">
        <v>52</v>
      </c>
      <c r="K20" t="s">
        <v>53</v>
      </c>
      <c r="L20">
        <v>0</v>
      </c>
      <c r="M20" t="s">
        <v>13</v>
      </c>
      <c r="N20" t="s">
        <v>22</v>
      </c>
      <c r="O20">
        <v>38.22</v>
      </c>
      <c r="P20">
        <v>75.599999999999994</v>
      </c>
      <c r="Q20">
        <v>3609000</v>
      </c>
      <c r="R20">
        <v>11875070</v>
      </c>
    </row>
    <row r="21" spans="1:18" x14ac:dyDescent="0.35">
      <c r="I21" t="s">
        <v>10</v>
      </c>
      <c r="J21" t="s">
        <v>54</v>
      </c>
      <c r="K21" t="s">
        <v>55</v>
      </c>
      <c r="L21">
        <v>0</v>
      </c>
      <c r="M21" t="s">
        <v>13</v>
      </c>
      <c r="N21" t="s">
        <v>14</v>
      </c>
      <c r="O21">
        <v>44.63</v>
      </c>
      <c r="P21">
        <v>55.25</v>
      </c>
      <c r="Q21">
        <v>579560</v>
      </c>
      <c r="R21">
        <v>2209460</v>
      </c>
    </row>
    <row r="22" spans="1:18" x14ac:dyDescent="0.35">
      <c r="I22" t="s">
        <v>10</v>
      </c>
      <c r="J22" t="s">
        <v>56</v>
      </c>
      <c r="K22" t="s">
        <v>57</v>
      </c>
      <c r="L22">
        <v>0</v>
      </c>
      <c r="M22" t="s">
        <v>13</v>
      </c>
      <c r="N22" t="s">
        <v>14</v>
      </c>
      <c r="O22">
        <v>33.03</v>
      </c>
      <c r="P22">
        <v>60.18</v>
      </c>
      <c r="Q22">
        <v>4213170</v>
      </c>
      <c r="R22">
        <v>20961940</v>
      </c>
    </row>
    <row r="23" spans="1:18" x14ac:dyDescent="0.35">
      <c r="A23" s="3" t="s">
        <v>191</v>
      </c>
      <c r="I23" t="s">
        <v>10</v>
      </c>
      <c r="J23" t="s">
        <v>58</v>
      </c>
      <c r="K23" t="s">
        <v>59</v>
      </c>
      <c r="L23">
        <v>0</v>
      </c>
      <c r="M23" t="s">
        <v>13</v>
      </c>
      <c r="N23" t="s">
        <v>14</v>
      </c>
      <c r="O23">
        <v>31.16</v>
      </c>
      <c r="P23">
        <v>64.430000000000007</v>
      </c>
      <c r="Q23">
        <v>306770</v>
      </c>
      <c r="R23">
        <v>2456920</v>
      </c>
    </row>
    <row r="24" spans="1:18" x14ac:dyDescent="0.35">
      <c r="E24">
        <v>1950</v>
      </c>
      <c r="F24">
        <v>2019</v>
      </c>
      <c r="I24" t="s">
        <v>10</v>
      </c>
      <c r="J24" t="s">
        <v>60</v>
      </c>
      <c r="K24" t="s">
        <v>61</v>
      </c>
      <c r="L24">
        <v>0</v>
      </c>
      <c r="M24" t="s">
        <v>13</v>
      </c>
      <c r="N24" t="s">
        <v>14</v>
      </c>
      <c r="O24">
        <v>35.590000000000003</v>
      </c>
      <c r="P24">
        <v>59.38</v>
      </c>
      <c r="Q24">
        <v>3013230</v>
      </c>
      <c r="R24">
        <v>13034380</v>
      </c>
    </row>
    <row r="25" spans="1:18" x14ac:dyDescent="0.35">
      <c r="C25" t="s">
        <v>10</v>
      </c>
      <c r="D25" t="s">
        <v>183</v>
      </c>
      <c r="I25" t="s">
        <v>10</v>
      </c>
      <c r="J25" t="s">
        <v>62</v>
      </c>
      <c r="K25" t="s">
        <v>63</v>
      </c>
      <c r="L25">
        <v>0</v>
      </c>
      <c r="M25" t="s">
        <v>13</v>
      </c>
      <c r="N25" t="s">
        <v>14</v>
      </c>
      <c r="O25">
        <v>35.74</v>
      </c>
      <c r="P25">
        <v>62.16</v>
      </c>
      <c r="Q25">
        <v>543680</v>
      </c>
      <c r="R25">
        <v>1967740</v>
      </c>
    </row>
    <row r="26" spans="1:18" x14ac:dyDescent="0.35">
      <c r="C26" t="s">
        <v>10</v>
      </c>
      <c r="D26" t="s">
        <v>184</v>
      </c>
      <c r="E26">
        <f>SUMIF(N2:N254, "Lower-middle income", Q2:Q254)</f>
        <v>180761990</v>
      </c>
      <c r="F26">
        <f>SUMIF(N2:N254, "Lower-middle income",R2:R254)</f>
        <v>842346820</v>
      </c>
      <c r="I26" t="s">
        <v>10</v>
      </c>
      <c r="J26" t="s">
        <v>64</v>
      </c>
      <c r="K26" t="s">
        <v>65</v>
      </c>
      <c r="L26">
        <v>0</v>
      </c>
      <c r="M26" t="s">
        <v>13</v>
      </c>
      <c r="N26" t="s">
        <v>14</v>
      </c>
      <c r="O26">
        <v>28.73</v>
      </c>
      <c r="P26">
        <v>59.22</v>
      </c>
      <c r="Q26">
        <v>4696920</v>
      </c>
      <c r="R26">
        <v>21068460</v>
      </c>
    </row>
    <row r="27" spans="1:18" x14ac:dyDescent="0.35">
      <c r="D27" t="s">
        <v>185</v>
      </c>
      <c r="E27">
        <f t="array" ref="E27">SUMPRODUCT(IF(N2:N254="Lower-middle income",1,0),O2:O254, Q2:Q254)/SUMIF(N2:N254, "Lower-middle income", Q2:Q254)</f>
        <v>40.637608065169012</v>
      </c>
      <c r="F27">
        <f t="array" ref="F27">SUMPRODUCT(IF(N2:N254="Lower-middle income",1,0),P2:P254, R2:R254)/SUMIF(N2:N254, "Lower-middle income", R2:R254)</f>
        <v>66.265424381729133</v>
      </c>
      <c r="I27" t="s">
        <v>10</v>
      </c>
      <c r="J27" t="s">
        <v>66</v>
      </c>
      <c r="K27" t="s">
        <v>67</v>
      </c>
      <c r="L27">
        <v>0</v>
      </c>
      <c r="M27" t="s">
        <v>13</v>
      </c>
      <c r="N27" t="s">
        <v>14</v>
      </c>
      <c r="O27">
        <v>38.380000000000003</v>
      </c>
      <c r="P27">
        <v>67.64</v>
      </c>
      <c r="Q27">
        <v>657740</v>
      </c>
      <c r="R27">
        <v>4467760</v>
      </c>
    </row>
    <row r="28" spans="1:18" x14ac:dyDescent="0.35">
      <c r="I28" t="s">
        <v>10</v>
      </c>
      <c r="J28" t="s">
        <v>68</v>
      </c>
      <c r="K28" t="s">
        <v>69</v>
      </c>
      <c r="L28">
        <v>0</v>
      </c>
      <c r="M28" t="s">
        <v>13</v>
      </c>
      <c r="N28" t="s">
        <v>14</v>
      </c>
      <c r="O28">
        <v>35.9</v>
      </c>
      <c r="P28">
        <v>60.03</v>
      </c>
      <c r="Q28">
        <v>2597870</v>
      </c>
      <c r="R28">
        <v>22947770</v>
      </c>
    </row>
    <row r="29" spans="1:18" x14ac:dyDescent="0.35">
      <c r="A29" s="3" t="s">
        <v>186</v>
      </c>
      <c r="B29">
        <v>1950</v>
      </c>
      <c r="C29">
        <v>2019</v>
      </c>
      <c r="I29" t="s">
        <v>10</v>
      </c>
      <c r="J29" t="s">
        <v>70</v>
      </c>
      <c r="K29" t="s">
        <v>71</v>
      </c>
      <c r="L29">
        <v>0</v>
      </c>
      <c r="M29" t="s">
        <v>13</v>
      </c>
      <c r="N29" t="s">
        <v>22</v>
      </c>
      <c r="O29">
        <v>35.53</v>
      </c>
      <c r="P29">
        <v>53.01</v>
      </c>
      <c r="Q29">
        <v>37283030</v>
      </c>
      <c r="R29">
        <v>209485670</v>
      </c>
    </row>
    <row r="30" spans="1:18" x14ac:dyDescent="0.35">
      <c r="A30" t="s">
        <v>187</v>
      </c>
      <c r="B30">
        <f t="array" ref="B30">SUMPRODUCT(IF(N2:N254="Lower-middle income",1,0),(O2:O254 -E27)^2,  Q2:Q254)/SUMIF(N2:N254, "Lower-middle income", Q2:Q254)</f>
        <v>40.725815607805501</v>
      </c>
      <c r="C30">
        <f t="array" ref="C30">SUMPRODUCT(IF(N2:N254="Lower-middle income",1,0),(P2:P254 -F27)^2,  R2:R254)/SUMIF(N2:N254, "Lower-middle income", R2:R254)</f>
        <v>63.353389954266049</v>
      </c>
      <c r="I30" t="s">
        <v>10</v>
      </c>
      <c r="J30" t="s">
        <v>72</v>
      </c>
      <c r="K30" t="s">
        <v>73</v>
      </c>
      <c r="L30">
        <v>0</v>
      </c>
      <c r="M30" t="s">
        <v>13</v>
      </c>
      <c r="N30" t="s">
        <v>14</v>
      </c>
      <c r="O30">
        <v>28.94</v>
      </c>
      <c r="P30">
        <v>59.59</v>
      </c>
      <c r="Q30">
        <v>1999620</v>
      </c>
      <c r="R30">
        <v>7732000</v>
      </c>
    </row>
    <row r="31" spans="1:18" x14ac:dyDescent="0.35">
      <c r="A31" t="s">
        <v>188</v>
      </c>
      <c r="B31">
        <f>SQRT(B30)</f>
        <v>6.3816781184736593</v>
      </c>
      <c r="C31">
        <f>SQRT(C30)</f>
        <v>7.9594842769029981</v>
      </c>
      <c r="I31" t="s">
        <v>10</v>
      </c>
      <c r="J31" t="s">
        <v>74</v>
      </c>
      <c r="K31" t="s">
        <v>75</v>
      </c>
      <c r="L31">
        <v>0</v>
      </c>
      <c r="M31" t="s">
        <v>13</v>
      </c>
      <c r="N31" t="s">
        <v>14</v>
      </c>
      <c r="O31">
        <v>41.93</v>
      </c>
      <c r="P31">
        <v>61.06</v>
      </c>
      <c r="Q31">
        <v>1399610</v>
      </c>
      <c r="R31">
        <v>8463060</v>
      </c>
    </row>
    <row r="32" spans="1:18" x14ac:dyDescent="0.35">
      <c r="I32" t="s">
        <v>10</v>
      </c>
      <c r="J32" t="s">
        <v>76</v>
      </c>
      <c r="K32" t="s">
        <v>77</v>
      </c>
      <c r="L32">
        <v>0</v>
      </c>
      <c r="M32" t="s">
        <v>13</v>
      </c>
      <c r="N32" t="s">
        <v>17</v>
      </c>
      <c r="O32">
        <v>55.59</v>
      </c>
      <c r="P32">
        <v>73.66</v>
      </c>
      <c r="Q32">
        <v>6787180</v>
      </c>
      <c r="R32">
        <v>19209570</v>
      </c>
    </row>
    <row r="33" spans="1:18" x14ac:dyDescent="0.35">
      <c r="I33" t="s">
        <v>10</v>
      </c>
      <c r="J33" t="s">
        <v>78</v>
      </c>
      <c r="K33" t="s">
        <v>79</v>
      </c>
      <c r="L33">
        <v>0</v>
      </c>
      <c r="M33" t="s">
        <v>13</v>
      </c>
      <c r="N33" t="s">
        <v>17</v>
      </c>
      <c r="O33">
        <v>48.1</v>
      </c>
      <c r="P33">
        <v>69.400000000000006</v>
      </c>
      <c r="Q33">
        <v>1269220</v>
      </c>
      <c r="R33">
        <v>6803970</v>
      </c>
    </row>
    <row r="34" spans="1:18" x14ac:dyDescent="0.35">
      <c r="A34" s="3" t="s">
        <v>192</v>
      </c>
      <c r="I34" t="s">
        <v>10</v>
      </c>
      <c r="J34" t="s">
        <v>80</v>
      </c>
      <c r="K34" t="s">
        <v>81</v>
      </c>
      <c r="L34">
        <v>0</v>
      </c>
      <c r="M34" t="s">
        <v>13</v>
      </c>
      <c r="N34" t="s">
        <v>17</v>
      </c>
      <c r="O34">
        <v>38.19</v>
      </c>
      <c r="P34">
        <v>76.849999999999994</v>
      </c>
      <c r="Q34">
        <v>16510580</v>
      </c>
      <c r="R34">
        <v>87051640</v>
      </c>
    </row>
    <row r="35" spans="1:18" x14ac:dyDescent="0.35">
      <c r="E35">
        <v>1950</v>
      </c>
      <c r="F35">
        <v>2019</v>
      </c>
      <c r="I35" t="s">
        <v>10</v>
      </c>
      <c r="J35" t="s">
        <v>82</v>
      </c>
      <c r="K35" t="s">
        <v>83</v>
      </c>
      <c r="L35">
        <v>0</v>
      </c>
      <c r="M35" t="s">
        <v>13</v>
      </c>
      <c r="N35" t="s">
        <v>14</v>
      </c>
      <c r="O35">
        <v>37.56</v>
      </c>
      <c r="P35">
        <v>69.3</v>
      </c>
      <c r="Q35">
        <v>8396580</v>
      </c>
      <c r="R35">
        <v>28414120</v>
      </c>
    </row>
    <row r="36" spans="1:18" x14ac:dyDescent="0.35">
      <c r="C36" t="s">
        <v>10</v>
      </c>
      <c r="D36" t="s">
        <v>183</v>
      </c>
      <c r="I36" t="s">
        <v>10</v>
      </c>
      <c r="J36" t="s">
        <v>84</v>
      </c>
      <c r="K36" t="s">
        <v>85</v>
      </c>
      <c r="L36">
        <v>0</v>
      </c>
      <c r="M36" t="s">
        <v>13</v>
      </c>
      <c r="N36" t="s">
        <v>22</v>
      </c>
      <c r="O36">
        <v>53.17</v>
      </c>
      <c r="P36">
        <v>76.7</v>
      </c>
      <c r="Q36">
        <v>7811090</v>
      </c>
      <c r="R36">
        <v>22410560</v>
      </c>
    </row>
    <row r="37" spans="1:18" x14ac:dyDescent="0.35">
      <c r="C37" t="s">
        <v>10</v>
      </c>
      <c r="D37" t="s">
        <v>184</v>
      </c>
      <c r="E37">
        <f>SUMIF(N2:N265, "Lower-income", Q2:Q265)</f>
        <v>98591320</v>
      </c>
      <c r="F37">
        <f t="array" ref="F37">SUMIF(N2:N265, "Lower-income",R2:R265)</f>
        <v>617816300</v>
      </c>
      <c r="I37" t="s">
        <v>10</v>
      </c>
      <c r="J37" t="s">
        <v>86</v>
      </c>
      <c r="K37" t="s">
        <v>87</v>
      </c>
      <c r="L37">
        <v>0</v>
      </c>
      <c r="M37" t="s">
        <v>13</v>
      </c>
      <c r="N37" t="s">
        <v>14</v>
      </c>
      <c r="O37">
        <v>38.86</v>
      </c>
      <c r="P37">
        <v>70.13</v>
      </c>
      <c r="Q37">
        <v>4375270</v>
      </c>
      <c r="R37">
        <v>16481320</v>
      </c>
    </row>
    <row r="38" spans="1:18" x14ac:dyDescent="0.35">
      <c r="D38" t="s">
        <v>185</v>
      </c>
      <c r="E38">
        <f t="array" ref="E38">SUMPRODUCT(IF(N2:N265="Lower-income",1,0),O2:O265, Q2:Q265)/SUMIF(N2:N265, "Lower-income", Q2:Q265)</f>
        <v>36.886399187068392</v>
      </c>
      <c r="F38">
        <f t="array" ref="F38">SUMPRODUCT(IF(N2:N265="Lower-income",1,0),P2:P265, R2:R265)/SUMIF(N2:N265, "Lower-income", R2:R265)</f>
        <v>63.421139247378235</v>
      </c>
      <c r="I38" t="s">
        <v>10</v>
      </c>
      <c r="J38" t="s">
        <v>88</v>
      </c>
      <c r="K38" t="s">
        <v>89</v>
      </c>
      <c r="L38">
        <v>0</v>
      </c>
      <c r="M38" t="s">
        <v>13</v>
      </c>
      <c r="N38" t="s">
        <v>22</v>
      </c>
      <c r="O38">
        <v>40.21</v>
      </c>
      <c r="P38">
        <v>70.349999999999994</v>
      </c>
      <c r="Q38">
        <v>68799080</v>
      </c>
      <c r="R38">
        <v>272489420</v>
      </c>
    </row>
    <row r="39" spans="1:18" x14ac:dyDescent="0.35">
      <c r="I39" t="s">
        <v>10</v>
      </c>
      <c r="J39" t="s">
        <v>90</v>
      </c>
      <c r="K39" t="s">
        <v>91</v>
      </c>
      <c r="L39">
        <v>0</v>
      </c>
      <c r="M39" t="s">
        <v>13</v>
      </c>
      <c r="N39" t="s">
        <v>22</v>
      </c>
      <c r="O39">
        <v>53.58</v>
      </c>
      <c r="P39">
        <v>69.680000000000007</v>
      </c>
      <c r="Q39">
        <v>18849580</v>
      </c>
      <c r="R39">
        <v>110804720</v>
      </c>
    </row>
    <row r="40" spans="1:18" x14ac:dyDescent="0.35">
      <c r="A40" s="3" t="s">
        <v>186</v>
      </c>
      <c r="B40">
        <v>1950</v>
      </c>
      <c r="C40">
        <v>2019</v>
      </c>
      <c r="I40" t="s">
        <v>10</v>
      </c>
      <c r="J40" t="s">
        <v>92</v>
      </c>
      <c r="K40" t="s">
        <v>93</v>
      </c>
      <c r="L40">
        <v>0</v>
      </c>
      <c r="M40" t="s">
        <v>13</v>
      </c>
      <c r="N40" t="s">
        <v>17</v>
      </c>
      <c r="O40">
        <v>54.55</v>
      </c>
      <c r="P40">
        <v>75.19</v>
      </c>
      <c r="Q40">
        <v>1382960</v>
      </c>
      <c r="R40">
        <v>2904010</v>
      </c>
    </row>
    <row r="41" spans="1:18" x14ac:dyDescent="0.35">
      <c r="A41" t="s">
        <v>187</v>
      </c>
      <c r="B41">
        <f t="array" ref="B41">SUMPRODUCT(IF(N2:N265="Lower-income",1,0),(O2:O265 -E38)^2,  Q2:Q265)/SUMIF(N2:N265, "Lower-income", Q2:Q265)</f>
        <v>13.360846767325581</v>
      </c>
      <c r="C41">
        <f t="array" ref="C41">SUMPRODUCT(IF(N2:N265="Lower-income",1,0),(P2:P265 -F38)^2,  R2:R265)/SUMIF(N2:N265, "Lower-income", R2:R265)</f>
        <v>12.348143954705854</v>
      </c>
      <c r="I41" t="s">
        <v>10</v>
      </c>
      <c r="J41" t="s">
        <v>94</v>
      </c>
      <c r="K41" t="s">
        <v>95</v>
      </c>
      <c r="L41">
        <v>0</v>
      </c>
      <c r="M41" t="s">
        <v>13</v>
      </c>
      <c r="N41" t="s">
        <v>17</v>
      </c>
      <c r="O41">
        <v>46.29</v>
      </c>
      <c r="P41">
        <v>73.290000000000006</v>
      </c>
      <c r="Q41">
        <v>3132010</v>
      </c>
      <c r="R41">
        <v>10110520</v>
      </c>
    </row>
    <row r="42" spans="1:18" x14ac:dyDescent="0.35">
      <c r="A42" t="s">
        <v>188</v>
      </c>
      <c r="B42">
        <f>SQRT(B41)</f>
        <v>3.6552492072806175</v>
      </c>
      <c r="C42">
        <f>SQRT(C41)</f>
        <v>3.5139925945718575</v>
      </c>
      <c r="I42" t="s">
        <v>10</v>
      </c>
      <c r="J42" t="s">
        <v>96</v>
      </c>
      <c r="K42" t="s">
        <v>97</v>
      </c>
      <c r="L42">
        <v>0</v>
      </c>
      <c r="M42" t="s">
        <v>13</v>
      </c>
      <c r="N42" t="s">
        <v>17</v>
      </c>
      <c r="O42">
        <v>57.71</v>
      </c>
      <c r="P42">
        <v>74.16</v>
      </c>
      <c r="Q42">
        <v>3497480</v>
      </c>
      <c r="R42">
        <v>3796750</v>
      </c>
    </row>
    <row r="43" spans="1:18" x14ac:dyDescent="0.35">
      <c r="I43" t="s">
        <v>10</v>
      </c>
      <c r="J43" t="s">
        <v>98</v>
      </c>
      <c r="K43" t="s">
        <v>99</v>
      </c>
      <c r="L43">
        <v>0</v>
      </c>
      <c r="M43" t="s">
        <v>13</v>
      </c>
      <c r="N43" t="s">
        <v>29</v>
      </c>
      <c r="O43">
        <v>49.74</v>
      </c>
      <c r="P43">
        <v>80.02</v>
      </c>
      <c r="Q43">
        <v>153990</v>
      </c>
      <c r="R43">
        <v>4442240</v>
      </c>
    </row>
    <row r="44" spans="1:18" x14ac:dyDescent="0.35">
      <c r="I44" t="s">
        <v>10</v>
      </c>
      <c r="J44" t="s">
        <v>100</v>
      </c>
      <c r="K44" t="s">
        <v>101</v>
      </c>
      <c r="L44">
        <v>0</v>
      </c>
      <c r="M44" t="s">
        <v>13</v>
      </c>
      <c r="N44" t="s">
        <v>17</v>
      </c>
      <c r="O44">
        <v>59.9</v>
      </c>
      <c r="P44">
        <v>78.209999999999994</v>
      </c>
      <c r="Q44">
        <v>1349390</v>
      </c>
      <c r="R44">
        <v>5794570</v>
      </c>
    </row>
    <row r="45" spans="1:18" x14ac:dyDescent="0.35">
      <c r="I45" t="s">
        <v>10</v>
      </c>
      <c r="J45" t="s">
        <v>102</v>
      </c>
      <c r="K45" t="s">
        <v>103</v>
      </c>
      <c r="L45">
        <v>0</v>
      </c>
      <c r="M45" t="s">
        <v>13</v>
      </c>
      <c r="N45" t="s">
        <v>29</v>
      </c>
      <c r="O45">
        <v>50.76</v>
      </c>
      <c r="P45">
        <v>82.95</v>
      </c>
      <c r="Q45">
        <v>24350</v>
      </c>
      <c r="R45">
        <v>2797940</v>
      </c>
    </row>
    <row r="46" spans="1:18" x14ac:dyDescent="0.35">
      <c r="A46" s="3" t="s">
        <v>193</v>
      </c>
      <c r="I46" t="s">
        <v>10</v>
      </c>
      <c r="J46" t="s">
        <v>104</v>
      </c>
      <c r="K46" t="s">
        <v>105</v>
      </c>
      <c r="L46">
        <v>0</v>
      </c>
      <c r="M46" t="s">
        <v>13</v>
      </c>
      <c r="N46" t="s">
        <v>22</v>
      </c>
      <c r="O46">
        <v>45.75</v>
      </c>
      <c r="P46">
        <v>75.81</v>
      </c>
      <c r="Q46">
        <v>944640</v>
      </c>
      <c r="R46">
        <v>4957750</v>
      </c>
    </row>
    <row r="47" spans="1:18" x14ac:dyDescent="0.35">
      <c r="E47">
        <v>1950</v>
      </c>
      <c r="F47">
        <v>2019</v>
      </c>
      <c r="I47" t="s">
        <v>10</v>
      </c>
      <c r="J47" t="s">
        <v>106</v>
      </c>
      <c r="K47" t="s">
        <v>107</v>
      </c>
      <c r="L47">
        <v>0</v>
      </c>
      <c r="M47" t="s">
        <v>13</v>
      </c>
      <c r="N47" t="s">
        <v>29</v>
      </c>
      <c r="O47">
        <v>42.15</v>
      </c>
      <c r="P47">
        <v>82.6</v>
      </c>
      <c r="Q47">
        <v>74520</v>
      </c>
      <c r="R47">
        <v>9377880</v>
      </c>
    </row>
    <row r="48" spans="1:18" x14ac:dyDescent="0.35">
      <c r="C48" t="s">
        <v>10</v>
      </c>
      <c r="D48" t="s">
        <v>183</v>
      </c>
      <c r="I48" t="s">
        <v>10</v>
      </c>
      <c r="J48" t="s">
        <v>108</v>
      </c>
      <c r="K48" t="s">
        <v>109</v>
      </c>
      <c r="L48">
        <v>0</v>
      </c>
      <c r="M48" t="s">
        <v>13</v>
      </c>
      <c r="N48" t="s">
        <v>17</v>
      </c>
      <c r="O48">
        <v>58.64</v>
      </c>
      <c r="P48">
        <v>74.260000000000005</v>
      </c>
      <c r="Q48">
        <v>7127580</v>
      </c>
      <c r="R48">
        <v>9435430</v>
      </c>
    </row>
    <row r="49" spans="1:18" x14ac:dyDescent="0.35">
      <c r="C49" t="s">
        <v>10</v>
      </c>
      <c r="D49" t="s">
        <v>184</v>
      </c>
      <c r="E49">
        <f>SUM(Q2:Q277)</f>
        <v>946995830</v>
      </c>
      <c r="F49">
        <f>SUM(R2:R277)</f>
        <v>2790990820</v>
      </c>
      <c r="I49" t="s">
        <v>10</v>
      </c>
      <c r="J49" t="s">
        <v>110</v>
      </c>
      <c r="K49" t="s">
        <v>111</v>
      </c>
      <c r="L49">
        <v>0</v>
      </c>
      <c r="M49" t="s">
        <v>13</v>
      </c>
      <c r="N49" t="s">
        <v>17</v>
      </c>
      <c r="O49">
        <v>61.47</v>
      </c>
      <c r="P49">
        <v>75.09</v>
      </c>
      <c r="Q49">
        <v>7248580</v>
      </c>
      <c r="R49">
        <v>6975510</v>
      </c>
    </row>
    <row r="50" spans="1:18" x14ac:dyDescent="0.35">
      <c r="D50" t="s">
        <v>185</v>
      </c>
      <c r="E50">
        <f>SUMPRODUCT(O14:O277, Q14:Q277)/SUM(Q14:Q277)</f>
        <v>56.882398678199195</v>
      </c>
      <c r="F50">
        <f>SUMPRODUCT(P2:P277, R2:R277)/SUM(R2:R277)</f>
        <v>71.433668454308986</v>
      </c>
      <c r="I50" t="s">
        <v>10</v>
      </c>
      <c r="J50" t="s">
        <v>112</v>
      </c>
      <c r="K50" t="s">
        <v>113</v>
      </c>
      <c r="L50">
        <v>0</v>
      </c>
      <c r="M50" t="s">
        <v>13</v>
      </c>
      <c r="N50" t="s">
        <v>17</v>
      </c>
      <c r="O50">
        <v>62.14</v>
      </c>
      <c r="P50">
        <v>76.45</v>
      </c>
      <c r="Q50">
        <v>9337920</v>
      </c>
      <c r="R50">
        <v>9770390</v>
      </c>
    </row>
    <row r="51" spans="1:18" x14ac:dyDescent="0.35">
      <c r="I51" t="s">
        <v>10</v>
      </c>
      <c r="J51" t="s">
        <v>114</v>
      </c>
      <c r="K51" t="s">
        <v>115</v>
      </c>
      <c r="L51">
        <v>0</v>
      </c>
      <c r="M51" t="s">
        <v>13</v>
      </c>
      <c r="N51" t="s">
        <v>17</v>
      </c>
      <c r="O51">
        <v>55.47</v>
      </c>
      <c r="P51">
        <v>73.069999999999993</v>
      </c>
      <c r="Q51">
        <v>103392430</v>
      </c>
      <c r="R51">
        <v>146533070</v>
      </c>
    </row>
    <row r="52" spans="1:18" x14ac:dyDescent="0.35">
      <c r="A52" s="3" t="s">
        <v>186</v>
      </c>
      <c r="B52">
        <v>1950</v>
      </c>
      <c r="C52">
        <v>2019</v>
      </c>
      <c r="I52" t="s">
        <v>10</v>
      </c>
      <c r="J52" t="s">
        <v>116</v>
      </c>
      <c r="K52" t="s">
        <v>117</v>
      </c>
      <c r="L52">
        <v>0</v>
      </c>
      <c r="M52" t="s">
        <v>13</v>
      </c>
      <c r="N52" t="s">
        <v>29</v>
      </c>
      <c r="O52">
        <v>70.31</v>
      </c>
      <c r="P52">
        <v>81.430000000000007</v>
      </c>
      <c r="Q52">
        <v>4268410</v>
      </c>
      <c r="R52">
        <v>5814640</v>
      </c>
    </row>
    <row r="53" spans="1:18" x14ac:dyDescent="0.35">
      <c r="A53" t="s">
        <v>187</v>
      </c>
      <c r="B53">
        <f>SUMPRODUCT((O2:O277 -E50)^2,  Q2:Q277)/SUM(Q2:Q277)</f>
        <v>170.3454422929295</v>
      </c>
      <c r="C53">
        <f>SUMPRODUCT((P2:P277 -F50)^2,  R2:R277)/SUM(R2:R277)</f>
        <v>72.986057115457257</v>
      </c>
      <c r="I53" t="s">
        <v>10</v>
      </c>
      <c r="J53" t="s">
        <v>118</v>
      </c>
      <c r="K53" t="s">
        <v>119</v>
      </c>
      <c r="L53">
        <v>0</v>
      </c>
      <c r="M53" t="s">
        <v>13</v>
      </c>
      <c r="N53" t="s">
        <v>29</v>
      </c>
      <c r="O53">
        <v>64.2</v>
      </c>
      <c r="P53">
        <v>81.86</v>
      </c>
      <c r="Q53">
        <v>4008410</v>
      </c>
      <c r="R53">
        <v>5521730</v>
      </c>
    </row>
    <row r="54" spans="1:18" x14ac:dyDescent="0.35">
      <c r="A54" t="s">
        <v>188</v>
      </c>
      <c r="B54">
        <f>SQRT(B53)</f>
        <v>13.05164519487599</v>
      </c>
      <c r="C54">
        <f>SQRT(C53)</f>
        <v>8.5431877607516764</v>
      </c>
      <c r="I54" t="s">
        <v>10</v>
      </c>
      <c r="J54" t="s">
        <v>120</v>
      </c>
      <c r="K54" t="s">
        <v>121</v>
      </c>
      <c r="L54">
        <v>0</v>
      </c>
      <c r="M54" t="s">
        <v>13</v>
      </c>
      <c r="N54" t="s">
        <v>29</v>
      </c>
      <c r="O54">
        <v>71.03</v>
      </c>
      <c r="P54">
        <v>82.85</v>
      </c>
      <c r="Q54">
        <v>142700</v>
      </c>
      <c r="R54">
        <v>360720</v>
      </c>
    </row>
    <row r="55" spans="1:18" x14ac:dyDescent="0.35">
      <c r="I55" t="s">
        <v>10</v>
      </c>
      <c r="J55" t="s">
        <v>122</v>
      </c>
      <c r="K55" t="s">
        <v>123</v>
      </c>
      <c r="L55">
        <v>0</v>
      </c>
      <c r="M55" t="s">
        <v>13</v>
      </c>
      <c r="N55" t="s">
        <v>29</v>
      </c>
      <c r="O55">
        <v>65.58</v>
      </c>
      <c r="P55">
        <v>82.41</v>
      </c>
      <c r="Q55">
        <v>2912700</v>
      </c>
      <c r="R55">
        <v>4933490</v>
      </c>
    </row>
    <row r="56" spans="1:18" x14ac:dyDescent="0.35">
      <c r="I56" t="s">
        <v>10</v>
      </c>
      <c r="J56" t="s">
        <v>124</v>
      </c>
      <c r="K56" t="s">
        <v>125</v>
      </c>
      <c r="L56">
        <v>0</v>
      </c>
      <c r="M56" t="s">
        <v>13</v>
      </c>
      <c r="N56" t="s">
        <v>17</v>
      </c>
      <c r="O56">
        <v>64.569999999999993</v>
      </c>
      <c r="P56">
        <v>75.63</v>
      </c>
      <c r="Q56">
        <v>1918690</v>
      </c>
      <c r="R56">
        <v>1914320</v>
      </c>
    </row>
    <row r="57" spans="1:18" x14ac:dyDescent="0.35">
      <c r="I57" t="s">
        <v>10</v>
      </c>
      <c r="J57" t="s">
        <v>126</v>
      </c>
      <c r="K57" t="s">
        <v>127</v>
      </c>
      <c r="L57">
        <v>0</v>
      </c>
      <c r="M57" t="s">
        <v>13</v>
      </c>
      <c r="N57" t="s">
        <v>29</v>
      </c>
      <c r="O57">
        <v>71.59</v>
      </c>
      <c r="P57">
        <v>82.96</v>
      </c>
      <c r="Q57">
        <v>3265210</v>
      </c>
      <c r="R57">
        <v>5347710</v>
      </c>
    </row>
    <row r="58" spans="1:18" x14ac:dyDescent="0.35">
      <c r="I58" t="s">
        <v>10</v>
      </c>
      <c r="J58" t="s">
        <v>128</v>
      </c>
      <c r="K58" t="s">
        <v>129</v>
      </c>
      <c r="L58">
        <v>0</v>
      </c>
      <c r="M58" t="s">
        <v>13</v>
      </c>
      <c r="N58" t="s">
        <v>29</v>
      </c>
      <c r="O58">
        <v>71.14</v>
      </c>
      <c r="P58">
        <v>83.05</v>
      </c>
      <c r="Q58">
        <v>7016590</v>
      </c>
      <c r="R58">
        <v>10279160</v>
      </c>
    </row>
    <row r="59" spans="1:18" x14ac:dyDescent="0.35">
      <c r="I59" t="s">
        <v>10</v>
      </c>
      <c r="J59" t="s">
        <v>130</v>
      </c>
      <c r="K59" t="s">
        <v>131</v>
      </c>
      <c r="L59">
        <v>0</v>
      </c>
      <c r="M59" t="s">
        <v>13</v>
      </c>
      <c r="N59" t="s">
        <v>29</v>
      </c>
      <c r="O59">
        <v>68.63</v>
      </c>
      <c r="P59">
        <v>81.44</v>
      </c>
      <c r="Q59">
        <v>50121040</v>
      </c>
      <c r="R59">
        <v>67111000</v>
      </c>
    </row>
    <row r="60" spans="1:18" x14ac:dyDescent="0.35">
      <c r="I60" t="s">
        <v>10</v>
      </c>
      <c r="J60" t="s">
        <v>132</v>
      </c>
      <c r="K60" t="s">
        <v>133</v>
      </c>
      <c r="L60">
        <v>0</v>
      </c>
      <c r="M60" t="s">
        <v>13</v>
      </c>
      <c r="N60" t="s">
        <v>22</v>
      </c>
      <c r="O60">
        <v>44.52</v>
      </c>
      <c r="P60">
        <v>79.47</v>
      </c>
      <c r="Q60">
        <v>1247850</v>
      </c>
      <c r="R60">
        <v>2885030</v>
      </c>
    </row>
    <row r="61" spans="1:18" x14ac:dyDescent="0.35">
      <c r="I61" t="s">
        <v>10</v>
      </c>
      <c r="J61" t="s">
        <v>134</v>
      </c>
      <c r="K61" t="s">
        <v>135</v>
      </c>
      <c r="L61">
        <v>0</v>
      </c>
      <c r="M61" t="s">
        <v>13</v>
      </c>
      <c r="N61" t="s">
        <v>17</v>
      </c>
      <c r="O61">
        <v>66.209999999999994</v>
      </c>
      <c r="P61">
        <v>81.349999999999994</v>
      </c>
      <c r="Q61">
        <v>7651090</v>
      </c>
      <c r="R61">
        <v>10718610</v>
      </c>
    </row>
    <row r="62" spans="1:18" x14ac:dyDescent="0.35">
      <c r="I62" t="s">
        <v>10</v>
      </c>
      <c r="J62" t="s">
        <v>136</v>
      </c>
      <c r="K62" t="s">
        <v>137</v>
      </c>
      <c r="L62">
        <v>0</v>
      </c>
      <c r="M62" t="s">
        <v>13</v>
      </c>
      <c r="N62" t="s">
        <v>29</v>
      </c>
      <c r="O62">
        <v>65.72</v>
      </c>
      <c r="P62">
        <v>83.34</v>
      </c>
      <c r="Q62">
        <v>46391720</v>
      </c>
      <c r="R62">
        <v>60130180</v>
      </c>
    </row>
    <row r="63" spans="1:18" x14ac:dyDescent="0.35">
      <c r="I63" t="s">
        <v>10</v>
      </c>
      <c r="J63" t="s">
        <v>138</v>
      </c>
      <c r="K63" t="s">
        <v>139</v>
      </c>
      <c r="L63">
        <v>0</v>
      </c>
      <c r="M63" t="s">
        <v>13</v>
      </c>
      <c r="N63" t="s">
        <v>17</v>
      </c>
      <c r="O63">
        <v>58.48</v>
      </c>
      <c r="P63">
        <v>81.96</v>
      </c>
      <c r="Q63">
        <v>8418860</v>
      </c>
      <c r="R63">
        <v>10343160</v>
      </c>
    </row>
    <row r="64" spans="1:18" x14ac:dyDescent="0.35">
      <c r="I64" t="s">
        <v>10</v>
      </c>
      <c r="J64" t="s">
        <v>140</v>
      </c>
      <c r="K64" t="s">
        <v>141</v>
      </c>
      <c r="L64">
        <v>0</v>
      </c>
      <c r="M64" t="s">
        <v>13</v>
      </c>
      <c r="N64" t="s">
        <v>29</v>
      </c>
      <c r="O64">
        <v>64.81</v>
      </c>
      <c r="P64">
        <v>81.91</v>
      </c>
      <c r="Q64">
        <v>6936490</v>
      </c>
      <c r="R64">
        <v>8880880</v>
      </c>
    </row>
    <row r="65" spans="9:18" x14ac:dyDescent="0.35">
      <c r="I65" t="s">
        <v>10</v>
      </c>
      <c r="J65" t="s">
        <v>142</v>
      </c>
      <c r="K65" t="s">
        <v>143</v>
      </c>
      <c r="L65">
        <v>0</v>
      </c>
      <c r="M65" t="s">
        <v>13</v>
      </c>
      <c r="N65" t="s">
        <v>29</v>
      </c>
      <c r="O65">
        <v>66.31</v>
      </c>
      <c r="P65">
        <v>81.84</v>
      </c>
      <c r="Q65">
        <v>8617540</v>
      </c>
      <c r="R65">
        <v>11490640</v>
      </c>
    </row>
    <row r="66" spans="9:18" x14ac:dyDescent="0.35">
      <c r="I66" t="s">
        <v>10</v>
      </c>
      <c r="J66" t="s">
        <v>144</v>
      </c>
      <c r="K66" t="s">
        <v>145</v>
      </c>
      <c r="L66">
        <v>0</v>
      </c>
      <c r="M66" t="s">
        <v>13</v>
      </c>
      <c r="N66" t="s">
        <v>29</v>
      </c>
      <c r="O66">
        <v>66.38</v>
      </c>
      <c r="P66">
        <v>82.73</v>
      </c>
      <c r="Q66">
        <v>41883100</v>
      </c>
      <c r="R66">
        <v>65729450</v>
      </c>
    </row>
    <row r="67" spans="9:18" x14ac:dyDescent="0.35">
      <c r="I67" t="s">
        <v>10</v>
      </c>
      <c r="J67" t="s">
        <v>146</v>
      </c>
      <c r="K67" t="s">
        <v>147</v>
      </c>
      <c r="L67">
        <v>0</v>
      </c>
      <c r="M67" t="s">
        <v>13</v>
      </c>
      <c r="N67" t="s">
        <v>29</v>
      </c>
      <c r="O67">
        <v>66.81</v>
      </c>
      <c r="P67">
        <v>81.19</v>
      </c>
      <c r="Q67">
        <v>69847820</v>
      </c>
      <c r="R67">
        <v>83559240</v>
      </c>
    </row>
    <row r="68" spans="9:18" x14ac:dyDescent="0.35">
      <c r="I68" t="s">
        <v>10</v>
      </c>
      <c r="J68" t="s">
        <v>148</v>
      </c>
      <c r="K68" t="s">
        <v>149</v>
      </c>
      <c r="L68">
        <v>0</v>
      </c>
      <c r="M68" t="s">
        <v>13</v>
      </c>
      <c r="N68" t="s">
        <v>29</v>
      </c>
      <c r="O68">
        <v>65.55</v>
      </c>
      <c r="P68">
        <v>81.59</v>
      </c>
      <c r="Q68">
        <v>296590</v>
      </c>
      <c r="R68">
        <v>620220</v>
      </c>
    </row>
    <row r="69" spans="9:18" x14ac:dyDescent="0.35">
      <c r="I69" t="s">
        <v>10</v>
      </c>
      <c r="J69" t="s">
        <v>150</v>
      </c>
      <c r="K69" t="s">
        <v>151</v>
      </c>
      <c r="L69">
        <v>0</v>
      </c>
      <c r="M69" t="s">
        <v>13</v>
      </c>
      <c r="N69" t="s">
        <v>29</v>
      </c>
      <c r="O69">
        <v>71.44</v>
      </c>
      <c r="P69">
        <v>82.05</v>
      </c>
      <c r="Q69">
        <v>10113800</v>
      </c>
      <c r="R69">
        <v>17537600</v>
      </c>
    </row>
    <row r="70" spans="9:18" x14ac:dyDescent="0.35">
      <c r="I70" t="s">
        <v>10</v>
      </c>
      <c r="J70" t="s">
        <v>152</v>
      </c>
      <c r="K70" t="s">
        <v>153</v>
      </c>
      <c r="L70">
        <v>0</v>
      </c>
      <c r="M70" t="s">
        <v>13</v>
      </c>
      <c r="N70" t="s">
        <v>29</v>
      </c>
      <c r="O70">
        <v>68.91</v>
      </c>
      <c r="P70">
        <v>83.78</v>
      </c>
      <c r="Q70">
        <v>4692680</v>
      </c>
      <c r="R70">
        <v>8577540</v>
      </c>
    </row>
    <row r="71" spans="9:18" x14ac:dyDescent="0.35">
      <c r="I71" t="s">
        <v>10</v>
      </c>
      <c r="J71" t="s">
        <v>154</v>
      </c>
      <c r="K71" t="s">
        <v>155</v>
      </c>
      <c r="L71">
        <v>0</v>
      </c>
      <c r="M71" t="s">
        <v>13</v>
      </c>
      <c r="N71" t="s">
        <v>22</v>
      </c>
      <c r="O71">
        <v>56.56</v>
      </c>
      <c r="P71">
        <v>71.53</v>
      </c>
      <c r="Q71">
        <v>1407180</v>
      </c>
      <c r="R71">
        <v>2823260</v>
      </c>
    </row>
    <row r="72" spans="9:18" x14ac:dyDescent="0.35">
      <c r="I72" t="s">
        <v>10</v>
      </c>
      <c r="J72" t="s">
        <v>156</v>
      </c>
      <c r="K72" t="s">
        <v>157</v>
      </c>
      <c r="L72">
        <v>0</v>
      </c>
      <c r="M72" t="s">
        <v>13</v>
      </c>
      <c r="N72" t="s">
        <v>22</v>
      </c>
      <c r="O72">
        <v>48.29</v>
      </c>
      <c r="P72">
        <v>72.25</v>
      </c>
      <c r="Q72">
        <v>92930</v>
      </c>
      <c r="R72">
        <v>177670</v>
      </c>
    </row>
    <row r="73" spans="9:18" x14ac:dyDescent="0.35">
      <c r="I73" t="s">
        <v>10</v>
      </c>
      <c r="J73" t="s">
        <v>158</v>
      </c>
      <c r="K73" t="s">
        <v>159</v>
      </c>
      <c r="L73">
        <v>0</v>
      </c>
      <c r="M73" t="s">
        <v>13</v>
      </c>
      <c r="N73" t="s">
        <v>17</v>
      </c>
      <c r="O73">
        <v>57.46</v>
      </c>
      <c r="P73">
        <v>80.3</v>
      </c>
      <c r="Q73">
        <v>926740</v>
      </c>
      <c r="R73">
        <v>4999590</v>
      </c>
    </row>
    <row r="74" spans="9:18" x14ac:dyDescent="0.35">
      <c r="I74" t="s">
        <v>10</v>
      </c>
      <c r="J74" t="s">
        <v>160</v>
      </c>
      <c r="K74" t="s">
        <v>161</v>
      </c>
      <c r="L74">
        <v>0</v>
      </c>
      <c r="M74" t="s">
        <v>13</v>
      </c>
      <c r="N74" t="s">
        <v>22</v>
      </c>
      <c r="O74">
        <v>44.2</v>
      </c>
      <c r="P74">
        <v>71.73</v>
      </c>
      <c r="Q74">
        <v>2183520</v>
      </c>
      <c r="R74">
        <v>6222370</v>
      </c>
    </row>
    <row r="75" spans="9:18" x14ac:dyDescent="0.35">
      <c r="I75" t="s">
        <v>10</v>
      </c>
      <c r="J75" t="s">
        <v>162</v>
      </c>
      <c r="K75" t="s">
        <v>163</v>
      </c>
      <c r="L75">
        <v>0</v>
      </c>
      <c r="M75" t="s">
        <v>13</v>
      </c>
      <c r="N75" t="s">
        <v>22</v>
      </c>
      <c r="O75">
        <v>41.05</v>
      </c>
      <c r="P75">
        <v>72.12</v>
      </c>
      <c r="Q75">
        <v>1558920</v>
      </c>
      <c r="R75">
        <v>9943670</v>
      </c>
    </row>
    <row r="76" spans="9:18" x14ac:dyDescent="0.35">
      <c r="I76" t="s">
        <v>10</v>
      </c>
      <c r="J76" t="s">
        <v>164</v>
      </c>
      <c r="K76" t="s">
        <v>165</v>
      </c>
      <c r="L76">
        <v>0</v>
      </c>
      <c r="M76" t="s">
        <v>13</v>
      </c>
      <c r="N76" t="s">
        <v>17</v>
      </c>
      <c r="O76">
        <v>43.84</v>
      </c>
      <c r="P76">
        <v>74.53</v>
      </c>
      <c r="Q76">
        <v>27587970</v>
      </c>
      <c r="R76">
        <v>125763010</v>
      </c>
    </row>
    <row r="77" spans="9:18" x14ac:dyDescent="0.35">
      <c r="I77" t="s">
        <v>10</v>
      </c>
      <c r="J77" t="s">
        <v>166</v>
      </c>
      <c r="K77" t="s">
        <v>167</v>
      </c>
      <c r="L77">
        <v>0</v>
      </c>
      <c r="M77" t="s">
        <v>13</v>
      </c>
      <c r="N77" t="s">
        <v>17</v>
      </c>
      <c r="O77">
        <v>55.4</v>
      </c>
      <c r="P77">
        <v>78.510000000000005</v>
      </c>
      <c r="Q77">
        <v>860890</v>
      </c>
      <c r="R77">
        <v>4234710</v>
      </c>
    </row>
    <row r="78" spans="9:18" x14ac:dyDescent="0.35">
      <c r="I78" t="s">
        <v>10</v>
      </c>
      <c r="J78" t="s">
        <v>168</v>
      </c>
      <c r="K78" t="s">
        <v>169</v>
      </c>
      <c r="L78">
        <v>0</v>
      </c>
      <c r="M78" t="s">
        <v>13</v>
      </c>
      <c r="N78" t="s">
        <v>17</v>
      </c>
      <c r="O78">
        <v>48.29</v>
      </c>
      <c r="P78">
        <v>76.790000000000006</v>
      </c>
      <c r="Q78">
        <v>11767020</v>
      </c>
      <c r="R78">
        <v>49908050</v>
      </c>
    </row>
    <row r="79" spans="9:18" x14ac:dyDescent="0.35">
      <c r="I79" t="s">
        <v>10</v>
      </c>
      <c r="J79" t="s">
        <v>170</v>
      </c>
      <c r="K79" t="s">
        <v>171</v>
      </c>
      <c r="L79">
        <v>0</v>
      </c>
      <c r="M79" t="s">
        <v>13</v>
      </c>
      <c r="N79" t="s">
        <v>22</v>
      </c>
      <c r="O79">
        <v>58.05</v>
      </c>
      <c r="P79">
        <v>73.67</v>
      </c>
      <c r="Q79">
        <v>1504410</v>
      </c>
      <c r="R79">
        <v>6515090</v>
      </c>
    </row>
    <row r="80" spans="9:18" x14ac:dyDescent="0.35">
      <c r="I80" t="s">
        <v>10</v>
      </c>
      <c r="J80" t="s">
        <v>172</v>
      </c>
      <c r="K80" t="s">
        <v>173</v>
      </c>
      <c r="L80">
        <v>0</v>
      </c>
      <c r="M80" t="s">
        <v>13</v>
      </c>
      <c r="N80" t="s">
        <v>17</v>
      </c>
      <c r="O80">
        <v>46.03</v>
      </c>
      <c r="P80">
        <v>76.27</v>
      </c>
      <c r="Q80">
        <v>7677390</v>
      </c>
      <c r="R80">
        <v>32449270</v>
      </c>
    </row>
    <row r="81" spans="9:18" x14ac:dyDescent="0.35">
      <c r="I81" t="s">
        <v>10</v>
      </c>
      <c r="J81" t="s">
        <v>174</v>
      </c>
      <c r="K81" t="s">
        <v>175</v>
      </c>
      <c r="L81">
        <v>0</v>
      </c>
      <c r="M81" t="s">
        <v>13</v>
      </c>
      <c r="N81" t="s">
        <v>29</v>
      </c>
      <c r="O81">
        <v>68.209999999999994</v>
      </c>
      <c r="P81">
        <v>82.28</v>
      </c>
      <c r="Q81">
        <v>13741790</v>
      </c>
      <c r="R81">
        <v>37782960</v>
      </c>
    </row>
    <row r="82" spans="9:18" x14ac:dyDescent="0.35">
      <c r="I82" t="s">
        <v>10</v>
      </c>
      <c r="J82" t="s">
        <v>176</v>
      </c>
      <c r="K82" t="s">
        <v>177</v>
      </c>
      <c r="L82">
        <v>0</v>
      </c>
      <c r="M82" t="s">
        <v>13</v>
      </c>
      <c r="N82" t="s">
        <v>29</v>
      </c>
      <c r="O82">
        <v>68.069999999999993</v>
      </c>
      <c r="P82">
        <v>78.92</v>
      </c>
      <c r="Q82">
        <v>154202680</v>
      </c>
      <c r="R82">
        <v>337790100</v>
      </c>
    </row>
    <row r="83" spans="9:18" x14ac:dyDescent="0.35">
      <c r="I83" t="s">
        <v>10</v>
      </c>
      <c r="J83" t="s">
        <v>178</v>
      </c>
      <c r="K83" t="s">
        <v>179</v>
      </c>
      <c r="L83">
        <v>0</v>
      </c>
      <c r="M83" t="s">
        <v>13</v>
      </c>
      <c r="N83" t="s">
        <v>29</v>
      </c>
      <c r="O83">
        <v>69</v>
      </c>
      <c r="P83">
        <v>83.24</v>
      </c>
      <c r="Q83">
        <v>8176770</v>
      </c>
      <c r="R83">
        <v>25482710</v>
      </c>
    </row>
    <row r="84" spans="9:18" x14ac:dyDescent="0.35">
      <c r="I84" t="s">
        <v>10</v>
      </c>
      <c r="J84" t="s">
        <v>180</v>
      </c>
      <c r="K84" t="s">
        <v>181</v>
      </c>
      <c r="L84">
        <v>0</v>
      </c>
      <c r="M84" t="s">
        <v>13</v>
      </c>
      <c r="N84" t="s">
        <v>29</v>
      </c>
      <c r="O84">
        <v>69.25</v>
      </c>
      <c r="P84">
        <v>81.83</v>
      </c>
      <c r="Q84">
        <v>1911260</v>
      </c>
      <c r="R84">
        <v>4989440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0D06-FD52-4F0F-ACD1-FD8763F08610}">
  <sheetPr>
    <tabColor theme="0" tint="-0.249977111117893"/>
  </sheetPr>
  <dimension ref="A1:J84"/>
  <sheetViews>
    <sheetView workbookViewId="0">
      <selection sqref="A1:J84"/>
    </sheetView>
  </sheetViews>
  <sheetFormatPr defaultRowHeight="14.5" x14ac:dyDescent="0.35"/>
  <cols>
    <col min="5" max="5" width="12.81640625" customWidth="1"/>
    <col min="6" max="6" width="21.3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0</v>
      </c>
      <c r="E2" t="s">
        <v>13</v>
      </c>
      <c r="F2" t="s">
        <v>14</v>
      </c>
      <c r="G2">
        <v>40.94</v>
      </c>
      <c r="H2">
        <v>62.18</v>
      </c>
      <c r="I2">
        <v>2254940</v>
      </c>
      <c r="J2">
        <v>12255340</v>
      </c>
    </row>
    <row r="3" spans="1:10" x14ac:dyDescent="0.35">
      <c r="A3" t="s">
        <v>10</v>
      </c>
      <c r="B3" t="s">
        <v>15</v>
      </c>
      <c r="C3" t="s">
        <v>16</v>
      </c>
      <c r="D3">
        <v>0</v>
      </c>
      <c r="E3" t="s">
        <v>13</v>
      </c>
      <c r="F3" t="s">
        <v>14</v>
      </c>
      <c r="G3">
        <v>37.39</v>
      </c>
      <c r="H3">
        <v>65.66</v>
      </c>
      <c r="I3">
        <v>162000</v>
      </c>
      <c r="J3">
        <v>786650</v>
      </c>
    </row>
    <row r="4" spans="1:10" x14ac:dyDescent="0.35">
      <c r="A4" t="s">
        <v>10</v>
      </c>
      <c r="B4" t="s">
        <v>18</v>
      </c>
      <c r="C4" t="s">
        <v>19</v>
      </c>
      <c r="D4">
        <v>0</v>
      </c>
      <c r="E4" t="s">
        <v>13</v>
      </c>
      <c r="F4" t="s">
        <v>14</v>
      </c>
      <c r="G4">
        <v>35.51</v>
      </c>
      <c r="H4">
        <v>65.739999999999995</v>
      </c>
      <c r="I4">
        <v>17670440</v>
      </c>
      <c r="J4">
        <v>115737350</v>
      </c>
    </row>
    <row r="5" spans="1:10" x14ac:dyDescent="0.35">
      <c r="A5" t="s">
        <v>10</v>
      </c>
      <c r="B5" t="s">
        <v>20</v>
      </c>
      <c r="C5" t="s">
        <v>21</v>
      </c>
      <c r="D5">
        <v>0</v>
      </c>
      <c r="E5" t="s">
        <v>13</v>
      </c>
      <c r="F5" t="s">
        <v>14</v>
      </c>
      <c r="G5">
        <v>36.86</v>
      </c>
      <c r="H5">
        <v>62.94</v>
      </c>
      <c r="I5">
        <v>5769220</v>
      </c>
      <c r="J5">
        <v>51202790</v>
      </c>
    </row>
    <row r="6" spans="1:10" x14ac:dyDescent="0.35">
      <c r="A6" t="s">
        <v>10</v>
      </c>
      <c r="B6" t="s">
        <v>23</v>
      </c>
      <c r="C6" t="s">
        <v>24</v>
      </c>
      <c r="D6">
        <v>0</v>
      </c>
      <c r="E6" t="s">
        <v>13</v>
      </c>
      <c r="F6" t="s">
        <v>14</v>
      </c>
      <c r="G6">
        <v>32.659999999999997</v>
      </c>
      <c r="H6">
        <v>65</v>
      </c>
      <c r="I6">
        <v>2950300</v>
      </c>
      <c r="J6">
        <v>19025740</v>
      </c>
    </row>
    <row r="7" spans="1:10" x14ac:dyDescent="0.35">
      <c r="A7" t="s">
        <v>10</v>
      </c>
      <c r="B7" t="s">
        <v>25</v>
      </c>
      <c r="C7" t="s">
        <v>26</v>
      </c>
      <c r="D7">
        <v>0</v>
      </c>
      <c r="E7" t="s">
        <v>13</v>
      </c>
      <c r="F7" t="s">
        <v>17</v>
      </c>
      <c r="G7">
        <v>51.94</v>
      </c>
      <c r="H7">
        <v>74.180000000000007</v>
      </c>
      <c r="I7">
        <v>525510</v>
      </c>
      <c r="J7">
        <v>1286340</v>
      </c>
    </row>
    <row r="8" spans="1:10" x14ac:dyDescent="0.35">
      <c r="A8" t="s">
        <v>10</v>
      </c>
      <c r="B8" t="s">
        <v>27</v>
      </c>
      <c r="C8" t="s">
        <v>28</v>
      </c>
      <c r="D8">
        <v>0</v>
      </c>
      <c r="E8" t="s">
        <v>13</v>
      </c>
      <c r="F8" t="s">
        <v>14</v>
      </c>
      <c r="G8">
        <v>43.18</v>
      </c>
      <c r="H8">
        <v>66.69</v>
      </c>
      <c r="I8">
        <v>2157110</v>
      </c>
      <c r="J8">
        <v>12776120</v>
      </c>
    </row>
    <row r="9" spans="1:10" x14ac:dyDescent="0.35">
      <c r="A9" t="s">
        <v>10</v>
      </c>
      <c r="B9" t="s">
        <v>30</v>
      </c>
      <c r="C9" t="s">
        <v>31</v>
      </c>
      <c r="D9">
        <v>0</v>
      </c>
      <c r="E9" t="s">
        <v>13</v>
      </c>
      <c r="F9" t="s">
        <v>14</v>
      </c>
      <c r="G9">
        <v>39.71</v>
      </c>
      <c r="H9">
        <v>66.349999999999994</v>
      </c>
      <c r="I9">
        <v>5750940</v>
      </c>
      <c r="J9">
        <v>42999690</v>
      </c>
    </row>
    <row r="10" spans="1:10" x14ac:dyDescent="0.35">
      <c r="A10" t="s">
        <v>10</v>
      </c>
      <c r="B10" t="s">
        <v>32</v>
      </c>
      <c r="C10" t="s">
        <v>33</v>
      </c>
      <c r="D10">
        <v>0</v>
      </c>
      <c r="E10" t="s">
        <v>13</v>
      </c>
      <c r="F10" t="s">
        <v>14</v>
      </c>
      <c r="G10">
        <v>41.03</v>
      </c>
      <c r="H10">
        <v>66.010000000000005</v>
      </c>
      <c r="I10">
        <v>7625160</v>
      </c>
      <c r="J10">
        <v>59174970</v>
      </c>
    </row>
    <row r="11" spans="1:10" x14ac:dyDescent="0.35">
      <c r="A11" t="s">
        <v>10</v>
      </c>
      <c r="B11" t="s">
        <v>34</v>
      </c>
      <c r="C11" t="s">
        <v>35</v>
      </c>
      <c r="D11">
        <v>0</v>
      </c>
      <c r="E11" t="s">
        <v>13</v>
      </c>
      <c r="F11" t="s">
        <v>14</v>
      </c>
      <c r="G11">
        <v>46.8</v>
      </c>
      <c r="H11">
        <v>62.91</v>
      </c>
      <c r="I11">
        <v>2321340</v>
      </c>
      <c r="J11">
        <v>18513870</v>
      </c>
    </row>
    <row r="12" spans="1:10" x14ac:dyDescent="0.35">
      <c r="A12" t="s">
        <v>10</v>
      </c>
      <c r="B12" t="s">
        <v>36</v>
      </c>
      <c r="C12" t="s">
        <v>37</v>
      </c>
      <c r="D12">
        <v>0</v>
      </c>
      <c r="E12" t="s">
        <v>13</v>
      </c>
      <c r="F12" t="s">
        <v>22</v>
      </c>
      <c r="G12">
        <v>35.869999999999997</v>
      </c>
      <c r="H12">
        <v>63.05</v>
      </c>
      <c r="I12">
        <v>4551840</v>
      </c>
      <c r="J12">
        <v>32375660</v>
      </c>
    </row>
    <row r="13" spans="1:10" x14ac:dyDescent="0.35">
      <c r="A13" t="s">
        <v>10</v>
      </c>
      <c r="B13" t="s">
        <v>38</v>
      </c>
      <c r="C13" t="s">
        <v>39</v>
      </c>
      <c r="D13">
        <v>0</v>
      </c>
      <c r="E13" t="s">
        <v>13</v>
      </c>
      <c r="F13" t="s">
        <v>14</v>
      </c>
      <c r="G13">
        <v>33.090000000000003</v>
      </c>
      <c r="H13">
        <v>61.7</v>
      </c>
      <c r="I13">
        <v>4330060</v>
      </c>
      <c r="J13">
        <v>25506110</v>
      </c>
    </row>
    <row r="14" spans="1:10" x14ac:dyDescent="0.35">
      <c r="A14" t="s">
        <v>10</v>
      </c>
      <c r="B14" t="s">
        <v>40</v>
      </c>
      <c r="C14" t="s">
        <v>41</v>
      </c>
      <c r="D14">
        <v>0</v>
      </c>
      <c r="E14" t="s">
        <v>13</v>
      </c>
      <c r="F14" t="s">
        <v>14</v>
      </c>
      <c r="G14">
        <v>35.229999999999997</v>
      </c>
      <c r="H14">
        <v>52.99</v>
      </c>
      <c r="I14">
        <v>2525460</v>
      </c>
      <c r="J14">
        <v>16685260</v>
      </c>
    </row>
    <row r="15" spans="1:10" x14ac:dyDescent="0.35">
      <c r="A15" t="s">
        <v>10</v>
      </c>
      <c r="B15" t="s">
        <v>42</v>
      </c>
      <c r="C15" t="s">
        <v>43</v>
      </c>
      <c r="D15">
        <v>0</v>
      </c>
      <c r="E15" t="s">
        <v>13</v>
      </c>
      <c r="F15" t="s">
        <v>22</v>
      </c>
      <c r="G15">
        <v>39.6</v>
      </c>
      <c r="H15">
        <v>63.15</v>
      </c>
      <c r="I15">
        <v>835310</v>
      </c>
      <c r="J15">
        <v>5616760</v>
      </c>
    </row>
    <row r="16" spans="1:10" x14ac:dyDescent="0.35">
      <c r="A16" t="s">
        <v>10</v>
      </c>
      <c r="B16" t="s">
        <v>44</v>
      </c>
      <c r="C16" t="s">
        <v>45</v>
      </c>
      <c r="D16">
        <v>0</v>
      </c>
      <c r="E16" t="s">
        <v>13</v>
      </c>
      <c r="F16" t="s">
        <v>14</v>
      </c>
      <c r="G16">
        <v>38.22</v>
      </c>
      <c r="H16">
        <v>60.24</v>
      </c>
      <c r="I16">
        <v>12294330</v>
      </c>
      <c r="J16">
        <v>92947480</v>
      </c>
    </row>
    <row r="17" spans="1:10" x14ac:dyDescent="0.35">
      <c r="A17" t="s">
        <v>10</v>
      </c>
      <c r="B17" t="s">
        <v>46</v>
      </c>
      <c r="C17" t="s">
        <v>47</v>
      </c>
      <c r="D17">
        <v>0</v>
      </c>
      <c r="E17" t="s">
        <v>13</v>
      </c>
      <c r="F17" t="s">
        <v>17</v>
      </c>
      <c r="G17">
        <v>39.270000000000003</v>
      </c>
      <c r="H17">
        <v>67.34</v>
      </c>
      <c r="I17">
        <v>472870</v>
      </c>
      <c r="J17">
        <v>2267740</v>
      </c>
    </row>
    <row r="18" spans="1:10" x14ac:dyDescent="0.35">
      <c r="A18" t="s">
        <v>10</v>
      </c>
      <c r="B18" t="s">
        <v>48</v>
      </c>
      <c r="C18" t="s">
        <v>49</v>
      </c>
      <c r="D18">
        <v>0</v>
      </c>
      <c r="E18" t="s">
        <v>13</v>
      </c>
      <c r="F18" t="s">
        <v>22</v>
      </c>
      <c r="G18">
        <v>33.950000000000003</v>
      </c>
      <c r="H18">
        <v>71.209999999999994</v>
      </c>
      <c r="I18">
        <v>21148160</v>
      </c>
      <c r="J18">
        <v>107553230</v>
      </c>
    </row>
    <row r="19" spans="1:10" x14ac:dyDescent="0.35">
      <c r="A19" t="s">
        <v>10</v>
      </c>
      <c r="B19" t="s">
        <v>50</v>
      </c>
      <c r="C19" t="s">
        <v>51</v>
      </c>
      <c r="D19">
        <v>0</v>
      </c>
      <c r="E19" t="s">
        <v>13</v>
      </c>
      <c r="F19" t="s">
        <v>22</v>
      </c>
      <c r="G19">
        <v>38.770000000000003</v>
      </c>
      <c r="H19">
        <v>74.239999999999995</v>
      </c>
      <c r="I19">
        <v>8935450</v>
      </c>
      <c r="J19">
        <v>36210890</v>
      </c>
    </row>
    <row r="20" spans="1:10" x14ac:dyDescent="0.35">
      <c r="A20" t="s">
        <v>10</v>
      </c>
      <c r="B20" t="s">
        <v>52</v>
      </c>
      <c r="C20" t="s">
        <v>53</v>
      </c>
      <c r="D20">
        <v>0</v>
      </c>
      <c r="E20" t="s">
        <v>13</v>
      </c>
      <c r="F20" t="s">
        <v>22</v>
      </c>
      <c r="G20">
        <v>38.22</v>
      </c>
      <c r="H20">
        <v>75.599999999999994</v>
      </c>
      <c r="I20">
        <v>3609000</v>
      </c>
      <c r="J20">
        <v>11875070</v>
      </c>
    </row>
    <row r="21" spans="1:10" x14ac:dyDescent="0.35">
      <c r="A21" t="s">
        <v>10</v>
      </c>
      <c r="B21" t="s">
        <v>54</v>
      </c>
      <c r="C21" t="s">
        <v>55</v>
      </c>
      <c r="D21">
        <v>0</v>
      </c>
      <c r="E21" t="s">
        <v>13</v>
      </c>
      <c r="F21" t="s">
        <v>14</v>
      </c>
      <c r="G21">
        <v>44.63</v>
      </c>
      <c r="H21">
        <v>55.25</v>
      </c>
      <c r="I21">
        <v>579560</v>
      </c>
      <c r="J21">
        <v>2209460</v>
      </c>
    </row>
    <row r="22" spans="1:10" x14ac:dyDescent="0.35">
      <c r="A22" t="s">
        <v>10</v>
      </c>
      <c r="B22" t="s">
        <v>56</v>
      </c>
      <c r="C22" t="s">
        <v>57</v>
      </c>
      <c r="D22">
        <v>0</v>
      </c>
      <c r="E22" t="s">
        <v>13</v>
      </c>
      <c r="F22" t="s">
        <v>14</v>
      </c>
      <c r="G22">
        <v>33.03</v>
      </c>
      <c r="H22">
        <v>60.18</v>
      </c>
      <c r="I22">
        <v>4213170</v>
      </c>
      <c r="J22">
        <v>20961940</v>
      </c>
    </row>
    <row r="23" spans="1:10" x14ac:dyDescent="0.35">
      <c r="A23" t="s">
        <v>10</v>
      </c>
      <c r="B23" t="s">
        <v>58</v>
      </c>
      <c r="C23" t="s">
        <v>59</v>
      </c>
      <c r="D23">
        <v>0</v>
      </c>
      <c r="E23" t="s">
        <v>13</v>
      </c>
      <c r="F23" t="s">
        <v>14</v>
      </c>
      <c r="G23">
        <v>31.16</v>
      </c>
      <c r="H23">
        <v>64.430000000000007</v>
      </c>
      <c r="I23">
        <v>306770</v>
      </c>
      <c r="J23">
        <v>2456920</v>
      </c>
    </row>
    <row r="24" spans="1:10" x14ac:dyDescent="0.35">
      <c r="A24" t="s">
        <v>10</v>
      </c>
      <c r="B24" t="s">
        <v>60</v>
      </c>
      <c r="C24" t="s">
        <v>61</v>
      </c>
      <c r="D24">
        <v>0</v>
      </c>
      <c r="E24" t="s">
        <v>13</v>
      </c>
      <c r="F24" t="s">
        <v>14</v>
      </c>
      <c r="G24">
        <v>35.590000000000003</v>
      </c>
      <c r="H24">
        <v>59.38</v>
      </c>
      <c r="I24">
        <v>3013230</v>
      </c>
      <c r="J24">
        <v>13034380</v>
      </c>
    </row>
    <row r="25" spans="1:10" x14ac:dyDescent="0.35">
      <c r="A25" t="s">
        <v>10</v>
      </c>
      <c r="B25" t="s">
        <v>62</v>
      </c>
      <c r="C25" t="s">
        <v>63</v>
      </c>
      <c r="D25">
        <v>0</v>
      </c>
      <c r="E25" t="s">
        <v>13</v>
      </c>
      <c r="F25" t="s">
        <v>14</v>
      </c>
      <c r="G25">
        <v>35.74</v>
      </c>
      <c r="H25">
        <v>62.16</v>
      </c>
      <c r="I25">
        <v>543680</v>
      </c>
      <c r="J25">
        <v>1967740</v>
      </c>
    </row>
    <row r="26" spans="1:10" x14ac:dyDescent="0.35">
      <c r="A26" t="s">
        <v>10</v>
      </c>
      <c r="B26" t="s">
        <v>64</v>
      </c>
      <c r="C26" t="s">
        <v>65</v>
      </c>
      <c r="D26">
        <v>0</v>
      </c>
      <c r="E26" t="s">
        <v>13</v>
      </c>
      <c r="F26" t="s">
        <v>14</v>
      </c>
      <c r="G26">
        <v>28.73</v>
      </c>
      <c r="H26">
        <v>59.22</v>
      </c>
      <c r="I26">
        <v>4696920</v>
      </c>
      <c r="J26">
        <v>21068460</v>
      </c>
    </row>
    <row r="27" spans="1:10" x14ac:dyDescent="0.35">
      <c r="A27" t="s">
        <v>10</v>
      </c>
      <c r="B27" t="s">
        <v>66</v>
      </c>
      <c r="C27" t="s">
        <v>67</v>
      </c>
      <c r="D27">
        <v>0</v>
      </c>
      <c r="E27" t="s">
        <v>13</v>
      </c>
      <c r="F27" t="s">
        <v>14</v>
      </c>
      <c r="G27">
        <v>38.380000000000003</v>
      </c>
      <c r="H27">
        <v>67.64</v>
      </c>
      <c r="I27">
        <v>657740</v>
      </c>
      <c r="J27">
        <v>4467760</v>
      </c>
    </row>
    <row r="28" spans="1:10" x14ac:dyDescent="0.35">
      <c r="A28" t="s">
        <v>10</v>
      </c>
      <c r="B28" t="s">
        <v>68</v>
      </c>
      <c r="C28" t="s">
        <v>69</v>
      </c>
      <c r="D28">
        <v>0</v>
      </c>
      <c r="E28" t="s">
        <v>13</v>
      </c>
      <c r="F28" t="s">
        <v>14</v>
      </c>
      <c r="G28">
        <v>35.9</v>
      </c>
      <c r="H28">
        <v>60.03</v>
      </c>
      <c r="I28">
        <v>2597870</v>
      </c>
      <c r="J28">
        <v>22947770</v>
      </c>
    </row>
    <row r="29" spans="1:10" x14ac:dyDescent="0.35">
      <c r="A29" t="s">
        <v>10</v>
      </c>
      <c r="B29" t="s">
        <v>70</v>
      </c>
      <c r="C29" t="s">
        <v>71</v>
      </c>
      <c r="D29">
        <v>0</v>
      </c>
      <c r="E29" t="s">
        <v>13</v>
      </c>
      <c r="F29" t="s">
        <v>22</v>
      </c>
      <c r="G29">
        <v>35.53</v>
      </c>
      <c r="H29">
        <v>53.01</v>
      </c>
      <c r="I29">
        <v>37283030</v>
      </c>
      <c r="J29">
        <v>209485670</v>
      </c>
    </row>
    <row r="30" spans="1:10" x14ac:dyDescent="0.35">
      <c r="A30" t="s">
        <v>10</v>
      </c>
      <c r="B30" t="s">
        <v>72</v>
      </c>
      <c r="C30" t="s">
        <v>73</v>
      </c>
      <c r="D30">
        <v>0</v>
      </c>
      <c r="E30" t="s">
        <v>13</v>
      </c>
      <c r="F30" t="s">
        <v>14</v>
      </c>
      <c r="G30">
        <v>28.94</v>
      </c>
      <c r="H30">
        <v>59.59</v>
      </c>
      <c r="I30">
        <v>1999620</v>
      </c>
      <c r="J30">
        <v>7732000</v>
      </c>
    </row>
    <row r="31" spans="1:10" x14ac:dyDescent="0.35">
      <c r="A31" t="s">
        <v>10</v>
      </c>
      <c r="B31" t="s">
        <v>74</v>
      </c>
      <c r="C31" t="s">
        <v>75</v>
      </c>
      <c r="D31">
        <v>0</v>
      </c>
      <c r="E31" t="s">
        <v>13</v>
      </c>
      <c r="F31" t="s">
        <v>14</v>
      </c>
      <c r="G31">
        <v>41.93</v>
      </c>
      <c r="H31">
        <v>61.06</v>
      </c>
      <c r="I31">
        <v>1399610</v>
      </c>
      <c r="J31">
        <v>8463060</v>
      </c>
    </row>
    <row r="32" spans="1:10" x14ac:dyDescent="0.35">
      <c r="A32" t="s">
        <v>10</v>
      </c>
      <c r="B32" t="s">
        <v>76</v>
      </c>
      <c r="C32" t="s">
        <v>77</v>
      </c>
      <c r="D32">
        <v>0</v>
      </c>
      <c r="E32" t="s">
        <v>13</v>
      </c>
      <c r="F32" t="s">
        <v>17</v>
      </c>
      <c r="G32">
        <v>55.59</v>
      </c>
      <c r="H32">
        <v>73.66</v>
      </c>
      <c r="I32">
        <v>6787180</v>
      </c>
      <c r="J32">
        <v>19209570</v>
      </c>
    </row>
    <row r="33" spans="1:10" x14ac:dyDescent="0.35">
      <c r="A33" t="s">
        <v>10</v>
      </c>
      <c r="B33" t="s">
        <v>78</v>
      </c>
      <c r="C33" t="s">
        <v>79</v>
      </c>
      <c r="D33">
        <v>0</v>
      </c>
      <c r="E33" t="s">
        <v>13</v>
      </c>
      <c r="F33" t="s">
        <v>17</v>
      </c>
      <c r="G33">
        <v>48.1</v>
      </c>
      <c r="H33">
        <v>69.400000000000006</v>
      </c>
      <c r="I33">
        <v>1269220</v>
      </c>
      <c r="J33">
        <v>6803970</v>
      </c>
    </row>
    <row r="34" spans="1:10" x14ac:dyDescent="0.35">
      <c r="A34" t="s">
        <v>10</v>
      </c>
      <c r="B34" t="s">
        <v>80</v>
      </c>
      <c r="C34" t="s">
        <v>81</v>
      </c>
      <c r="D34">
        <v>0</v>
      </c>
      <c r="E34" t="s">
        <v>13</v>
      </c>
      <c r="F34" t="s">
        <v>17</v>
      </c>
      <c r="G34">
        <v>38.19</v>
      </c>
      <c r="H34">
        <v>76.849999999999994</v>
      </c>
      <c r="I34">
        <v>16510580</v>
      </c>
      <c r="J34">
        <v>87051640</v>
      </c>
    </row>
    <row r="35" spans="1:10" x14ac:dyDescent="0.35">
      <c r="A35" t="s">
        <v>10</v>
      </c>
      <c r="B35" t="s">
        <v>82</v>
      </c>
      <c r="C35" t="s">
        <v>83</v>
      </c>
      <c r="D35">
        <v>0</v>
      </c>
      <c r="E35" t="s">
        <v>13</v>
      </c>
      <c r="F35" t="s">
        <v>14</v>
      </c>
      <c r="G35">
        <v>37.56</v>
      </c>
      <c r="H35">
        <v>69.3</v>
      </c>
      <c r="I35">
        <v>8396580</v>
      </c>
      <c r="J35">
        <v>28414120</v>
      </c>
    </row>
    <row r="36" spans="1:10" x14ac:dyDescent="0.35">
      <c r="A36" t="s">
        <v>10</v>
      </c>
      <c r="B36" t="s">
        <v>84</v>
      </c>
      <c r="C36" t="s">
        <v>85</v>
      </c>
      <c r="D36">
        <v>0</v>
      </c>
      <c r="E36" t="s">
        <v>13</v>
      </c>
      <c r="F36" t="s">
        <v>22</v>
      </c>
      <c r="G36">
        <v>53.17</v>
      </c>
      <c r="H36">
        <v>76.7</v>
      </c>
      <c r="I36">
        <v>7811090</v>
      </c>
      <c r="J36">
        <v>22410560</v>
      </c>
    </row>
    <row r="37" spans="1:10" x14ac:dyDescent="0.35">
      <c r="A37" t="s">
        <v>10</v>
      </c>
      <c r="B37" t="s">
        <v>86</v>
      </c>
      <c r="C37" t="s">
        <v>87</v>
      </c>
      <c r="D37">
        <v>0</v>
      </c>
      <c r="E37" t="s">
        <v>13</v>
      </c>
      <c r="F37" t="s">
        <v>14</v>
      </c>
      <c r="G37">
        <v>38.86</v>
      </c>
      <c r="H37">
        <v>70.13</v>
      </c>
      <c r="I37">
        <v>4375270</v>
      </c>
      <c r="J37">
        <v>16481320</v>
      </c>
    </row>
    <row r="38" spans="1:10" x14ac:dyDescent="0.35">
      <c r="A38" t="s">
        <v>10</v>
      </c>
      <c r="B38" t="s">
        <v>88</v>
      </c>
      <c r="C38" t="s">
        <v>89</v>
      </c>
      <c r="D38">
        <v>0</v>
      </c>
      <c r="E38" t="s">
        <v>13</v>
      </c>
      <c r="F38" t="s">
        <v>22</v>
      </c>
      <c r="G38">
        <v>40.21</v>
      </c>
      <c r="H38">
        <v>70.349999999999994</v>
      </c>
      <c r="I38">
        <v>68799080</v>
      </c>
      <c r="J38">
        <v>272489420</v>
      </c>
    </row>
    <row r="39" spans="1:10" x14ac:dyDescent="0.35">
      <c r="A39" t="s">
        <v>10</v>
      </c>
      <c r="B39" t="s">
        <v>90</v>
      </c>
      <c r="C39" t="s">
        <v>91</v>
      </c>
      <c r="D39">
        <v>0</v>
      </c>
      <c r="E39" t="s">
        <v>13</v>
      </c>
      <c r="F39" t="s">
        <v>22</v>
      </c>
      <c r="G39">
        <v>53.58</v>
      </c>
      <c r="H39">
        <v>69.680000000000007</v>
      </c>
      <c r="I39">
        <v>18849580</v>
      </c>
      <c r="J39">
        <v>110804720</v>
      </c>
    </row>
    <row r="40" spans="1:10" x14ac:dyDescent="0.35">
      <c r="A40" t="s">
        <v>10</v>
      </c>
      <c r="B40" t="s">
        <v>92</v>
      </c>
      <c r="C40" t="s">
        <v>93</v>
      </c>
      <c r="D40">
        <v>0</v>
      </c>
      <c r="E40" t="s">
        <v>13</v>
      </c>
      <c r="F40" t="s">
        <v>17</v>
      </c>
      <c r="G40">
        <v>54.55</v>
      </c>
      <c r="H40">
        <v>75.19</v>
      </c>
      <c r="I40">
        <v>1382960</v>
      </c>
      <c r="J40">
        <v>2904010</v>
      </c>
    </row>
    <row r="41" spans="1:10" x14ac:dyDescent="0.35">
      <c r="A41" t="s">
        <v>10</v>
      </c>
      <c r="B41" t="s">
        <v>94</v>
      </c>
      <c r="C41" t="s">
        <v>95</v>
      </c>
      <c r="D41">
        <v>0</v>
      </c>
      <c r="E41" t="s">
        <v>13</v>
      </c>
      <c r="F41" t="s">
        <v>17</v>
      </c>
      <c r="G41">
        <v>46.29</v>
      </c>
      <c r="H41">
        <v>73.290000000000006</v>
      </c>
      <c r="I41">
        <v>3132010</v>
      </c>
      <c r="J41">
        <v>10110520</v>
      </c>
    </row>
    <row r="42" spans="1:10" x14ac:dyDescent="0.35">
      <c r="A42" t="s">
        <v>10</v>
      </c>
      <c r="B42" t="s">
        <v>96</v>
      </c>
      <c r="C42" t="s">
        <v>97</v>
      </c>
      <c r="D42">
        <v>0</v>
      </c>
      <c r="E42" t="s">
        <v>13</v>
      </c>
      <c r="F42" t="s">
        <v>17</v>
      </c>
      <c r="G42">
        <v>57.71</v>
      </c>
      <c r="H42">
        <v>74.16</v>
      </c>
      <c r="I42">
        <v>3497480</v>
      </c>
      <c r="J42">
        <v>3796750</v>
      </c>
    </row>
    <row r="43" spans="1:10" x14ac:dyDescent="0.35">
      <c r="A43" t="s">
        <v>10</v>
      </c>
      <c r="B43" t="s">
        <v>98</v>
      </c>
      <c r="C43" t="s">
        <v>99</v>
      </c>
      <c r="D43">
        <v>0</v>
      </c>
      <c r="E43" t="s">
        <v>13</v>
      </c>
      <c r="F43" t="s">
        <v>29</v>
      </c>
      <c r="G43">
        <v>49.74</v>
      </c>
      <c r="H43">
        <v>80.02</v>
      </c>
      <c r="I43">
        <v>153990</v>
      </c>
      <c r="J43">
        <v>4442240</v>
      </c>
    </row>
    <row r="44" spans="1:10" x14ac:dyDescent="0.35">
      <c r="A44" t="s">
        <v>10</v>
      </c>
      <c r="B44" t="s">
        <v>100</v>
      </c>
      <c r="C44" t="s">
        <v>101</v>
      </c>
      <c r="D44">
        <v>0</v>
      </c>
      <c r="E44" t="s">
        <v>13</v>
      </c>
      <c r="F44" t="s">
        <v>17</v>
      </c>
      <c r="G44">
        <v>59.9</v>
      </c>
      <c r="H44">
        <v>78.209999999999994</v>
      </c>
      <c r="I44">
        <v>1349390</v>
      </c>
      <c r="J44">
        <v>5794570</v>
      </c>
    </row>
    <row r="45" spans="1:10" x14ac:dyDescent="0.35">
      <c r="A45" t="s">
        <v>10</v>
      </c>
      <c r="B45" t="s">
        <v>102</v>
      </c>
      <c r="C45" t="s">
        <v>103</v>
      </c>
      <c r="D45">
        <v>0</v>
      </c>
      <c r="E45" t="s">
        <v>13</v>
      </c>
      <c r="F45" t="s">
        <v>29</v>
      </c>
      <c r="G45">
        <v>50.76</v>
      </c>
      <c r="H45">
        <v>82.95</v>
      </c>
      <c r="I45">
        <v>24350</v>
      </c>
      <c r="J45">
        <v>2797940</v>
      </c>
    </row>
    <row r="46" spans="1:10" x14ac:dyDescent="0.35">
      <c r="A46" t="s">
        <v>10</v>
      </c>
      <c r="B46" t="s">
        <v>104</v>
      </c>
      <c r="C46" t="s">
        <v>105</v>
      </c>
      <c r="D46">
        <v>0</v>
      </c>
      <c r="E46" t="s">
        <v>13</v>
      </c>
      <c r="F46" t="s">
        <v>22</v>
      </c>
      <c r="G46">
        <v>45.75</v>
      </c>
      <c r="H46">
        <v>75.81</v>
      </c>
      <c r="I46">
        <v>944640</v>
      </c>
      <c r="J46">
        <v>4957750</v>
      </c>
    </row>
    <row r="47" spans="1:10" x14ac:dyDescent="0.35">
      <c r="A47" t="s">
        <v>10</v>
      </c>
      <c r="B47" t="s">
        <v>106</v>
      </c>
      <c r="C47" t="s">
        <v>107</v>
      </c>
      <c r="D47">
        <v>0</v>
      </c>
      <c r="E47" t="s">
        <v>13</v>
      </c>
      <c r="F47" t="s">
        <v>29</v>
      </c>
      <c r="G47">
        <v>42.15</v>
      </c>
      <c r="H47">
        <v>82.6</v>
      </c>
      <c r="I47">
        <v>74520</v>
      </c>
      <c r="J47">
        <v>9377880</v>
      </c>
    </row>
    <row r="48" spans="1:10" x14ac:dyDescent="0.35">
      <c r="A48" t="s">
        <v>10</v>
      </c>
      <c r="B48" t="s">
        <v>108</v>
      </c>
      <c r="C48" t="s">
        <v>109</v>
      </c>
      <c r="D48">
        <v>0</v>
      </c>
      <c r="E48" t="s">
        <v>13</v>
      </c>
      <c r="F48" t="s">
        <v>17</v>
      </c>
      <c r="G48">
        <v>58.64</v>
      </c>
      <c r="H48">
        <v>74.260000000000005</v>
      </c>
      <c r="I48">
        <v>7127580</v>
      </c>
      <c r="J48">
        <v>9435430</v>
      </c>
    </row>
    <row r="49" spans="1:10" x14ac:dyDescent="0.35">
      <c r="A49" t="s">
        <v>10</v>
      </c>
      <c r="B49" t="s">
        <v>110</v>
      </c>
      <c r="C49" t="s">
        <v>111</v>
      </c>
      <c r="D49">
        <v>0</v>
      </c>
      <c r="E49" t="s">
        <v>13</v>
      </c>
      <c r="F49" t="s">
        <v>17</v>
      </c>
      <c r="G49">
        <v>61.47</v>
      </c>
      <c r="H49">
        <v>75.09</v>
      </c>
      <c r="I49">
        <v>7248580</v>
      </c>
      <c r="J49">
        <v>6975510</v>
      </c>
    </row>
    <row r="50" spans="1:10" x14ac:dyDescent="0.35">
      <c r="A50" t="s">
        <v>10</v>
      </c>
      <c r="B50" t="s">
        <v>112</v>
      </c>
      <c r="C50" t="s">
        <v>113</v>
      </c>
      <c r="D50">
        <v>0</v>
      </c>
      <c r="E50" t="s">
        <v>13</v>
      </c>
      <c r="F50" t="s">
        <v>17</v>
      </c>
      <c r="G50">
        <v>62.14</v>
      </c>
      <c r="H50">
        <v>76.45</v>
      </c>
      <c r="I50">
        <v>9337920</v>
      </c>
      <c r="J50">
        <v>9770390</v>
      </c>
    </row>
    <row r="51" spans="1:10" x14ac:dyDescent="0.35">
      <c r="A51" t="s">
        <v>10</v>
      </c>
      <c r="B51" t="s">
        <v>114</v>
      </c>
      <c r="C51" t="s">
        <v>115</v>
      </c>
      <c r="D51">
        <v>0</v>
      </c>
      <c r="E51" t="s">
        <v>13</v>
      </c>
      <c r="F51" t="s">
        <v>17</v>
      </c>
      <c r="G51">
        <v>55.47</v>
      </c>
      <c r="H51">
        <v>73.069999999999993</v>
      </c>
      <c r="I51">
        <v>103392430</v>
      </c>
      <c r="J51">
        <v>146533070</v>
      </c>
    </row>
    <row r="52" spans="1:10" x14ac:dyDescent="0.35">
      <c r="A52" t="s">
        <v>10</v>
      </c>
      <c r="B52" t="s">
        <v>116</v>
      </c>
      <c r="C52" t="s">
        <v>117</v>
      </c>
      <c r="D52">
        <v>0</v>
      </c>
      <c r="E52" t="s">
        <v>13</v>
      </c>
      <c r="F52" t="s">
        <v>29</v>
      </c>
      <c r="G52">
        <v>70.31</v>
      </c>
      <c r="H52">
        <v>81.430000000000007</v>
      </c>
      <c r="I52">
        <v>4268410</v>
      </c>
      <c r="J52">
        <v>5814640</v>
      </c>
    </row>
    <row r="53" spans="1:10" x14ac:dyDescent="0.35">
      <c r="A53" t="s">
        <v>10</v>
      </c>
      <c r="B53" t="s">
        <v>118</v>
      </c>
      <c r="C53" t="s">
        <v>119</v>
      </c>
      <c r="D53">
        <v>0</v>
      </c>
      <c r="E53" t="s">
        <v>13</v>
      </c>
      <c r="F53" t="s">
        <v>29</v>
      </c>
      <c r="G53">
        <v>64.2</v>
      </c>
      <c r="H53">
        <v>81.86</v>
      </c>
      <c r="I53">
        <v>4008410</v>
      </c>
      <c r="J53">
        <v>5521730</v>
      </c>
    </row>
    <row r="54" spans="1:10" x14ac:dyDescent="0.35">
      <c r="A54" t="s">
        <v>10</v>
      </c>
      <c r="B54" t="s">
        <v>120</v>
      </c>
      <c r="C54" t="s">
        <v>121</v>
      </c>
      <c r="D54">
        <v>0</v>
      </c>
      <c r="E54" t="s">
        <v>13</v>
      </c>
      <c r="F54" t="s">
        <v>29</v>
      </c>
      <c r="G54">
        <v>71.03</v>
      </c>
      <c r="H54">
        <v>82.85</v>
      </c>
      <c r="I54">
        <v>142700</v>
      </c>
      <c r="J54">
        <v>360720</v>
      </c>
    </row>
    <row r="55" spans="1:10" x14ac:dyDescent="0.35">
      <c r="A55" t="s">
        <v>10</v>
      </c>
      <c r="B55" t="s">
        <v>122</v>
      </c>
      <c r="C55" t="s">
        <v>123</v>
      </c>
      <c r="D55">
        <v>0</v>
      </c>
      <c r="E55" t="s">
        <v>13</v>
      </c>
      <c r="F55" t="s">
        <v>29</v>
      </c>
      <c r="G55">
        <v>65.58</v>
      </c>
      <c r="H55">
        <v>82.41</v>
      </c>
      <c r="I55">
        <v>2912700</v>
      </c>
      <c r="J55">
        <v>4933490</v>
      </c>
    </row>
    <row r="56" spans="1:10" x14ac:dyDescent="0.35">
      <c r="A56" t="s">
        <v>10</v>
      </c>
      <c r="B56" t="s">
        <v>124</v>
      </c>
      <c r="C56" t="s">
        <v>125</v>
      </c>
      <c r="D56">
        <v>0</v>
      </c>
      <c r="E56" t="s">
        <v>13</v>
      </c>
      <c r="F56" t="s">
        <v>17</v>
      </c>
      <c r="G56">
        <v>64.569999999999993</v>
      </c>
      <c r="H56">
        <v>75.63</v>
      </c>
      <c r="I56">
        <v>1918690</v>
      </c>
      <c r="J56">
        <v>1914320</v>
      </c>
    </row>
    <row r="57" spans="1:10" x14ac:dyDescent="0.35">
      <c r="A57" t="s">
        <v>10</v>
      </c>
      <c r="B57" t="s">
        <v>126</v>
      </c>
      <c r="C57" t="s">
        <v>127</v>
      </c>
      <c r="D57">
        <v>0</v>
      </c>
      <c r="E57" t="s">
        <v>13</v>
      </c>
      <c r="F57" t="s">
        <v>29</v>
      </c>
      <c r="G57">
        <v>71.59</v>
      </c>
      <c r="H57">
        <v>82.96</v>
      </c>
      <c r="I57">
        <v>3265210</v>
      </c>
      <c r="J57">
        <v>5347710</v>
      </c>
    </row>
    <row r="58" spans="1:10" x14ac:dyDescent="0.35">
      <c r="A58" t="s">
        <v>10</v>
      </c>
      <c r="B58" t="s">
        <v>128</v>
      </c>
      <c r="C58" t="s">
        <v>129</v>
      </c>
      <c r="D58">
        <v>0</v>
      </c>
      <c r="E58" t="s">
        <v>13</v>
      </c>
      <c r="F58" t="s">
        <v>29</v>
      </c>
      <c r="G58">
        <v>71.14</v>
      </c>
      <c r="H58">
        <v>83.05</v>
      </c>
      <c r="I58">
        <v>7016590</v>
      </c>
      <c r="J58">
        <v>10279160</v>
      </c>
    </row>
    <row r="59" spans="1:10" x14ac:dyDescent="0.35">
      <c r="A59" t="s">
        <v>10</v>
      </c>
      <c r="B59" t="s">
        <v>130</v>
      </c>
      <c r="C59" t="s">
        <v>131</v>
      </c>
      <c r="D59">
        <v>0</v>
      </c>
      <c r="E59" t="s">
        <v>13</v>
      </c>
      <c r="F59" t="s">
        <v>29</v>
      </c>
      <c r="G59">
        <v>68.63</v>
      </c>
      <c r="H59">
        <v>81.44</v>
      </c>
      <c r="I59">
        <v>50121040</v>
      </c>
      <c r="J59">
        <v>67111000</v>
      </c>
    </row>
    <row r="60" spans="1:10" x14ac:dyDescent="0.35">
      <c r="A60" t="s">
        <v>10</v>
      </c>
      <c r="B60" t="s">
        <v>132</v>
      </c>
      <c r="C60" t="s">
        <v>133</v>
      </c>
      <c r="D60">
        <v>0</v>
      </c>
      <c r="E60" t="s">
        <v>13</v>
      </c>
      <c r="F60" t="s">
        <v>22</v>
      </c>
      <c r="G60">
        <v>44.52</v>
      </c>
      <c r="H60">
        <v>79.47</v>
      </c>
      <c r="I60">
        <v>1247850</v>
      </c>
      <c r="J60">
        <v>2885030</v>
      </c>
    </row>
    <row r="61" spans="1:10" x14ac:dyDescent="0.35">
      <c r="A61" t="s">
        <v>10</v>
      </c>
      <c r="B61" t="s">
        <v>134</v>
      </c>
      <c r="C61" t="s">
        <v>135</v>
      </c>
      <c r="D61">
        <v>0</v>
      </c>
      <c r="E61" t="s">
        <v>13</v>
      </c>
      <c r="F61" t="s">
        <v>17</v>
      </c>
      <c r="G61">
        <v>66.209999999999994</v>
      </c>
      <c r="H61">
        <v>81.349999999999994</v>
      </c>
      <c r="I61">
        <v>7651090</v>
      </c>
      <c r="J61">
        <v>10718610</v>
      </c>
    </row>
    <row r="62" spans="1:10" x14ac:dyDescent="0.35">
      <c r="A62" t="s">
        <v>10</v>
      </c>
      <c r="B62" t="s">
        <v>136</v>
      </c>
      <c r="C62" t="s">
        <v>137</v>
      </c>
      <c r="D62">
        <v>0</v>
      </c>
      <c r="E62" t="s">
        <v>13</v>
      </c>
      <c r="F62" t="s">
        <v>29</v>
      </c>
      <c r="G62">
        <v>65.72</v>
      </c>
      <c r="H62">
        <v>83.34</v>
      </c>
      <c r="I62">
        <v>46391720</v>
      </c>
      <c r="J62">
        <v>60130180</v>
      </c>
    </row>
    <row r="63" spans="1:10" x14ac:dyDescent="0.35">
      <c r="A63" t="s">
        <v>10</v>
      </c>
      <c r="B63" t="s">
        <v>138</v>
      </c>
      <c r="C63" t="s">
        <v>139</v>
      </c>
      <c r="D63">
        <v>0</v>
      </c>
      <c r="E63" t="s">
        <v>13</v>
      </c>
      <c r="F63" t="s">
        <v>17</v>
      </c>
      <c r="G63">
        <v>58.48</v>
      </c>
      <c r="H63">
        <v>81.96</v>
      </c>
      <c r="I63">
        <v>8418860</v>
      </c>
      <c r="J63">
        <v>10343160</v>
      </c>
    </row>
    <row r="64" spans="1:10" x14ac:dyDescent="0.35">
      <c r="A64" t="s">
        <v>10</v>
      </c>
      <c r="B64" t="s">
        <v>140</v>
      </c>
      <c r="C64" t="s">
        <v>141</v>
      </c>
      <c r="D64">
        <v>0</v>
      </c>
      <c r="E64" t="s">
        <v>13</v>
      </c>
      <c r="F64" t="s">
        <v>29</v>
      </c>
      <c r="G64">
        <v>64.81</v>
      </c>
      <c r="H64">
        <v>81.91</v>
      </c>
      <c r="I64">
        <v>6936490</v>
      </c>
      <c r="J64">
        <v>8880880</v>
      </c>
    </row>
    <row r="65" spans="1:10" x14ac:dyDescent="0.35">
      <c r="A65" t="s">
        <v>10</v>
      </c>
      <c r="B65" t="s">
        <v>142</v>
      </c>
      <c r="C65" t="s">
        <v>143</v>
      </c>
      <c r="D65">
        <v>0</v>
      </c>
      <c r="E65" t="s">
        <v>13</v>
      </c>
      <c r="F65" t="s">
        <v>29</v>
      </c>
      <c r="G65">
        <v>66.31</v>
      </c>
      <c r="H65">
        <v>81.84</v>
      </c>
      <c r="I65">
        <v>8617540</v>
      </c>
      <c r="J65">
        <v>11490640</v>
      </c>
    </row>
    <row r="66" spans="1:10" x14ac:dyDescent="0.35">
      <c r="A66" t="s">
        <v>10</v>
      </c>
      <c r="B66" t="s">
        <v>144</v>
      </c>
      <c r="C66" t="s">
        <v>145</v>
      </c>
      <c r="D66">
        <v>0</v>
      </c>
      <c r="E66" t="s">
        <v>13</v>
      </c>
      <c r="F66" t="s">
        <v>29</v>
      </c>
      <c r="G66">
        <v>66.38</v>
      </c>
      <c r="H66">
        <v>82.73</v>
      </c>
      <c r="I66">
        <v>41883100</v>
      </c>
      <c r="J66">
        <v>65729450</v>
      </c>
    </row>
    <row r="67" spans="1:10" x14ac:dyDescent="0.35">
      <c r="A67" t="s">
        <v>10</v>
      </c>
      <c r="B67" t="s">
        <v>146</v>
      </c>
      <c r="C67" t="s">
        <v>147</v>
      </c>
      <c r="D67">
        <v>0</v>
      </c>
      <c r="E67" t="s">
        <v>13</v>
      </c>
      <c r="F67" t="s">
        <v>29</v>
      </c>
      <c r="G67">
        <v>66.81</v>
      </c>
      <c r="H67">
        <v>81.19</v>
      </c>
      <c r="I67">
        <v>69847820</v>
      </c>
      <c r="J67">
        <v>83559240</v>
      </c>
    </row>
    <row r="68" spans="1:10" x14ac:dyDescent="0.35">
      <c r="A68" t="s">
        <v>10</v>
      </c>
      <c r="B68" t="s">
        <v>148</v>
      </c>
      <c r="C68" t="s">
        <v>149</v>
      </c>
      <c r="D68">
        <v>0</v>
      </c>
      <c r="E68" t="s">
        <v>13</v>
      </c>
      <c r="F68" t="s">
        <v>29</v>
      </c>
      <c r="G68">
        <v>65.55</v>
      </c>
      <c r="H68">
        <v>81.59</v>
      </c>
      <c r="I68">
        <v>296590</v>
      </c>
      <c r="J68">
        <v>620220</v>
      </c>
    </row>
    <row r="69" spans="1:10" x14ac:dyDescent="0.35">
      <c r="A69" t="s">
        <v>10</v>
      </c>
      <c r="B69" t="s">
        <v>150</v>
      </c>
      <c r="C69" t="s">
        <v>151</v>
      </c>
      <c r="D69">
        <v>0</v>
      </c>
      <c r="E69" t="s">
        <v>13</v>
      </c>
      <c r="F69" t="s">
        <v>29</v>
      </c>
      <c r="G69">
        <v>71.44</v>
      </c>
      <c r="H69">
        <v>82.05</v>
      </c>
      <c r="I69">
        <v>10113800</v>
      </c>
      <c r="J69">
        <v>17537600</v>
      </c>
    </row>
    <row r="70" spans="1:10" x14ac:dyDescent="0.35">
      <c r="A70" t="s">
        <v>10</v>
      </c>
      <c r="B70" t="s">
        <v>152</v>
      </c>
      <c r="C70" t="s">
        <v>153</v>
      </c>
      <c r="D70">
        <v>0</v>
      </c>
      <c r="E70" t="s">
        <v>13</v>
      </c>
      <c r="F70" t="s">
        <v>29</v>
      </c>
      <c r="G70">
        <v>68.91</v>
      </c>
      <c r="H70">
        <v>83.78</v>
      </c>
      <c r="I70">
        <v>4692680</v>
      </c>
      <c r="J70">
        <v>8577540</v>
      </c>
    </row>
    <row r="71" spans="1:10" x14ac:dyDescent="0.35">
      <c r="A71" t="s">
        <v>10</v>
      </c>
      <c r="B71" t="s">
        <v>154</v>
      </c>
      <c r="C71" t="s">
        <v>155</v>
      </c>
      <c r="D71">
        <v>0</v>
      </c>
      <c r="E71" t="s">
        <v>13</v>
      </c>
      <c r="F71" t="s">
        <v>22</v>
      </c>
      <c r="G71">
        <v>56.56</v>
      </c>
      <c r="H71">
        <v>71.53</v>
      </c>
      <c r="I71">
        <v>1407180</v>
      </c>
      <c r="J71">
        <v>2823260</v>
      </c>
    </row>
    <row r="72" spans="1:10" x14ac:dyDescent="0.35">
      <c r="A72" t="s">
        <v>10</v>
      </c>
      <c r="B72" t="s">
        <v>156</v>
      </c>
      <c r="C72" t="s">
        <v>157</v>
      </c>
      <c r="D72">
        <v>0</v>
      </c>
      <c r="E72" t="s">
        <v>13</v>
      </c>
      <c r="F72" t="s">
        <v>22</v>
      </c>
      <c r="G72">
        <v>48.29</v>
      </c>
      <c r="H72">
        <v>72.25</v>
      </c>
      <c r="I72">
        <v>92930</v>
      </c>
      <c r="J72">
        <v>177670</v>
      </c>
    </row>
    <row r="73" spans="1:10" x14ac:dyDescent="0.35">
      <c r="A73" t="s">
        <v>10</v>
      </c>
      <c r="B73" t="s">
        <v>158</v>
      </c>
      <c r="C73" t="s">
        <v>159</v>
      </c>
      <c r="D73">
        <v>0</v>
      </c>
      <c r="E73" t="s">
        <v>13</v>
      </c>
      <c r="F73" t="s">
        <v>17</v>
      </c>
      <c r="G73">
        <v>57.46</v>
      </c>
      <c r="H73">
        <v>80.3</v>
      </c>
      <c r="I73">
        <v>926740</v>
      </c>
      <c r="J73">
        <v>4999590</v>
      </c>
    </row>
    <row r="74" spans="1:10" x14ac:dyDescent="0.35">
      <c r="A74" t="s">
        <v>10</v>
      </c>
      <c r="B74" t="s">
        <v>160</v>
      </c>
      <c r="C74" t="s">
        <v>161</v>
      </c>
      <c r="D74">
        <v>0</v>
      </c>
      <c r="E74" t="s">
        <v>13</v>
      </c>
      <c r="F74" t="s">
        <v>22</v>
      </c>
      <c r="G74">
        <v>44.2</v>
      </c>
      <c r="H74">
        <v>71.73</v>
      </c>
      <c r="I74">
        <v>2183520</v>
      </c>
      <c r="J74">
        <v>6222370</v>
      </c>
    </row>
    <row r="75" spans="1:10" x14ac:dyDescent="0.35">
      <c r="A75" t="s">
        <v>10</v>
      </c>
      <c r="B75" t="s">
        <v>162</v>
      </c>
      <c r="C75" t="s">
        <v>163</v>
      </c>
      <c r="D75">
        <v>0</v>
      </c>
      <c r="E75" t="s">
        <v>13</v>
      </c>
      <c r="F75" t="s">
        <v>22</v>
      </c>
      <c r="G75">
        <v>41.05</v>
      </c>
      <c r="H75">
        <v>72.12</v>
      </c>
      <c r="I75">
        <v>1558920</v>
      </c>
      <c r="J75">
        <v>9943670</v>
      </c>
    </row>
    <row r="76" spans="1:10" x14ac:dyDescent="0.35">
      <c r="A76" t="s">
        <v>10</v>
      </c>
      <c r="B76" t="s">
        <v>164</v>
      </c>
      <c r="C76" t="s">
        <v>165</v>
      </c>
      <c r="D76">
        <v>0</v>
      </c>
      <c r="E76" t="s">
        <v>13</v>
      </c>
      <c r="F76" t="s">
        <v>17</v>
      </c>
      <c r="G76">
        <v>43.84</v>
      </c>
      <c r="H76">
        <v>74.53</v>
      </c>
      <c r="I76">
        <v>27587970</v>
      </c>
      <c r="J76">
        <v>125763010</v>
      </c>
    </row>
    <row r="77" spans="1:10" x14ac:dyDescent="0.35">
      <c r="A77" t="s">
        <v>10</v>
      </c>
      <c r="B77" t="s">
        <v>166</v>
      </c>
      <c r="C77" t="s">
        <v>167</v>
      </c>
      <c r="D77">
        <v>0</v>
      </c>
      <c r="E77" t="s">
        <v>13</v>
      </c>
      <c r="F77" t="s">
        <v>17</v>
      </c>
      <c r="G77">
        <v>55.4</v>
      </c>
      <c r="H77">
        <v>78.510000000000005</v>
      </c>
      <c r="I77">
        <v>860890</v>
      </c>
      <c r="J77">
        <v>4234710</v>
      </c>
    </row>
    <row r="78" spans="1:10" x14ac:dyDescent="0.35">
      <c r="A78" t="s">
        <v>10</v>
      </c>
      <c r="B78" t="s">
        <v>168</v>
      </c>
      <c r="C78" t="s">
        <v>169</v>
      </c>
      <c r="D78">
        <v>0</v>
      </c>
      <c r="E78" t="s">
        <v>13</v>
      </c>
      <c r="F78" t="s">
        <v>17</v>
      </c>
      <c r="G78">
        <v>48.29</v>
      </c>
      <c r="H78">
        <v>76.790000000000006</v>
      </c>
      <c r="I78">
        <v>11767020</v>
      </c>
      <c r="J78">
        <v>49908050</v>
      </c>
    </row>
    <row r="79" spans="1:10" x14ac:dyDescent="0.35">
      <c r="A79" t="s">
        <v>10</v>
      </c>
      <c r="B79" t="s">
        <v>170</v>
      </c>
      <c r="C79" t="s">
        <v>171</v>
      </c>
      <c r="D79">
        <v>0</v>
      </c>
      <c r="E79" t="s">
        <v>13</v>
      </c>
      <c r="F79" t="s">
        <v>22</v>
      </c>
      <c r="G79">
        <v>58.05</v>
      </c>
      <c r="H79">
        <v>73.67</v>
      </c>
      <c r="I79">
        <v>1504410</v>
      </c>
      <c r="J79">
        <v>6515090</v>
      </c>
    </row>
    <row r="80" spans="1:10" x14ac:dyDescent="0.35">
      <c r="A80" t="s">
        <v>10</v>
      </c>
      <c r="B80" t="s">
        <v>172</v>
      </c>
      <c r="C80" t="s">
        <v>173</v>
      </c>
      <c r="D80">
        <v>0</v>
      </c>
      <c r="E80" t="s">
        <v>13</v>
      </c>
      <c r="F80" t="s">
        <v>17</v>
      </c>
      <c r="G80">
        <v>46.03</v>
      </c>
      <c r="H80">
        <v>76.27</v>
      </c>
      <c r="I80">
        <v>7677390</v>
      </c>
      <c r="J80">
        <v>32449270</v>
      </c>
    </row>
    <row r="81" spans="1:10" x14ac:dyDescent="0.35">
      <c r="A81" t="s">
        <v>10</v>
      </c>
      <c r="B81" t="s">
        <v>174</v>
      </c>
      <c r="C81" t="s">
        <v>175</v>
      </c>
      <c r="D81">
        <v>0</v>
      </c>
      <c r="E81" t="s">
        <v>13</v>
      </c>
      <c r="F81" t="s">
        <v>29</v>
      </c>
      <c r="G81">
        <v>68.209999999999994</v>
      </c>
      <c r="H81">
        <v>82.28</v>
      </c>
      <c r="I81">
        <v>13741790</v>
      </c>
      <c r="J81">
        <v>37782960</v>
      </c>
    </row>
    <row r="82" spans="1:10" x14ac:dyDescent="0.35">
      <c r="A82" t="s">
        <v>10</v>
      </c>
      <c r="B82" t="s">
        <v>176</v>
      </c>
      <c r="C82" t="s">
        <v>177</v>
      </c>
      <c r="D82">
        <v>0</v>
      </c>
      <c r="E82" t="s">
        <v>13</v>
      </c>
      <c r="F82" t="s">
        <v>29</v>
      </c>
      <c r="G82">
        <v>68.069999999999993</v>
      </c>
      <c r="H82">
        <v>78.92</v>
      </c>
      <c r="I82">
        <v>154202680</v>
      </c>
      <c r="J82">
        <v>337790100</v>
      </c>
    </row>
    <row r="83" spans="1:10" x14ac:dyDescent="0.35">
      <c r="A83" t="s">
        <v>10</v>
      </c>
      <c r="B83" t="s">
        <v>178</v>
      </c>
      <c r="C83" t="s">
        <v>179</v>
      </c>
      <c r="D83">
        <v>0</v>
      </c>
      <c r="E83" t="s">
        <v>13</v>
      </c>
      <c r="F83" t="s">
        <v>29</v>
      </c>
      <c r="G83">
        <v>69</v>
      </c>
      <c r="H83">
        <v>83.24</v>
      </c>
      <c r="I83">
        <v>8176770</v>
      </c>
      <c r="J83">
        <v>25482710</v>
      </c>
    </row>
    <row r="84" spans="1:10" x14ac:dyDescent="0.35">
      <c r="A84" t="s">
        <v>10</v>
      </c>
      <c r="B84" t="s">
        <v>180</v>
      </c>
      <c r="C84" t="s">
        <v>181</v>
      </c>
      <c r="D84">
        <v>0</v>
      </c>
      <c r="E84" t="s">
        <v>13</v>
      </c>
      <c r="F84" t="s">
        <v>29</v>
      </c>
      <c r="G84">
        <v>69.25</v>
      </c>
      <c r="H84">
        <v>81.83</v>
      </c>
      <c r="I84">
        <v>1911260</v>
      </c>
      <c r="J84">
        <v>4989440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670D-BB18-429F-9AC3-DC7104899026}">
  <dimension ref="A1:R84"/>
  <sheetViews>
    <sheetView tabSelected="1" topLeftCell="A22" zoomScale="90" zoomScaleNormal="90" workbookViewId="0">
      <selection activeCell="K36" sqref="I1:R84"/>
    </sheetView>
  </sheetViews>
  <sheetFormatPr defaultRowHeight="14.5" x14ac:dyDescent="0.35"/>
  <cols>
    <col min="5" max="5" width="11.81640625" bestFit="1" customWidth="1"/>
    <col min="6" max="6" width="10.81640625" bestFit="1" customWidth="1"/>
    <col min="11" max="11" width="10.81640625" customWidth="1"/>
    <col min="15" max="15" width="19.26953125" customWidth="1"/>
  </cols>
  <sheetData>
    <row r="1" spans="1:18" x14ac:dyDescent="0.35">
      <c r="A1" s="3" t="s">
        <v>189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194</v>
      </c>
      <c r="P1" t="s">
        <v>195</v>
      </c>
      <c r="Q1" t="s">
        <v>8</v>
      </c>
      <c r="R1" t="s">
        <v>9</v>
      </c>
    </row>
    <row r="2" spans="1:18" x14ac:dyDescent="0.35">
      <c r="E2">
        <v>1950</v>
      </c>
      <c r="F2">
        <v>2019</v>
      </c>
      <c r="I2" t="s">
        <v>10</v>
      </c>
      <c r="J2" t="s">
        <v>11</v>
      </c>
      <c r="K2" t="s">
        <v>12</v>
      </c>
      <c r="L2">
        <v>65</v>
      </c>
      <c r="M2" t="s">
        <v>13</v>
      </c>
      <c r="N2" t="s">
        <v>14</v>
      </c>
      <c r="O2">
        <v>11.05</v>
      </c>
      <c r="P2">
        <v>13.41</v>
      </c>
      <c r="Q2">
        <v>72690</v>
      </c>
      <c r="R2">
        <v>294270</v>
      </c>
    </row>
    <row r="3" spans="1:18" x14ac:dyDescent="0.35">
      <c r="C3" t="s">
        <v>10</v>
      </c>
      <c r="D3" t="s">
        <v>183</v>
      </c>
      <c r="I3" t="s">
        <v>10</v>
      </c>
      <c r="J3" t="s">
        <v>15</v>
      </c>
      <c r="K3" t="s">
        <v>16</v>
      </c>
      <c r="L3">
        <v>65</v>
      </c>
      <c r="M3" t="s">
        <v>13</v>
      </c>
      <c r="N3" t="s">
        <v>14</v>
      </c>
      <c r="O3">
        <v>11</v>
      </c>
      <c r="P3">
        <v>12.87</v>
      </c>
      <c r="Q3">
        <v>6170</v>
      </c>
      <c r="R3">
        <v>35090</v>
      </c>
    </row>
    <row r="4" spans="1:18" x14ac:dyDescent="0.35">
      <c r="C4" t="s">
        <v>10</v>
      </c>
      <c r="D4" t="s">
        <v>184</v>
      </c>
      <c r="E4">
        <f>SUMIF(N2:N232, "High-income",Q2:Q232)</f>
        <v>39361630</v>
      </c>
      <c r="F4">
        <f>SUMIF(N2:N232, "High-income",R2:R232)</f>
        <v>137492040</v>
      </c>
      <c r="I4" t="s">
        <v>10</v>
      </c>
      <c r="J4" t="s">
        <v>18</v>
      </c>
      <c r="K4" t="s">
        <v>19</v>
      </c>
      <c r="L4">
        <v>65</v>
      </c>
      <c r="M4" t="s">
        <v>13</v>
      </c>
      <c r="N4" t="s">
        <v>14</v>
      </c>
      <c r="O4">
        <v>10.3</v>
      </c>
      <c r="P4">
        <v>14.31</v>
      </c>
      <c r="Q4">
        <v>531860</v>
      </c>
      <c r="R4">
        <v>3516310</v>
      </c>
    </row>
    <row r="5" spans="1:18" x14ac:dyDescent="0.35">
      <c r="D5" t="s">
        <v>185</v>
      </c>
      <c r="E5">
        <f t="array" ref="E5">SUMPRODUCT(IF(N2:N232="High-income",1,0),O2:O232, Q2:Q232)/SUMIF(N2:N232, "High-income", Q2:Q232)</f>
        <v>13.595802175875336</v>
      </c>
      <c r="F5">
        <f t="array" ref="F5">SUMPRODUCT(IF(N2:N232="High-income",1,0),P2:P232, R2:R232)/SUMIF(N2:N232, "High-income", R2:R232)</f>
        <v>20.280820747877474</v>
      </c>
      <c r="I5" t="s">
        <v>10</v>
      </c>
      <c r="J5" t="s">
        <v>20</v>
      </c>
      <c r="K5" t="s">
        <v>21</v>
      </c>
      <c r="L5">
        <v>65</v>
      </c>
      <c r="M5" t="s">
        <v>13</v>
      </c>
      <c r="N5" t="s">
        <v>14</v>
      </c>
      <c r="O5">
        <v>11.12</v>
      </c>
      <c r="P5">
        <v>13.8</v>
      </c>
      <c r="Q5">
        <v>305610</v>
      </c>
      <c r="R5">
        <v>1406450</v>
      </c>
    </row>
    <row r="6" spans="1:18" x14ac:dyDescent="0.35">
      <c r="I6" t="s">
        <v>10</v>
      </c>
      <c r="J6" t="s">
        <v>23</v>
      </c>
      <c r="K6" t="s">
        <v>24</v>
      </c>
      <c r="L6">
        <v>65</v>
      </c>
      <c r="M6" t="s">
        <v>13</v>
      </c>
      <c r="N6" t="s">
        <v>14</v>
      </c>
      <c r="O6">
        <v>10.54</v>
      </c>
      <c r="P6">
        <v>13.64</v>
      </c>
      <c r="Q6">
        <v>90480</v>
      </c>
      <c r="R6">
        <v>526090</v>
      </c>
    </row>
    <row r="7" spans="1:18" x14ac:dyDescent="0.35">
      <c r="A7" s="3" t="s">
        <v>186</v>
      </c>
      <c r="B7">
        <v>1950</v>
      </c>
      <c r="C7">
        <v>2019</v>
      </c>
      <c r="I7" t="s">
        <v>10</v>
      </c>
      <c r="J7" t="s">
        <v>25</v>
      </c>
      <c r="K7" t="s">
        <v>26</v>
      </c>
      <c r="L7">
        <v>65</v>
      </c>
      <c r="M7" t="s">
        <v>13</v>
      </c>
      <c r="N7" t="s">
        <v>17</v>
      </c>
      <c r="O7">
        <v>9.6300000000000008</v>
      </c>
      <c r="P7">
        <v>17.010000000000002</v>
      </c>
      <c r="Q7">
        <v>17250</v>
      </c>
      <c r="R7">
        <v>140160</v>
      </c>
    </row>
    <row r="8" spans="1:18" x14ac:dyDescent="0.35">
      <c r="A8" t="s">
        <v>187</v>
      </c>
      <c r="B8">
        <f t="array" ref="B8">SUMPRODUCT(IF(N2:N232="High-income",1,0),(O2:O232 -E5)^2,  Q2:Q232)/SUMIF(N2:N232, "High-income", Q2:Q232)</f>
        <v>0.16413338350283888</v>
      </c>
      <c r="C8">
        <f t="array" ref="C8">SUMPRODUCT(IF(N2:N232="High-income",1,0),(P2:P232-F5)^2, R2:R232)/SUMIF(N2:N232, "High-income", R2:R232)</f>
        <v>0.53864140472887612</v>
      </c>
      <c r="I8" t="s">
        <v>10</v>
      </c>
      <c r="J8" t="s">
        <v>27</v>
      </c>
      <c r="K8" t="s">
        <v>28</v>
      </c>
      <c r="L8">
        <v>65</v>
      </c>
      <c r="M8" t="s">
        <v>13</v>
      </c>
      <c r="N8" t="s">
        <v>14</v>
      </c>
      <c r="O8">
        <v>11.62</v>
      </c>
      <c r="P8">
        <v>13.68</v>
      </c>
      <c r="Q8">
        <v>59590</v>
      </c>
      <c r="R8">
        <v>428910</v>
      </c>
    </row>
    <row r="9" spans="1:18" x14ac:dyDescent="0.35">
      <c r="A9" t="s">
        <v>188</v>
      </c>
      <c r="B9">
        <f>SQRT(B8)</f>
        <v>0.40513378469690586</v>
      </c>
      <c r="C9">
        <f>SQRT(C8)</f>
        <v>0.73392193367474456</v>
      </c>
      <c r="I9" t="s">
        <v>10</v>
      </c>
      <c r="J9" t="s">
        <v>30</v>
      </c>
      <c r="K9" t="s">
        <v>31</v>
      </c>
      <c r="L9">
        <v>65</v>
      </c>
      <c r="M9" t="s">
        <v>13</v>
      </c>
      <c r="N9" t="s">
        <v>14</v>
      </c>
      <c r="O9">
        <v>10.69</v>
      </c>
      <c r="P9">
        <v>15.54</v>
      </c>
      <c r="Q9">
        <v>164100</v>
      </c>
      <c r="R9">
        <v>875660</v>
      </c>
    </row>
    <row r="10" spans="1:18" x14ac:dyDescent="0.35">
      <c r="I10" t="s">
        <v>10</v>
      </c>
      <c r="J10" t="s">
        <v>32</v>
      </c>
      <c r="K10" t="s">
        <v>33</v>
      </c>
      <c r="L10">
        <v>65</v>
      </c>
      <c r="M10" t="s">
        <v>13</v>
      </c>
      <c r="N10" t="s">
        <v>14</v>
      </c>
      <c r="O10">
        <v>10.6</v>
      </c>
      <c r="P10">
        <v>14.41</v>
      </c>
      <c r="Q10">
        <v>167890</v>
      </c>
      <c r="R10">
        <v>1776650</v>
      </c>
    </row>
    <row r="11" spans="1:18" x14ac:dyDescent="0.35">
      <c r="I11" t="s">
        <v>10</v>
      </c>
      <c r="J11" t="s">
        <v>34</v>
      </c>
      <c r="K11" t="s">
        <v>35</v>
      </c>
      <c r="L11">
        <v>65</v>
      </c>
      <c r="M11" t="s">
        <v>13</v>
      </c>
      <c r="N11" t="s">
        <v>14</v>
      </c>
      <c r="O11">
        <v>13.19</v>
      </c>
      <c r="P11">
        <v>12.53</v>
      </c>
      <c r="Q11">
        <v>64260</v>
      </c>
      <c r="R11">
        <v>330850</v>
      </c>
    </row>
    <row r="12" spans="1:18" x14ac:dyDescent="0.35">
      <c r="A12" s="3" t="s">
        <v>190</v>
      </c>
      <c r="I12" t="s">
        <v>10</v>
      </c>
      <c r="J12" t="s">
        <v>36</v>
      </c>
      <c r="K12" t="s">
        <v>37</v>
      </c>
      <c r="L12">
        <v>65</v>
      </c>
      <c r="M12" t="s">
        <v>13</v>
      </c>
      <c r="N12" t="s">
        <v>22</v>
      </c>
      <c r="O12">
        <v>10.72</v>
      </c>
      <c r="P12">
        <v>13.2</v>
      </c>
      <c r="Q12">
        <v>133990</v>
      </c>
      <c r="R12">
        <v>876730</v>
      </c>
    </row>
    <row r="13" spans="1:18" x14ac:dyDescent="0.35">
      <c r="E13">
        <v>1950</v>
      </c>
      <c r="F13">
        <v>2019</v>
      </c>
      <c r="I13" t="s">
        <v>10</v>
      </c>
      <c r="J13" t="s">
        <v>38</v>
      </c>
      <c r="K13" t="s">
        <v>39</v>
      </c>
      <c r="L13">
        <v>65</v>
      </c>
      <c r="M13" t="s">
        <v>13</v>
      </c>
      <c r="N13" t="s">
        <v>14</v>
      </c>
      <c r="O13">
        <v>11.21</v>
      </c>
      <c r="P13">
        <v>12.84</v>
      </c>
      <c r="Q13">
        <v>150010</v>
      </c>
      <c r="R13">
        <v>710190</v>
      </c>
    </row>
    <row r="14" spans="1:18" x14ac:dyDescent="0.35">
      <c r="C14" t="s">
        <v>10</v>
      </c>
      <c r="D14" t="s">
        <v>183</v>
      </c>
      <c r="I14" t="s">
        <v>10</v>
      </c>
      <c r="J14" t="s">
        <v>40</v>
      </c>
      <c r="K14" t="s">
        <v>41</v>
      </c>
      <c r="L14">
        <v>65</v>
      </c>
      <c r="M14" t="s">
        <v>13</v>
      </c>
      <c r="N14" t="s">
        <v>14</v>
      </c>
      <c r="O14">
        <v>10.02</v>
      </c>
      <c r="P14">
        <v>11.96</v>
      </c>
      <c r="Q14">
        <v>108570</v>
      </c>
      <c r="R14">
        <v>341820</v>
      </c>
    </row>
    <row r="15" spans="1:18" x14ac:dyDescent="0.35">
      <c r="C15" t="s">
        <v>10</v>
      </c>
      <c r="D15" t="s">
        <v>184</v>
      </c>
      <c r="E15">
        <f>SUMIF(N2:N243, "Upper-middle income", Q2:Q243)</f>
        <v>11971700</v>
      </c>
      <c r="F15">
        <f>SUMIF(N2:N243, "Upper-middle income",R2:R243)</f>
        <v>59082650</v>
      </c>
      <c r="I15" t="s">
        <v>10</v>
      </c>
      <c r="J15" t="s">
        <v>42</v>
      </c>
      <c r="K15" t="s">
        <v>43</v>
      </c>
      <c r="L15">
        <v>65</v>
      </c>
      <c r="M15" t="s">
        <v>13</v>
      </c>
      <c r="N15" t="s">
        <v>22</v>
      </c>
      <c r="O15">
        <v>11.37</v>
      </c>
      <c r="P15">
        <v>12.81</v>
      </c>
      <c r="Q15">
        <v>28070</v>
      </c>
      <c r="R15">
        <v>153250</v>
      </c>
    </row>
    <row r="16" spans="1:18" x14ac:dyDescent="0.35">
      <c r="D16" t="s">
        <v>185</v>
      </c>
      <c r="E16">
        <f t="array" ref="E16">SUMPRODUCT(IF(N2:N243="Upper-middle income",1,0),O2:O243, Q2:Q243)/SUMIF(N2:N243, "Upper-middle income", Q2:Q243)</f>
        <v>12.594179657024482</v>
      </c>
      <c r="F16">
        <f t="array" ref="F16">SUMPRODUCT(IF(N2:N243="Upper-middle income",1,0),P2:P243, R2:R243)/SUMIF(N2:N243, "Upper-middle income", R2:R243)</f>
        <v>17.302370802596023</v>
      </c>
      <c r="I16" t="s">
        <v>10</v>
      </c>
      <c r="J16" t="s">
        <v>44</v>
      </c>
      <c r="K16" t="s">
        <v>45</v>
      </c>
      <c r="L16">
        <v>65</v>
      </c>
      <c r="M16" t="s">
        <v>13</v>
      </c>
      <c r="N16" t="s">
        <v>14</v>
      </c>
      <c r="O16">
        <v>10.65</v>
      </c>
      <c r="P16">
        <v>13.36</v>
      </c>
      <c r="Q16">
        <v>463180</v>
      </c>
      <c r="R16">
        <v>2875130</v>
      </c>
    </row>
    <row r="17" spans="1:18" x14ac:dyDescent="0.35">
      <c r="I17" t="s">
        <v>10</v>
      </c>
      <c r="J17" t="s">
        <v>46</v>
      </c>
      <c r="K17" t="s">
        <v>47</v>
      </c>
      <c r="L17">
        <v>65</v>
      </c>
      <c r="M17" t="s">
        <v>13</v>
      </c>
      <c r="N17" t="s">
        <v>17</v>
      </c>
      <c r="O17">
        <v>11.56</v>
      </c>
      <c r="P17">
        <v>14.23</v>
      </c>
      <c r="Q17">
        <v>34130</v>
      </c>
      <c r="R17">
        <v>90590</v>
      </c>
    </row>
    <row r="18" spans="1:18" x14ac:dyDescent="0.35">
      <c r="A18" s="3" t="s">
        <v>186</v>
      </c>
      <c r="B18">
        <v>1950</v>
      </c>
      <c r="C18">
        <v>2019</v>
      </c>
      <c r="I18" t="s">
        <v>10</v>
      </c>
      <c r="J18" t="s">
        <v>48</v>
      </c>
      <c r="K18" t="s">
        <v>49</v>
      </c>
      <c r="L18">
        <v>65</v>
      </c>
      <c r="M18" t="s">
        <v>13</v>
      </c>
      <c r="N18" t="s">
        <v>22</v>
      </c>
      <c r="O18">
        <v>11.23</v>
      </c>
      <c r="P18">
        <v>13.25</v>
      </c>
      <c r="Q18">
        <v>623690</v>
      </c>
      <c r="R18">
        <v>4940490</v>
      </c>
    </row>
    <row r="19" spans="1:18" x14ac:dyDescent="0.35">
      <c r="A19" t="s">
        <v>187</v>
      </c>
      <c r="B19">
        <f t="array" ref="B19">SUMPRODUCT(IF(N2:N243="Upper-middle income",1,0),(O2:O243 -E16)^2,  Q2:Q243)/SUMIF(N2:N243, "Upper-middle income", Q2:Q243)</f>
        <v>1.0881668955949173</v>
      </c>
      <c r="C19">
        <f t="array" ref="C19">SUMPRODUCT(IF(N2:N243="Upper-middle income",1,0),(P2:P243 -F16)^2,  R2:R243)/SUMIF(N2:N243, "Upper-middle income", R2:R243)</f>
        <v>1.2341033226989095</v>
      </c>
      <c r="I19" t="s">
        <v>10</v>
      </c>
      <c r="J19" t="s">
        <v>50</v>
      </c>
      <c r="K19" t="s">
        <v>51</v>
      </c>
      <c r="L19">
        <v>65</v>
      </c>
      <c r="M19" t="s">
        <v>13</v>
      </c>
      <c r="N19" t="s">
        <v>22</v>
      </c>
      <c r="O19">
        <v>10.130000000000001</v>
      </c>
      <c r="P19">
        <v>15.37</v>
      </c>
      <c r="Q19">
        <v>255670</v>
      </c>
      <c r="R19">
        <v>2433440</v>
      </c>
    </row>
    <row r="20" spans="1:18" x14ac:dyDescent="0.35">
      <c r="A20" t="s">
        <v>188</v>
      </c>
      <c r="B20">
        <f>SQRT(B19)</f>
        <v>1.0431523836884606</v>
      </c>
      <c r="C20">
        <f>SQRT(C19)</f>
        <v>1.1109020310985616</v>
      </c>
      <c r="I20" t="s">
        <v>10</v>
      </c>
      <c r="J20" t="s">
        <v>52</v>
      </c>
      <c r="K20" t="s">
        <v>53</v>
      </c>
      <c r="L20">
        <v>65</v>
      </c>
      <c r="M20" t="s">
        <v>13</v>
      </c>
      <c r="N20" t="s">
        <v>22</v>
      </c>
      <c r="O20">
        <v>10.7</v>
      </c>
      <c r="P20">
        <v>15.9</v>
      </c>
      <c r="Q20">
        <v>159610</v>
      </c>
      <c r="R20">
        <v>943570</v>
      </c>
    </row>
    <row r="21" spans="1:18" x14ac:dyDescent="0.35">
      <c r="I21" t="s">
        <v>10</v>
      </c>
      <c r="J21" t="s">
        <v>54</v>
      </c>
      <c r="K21" t="s">
        <v>55</v>
      </c>
      <c r="L21">
        <v>65</v>
      </c>
      <c r="M21" t="s">
        <v>13</v>
      </c>
      <c r="N21" t="s">
        <v>14</v>
      </c>
      <c r="O21">
        <v>11.22</v>
      </c>
      <c r="P21">
        <v>12.48</v>
      </c>
      <c r="Q21">
        <v>36820</v>
      </c>
      <c r="R21">
        <v>83520</v>
      </c>
    </row>
    <row r="22" spans="1:18" x14ac:dyDescent="0.35">
      <c r="I22" t="s">
        <v>10</v>
      </c>
      <c r="J22" t="s">
        <v>56</v>
      </c>
      <c r="K22" t="s">
        <v>57</v>
      </c>
      <c r="L22">
        <v>65</v>
      </c>
      <c r="M22" t="s">
        <v>13</v>
      </c>
      <c r="N22" t="s">
        <v>14</v>
      </c>
      <c r="O22">
        <v>9.1300000000000008</v>
      </c>
      <c r="P22">
        <v>12.22</v>
      </c>
      <c r="Q22">
        <v>84530</v>
      </c>
      <c r="R22">
        <v>536470</v>
      </c>
    </row>
    <row r="23" spans="1:18" x14ac:dyDescent="0.35">
      <c r="A23" s="3" t="s">
        <v>191</v>
      </c>
      <c r="I23" t="s">
        <v>10</v>
      </c>
      <c r="J23" t="s">
        <v>58</v>
      </c>
      <c r="K23" t="s">
        <v>59</v>
      </c>
      <c r="L23">
        <v>65</v>
      </c>
      <c r="M23" t="s">
        <v>13</v>
      </c>
      <c r="N23" t="s">
        <v>14</v>
      </c>
      <c r="O23">
        <v>9.91</v>
      </c>
      <c r="P23">
        <v>13.85</v>
      </c>
      <c r="Q23">
        <v>7660</v>
      </c>
      <c r="R23">
        <v>66750</v>
      </c>
    </row>
    <row r="24" spans="1:18" x14ac:dyDescent="0.35">
      <c r="E24">
        <v>1950</v>
      </c>
      <c r="F24">
        <v>2019</v>
      </c>
      <c r="I24" t="s">
        <v>10</v>
      </c>
      <c r="J24" t="s">
        <v>60</v>
      </c>
      <c r="K24" t="s">
        <v>61</v>
      </c>
      <c r="L24">
        <v>65</v>
      </c>
      <c r="M24" t="s">
        <v>13</v>
      </c>
      <c r="N24" t="s">
        <v>14</v>
      </c>
      <c r="O24">
        <v>10.65</v>
      </c>
      <c r="P24">
        <v>13.42</v>
      </c>
      <c r="Q24">
        <v>160710</v>
      </c>
      <c r="R24">
        <v>450590</v>
      </c>
    </row>
    <row r="25" spans="1:18" x14ac:dyDescent="0.35">
      <c r="C25" t="s">
        <v>10</v>
      </c>
      <c r="D25" t="s">
        <v>183</v>
      </c>
      <c r="I25" t="s">
        <v>10</v>
      </c>
      <c r="J25" t="s">
        <v>62</v>
      </c>
      <c r="K25" t="s">
        <v>63</v>
      </c>
      <c r="L25">
        <v>65</v>
      </c>
      <c r="M25" t="s">
        <v>13</v>
      </c>
      <c r="N25" t="s">
        <v>14</v>
      </c>
      <c r="O25">
        <v>11.15</v>
      </c>
      <c r="P25">
        <v>13.27</v>
      </c>
      <c r="Q25">
        <v>18790</v>
      </c>
      <c r="R25">
        <v>58730</v>
      </c>
    </row>
    <row r="26" spans="1:18" x14ac:dyDescent="0.35">
      <c r="C26" t="s">
        <v>10</v>
      </c>
      <c r="D26" t="s">
        <v>184</v>
      </c>
      <c r="E26">
        <f>SUMIF(N2:N254, "Lower-middle income", Q2:Q254)</f>
        <v>5221060</v>
      </c>
      <c r="F26">
        <f>SUMIF(N2:N254, "Lower-middle income",R2:R254)</f>
        <v>42635710</v>
      </c>
      <c r="I26" t="s">
        <v>10</v>
      </c>
      <c r="J26" t="s">
        <v>64</v>
      </c>
      <c r="K26" t="s">
        <v>65</v>
      </c>
      <c r="L26">
        <v>65</v>
      </c>
      <c r="M26" t="s">
        <v>13</v>
      </c>
      <c r="N26" t="s">
        <v>14</v>
      </c>
      <c r="O26">
        <v>8.8699999999999992</v>
      </c>
      <c r="P26">
        <v>12.18</v>
      </c>
      <c r="Q26">
        <v>131170</v>
      </c>
      <c r="R26">
        <v>531580</v>
      </c>
    </row>
    <row r="27" spans="1:18" x14ac:dyDescent="0.35">
      <c r="D27" t="s">
        <v>185</v>
      </c>
      <c r="E27">
        <f t="array" ref="E27">SUMPRODUCT(IF(N2:N254="Lower-middle income",1,0),O2:O254, Q2:Q254)/SUMIF(N2:N254, "Lower-middle income", Q2:Q254)</f>
        <v>11.008026971534516</v>
      </c>
      <c r="F27">
        <f t="array" ref="F27">SUMPRODUCT(IF(N2:N254="Lower-middle income",1,0),P2:P254, R2:R254)/SUMIF(N2:N254, "Lower-middle income", R2:R254)</f>
        <v>14.043839832853729</v>
      </c>
      <c r="I27" t="s">
        <v>10</v>
      </c>
      <c r="J27" t="s">
        <v>66</v>
      </c>
      <c r="K27" t="s">
        <v>67</v>
      </c>
      <c r="L27">
        <v>65</v>
      </c>
      <c r="M27" t="s">
        <v>13</v>
      </c>
      <c r="N27" t="s">
        <v>14</v>
      </c>
      <c r="O27">
        <v>11.04</v>
      </c>
      <c r="P27">
        <v>13.3</v>
      </c>
      <c r="Q27">
        <v>9500</v>
      </c>
      <c r="R27">
        <v>147430</v>
      </c>
    </row>
    <row r="28" spans="1:18" x14ac:dyDescent="0.35">
      <c r="I28" t="s">
        <v>10</v>
      </c>
      <c r="J28" t="s">
        <v>68</v>
      </c>
      <c r="K28" t="s">
        <v>69</v>
      </c>
      <c r="L28">
        <v>65</v>
      </c>
      <c r="M28" t="s">
        <v>13</v>
      </c>
      <c r="N28" t="s">
        <v>14</v>
      </c>
      <c r="O28">
        <v>9.02</v>
      </c>
      <c r="P28">
        <v>12.73</v>
      </c>
      <c r="Q28">
        <v>23770</v>
      </c>
      <c r="R28">
        <v>576170</v>
      </c>
    </row>
    <row r="29" spans="1:18" x14ac:dyDescent="0.35">
      <c r="A29" s="3" t="s">
        <v>186</v>
      </c>
      <c r="B29">
        <v>1950</v>
      </c>
      <c r="C29">
        <v>2019</v>
      </c>
      <c r="I29" t="s">
        <v>10</v>
      </c>
      <c r="J29" t="s">
        <v>70</v>
      </c>
      <c r="K29" t="s">
        <v>71</v>
      </c>
      <c r="L29">
        <v>65</v>
      </c>
      <c r="M29" t="s">
        <v>13</v>
      </c>
      <c r="N29" t="s">
        <v>22</v>
      </c>
      <c r="O29">
        <v>10.33</v>
      </c>
      <c r="P29">
        <v>11.96</v>
      </c>
      <c r="Q29">
        <v>1116820</v>
      </c>
      <c r="R29">
        <v>6231970</v>
      </c>
    </row>
    <row r="30" spans="1:18" x14ac:dyDescent="0.35">
      <c r="A30" t="s">
        <v>187</v>
      </c>
      <c r="B30">
        <f t="array" ref="B30">SUMPRODUCT(IF(N2:N254="Lower-middle income",1,0),(O2:O254 -E27)^2,  Q2:Q254)/SUMIF(N2:N254, "Lower-middle income", Q2:Q254)</f>
        <v>0.25497137099398742</v>
      </c>
      <c r="C30">
        <f t="array" ref="C30">SUMPRODUCT(IF(N2:N254="Lower-middle income",1,0),(P2:P254 -F27)^2,  R2:R254)/SUMIF(N2:N254, "Lower-middle income", R2:R254)</f>
        <v>1.6174759968956574</v>
      </c>
      <c r="I30" t="s">
        <v>10</v>
      </c>
      <c r="J30" t="s">
        <v>72</v>
      </c>
      <c r="K30" t="s">
        <v>73</v>
      </c>
      <c r="L30">
        <v>65</v>
      </c>
      <c r="M30" t="s">
        <v>13</v>
      </c>
      <c r="N30" t="s">
        <v>14</v>
      </c>
      <c r="O30">
        <v>11.21</v>
      </c>
      <c r="P30">
        <v>12.33</v>
      </c>
      <c r="Q30">
        <v>60360</v>
      </c>
      <c r="R30">
        <v>242440</v>
      </c>
    </row>
    <row r="31" spans="1:18" x14ac:dyDescent="0.35">
      <c r="A31" t="s">
        <v>188</v>
      </c>
      <c r="B31">
        <f>SQRT(B30)</f>
        <v>0.50494689918246594</v>
      </c>
      <c r="C31">
        <f>SQRT(C30)</f>
        <v>1.2718002975686307</v>
      </c>
      <c r="I31" t="s">
        <v>10</v>
      </c>
      <c r="J31" t="s">
        <v>74</v>
      </c>
      <c r="K31" t="s">
        <v>75</v>
      </c>
      <c r="L31">
        <v>65</v>
      </c>
      <c r="M31" t="s">
        <v>13</v>
      </c>
      <c r="N31" t="s">
        <v>14</v>
      </c>
      <c r="O31">
        <v>10.29</v>
      </c>
      <c r="P31">
        <v>11.98</v>
      </c>
      <c r="Q31">
        <v>60110</v>
      </c>
      <c r="R31">
        <v>253800</v>
      </c>
    </row>
    <row r="32" spans="1:18" x14ac:dyDescent="0.35">
      <c r="I32" t="s">
        <v>10</v>
      </c>
      <c r="J32" t="s">
        <v>76</v>
      </c>
      <c r="K32" t="s">
        <v>77</v>
      </c>
      <c r="L32">
        <v>65</v>
      </c>
      <c r="M32" t="s">
        <v>13</v>
      </c>
      <c r="N32" t="s">
        <v>17</v>
      </c>
      <c r="O32">
        <v>11.76</v>
      </c>
      <c r="P32">
        <v>16.03</v>
      </c>
      <c r="Q32">
        <v>438810</v>
      </c>
      <c r="R32">
        <v>1436950</v>
      </c>
    </row>
    <row r="33" spans="1:18" x14ac:dyDescent="0.35">
      <c r="I33" t="s">
        <v>10</v>
      </c>
      <c r="J33" t="s">
        <v>78</v>
      </c>
      <c r="K33" t="s">
        <v>79</v>
      </c>
      <c r="L33">
        <v>65</v>
      </c>
      <c r="M33" t="s">
        <v>13</v>
      </c>
      <c r="N33" t="s">
        <v>17</v>
      </c>
      <c r="O33">
        <v>11.39</v>
      </c>
      <c r="P33">
        <v>13.97</v>
      </c>
      <c r="Q33">
        <v>70920</v>
      </c>
      <c r="R33">
        <v>253720</v>
      </c>
    </row>
    <row r="34" spans="1:18" x14ac:dyDescent="0.35">
      <c r="A34" s="3" t="s">
        <v>192</v>
      </c>
      <c r="I34" t="s">
        <v>10</v>
      </c>
      <c r="J34" t="s">
        <v>80</v>
      </c>
      <c r="K34" t="s">
        <v>81</v>
      </c>
      <c r="L34">
        <v>65</v>
      </c>
      <c r="M34" t="s">
        <v>13</v>
      </c>
      <c r="N34" t="s">
        <v>17</v>
      </c>
      <c r="O34">
        <v>10.58</v>
      </c>
      <c r="P34">
        <v>17.22</v>
      </c>
      <c r="Q34">
        <v>859520</v>
      </c>
      <c r="R34">
        <v>6107530</v>
      </c>
    </row>
    <row r="35" spans="1:18" x14ac:dyDescent="0.35">
      <c r="E35">
        <v>1950</v>
      </c>
      <c r="F35">
        <v>2019</v>
      </c>
      <c r="I35" t="s">
        <v>10</v>
      </c>
      <c r="J35" t="s">
        <v>82</v>
      </c>
      <c r="K35" t="s">
        <v>83</v>
      </c>
      <c r="L35">
        <v>65</v>
      </c>
      <c r="M35" t="s">
        <v>13</v>
      </c>
      <c r="N35" t="s">
        <v>14</v>
      </c>
      <c r="O35">
        <v>10.63</v>
      </c>
      <c r="P35">
        <v>13.65</v>
      </c>
      <c r="Q35">
        <v>230160</v>
      </c>
      <c r="R35">
        <v>1718560</v>
      </c>
    </row>
    <row r="36" spans="1:18" x14ac:dyDescent="0.35">
      <c r="C36" t="s">
        <v>10</v>
      </c>
      <c r="D36" t="s">
        <v>183</v>
      </c>
      <c r="I36" t="s">
        <v>10</v>
      </c>
      <c r="J36" t="s">
        <v>84</v>
      </c>
      <c r="K36" t="s">
        <v>85</v>
      </c>
      <c r="L36">
        <v>65</v>
      </c>
      <c r="M36" t="s">
        <v>13</v>
      </c>
      <c r="N36" t="s">
        <v>22</v>
      </c>
      <c r="O36">
        <v>11.1</v>
      </c>
      <c r="P36">
        <v>16.7</v>
      </c>
      <c r="Q36">
        <v>590490</v>
      </c>
      <c r="R36">
        <v>2325190</v>
      </c>
    </row>
    <row r="37" spans="1:18" x14ac:dyDescent="0.35">
      <c r="C37" t="s">
        <v>10</v>
      </c>
      <c r="D37" t="s">
        <v>184</v>
      </c>
      <c r="E37">
        <f>SUMIF(N2:N265, "Lower-income", Q2:Q265)</f>
        <v>3124860</v>
      </c>
      <c r="F37">
        <f t="array" ref="F37">SUMIF(N2:N265, "Lower-income",R2:R265)</f>
        <v>18652540</v>
      </c>
      <c r="I37" t="s">
        <v>10</v>
      </c>
      <c r="J37" t="s">
        <v>86</v>
      </c>
      <c r="K37" t="s">
        <v>87</v>
      </c>
      <c r="L37">
        <v>65</v>
      </c>
      <c r="M37" t="s">
        <v>13</v>
      </c>
      <c r="N37" t="s">
        <v>14</v>
      </c>
      <c r="O37">
        <v>9.92</v>
      </c>
      <c r="P37">
        <v>15.1</v>
      </c>
      <c r="Q37">
        <v>116870</v>
      </c>
      <c r="R37">
        <v>869080</v>
      </c>
    </row>
    <row r="38" spans="1:18" x14ac:dyDescent="0.35">
      <c r="D38" t="s">
        <v>185</v>
      </c>
      <c r="E38">
        <f t="array" ref="E38">SUMPRODUCT(IF(N2:N265="Lower-income",1,0),O2:O265, Q2:Q265)/SUMIF(N2:N265, "Lower-income", Q2:Q265)</f>
        <v>10.574321889620652</v>
      </c>
      <c r="F38">
        <f t="array" ref="F38">SUMPRODUCT(IF(N2:N265="Lower-income",1,0),P2:P265, R2:R265)/SUMIF(N2:N265, "Lower-income", R2:R265)</f>
        <v>13.717821948110013</v>
      </c>
      <c r="I38" t="s">
        <v>10</v>
      </c>
      <c r="J38" t="s">
        <v>88</v>
      </c>
      <c r="K38" t="s">
        <v>89</v>
      </c>
      <c r="L38">
        <v>65</v>
      </c>
      <c r="M38" t="s">
        <v>13</v>
      </c>
      <c r="N38" t="s">
        <v>22</v>
      </c>
      <c r="O38">
        <v>11.3</v>
      </c>
      <c r="P38">
        <v>14.15</v>
      </c>
      <c r="Q38">
        <v>1202280</v>
      </c>
      <c r="R38">
        <v>17672800</v>
      </c>
    </row>
    <row r="39" spans="1:18" x14ac:dyDescent="0.35">
      <c r="I39" t="s">
        <v>10</v>
      </c>
      <c r="J39" t="s">
        <v>90</v>
      </c>
      <c r="K39" t="s">
        <v>91</v>
      </c>
      <c r="L39">
        <v>65</v>
      </c>
      <c r="M39" t="s">
        <v>13</v>
      </c>
      <c r="N39" t="s">
        <v>22</v>
      </c>
      <c r="O39">
        <v>11.61</v>
      </c>
      <c r="P39">
        <v>14.11</v>
      </c>
      <c r="Q39">
        <v>729960</v>
      </c>
      <c r="R39">
        <v>5007760</v>
      </c>
    </row>
    <row r="40" spans="1:18" x14ac:dyDescent="0.35">
      <c r="A40" s="3" t="s">
        <v>186</v>
      </c>
      <c r="B40">
        <v>1950</v>
      </c>
      <c r="C40">
        <v>2019</v>
      </c>
      <c r="I40" t="s">
        <v>10</v>
      </c>
      <c r="J40" t="s">
        <v>92</v>
      </c>
      <c r="K40" t="s">
        <v>93</v>
      </c>
      <c r="L40">
        <v>65</v>
      </c>
      <c r="M40" t="s">
        <v>13</v>
      </c>
      <c r="N40" t="s">
        <v>17</v>
      </c>
      <c r="O40">
        <v>11.96</v>
      </c>
      <c r="P40">
        <v>15.96</v>
      </c>
      <c r="Q40">
        <v>112630</v>
      </c>
      <c r="R40">
        <v>349800</v>
      </c>
    </row>
    <row r="41" spans="1:18" x14ac:dyDescent="0.35">
      <c r="A41" t="s">
        <v>187</v>
      </c>
      <c r="B41">
        <f t="array" ref="B41">SUMPRODUCT(IF(N2:N265="Lower-income",1,0),(O2:O265 -E38)^2,  Q2:Q265)/SUMIF(N2:N265, "Lower-income", Q2:Q265)</f>
        <v>0.47207048782476851</v>
      </c>
      <c r="C41">
        <f t="array" ref="C41">SUMPRODUCT(IF(N2:N265="Lower-income",1,0),(P2:P265 -F38)^2,  R2:R265)/SUMIF(N2:N265, "Lower-income", R2:R265)</f>
        <v>0.73060982086237602</v>
      </c>
      <c r="I41" t="s">
        <v>10</v>
      </c>
      <c r="J41" t="s">
        <v>94</v>
      </c>
      <c r="K41" t="s">
        <v>95</v>
      </c>
      <c r="L41">
        <v>65</v>
      </c>
      <c r="M41" t="s">
        <v>13</v>
      </c>
      <c r="N41" t="s">
        <v>17</v>
      </c>
      <c r="O41">
        <v>11.2</v>
      </c>
      <c r="P41">
        <v>15</v>
      </c>
      <c r="Q41">
        <v>197140</v>
      </c>
      <c r="R41">
        <v>670110</v>
      </c>
    </row>
    <row r="42" spans="1:18" x14ac:dyDescent="0.35">
      <c r="A42" t="s">
        <v>188</v>
      </c>
      <c r="B42">
        <f>SQRT(B41)</f>
        <v>0.6870738590754043</v>
      </c>
      <c r="C42">
        <f>SQRT(C41)</f>
        <v>0.85475717069959467</v>
      </c>
      <c r="I42" t="s">
        <v>10</v>
      </c>
      <c r="J42" t="s">
        <v>96</v>
      </c>
      <c r="K42" t="s">
        <v>97</v>
      </c>
      <c r="L42">
        <v>65</v>
      </c>
      <c r="M42" t="s">
        <v>13</v>
      </c>
      <c r="N42" t="s">
        <v>17</v>
      </c>
      <c r="O42">
        <v>12.11</v>
      </c>
      <c r="P42">
        <v>15.97</v>
      </c>
      <c r="Q42">
        <v>308930</v>
      </c>
      <c r="R42">
        <v>558320</v>
      </c>
    </row>
    <row r="43" spans="1:18" x14ac:dyDescent="0.35">
      <c r="I43" t="s">
        <v>10</v>
      </c>
      <c r="J43" t="s">
        <v>98</v>
      </c>
      <c r="K43" t="s">
        <v>99</v>
      </c>
      <c r="L43">
        <v>65</v>
      </c>
      <c r="M43" t="s">
        <v>13</v>
      </c>
      <c r="N43" t="s">
        <v>29</v>
      </c>
      <c r="O43">
        <v>11.72</v>
      </c>
      <c r="P43">
        <v>18.02</v>
      </c>
      <c r="Q43">
        <v>4410</v>
      </c>
      <c r="R43">
        <v>160090</v>
      </c>
    </row>
    <row r="44" spans="1:18" x14ac:dyDescent="0.35">
      <c r="I44" t="s">
        <v>10</v>
      </c>
      <c r="J44" t="s">
        <v>100</v>
      </c>
      <c r="K44" t="s">
        <v>101</v>
      </c>
      <c r="L44">
        <v>65</v>
      </c>
      <c r="M44" t="s">
        <v>13</v>
      </c>
      <c r="N44" t="s">
        <v>17</v>
      </c>
      <c r="O44">
        <v>12.62</v>
      </c>
      <c r="P44">
        <v>17.66</v>
      </c>
      <c r="Q44">
        <v>97650</v>
      </c>
      <c r="R44">
        <v>508740</v>
      </c>
    </row>
    <row r="45" spans="1:18" x14ac:dyDescent="0.35">
      <c r="I45" t="s">
        <v>10</v>
      </c>
      <c r="J45" t="s">
        <v>102</v>
      </c>
      <c r="K45" t="s">
        <v>103</v>
      </c>
      <c r="L45">
        <v>65</v>
      </c>
      <c r="M45" t="s">
        <v>13</v>
      </c>
      <c r="N45" t="s">
        <v>29</v>
      </c>
      <c r="O45">
        <v>11.78</v>
      </c>
      <c r="P45">
        <v>20.350000000000001</v>
      </c>
      <c r="Q45">
        <v>850</v>
      </c>
      <c r="R45">
        <v>32820</v>
      </c>
    </row>
    <row r="46" spans="1:18" x14ac:dyDescent="0.35">
      <c r="A46" s="3" t="s">
        <v>193</v>
      </c>
      <c r="I46" t="s">
        <v>10</v>
      </c>
      <c r="J46" t="s">
        <v>104</v>
      </c>
      <c r="K46" t="s">
        <v>105</v>
      </c>
      <c r="L46">
        <v>65</v>
      </c>
      <c r="M46" t="s">
        <v>13</v>
      </c>
      <c r="N46" t="s">
        <v>22</v>
      </c>
      <c r="O46">
        <v>10.97</v>
      </c>
      <c r="P46">
        <v>16.170000000000002</v>
      </c>
      <c r="Q46">
        <v>45090</v>
      </c>
      <c r="R46">
        <v>173780</v>
      </c>
    </row>
    <row r="47" spans="1:18" x14ac:dyDescent="0.35">
      <c r="E47">
        <v>1950</v>
      </c>
      <c r="F47">
        <v>2019</v>
      </c>
      <c r="I47" t="s">
        <v>10</v>
      </c>
      <c r="J47" t="s">
        <v>106</v>
      </c>
      <c r="K47" t="s">
        <v>107</v>
      </c>
      <c r="L47">
        <v>65</v>
      </c>
      <c r="M47" t="s">
        <v>13</v>
      </c>
      <c r="N47" t="s">
        <v>29</v>
      </c>
      <c r="O47">
        <v>11.34</v>
      </c>
      <c r="P47">
        <v>19.91</v>
      </c>
      <c r="Q47">
        <v>2490</v>
      </c>
      <c r="R47">
        <v>143290</v>
      </c>
    </row>
    <row r="48" spans="1:18" x14ac:dyDescent="0.35">
      <c r="C48" t="s">
        <v>10</v>
      </c>
      <c r="D48" t="s">
        <v>183</v>
      </c>
      <c r="I48" t="s">
        <v>10</v>
      </c>
      <c r="J48" t="s">
        <v>108</v>
      </c>
      <c r="K48" t="s">
        <v>109</v>
      </c>
      <c r="L48">
        <v>65</v>
      </c>
      <c r="M48" t="s">
        <v>13</v>
      </c>
      <c r="N48" t="s">
        <v>17</v>
      </c>
      <c r="O48">
        <v>12.41</v>
      </c>
      <c r="P48">
        <v>16.100000000000001</v>
      </c>
      <c r="Q48">
        <v>535910</v>
      </c>
      <c r="R48">
        <v>1450420</v>
      </c>
    </row>
    <row r="49" spans="1:18" x14ac:dyDescent="0.35">
      <c r="C49" t="s">
        <v>10</v>
      </c>
      <c r="D49" t="s">
        <v>184</v>
      </c>
      <c r="E49">
        <f>SUM(Q2:Q277)</f>
        <v>59679250</v>
      </c>
      <c r="F49">
        <f>SUM(R2:R277)</f>
        <v>257862940</v>
      </c>
      <c r="I49" t="s">
        <v>10</v>
      </c>
      <c r="J49" t="s">
        <v>110</v>
      </c>
      <c r="K49" t="s">
        <v>111</v>
      </c>
      <c r="L49">
        <v>65</v>
      </c>
      <c r="M49" t="s">
        <v>13</v>
      </c>
      <c r="N49" t="s">
        <v>17</v>
      </c>
      <c r="O49">
        <v>14.49</v>
      </c>
      <c r="P49">
        <v>16.260000000000002</v>
      </c>
      <c r="Q49">
        <v>458500</v>
      </c>
      <c r="R49">
        <v>1498330</v>
      </c>
    </row>
    <row r="50" spans="1:18" x14ac:dyDescent="0.35">
      <c r="D50" t="s">
        <v>185</v>
      </c>
      <c r="E50">
        <f>SUMPRODUCT(O14:O277, Q14:Q277)/SUM(Q14:Q277)</f>
        <v>13.07743516528865</v>
      </c>
      <c r="F50">
        <f>SUMPRODUCT(P2:P277, R2:R277)/SUM(R2:R277)</f>
        <v>18.0924123520813</v>
      </c>
      <c r="I50" t="s">
        <v>10</v>
      </c>
      <c r="J50" t="s">
        <v>112</v>
      </c>
      <c r="K50" t="s">
        <v>113</v>
      </c>
      <c r="L50">
        <v>65</v>
      </c>
      <c r="M50" t="s">
        <v>13</v>
      </c>
      <c r="N50" t="s">
        <v>17</v>
      </c>
      <c r="O50">
        <v>13.09</v>
      </c>
      <c r="P50">
        <v>16.88</v>
      </c>
      <c r="Q50">
        <v>729260</v>
      </c>
      <c r="R50">
        <v>1915260</v>
      </c>
    </row>
    <row r="51" spans="1:18" x14ac:dyDescent="0.35">
      <c r="I51" t="s">
        <v>10</v>
      </c>
      <c r="J51" t="s">
        <v>114</v>
      </c>
      <c r="K51" t="s">
        <v>115</v>
      </c>
      <c r="L51">
        <v>65</v>
      </c>
      <c r="M51" t="s">
        <v>13</v>
      </c>
      <c r="N51" t="s">
        <v>17</v>
      </c>
      <c r="O51">
        <v>13.17</v>
      </c>
      <c r="P51">
        <v>16.739999999999998</v>
      </c>
      <c r="Q51">
        <v>5280460</v>
      </c>
      <c r="R51">
        <v>22072720</v>
      </c>
    </row>
    <row r="52" spans="1:18" x14ac:dyDescent="0.35">
      <c r="A52" s="3" t="s">
        <v>186</v>
      </c>
      <c r="B52">
        <v>1950</v>
      </c>
      <c r="C52">
        <v>2019</v>
      </c>
      <c r="I52" t="s">
        <v>10</v>
      </c>
      <c r="J52" t="s">
        <v>116</v>
      </c>
      <c r="K52" t="s">
        <v>117</v>
      </c>
      <c r="L52">
        <v>65</v>
      </c>
      <c r="M52" t="s">
        <v>13</v>
      </c>
      <c r="N52" t="s">
        <v>29</v>
      </c>
      <c r="O52">
        <v>13.82</v>
      </c>
      <c r="P52">
        <v>19.7</v>
      </c>
      <c r="Q52">
        <v>385470</v>
      </c>
      <c r="R52">
        <v>1146340</v>
      </c>
    </row>
    <row r="53" spans="1:18" x14ac:dyDescent="0.35">
      <c r="A53" t="s">
        <v>187</v>
      </c>
      <c r="B53">
        <f>SUMPRODUCT((O2:O277 -E50)^2,  Q2:Q277)/SUM(Q2:Q277)</f>
        <v>1.3003611989442314</v>
      </c>
      <c r="C53">
        <f>SUMPRODUCT((P2:P277 -F50)^2,  R2:R277)/SUM(R2:R277)</f>
        <v>7.6812182773198421</v>
      </c>
      <c r="I53" t="s">
        <v>10</v>
      </c>
      <c r="J53" t="s">
        <v>118</v>
      </c>
      <c r="K53" t="s">
        <v>119</v>
      </c>
      <c r="L53">
        <v>65</v>
      </c>
      <c r="M53" t="s">
        <v>13</v>
      </c>
      <c r="N53" t="s">
        <v>29</v>
      </c>
      <c r="O53">
        <v>12.2</v>
      </c>
      <c r="P53">
        <v>20.399999999999999</v>
      </c>
      <c r="Q53">
        <v>266070</v>
      </c>
      <c r="R53">
        <v>1218160</v>
      </c>
    </row>
    <row r="54" spans="1:18" x14ac:dyDescent="0.35">
      <c r="A54" t="s">
        <v>188</v>
      </c>
      <c r="B54">
        <f>SQRT(B53)</f>
        <v>1.1403338103135552</v>
      </c>
      <c r="C54">
        <f>SQRT(C53)</f>
        <v>2.7715010873748258</v>
      </c>
      <c r="I54" t="s">
        <v>10</v>
      </c>
      <c r="J54" t="s">
        <v>120</v>
      </c>
      <c r="K54" t="s">
        <v>121</v>
      </c>
      <c r="L54">
        <v>65</v>
      </c>
      <c r="M54" t="s">
        <v>13</v>
      </c>
      <c r="N54" t="s">
        <v>29</v>
      </c>
      <c r="O54">
        <v>15.48</v>
      </c>
      <c r="P54">
        <v>20.86</v>
      </c>
      <c r="Q54">
        <v>10740</v>
      </c>
      <c r="R54">
        <v>51610</v>
      </c>
    </row>
    <row r="55" spans="1:18" x14ac:dyDescent="0.35">
      <c r="I55" t="s">
        <v>10</v>
      </c>
      <c r="J55" t="s">
        <v>122</v>
      </c>
      <c r="K55" t="s">
        <v>123</v>
      </c>
      <c r="L55">
        <v>65</v>
      </c>
      <c r="M55" t="s">
        <v>13</v>
      </c>
      <c r="N55" t="s">
        <v>29</v>
      </c>
      <c r="O55">
        <v>13.01</v>
      </c>
      <c r="P55">
        <v>20.57</v>
      </c>
      <c r="Q55">
        <v>319300</v>
      </c>
      <c r="R55">
        <v>702710</v>
      </c>
    </row>
    <row r="56" spans="1:18" x14ac:dyDescent="0.35">
      <c r="I56" t="s">
        <v>10</v>
      </c>
      <c r="J56" t="s">
        <v>124</v>
      </c>
      <c r="K56" t="s">
        <v>125</v>
      </c>
      <c r="L56">
        <v>65</v>
      </c>
      <c r="M56" t="s">
        <v>13</v>
      </c>
      <c r="N56" t="s">
        <v>17</v>
      </c>
      <c r="O56">
        <v>13.02</v>
      </c>
      <c r="P56">
        <v>17.28</v>
      </c>
      <c r="Q56">
        <v>194120</v>
      </c>
      <c r="R56">
        <v>390660</v>
      </c>
    </row>
    <row r="57" spans="1:18" x14ac:dyDescent="0.35">
      <c r="I57" t="s">
        <v>10</v>
      </c>
      <c r="J57" t="s">
        <v>126</v>
      </c>
      <c r="K57" t="s">
        <v>127</v>
      </c>
      <c r="L57">
        <v>65</v>
      </c>
      <c r="M57" t="s">
        <v>13</v>
      </c>
      <c r="N57" t="s">
        <v>29</v>
      </c>
      <c r="O57">
        <v>14.95</v>
      </c>
      <c r="P57">
        <v>20.77</v>
      </c>
      <c r="Q57">
        <v>312320</v>
      </c>
      <c r="R57">
        <v>930240</v>
      </c>
    </row>
    <row r="58" spans="1:18" x14ac:dyDescent="0.35">
      <c r="I58" t="s">
        <v>10</v>
      </c>
      <c r="J58" t="s">
        <v>128</v>
      </c>
      <c r="K58" t="s">
        <v>129</v>
      </c>
      <c r="L58">
        <v>65</v>
      </c>
      <c r="M58" t="s">
        <v>13</v>
      </c>
      <c r="N58" t="s">
        <v>29</v>
      </c>
      <c r="O58">
        <v>13.93</v>
      </c>
      <c r="P58">
        <v>20.81</v>
      </c>
      <c r="Q58">
        <v>714630</v>
      </c>
      <c r="R58">
        <v>2050770</v>
      </c>
    </row>
    <row r="59" spans="1:18" x14ac:dyDescent="0.35">
      <c r="I59" t="s">
        <v>10</v>
      </c>
      <c r="J59" t="s">
        <v>130</v>
      </c>
      <c r="K59" t="s">
        <v>131</v>
      </c>
      <c r="L59">
        <v>65</v>
      </c>
      <c r="M59" t="s">
        <v>13</v>
      </c>
      <c r="N59" t="s">
        <v>29</v>
      </c>
      <c r="O59">
        <v>13.19</v>
      </c>
      <c r="P59">
        <v>20.2</v>
      </c>
      <c r="Q59">
        <v>5425540</v>
      </c>
      <c r="R59">
        <v>12387360</v>
      </c>
    </row>
    <row r="60" spans="1:18" x14ac:dyDescent="0.35">
      <c r="I60" t="s">
        <v>10</v>
      </c>
      <c r="J60" t="s">
        <v>132</v>
      </c>
      <c r="K60" t="s">
        <v>133</v>
      </c>
      <c r="L60">
        <v>65</v>
      </c>
      <c r="M60" t="s">
        <v>13</v>
      </c>
      <c r="N60" t="s">
        <v>22</v>
      </c>
      <c r="O60">
        <v>10.4</v>
      </c>
      <c r="P60">
        <v>18.7</v>
      </c>
      <c r="Q60">
        <v>74890</v>
      </c>
      <c r="R60">
        <v>411070</v>
      </c>
    </row>
    <row r="61" spans="1:18" x14ac:dyDescent="0.35">
      <c r="I61" t="s">
        <v>10</v>
      </c>
      <c r="J61" t="s">
        <v>134</v>
      </c>
      <c r="K61" t="s">
        <v>135</v>
      </c>
      <c r="L61">
        <v>65</v>
      </c>
      <c r="M61" t="s">
        <v>13</v>
      </c>
      <c r="N61" t="s">
        <v>17</v>
      </c>
      <c r="O61">
        <v>13.3</v>
      </c>
      <c r="P61">
        <v>19.649999999999999</v>
      </c>
      <c r="Q61">
        <v>516560</v>
      </c>
      <c r="R61">
        <v>2371750</v>
      </c>
    </row>
    <row r="62" spans="1:18" x14ac:dyDescent="0.35">
      <c r="I62" t="s">
        <v>10</v>
      </c>
      <c r="J62" t="s">
        <v>136</v>
      </c>
      <c r="K62" t="s">
        <v>137</v>
      </c>
      <c r="L62">
        <v>65</v>
      </c>
      <c r="M62" t="s">
        <v>13</v>
      </c>
      <c r="N62" t="s">
        <v>29</v>
      </c>
      <c r="O62">
        <v>13.83</v>
      </c>
      <c r="P62">
        <v>21.09</v>
      </c>
      <c r="Q62">
        <v>3753740</v>
      </c>
      <c r="R62">
        <v>13892590</v>
      </c>
    </row>
    <row r="63" spans="1:18" x14ac:dyDescent="0.35">
      <c r="I63" t="s">
        <v>10</v>
      </c>
      <c r="J63" t="s">
        <v>138</v>
      </c>
      <c r="K63" t="s">
        <v>139</v>
      </c>
      <c r="L63">
        <v>65</v>
      </c>
      <c r="M63" t="s">
        <v>13</v>
      </c>
      <c r="N63" t="s">
        <v>17</v>
      </c>
      <c r="O63">
        <v>13.48</v>
      </c>
      <c r="P63">
        <v>20.64</v>
      </c>
      <c r="Q63">
        <v>591460</v>
      </c>
      <c r="R63">
        <v>2315820</v>
      </c>
    </row>
    <row r="64" spans="1:18" x14ac:dyDescent="0.35">
      <c r="I64" t="s">
        <v>10</v>
      </c>
      <c r="J64" t="s">
        <v>140</v>
      </c>
      <c r="K64" t="s">
        <v>141</v>
      </c>
      <c r="L64">
        <v>65</v>
      </c>
      <c r="M64" t="s">
        <v>13</v>
      </c>
      <c r="N64" t="s">
        <v>29</v>
      </c>
      <c r="O64">
        <v>13.02</v>
      </c>
      <c r="P64">
        <v>20.190000000000001</v>
      </c>
      <c r="Q64">
        <v>722490</v>
      </c>
      <c r="R64">
        <v>1682070</v>
      </c>
    </row>
    <row r="65" spans="9:18" x14ac:dyDescent="0.35">
      <c r="I65" t="s">
        <v>10</v>
      </c>
      <c r="J65" t="s">
        <v>142</v>
      </c>
      <c r="K65" t="s">
        <v>143</v>
      </c>
      <c r="L65">
        <v>65</v>
      </c>
      <c r="M65" t="s">
        <v>13</v>
      </c>
      <c r="N65" t="s">
        <v>29</v>
      </c>
      <c r="O65">
        <v>13.23</v>
      </c>
      <c r="P65">
        <v>20.34</v>
      </c>
      <c r="Q65">
        <v>950170</v>
      </c>
      <c r="R65">
        <v>2186650</v>
      </c>
    </row>
    <row r="66" spans="9:18" x14ac:dyDescent="0.35">
      <c r="I66" t="s">
        <v>10</v>
      </c>
      <c r="J66" t="s">
        <v>144</v>
      </c>
      <c r="K66" t="s">
        <v>145</v>
      </c>
      <c r="L66">
        <v>65</v>
      </c>
      <c r="M66" t="s">
        <v>13</v>
      </c>
      <c r="N66" t="s">
        <v>29</v>
      </c>
      <c r="O66">
        <v>13.57</v>
      </c>
      <c r="P66">
        <v>21.63</v>
      </c>
      <c r="Q66">
        <v>4768110</v>
      </c>
      <c r="R66">
        <v>13415450</v>
      </c>
    </row>
    <row r="67" spans="9:18" x14ac:dyDescent="0.35">
      <c r="I67" t="s">
        <v>10</v>
      </c>
      <c r="J67" t="s">
        <v>146</v>
      </c>
      <c r="K67" t="s">
        <v>147</v>
      </c>
      <c r="L67">
        <v>65</v>
      </c>
      <c r="M67" t="s">
        <v>13</v>
      </c>
      <c r="N67" t="s">
        <v>29</v>
      </c>
      <c r="O67">
        <v>13.1</v>
      </c>
      <c r="P67">
        <v>19.739999999999998</v>
      </c>
      <c r="Q67">
        <v>6273020</v>
      </c>
      <c r="R67">
        <v>18072520</v>
      </c>
    </row>
    <row r="68" spans="9:18" x14ac:dyDescent="0.35">
      <c r="I68" t="s">
        <v>10</v>
      </c>
      <c r="J68" t="s">
        <v>148</v>
      </c>
      <c r="K68" t="s">
        <v>149</v>
      </c>
      <c r="L68">
        <v>65</v>
      </c>
      <c r="M68" t="s">
        <v>13</v>
      </c>
      <c r="N68" t="s">
        <v>29</v>
      </c>
      <c r="O68">
        <v>12.82</v>
      </c>
      <c r="P68">
        <v>20.59</v>
      </c>
      <c r="Q68">
        <v>28810</v>
      </c>
      <c r="R68">
        <v>89740</v>
      </c>
    </row>
    <row r="69" spans="9:18" x14ac:dyDescent="0.35">
      <c r="I69" t="s">
        <v>10</v>
      </c>
      <c r="J69" t="s">
        <v>150</v>
      </c>
      <c r="K69" t="s">
        <v>151</v>
      </c>
      <c r="L69">
        <v>65</v>
      </c>
      <c r="M69" t="s">
        <v>13</v>
      </c>
      <c r="N69" t="s">
        <v>29</v>
      </c>
      <c r="O69">
        <v>14.32</v>
      </c>
      <c r="P69">
        <v>20.11</v>
      </c>
      <c r="Q69">
        <v>782800</v>
      </c>
      <c r="R69">
        <v>3343520</v>
      </c>
    </row>
    <row r="70" spans="9:18" x14ac:dyDescent="0.35">
      <c r="I70" t="s">
        <v>10</v>
      </c>
      <c r="J70" t="s">
        <v>152</v>
      </c>
      <c r="K70" t="s">
        <v>153</v>
      </c>
      <c r="L70">
        <v>65</v>
      </c>
      <c r="M70" t="s">
        <v>13</v>
      </c>
      <c r="N70" t="s">
        <v>29</v>
      </c>
      <c r="O70">
        <v>13.52</v>
      </c>
      <c r="P70">
        <v>21.43</v>
      </c>
      <c r="Q70">
        <v>445560</v>
      </c>
      <c r="R70">
        <v>1593880</v>
      </c>
    </row>
    <row r="71" spans="9:18" x14ac:dyDescent="0.35">
      <c r="I71" t="s">
        <v>10</v>
      </c>
      <c r="J71" t="s">
        <v>154</v>
      </c>
      <c r="K71" t="s">
        <v>155</v>
      </c>
      <c r="L71">
        <v>65</v>
      </c>
      <c r="M71" t="s">
        <v>13</v>
      </c>
      <c r="N71" t="s">
        <v>22</v>
      </c>
      <c r="O71">
        <v>12.51</v>
      </c>
      <c r="P71">
        <v>14.49</v>
      </c>
      <c r="Q71">
        <v>53930</v>
      </c>
      <c r="R71">
        <v>196190</v>
      </c>
    </row>
    <row r="72" spans="9:18" x14ac:dyDescent="0.35">
      <c r="I72" t="s">
        <v>10</v>
      </c>
      <c r="J72" t="s">
        <v>156</v>
      </c>
      <c r="K72" t="s">
        <v>157</v>
      </c>
      <c r="L72">
        <v>65</v>
      </c>
      <c r="M72" t="s">
        <v>13</v>
      </c>
      <c r="N72" t="s">
        <v>22</v>
      </c>
      <c r="O72">
        <v>11.12</v>
      </c>
      <c r="P72">
        <v>14.85</v>
      </c>
      <c r="Q72">
        <v>3060</v>
      </c>
      <c r="R72">
        <v>15130</v>
      </c>
    </row>
    <row r="73" spans="9:18" x14ac:dyDescent="0.35">
      <c r="I73" t="s">
        <v>10</v>
      </c>
      <c r="J73" t="s">
        <v>158</v>
      </c>
      <c r="K73" t="s">
        <v>159</v>
      </c>
      <c r="L73">
        <v>65</v>
      </c>
      <c r="M73" t="s">
        <v>13</v>
      </c>
      <c r="N73" t="s">
        <v>17</v>
      </c>
      <c r="O73">
        <v>12.44</v>
      </c>
      <c r="P73">
        <v>20.37</v>
      </c>
      <c r="Q73">
        <v>30980</v>
      </c>
      <c r="R73">
        <v>505230</v>
      </c>
    </row>
    <row r="74" spans="9:18" x14ac:dyDescent="0.35">
      <c r="I74" t="s">
        <v>10</v>
      </c>
      <c r="J74" t="s">
        <v>160</v>
      </c>
      <c r="K74" t="s">
        <v>161</v>
      </c>
      <c r="L74">
        <v>65</v>
      </c>
      <c r="M74" t="s">
        <v>13</v>
      </c>
      <c r="N74" t="s">
        <v>22</v>
      </c>
      <c r="O74">
        <v>10.9</v>
      </c>
      <c r="P74">
        <v>16</v>
      </c>
      <c r="Q74">
        <v>85770</v>
      </c>
      <c r="R74">
        <v>474560</v>
      </c>
    </row>
    <row r="75" spans="9:18" x14ac:dyDescent="0.35">
      <c r="I75" t="s">
        <v>10</v>
      </c>
      <c r="J75" t="s">
        <v>162</v>
      </c>
      <c r="K75" t="s">
        <v>163</v>
      </c>
      <c r="L75">
        <v>65</v>
      </c>
      <c r="M75" t="s">
        <v>13</v>
      </c>
      <c r="N75" t="s">
        <v>22</v>
      </c>
      <c r="O75">
        <v>11.1</v>
      </c>
      <c r="P75">
        <v>14.75</v>
      </c>
      <c r="Q75">
        <v>61550</v>
      </c>
      <c r="R75">
        <v>386820</v>
      </c>
    </row>
    <row r="76" spans="9:18" x14ac:dyDescent="0.35">
      <c r="I76" t="s">
        <v>10</v>
      </c>
      <c r="J76" t="s">
        <v>164</v>
      </c>
      <c r="K76" t="s">
        <v>165</v>
      </c>
      <c r="L76">
        <v>65</v>
      </c>
      <c r="M76" t="s">
        <v>13</v>
      </c>
      <c r="N76" t="s">
        <v>17</v>
      </c>
      <c r="O76">
        <v>10.66</v>
      </c>
      <c r="P76">
        <v>17.45</v>
      </c>
      <c r="Q76">
        <v>827910</v>
      </c>
      <c r="R76">
        <v>9224270</v>
      </c>
    </row>
    <row r="77" spans="9:18" x14ac:dyDescent="0.35">
      <c r="I77" t="s">
        <v>10</v>
      </c>
      <c r="J77" t="s">
        <v>166</v>
      </c>
      <c r="K77" t="s">
        <v>167</v>
      </c>
      <c r="L77">
        <v>65</v>
      </c>
      <c r="M77" t="s">
        <v>13</v>
      </c>
      <c r="N77" t="s">
        <v>17</v>
      </c>
      <c r="O77">
        <v>10.96</v>
      </c>
      <c r="P77">
        <v>19.809999999999999</v>
      </c>
      <c r="Q77">
        <v>30200</v>
      </c>
      <c r="R77">
        <v>341710</v>
      </c>
    </row>
    <row r="78" spans="9:18" x14ac:dyDescent="0.35">
      <c r="I78" t="s">
        <v>10</v>
      </c>
      <c r="J78" t="s">
        <v>168</v>
      </c>
      <c r="K78" t="s">
        <v>169</v>
      </c>
      <c r="L78">
        <v>65</v>
      </c>
      <c r="M78" t="s">
        <v>13</v>
      </c>
      <c r="N78" t="s">
        <v>17</v>
      </c>
      <c r="O78">
        <v>11.15</v>
      </c>
      <c r="P78">
        <v>17.989999999999998</v>
      </c>
      <c r="Q78">
        <v>376230</v>
      </c>
      <c r="R78">
        <v>4087670</v>
      </c>
    </row>
    <row r="79" spans="9:18" x14ac:dyDescent="0.35">
      <c r="I79" t="s">
        <v>10</v>
      </c>
      <c r="J79" t="s">
        <v>170</v>
      </c>
      <c r="K79" t="s">
        <v>171</v>
      </c>
      <c r="L79">
        <v>65</v>
      </c>
      <c r="M79" t="s">
        <v>13</v>
      </c>
      <c r="N79" t="s">
        <v>22</v>
      </c>
      <c r="O79">
        <v>11.82</v>
      </c>
      <c r="P79">
        <v>16.309999999999999</v>
      </c>
      <c r="Q79">
        <v>56190</v>
      </c>
      <c r="R79">
        <v>392960</v>
      </c>
    </row>
    <row r="80" spans="9:18" x14ac:dyDescent="0.35">
      <c r="I80" t="s">
        <v>10</v>
      </c>
      <c r="J80" t="s">
        <v>172</v>
      </c>
      <c r="K80" t="s">
        <v>173</v>
      </c>
      <c r="L80">
        <v>65</v>
      </c>
      <c r="M80" t="s">
        <v>13</v>
      </c>
      <c r="N80" t="s">
        <v>17</v>
      </c>
      <c r="O80">
        <v>11.9</v>
      </c>
      <c r="P80">
        <v>18.28</v>
      </c>
      <c r="Q80">
        <v>263130</v>
      </c>
      <c r="R80">
        <v>2792890</v>
      </c>
    </row>
    <row r="81" spans="9:18" x14ac:dyDescent="0.35">
      <c r="I81" t="s">
        <v>10</v>
      </c>
      <c r="J81" t="s">
        <v>174</v>
      </c>
      <c r="K81" t="s">
        <v>175</v>
      </c>
      <c r="L81">
        <v>65</v>
      </c>
      <c r="M81" t="s">
        <v>13</v>
      </c>
      <c r="N81" t="s">
        <v>29</v>
      </c>
      <c r="O81">
        <v>14.09</v>
      </c>
      <c r="P81">
        <v>21.12</v>
      </c>
      <c r="Q81">
        <v>1057150</v>
      </c>
      <c r="R81">
        <v>6624060</v>
      </c>
    </row>
    <row r="82" spans="9:18" x14ac:dyDescent="0.35">
      <c r="I82" t="s">
        <v>10</v>
      </c>
      <c r="J82" t="s">
        <v>176</v>
      </c>
      <c r="K82" t="s">
        <v>177</v>
      </c>
      <c r="L82">
        <v>65</v>
      </c>
      <c r="M82" t="s">
        <v>13</v>
      </c>
      <c r="N82" t="s">
        <v>29</v>
      </c>
      <c r="O82">
        <v>13.93</v>
      </c>
      <c r="P82">
        <v>19.68</v>
      </c>
      <c r="Q82">
        <v>12297200</v>
      </c>
      <c r="R82">
        <v>52941490</v>
      </c>
    </row>
    <row r="83" spans="9:18" x14ac:dyDescent="0.35">
      <c r="I83" t="s">
        <v>10</v>
      </c>
      <c r="J83" t="s">
        <v>178</v>
      </c>
      <c r="K83" t="s">
        <v>179</v>
      </c>
      <c r="L83">
        <v>65</v>
      </c>
      <c r="M83" t="s">
        <v>13</v>
      </c>
      <c r="N83" t="s">
        <v>29</v>
      </c>
      <c r="O83">
        <v>13.5</v>
      </c>
      <c r="P83">
        <v>21.59</v>
      </c>
      <c r="Q83">
        <v>667340</v>
      </c>
      <c r="R83">
        <v>4063230</v>
      </c>
    </row>
    <row r="84" spans="9:18" x14ac:dyDescent="0.35">
      <c r="I84" t="s">
        <v>10</v>
      </c>
      <c r="J84" t="s">
        <v>180</v>
      </c>
      <c r="K84" t="s">
        <v>181</v>
      </c>
      <c r="L84">
        <v>65</v>
      </c>
      <c r="M84" t="s">
        <v>13</v>
      </c>
      <c r="N84" t="s">
        <v>29</v>
      </c>
      <c r="O84">
        <v>13.86</v>
      </c>
      <c r="P84">
        <v>20.62</v>
      </c>
      <c r="Q84">
        <v>173420</v>
      </c>
      <c r="R84">
        <v>763450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776B5-2946-42BF-A261-E50AEE5B8F0C}">
  <sheetPr>
    <tabColor theme="0" tint="-0.34998626667073579"/>
  </sheetPr>
  <dimension ref="A1:J84"/>
  <sheetViews>
    <sheetView workbookViewId="0">
      <selection activeCell="E16" sqref="E1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194</v>
      </c>
      <c r="H1" t="s">
        <v>195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65</v>
      </c>
      <c r="E2" t="s">
        <v>13</v>
      </c>
      <c r="F2" t="s">
        <v>14</v>
      </c>
      <c r="G2">
        <v>11.05</v>
      </c>
      <c r="H2">
        <v>13.41</v>
      </c>
      <c r="I2">
        <v>72690</v>
      </c>
      <c r="J2">
        <v>294270</v>
      </c>
    </row>
    <row r="3" spans="1:10" x14ac:dyDescent="0.35">
      <c r="A3" t="s">
        <v>10</v>
      </c>
      <c r="B3" t="s">
        <v>15</v>
      </c>
      <c r="C3" t="s">
        <v>16</v>
      </c>
      <c r="D3">
        <v>65</v>
      </c>
      <c r="E3" t="s">
        <v>13</v>
      </c>
      <c r="F3" t="s">
        <v>14</v>
      </c>
      <c r="G3">
        <v>11</v>
      </c>
      <c r="H3">
        <v>12.87</v>
      </c>
      <c r="I3">
        <v>6170</v>
      </c>
      <c r="J3">
        <v>35090</v>
      </c>
    </row>
    <row r="4" spans="1:10" x14ac:dyDescent="0.35">
      <c r="A4" t="s">
        <v>10</v>
      </c>
      <c r="B4" t="s">
        <v>18</v>
      </c>
      <c r="C4" t="s">
        <v>19</v>
      </c>
      <c r="D4">
        <v>65</v>
      </c>
      <c r="E4" t="s">
        <v>13</v>
      </c>
      <c r="F4" t="s">
        <v>14</v>
      </c>
      <c r="G4">
        <v>10.3</v>
      </c>
      <c r="H4">
        <v>14.31</v>
      </c>
      <c r="I4">
        <v>531860</v>
      </c>
      <c r="J4">
        <v>3516310</v>
      </c>
    </row>
    <row r="5" spans="1:10" x14ac:dyDescent="0.35">
      <c r="A5" t="s">
        <v>10</v>
      </c>
      <c r="B5" t="s">
        <v>20</v>
      </c>
      <c r="C5" t="s">
        <v>21</v>
      </c>
      <c r="D5">
        <v>65</v>
      </c>
      <c r="E5" t="s">
        <v>13</v>
      </c>
      <c r="F5" t="s">
        <v>14</v>
      </c>
      <c r="G5">
        <v>11.12</v>
      </c>
      <c r="H5">
        <v>13.8</v>
      </c>
      <c r="I5">
        <v>305610</v>
      </c>
      <c r="J5">
        <v>1406450</v>
      </c>
    </row>
    <row r="6" spans="1:10" x14ac:dyDescent="0.35">
      <c r="A6" t="s">
        <v>10</v>
      </c>
      <c r="B6" t="s">
        <v>23</v>
      </c>
      <c r="C6" t="s">
        <v>24</v>
      </c>
      <c r="D6">
        <v>65</v>
      </c>
      <c r="E6" t="s">
        <v>13</v>
      </c>
      <c r="F6" t="s">
        <v>14</v>
      </c>
      <c r="G6">
        <v>10.54</v>
      </c>
      <c r="H6">
        <v>13.64</v>
      </c>
      <c r="I6">
        <v>90480</v>
      </c>
      <c r="J6">
        <v>526090</v>
      </c>
    </row>
    <row r="7" spans="1:10" x14ac:dyDescent="0.35">
      <c r="A7" t="s">
        <v>10</v>
      </c>
      <c r="B7" t="s">
        <v>25</v>
      </c>
      <c r="C7" t="s">
        <v>26</v>
      </c>
      <c r="D7">
        <v>65</v>
      </c>
      <c r="E7" t="s">
        <v>13</v>
      </c>
      <c r="F7" t="s">
        <v>17</v>
      </c>
      <c r="G7">
        <v>9.6300000000000008</v>
      </c>
      <c r="H7">
        <v>17.010000000000002</v>
      </c>
      <c r="I7">
        <v>17250</v>
      </c>
      <c r="J7">
        <v>140160</v>
      </c>
    </row>
    <row r="8" spans="1:10" x14ac:dyDescent="0.35">
      <c r="A8" t="s">
        <v>10</v>
      </c>
      <c r="B8" t="s">
        <v>27</v>
      </c>
      <c r="C8" t="s">
        <v>28</v>
      </c>
      <c r="D8">
        <v>65</v>
      </c>
      <c r="E8" t="s">
        <v>13</v>
      </c>
      <c r="F8" t="s">
        <v>14</v>
      </c>
      <c r="G8">
        <v>11.62</v>
      </c>
      <c r="H8">
        <v>13.68</v>
      </c>
      <c r="I8">
        <v>59590</v>
      </c>
      <c r="J8">
        <v>428910</v>
      </c>
    </row>
    <row r="9" spans="1:10" x14ac:dyDescent="0.35">
      <c r="A9" t="s">
        <v>10</v>
      </c>
      <c r="B9" t="s">
        <v>30</v>
      </c>
      <c r="C9" t="s">
        <v>31</v>
      </c>
      <c r="D9">
        <v>65</v>
      </c>
      <c r="E9" t="s">
        <v>13</v>
      </c>
      <c r="F9" t="s">
        <v>14</v>
      </c>
      <c r="G9">
        <v>10.69</v>
      </c>
      <c r="H9">
        <v>15.54</v>
      </c>
      <c r="I9">
        <v>164100</v>
      </c>
      <c r="J9">
        <v>875660</v>
      </c>
    </row>
    <row r="10" spans="1:10" x14ac:dyDescent="0.35">
      <c r="A10" t="s">
        <v>10</v>
      </c>
      <c r="B10" t="s">
        <v>32</v>
      </c>
      <c r="C10" t="s">
        <v>33</v>
      </c>
      <c r="D10">
        <v>65</v>
      </c>
      <c r="E10" t="s">
        <v>13</v>
      </c>
      <c r="F10" t="s">
        <v>14</v>
      </c>
      <c r="G10">
        <v>10.6</v>
      </c>
      <c r="H10">
        <v>14.41</v>
      </c>
      <c r="I10">
        <v>167890</v>
      </c>
      <c r="J10">
        <v>1776650</v>
      </c>
    </row>
    <row r="11" spans="1:10" x14ac:dyDescent="0.35">
      <c r="A11" t="s">
        <v>10</v>
      </c>
      <c r="B11" t="s">
        <v>34</v>
      </c>
      <c r="C11" t="s">
        <v>35</v>
      </c>
      <c r="D11">
        <v>65</v>
      </c>
      <c r="E11" t="s">
        <v>13</v>
      </c>
      <c r="F11" t="s">
        <v>14</v>
      </c>
      <c r="G11">
        <v>13.19</v>
      </c>
      <c r="H11">
        <v>12.53</v>
      </c>
      <c r="I11">
        <v>64260</v>
      </c>
      <c r="J11">
        <v>330850</v>
      </c>
    </row>
    <row r="12" spans="1:10" x14ac:dyDescent="0.35">
      <c r="A12" t="s">
        <v>10</v>
      </c>
      <c r="B12" t="s">
        <v>36</v>
      </c>
      <c r="C12" t="s">
        <v>37</v>
      </c>
      <c r="D12">
        <v>65</v>
      </c>
      <c r="E12" t="s">
        <v>13</v>
      </c>
      <c r="F12" t="s">
        <v>22</v>
      </c>
      <c r="G12">
        <v>10.72</v>
      </c>
      <c r="H12">
        <v>13.2</v>
      </c>
      <c r="I12">
        <v>133990</v>
      </c>
      <c r="J12">
        <v>876730</v>
      </c>
    </row>
    <row r="13" spans="1:10" x14ac:dyDescent="0.35">
      <c r="A13" t="s">
        <v>10</v>
      </c>
      <c r="B13" t="s">
        <v>38</v>
      </c>
      <c r="C13" t="s">
        <v>39</v>
      </c>
      <c r="D13">
        <v>65</v>
      </c>
      <c r="E13" t="s">
        <v>13</v>
      </c>
      <c r="F13" t="s">
        <v>14</v>
      </c>
      <c r="G13">
        <v>11.21</v>
      </c>
      <c r="H13">
        <v>12.84</v>
      </c>
      <c r="I13">
        <v>150010</v>
      </c>
      <c r="J13">
        <v>710190</v>
      </c>
    </row>
    <row r="14" spans="1:10" x14ac:dyDescent="0.35">
      <c r="A14" t="s">
        <v>10</v>
      </c>
      <c r="B14" t="s">
        <v>40</v>
      </c>
      <c r="C14" t="s">
        <v>41</v>
      </c>
      <c r="D14">
        <v>65</v>
      </c>
      <c r="E14" t="s">
        <v>13</v>
      </c>
      <c r="F14" t="s">
        <v>14</v>
      </c>
      <c r="G14">
        <v>10.02</v>
      </c>
      <c r="H14">
        <v>11.96</v>
      </c>
      <c r="I14">
        <v>108570</v>
      </c>
      <c r="J14">
        <v>341820</v>
      </c>
    </row>
    <row r="15" spans="1:10" x14ac:dyDescent="0.35">
      <c r="A15" t="s">
        <v>10</v>
      </c>
      <c r="B15" t="s">
        <v>42</v>
      </c>
      <c r="C15" t="s">
        <v>43</v>
      </c>
      <c r="D15">
        <v>65</v>
      </c>
      <c r="E15" t="s">
        <v>13</v>
      </c>
      <c r="F15" t="s">
        <v>22</v>
      </c>
      <c r="G15">
        <v>11.37</v>
      </c>
      <c r="H15">
        <v>12.81</v>
      </c>
      <c r="I15">
        <v>28070</v>
      </c>
      <c r="J15">
        <v>153250</v>
      </c>
    </row>
    <row r="16" spans="1:10" x14ac:dyDescent="0.35">
      <c r="A16" t="s">
        <v>10</v>
      </c>
      <c r="B16" t="s">
        <v>44</v>
      </c>
      <c r="C16" t="s">
        <v>45</v>
      </c>
      <c r="D16">
        <v>65</v>
      </c>
      <c r="E16" t="s">
        <v>13</v>
      </c>
      <c r="F16" t="s">
        <v>14</v>
      </c>
      <c r="G16">
        <v>10.65</v>
      </c>
      <c r="H16">
        <v>13.36</v>
      </c>
      <c r="I16">
        <v>463180</v>
      </c>
      <c r="J16">
        <v>2875130</v>
      </c>
    </row>
    <row r="17" spans="1:10" x14ac:dyDescent="0.35">
      <c r="A17" t="s">
        <v>10</v>
      </c>
      <c r="B17" t="s">
        <v>46</v>
      </c>
      <c r="C17" t="s">
        <v>47</v>
      </c>
      <c r="D17">
        <v>65</v>
      </c>
      <c r="E17" t="s">
        <v>13</v>
      </c>
      <c r="F17" t="s">
        <v>17</v>
      </c>
      <c r="G17">
        <v>11.56</v>
      </c>
      <c r="H17">
        <v>14.23</v>
      </c>
      <c r="I17">
        <v>34130</v>
      </c>
      <c r="J17">
        <v>90590</v>
      </c>
    </row>
    <row r="18" spans="1:10" x14ac:dyDescent="0.35">
      <c r="A18" t="s">
        <v>10</v>
      </c>
      <c r="B18" t="s">
        <v>48</v>
      </c>
      <c r="C18" t="s">
        <v>49</v>
      </c>
      <c r="D18">
        <v>65</v>
      </c>
      <c r="E18" t="s">
        <v>13</v>
      </c>
      <c r="F18" t="s">
        <v>22</v>
      </c>
      <c r="G18">
        <v>11.23</v>
      </c>
      <c r="H18">
        <v>13.25</v>
      </c>
      <c r="I18">
        <v>623690</v>
      </c>
      <c r="J18">
        <v>4940490</v>
      </c>
    </row>
    <row r="19" spans="1:10" x14ac:dyDescent="0.35">
      <c r="A19" t="s">
        <v>10</v>
      </c>
      <c r="B19" t="s">
        <v>50</v>
      </c>
      <c r="C19" t="s">
        <v>51</v>
      </c>
      <c r="D19">
        <v>65</v>
      </c>
      <c r="E19" t="s">
        <v>13</v>
      </c>
      <c r="F19" t="s">
        <v>22</v>
      </c>
      <c r="G19">
        <v>10.130000000000001</v>
      </c>
      <c r="H19">
        <v>15.37</v>
      </c>
      <c r="I19">
        <v>255670</v>
      </c>
      <c r="J19">
        <v>2433440</v>
      </c>
    </row>
    <row r="20" spans="1:10" x14ac:dyDescent="0.35">
      <c r="A20" t="s">
        <v>10</v>
      </c>
      <c r="B20" t="s">
        <v>52</v>
      </c>
      <c r="C20" t="s">
        <v>53</v>
      </c>
      <c r="D20">
        <v>65</v>
      </c>
      <c r="E20" t="s">
        <v>13</v>
      </c>
      <c r="F20" t="s">
        <v>22</v>
      </c>
      <c r="G20">
        <v>10.7</v>
      </c>
      <c r="H20">
        <v>15.9</v>
      </c>
      <c r="I20">
        <v>159610</v>
      </c>
      <c r="J20">
        <v>943570</v>
      </c>
    </row>
    <row r="21" spans="1:10" x14ac:dyDescent="0.35">
      <c r="A21" t="s">
        <v>10</v>
      </c>
      <c r="B21" t="s">
        <v>54</v>
      </c>
      <c r="C21" t="s">
        <v>55</v>
      </c>
      <c r="D21">
        <v>65</v>
      </c>
      <c r="E21" t="s">
        <v>13</v>
      </c>
      <c r="F21" t="s">
        <v>14</v>
      </c>
      <c r="G21">
        <v>11.22</v>
      </c>
      <c r="H21">
        <v>12.48</v>
      </c>
      <c r="I21">
        <v>36820</v>
      </c>
      <c r="J21">
        <v>83520</v>
      </c>
    </row>
    <row r="22" spans="1:10" x14ac:dyDescent="0.35">
      <c r="A22" t="s">
        <v>10</v>
      </c>
      <c r="B22" t="s">
        <v>56</v>
      </c>
      <c r="C22" t="s">
        <v>57</v>
      </c>
      <c r="D22">
        <v>65</v>
      </c>
      <c r="E22" t="s">
        <v>13</v>
      </c>
      <c r="F22" t="s">
        <v>14</v>
      </c>
      <c r="G22">
        <v>9.1300000000000008</v>
      </c>
      <c r="H22">
        <v>12.22</v>
      </c>
      <c r="I22">
        <v>84530</v>
      </c>
      <c r="J22">
        <v>536470</v>
      </c>
    </row>
    <row r="23" spans="1:10" x14ac:dyDescent="0.35">
      <c r="A23" t="s">
        <v>10</v>
      </c>
      <c r="B23" t="s">
        <v>58</v>
      </c>
      <c r="C23" t="s">
        <v>59</v>
      </c>
      <c r="D23">
        <v>65</v>
      </c>
      <c r="E23" t="s">
        <v>13</v>
      </c>
      <c r="F23" t="s">
        <v>14</v>
      </c>
      <c r="G23">
        <v>9.91</v>
      </c>
      <c r="H23">
        <v>13.85</v>
      </c>
      <c r="I23">
        <v>7660</v>
      </c>
      <c r="J23">
        <v>66750</v>
      </c>
    </row>
    <row r="24" spans="1:10" x14ac:dyDescent="0.35">
      <c r="A24" t="s">
        <v>10</v>
      </c>
      <c r="B24" t="s">
        <v>60</v>
      </c>
      <c r="C24" t="s">
        <v>61</v>
      </c>
      <c r="D24">
        <v>65</v>
      </c>
      <c r="E24" t="s">
        <v>13</v>
      </c>
      <c r="F24" t="s">
        <v>14</v>
      </c>
      <c r="G24">
        <v>10.65</v>
      </c>
      <c r="H24">
        <v>13.42</v>
      </c>
      <c r="I24">
        <v>160710</v>
      </c>
      <c r="J24">
        <v>450590</v>
      </c>
    </row>
    <row r="25" spans="1:10" x14ac:dyDescent="0.35">
      <c r="A25" t="s">
        <v>10</v>
      </c>
      <c r="B25" t="s">
        <v>62</v>
      </c>
      <c r="C25" t="s">
        <v>63</v>
      </c>
      <c r="D25">
        <v>65</v>
      </c>
      <c r="E25" t="s">
        <v>13</v>
      </c>
      <c r="F25" t="s">
        <v>14</v>
      </c>
      <c r="G25">
        <v>11.15</v>
      </c>
      <c r="H25">
        <v>13.27</v>
      </c>
      <c r="I25">
        <v>18790</v>
      </c>
      <c r="J25">
        <v>58730</v>
      </c>
    </row>
    <row r="26" spans="1:10" x14ac:dyDescent="0.35">
      <c r="A26" t="s">
        <v>10</v>
      </c>
      <c r="B26" t="s">
        <v>64</v>
      </c>
      <c r="C26" t="s">
        <v>65</v>
      </c>
      <c r="D26">
        <v>65</v>
      </c>
      <c r="E26" t="s">
        <v>13</v>
      </c>
      <c r="F26" t="s">
        <v>14</v>
      </c>
      <c r="G26">
        <v>8.8699999999999992</v>
      </c>
      <c r="H26">
        <v>12.18</v>
      </c>
      <c r="I26">
        <v>131170</v>
      </c>
      <c r="J26">
        <v>531580</v>
      </c>
    </row>
    <row r="27" spans="1:10" x14ac:dyDescent="0.35">
      <c r="A27" t="s">
        <v>10</v>
      </c>
      <c r="B27" t="s">
        <v>66</v>
      </c>
      <c r="C27" t="s">
        <v>67</v>
      </c>
      <c r="D27">
        <v>65</v>
      </c>
      <c r="E27" t="s">
        <v>13</v>
      </c>
      <c r="F27" t="s">
        <v>14</v>
      </c>
      <c r="G27">
        <v>11.04</v>
      </c>
      <c r="H27">
        <v>13.3</v>
      </c>
      <c r="I27">
        <v>9500</v>
      </c>
      <c r="J27">
        <v>147430</v>
      </c>
    </row>
    <row r="28" spans="1:10" x14ac:dyDescent="0.35">
      <c r="A28" t="s">
        <v>10</v>
      </c>
      <c r="B28" t="s">
        <v>68</v>
      </c>
      <c r="C28" t="s">
        <v>69</v>
      </c>
      <c r="D28">
        <v>65</v>
      </c>
      <c r="E28" t="s">
        <v>13</v>
      </c>
      <c r="F28" t="s">
        <v>14</v>
      </c>
      <c r="G28">
        <v>9.02</v>
      </c>
      <c r="H28">
        <v>12.73</v>
      </c>
      <c r="I28">
        <v>23770</v>
      </c>
      <c r="J28">
        <v>576170</v>
      </c>
    </row>
    <row r="29" spans="1:10" x14ac:dyDescent="0.35">
      <c r="A29" t="s">
        <v>10</v>
      </c>
      <c r="B29" t="s">
        <v>70</v>
      </c>
      <c r="C29" t="s">
        <v>71</v>
      </c>
      <c r="D29">
        <v>65</v>
      </c>
      <c r="E29" t="s">
        <v>13</v>
      </c>
      <c r="F29" t="s">
        <v>22</v>
      </c>
      <c r="G29">
        <v>10.33</v>
      </c>
      <c r="H29">
        <v>11.96</v>
      </c>
      <c r="I29">
        <v>1116820</v>
      </c>
      <c r="J29">
        <v>6231970</v>
      </c>
    </row>
    <row r="30" spans="1:10" x14ac:dyDescent="0.35">
      <c r="A30" t="s">
        <v>10</v>
      </c>
      <c r="B30" t="s">
        <v>72</v>
      </c>
      <c r="C30" t="s">
        <v>73</v>
      </c>
      <c r="D30">
        <v>65</v>
      </c>
      <c r="E30" t="s">
        <v>13</v>
      </c>
      <c r="F30" t="s">
        <v>14</v>
      </c>
      <c r="G30">
        <v>11.21</v>
      </c>
      <c r="H30">
        <v>12.33</v>
      </c>
      <c r="I30">
        <v>60360</v>
      </c>
      <c r="J30">
        <v>242440</v>
      </c>
    </row>
    <row r="31" spans="1:10" x14ac:dyDescent="0.35">
      <c r="A31" t="s">
        <v>10</v>
      </c>
      <c r="B31" t="s">
        <v>74</v>
      </c>
      <c r="C31" t="s">
        <v>75</v>
      </c>
      <c r="D31">
        <v>65</v>
      </c>
      <c r="E31" t="s">
        <v>13</v>
      </c>
      <c r="F31" t="s">
        <v>14</v>
      </c>
      <c r="G31">
        <v>10.29</v>
      </c>
      <c r="H31">
        <v>11.98</v>
      </c>
      <c r="I31">
        <v>60110</v>
      </c>
      <c r="J31">
        <v>253800</v>
      </c>
    </row>
    <row r="32" spans="1:10" x14ac:dyDescent="0.35">
      <c r="A32" t="s">
        <v>10</v>
      </c>
      <c r="B32" t="s">
        <v>76</v>
      </c>
      <c r="C32" t="s">
        <v>77</v>
      </c>
      <c r="D32">
        <v>65</v>
      </c>
      <c r="E32" t="s">
        <v>13</v>
      </c>
      <c r="F32" t="s">
        <v>17</v>
      </c>
      <c r="G32">
        <v>11.76</v>
      </c>
      <c r="H32">
        <v>16.03</v>
      </c>
      <c r="I32">
        <v>438810</v>
      </c>
      <c r="J32">
        <v>1436950</v>
      </c>
    </row>
    <row r="33" spans="1:10" x14ac:dyDescent="0.35">
      <c r="A33" t="s">
        <v>10</v>
      </c>
      <c r="B33" t="s">
        <v>78</v>
      </c>
      <c r="C33" t="s">
        <v>79</v>
      </c>
      <c r="D33">
        <v>65</v>
      </c>
      <c r="E33" t="s">
        <v>13</v>
      </c>
      <c r="F33" t="s">
        <v>17</v>
      </c>
      <c r="G33">
        <v>11.39</v>
      </c>
      <c r="H33">
        <v>13.97</v>
      </c>
      <c r="I33">
        <v>70920</v>
      </c>
      <c r="J33">
        <v>253720</v>
      </c>
    </row>
    <row r="34" spans="1:10" x14ac:dyDescent="0.35">
      <c r="A34" t="s">
        <v>10</v>
      </c>
      <c r="B34" t="s">
        <v>80</v>
      </c>
      <c r="C34" t="s">
        <v>81</v>
      </c>
      <c r="D34">
        <v>65</v>
      </c>
      <c r="E34" t="s">
        <v>13</v>
      </c>
      <c r="F34" t="s">
        <v>17</v>
      </c>
      <c r="G34">
        <v>10.58</v>
      </c>
      <c r="H34">
        <v>17.22</v>
      </c>
      <c r="I34">
        <v>859520</v>
      </c>
      <c r="J34">
        <v>6107530</v>
      </c>
    </row>
    <row r="35" spans="1:10" x14ac:dyDescent="0.35">
      <c r="A35" t="s">
        <v>10</v>
      </c>
      <c r="B35" t="s">
        <v>82</v>
      </c>
      <c r="C35" t="s">
        <v>83</v>
      </c>
      <c r="D35">
        <v>65</v>
      </c>
      <c r="E35" t="s">
        <v>13</v>
      </c>
      <c r="F35" t="s">
        <v>14</v>
      </c>
      <c r="G35">
        <v>10.63</v>
      </c>
      <c r="H35">
        <v>13.65</v>
      </c>
      <c r="I35">
        <v>230160</v>
      </c>
      <c r="J35">
        <v>1718560</v>
      </c>
    </row>
    <row r="36" spans="1:10" x14ac:dyDescent="0.35">
      <c r="A36" t="s">
        <v>10</v>
      </c>
      <c r="B36" t="s">
        <v>84</v>
      </c>
      <c r="C36" t="s">
        <v>85</v>
      </c>
      <c r="D36">
        <v>65</v>
      </c>
      <c r="E36" t="s">
        <v>13</v>
      </c>
      <c r="F36" t="s">
        <v>22</v>
      </c>
      <c r="G36">
        <v>11.1</v>
      </c>
      <c r="H36">
        <v>16.7</v>
      </c>
      <c r="I36">
        <v>590490</v>
      </c>
      <c r="J36">
        <v>2325190</v>
      </c>
    </row>
    <row r="37" spans="1:10" x14ac:dyDescent="0.35">
      <c r="A37" t="s">
        <v>10</v>
      </c>
      <c r="B37" t="s">
        <v>86</v>
      </c>
      <c r="C37" t="s">
        <v>87</v>
      </c>
      <c r="D37">
        <v>65</v>
      </c>
      <c r="E37" t="s">
        <v>13</v>
      </c>
      <c r="F37" t="s">
        <v>14</v>
      </c>
      <c r="G37">
        <v>9.92</v>
      </c>
      <c r="H37">
        <v>15.1</v>
      </c>
      <c r="I37">
        <v>116870</v>
      </c>
      <c r="J37">
        <v>869080</v>
      </c>
    </row>
    <row r="38" spans="1:10" x14ac:dyDescent="0.35">
      <c r="A38" t="s">
        <v>10</v>
      </c>
      <c r="B38" t="s">
        <v>88</v>
      </c>
      <c r="C38" t="s">
        <v>89</v>
      </c>
      <c r="D38">
        <v>65</v>
      </c>
      <c r="E38" t="s">
        <v>13</v>
      </c>
      <c r="F38" t="s">
        <v>22</v>
      </c>
      <c r="G38">
        <v>11.3</v>
      </c>
      <c r="H38">
        <v>14.15</v>
      </c>
      <c r="I38">
        <v>1202280</v>
      </c>
      <c r="J38">
        <v>17672800</v>
      </c>
    </row>
    <row r="39" spans="1:10" x14ac:dyDescent="0.35">
      <c r="A39" t="s">
        <v>10</v>
      </c>
      <c r="B39" t="s">
        <v>90</v>
      </c>
      <c r="C39" t="s">
        <v>91</v>
      </c>
      <c r="D39">
        <v>65</v>
      </c>
      <c r="E39" t="s">
        <v>13</v>
      </c>
      <c r="F39" t="s">
        <v>22</v>
      </c>
      <c r="G39">
        <v>11.61</v>
      </c>
      <c r="H39">
        <v>14.11</v>
      </c>
      <c r="I39">
        <v>729960</v>
      </c>
      <c r="J39">
        <v>5007760</v>
      </c>
    </row>
    <row r="40" spans="1:10" x14ac:dyDescent="0.35">
      <c r="A40" t="s">
        <v>10</v>
      </c>
      <c r="B40" t="s">
        <v>92</v>
      </c>
      <c r="C40" t="s">
        <v>93</v>
      </c>
      <c r="D40">
        <v>65</v>
      </c>
      <c r="E40" t="s">
        <v>13</v>
      </c>
      <c r="F40" t="s">
        <v>17</v>
      </c>
      <c r="G40">
        <v>11.96</v>
      </c>
      <c r="H40">
        <v>15.96</v>
      </c>
      <c r="I40">
        <v>112630</v>
      </c>
      <c r="J40">
        <v>349800</v>
      </c>
    </row>
    <row r="41" spans="1:10" x14ac:dyDescent="0.35">
      <c r="A41" t="s">
        <v>10</v>
      </c>
      <c r="B41" t="s">
        <v>94</v>
      </c>
      <c r="C41" t="s">
        <v>95</v>
      </c>
      <c r="D41">
        <v>65</v>
      </c>
      <c r="E41" t="s">
        <v>13</v>
      </c>
      <c r="F41" t="s">
        <v>17</v>
      </c>
      <c r="G41">
        <v>11.2</v>
      </c>
      <c r="H41">
        <v>15</v>
      </c>
      <c r="I41">
        <v>197140</v>
      </c>
      <c r="J41">
        <v>670110</v>
      </c>
    </row>
    <row r="42" spans="1:10" x14ac:dyDescent="0.35">
      <c r="A42" t="s">
        <v>10</v>
      </c>
      <c r="B42" t="s">
        <v>96</v>
      </c>
      <c r="C42" t="s">
        <v>97</v>
      </c>
      <c r="D42">
        <v>65</v>
      </c>
      <c r="E42" t="s">
        <v>13</v>
      </c>
      <c r="F42" t="s">
        <v>17</v>
      </c>
      <c r="G42">
        <v>12.11</v>
      </c>
      <c r="H42">
        <v>15.97</v>
      </c>
      <c r="I42">
        <v>308930</v>
      </c>
      <c r="J42">
        <v>558320</v>
      </c>
    </row>
    <row r="43" spans="1:10" x14ac:dyDescent="0.35">
      <c r="A43" t="s">
        <v>10</v>
      </c>
      <c r="B43" t="s">
        <v>98</v>
      </c>
      <c r="C43" t="s">
        <v>99</v>
      </c>
      <c r="D43">
        <v>65</v>
      </c>
      <c r="E43" t="s">
        <v>13</v>
      </c>
      <c r="F43" t="s">
        <v>29</v>
      </c>
      <c r="G43">
        <v>11.72</v>
      </c>
      <c r="H43">
        <v>18.02</v>
      </c>
      <c r="I43">
        <v>4410</v>
      </c>
      <c r="J43">
        <v>160090</v>
      </c>
    </row>
    <row r="44" spans="1:10" x14ac:dyDescent="0.35">
      <c r="A44" t="s">
        <v>10</v>
      </c>
      <c r="B44" t="s">
        <v>100</v>
      </c>
      <c r="C44" t="s">
        <v>101</v>
      </c>
      <c r="D44">
        <v>65</v>
      </c>
      <c r="E44" t="s">
        <v>13</v>
      </c>
      <c r="F44" t="s">
        <v>17</v>
      </c>
      <c r="G44">
        <v>12.62</v>
      </c>
      <c r="H44">
        <v>17.66</v>
      </c>
      <c r="I44">
        <v>97650</v>
      </c>
      <c r="J44">
        <v>508740</v>
      </c>
    </row>
    <row r="45" spans="1:10" x14ac:dyDescent="0.35">
      <c r="A45" t="s">
        <v>10</v>
      </c>
      <c r="B45" t="s">
        <v>102</v>
      </c>
      <c r="C45" t="s">
        <v>103</v>
      </c>
      <c r="D45">
        <v>65</v>
      </c>
      <c r="E45" t="s">
        <v>13</v>
      </c>
      <c r="F45" t="s">
        <v>29</v>
      </c>
      <c r="G45">
        <v>11.78</v>
      </c>
      <c r="H45">
        <v>20.350000000000001</v>
      </c>
      <c r="I45">
        <v>850</v>
      </c>
      <c r="J45">
        <v>32820</v>
      </c>
    </row>
    <row r="46" spans="1:10" x14ac:dyDescent="0.35">
      <c r="A46" t="s">
        <v>10</v>
      </c>
      <c r="B46" t="s">
        <v>104</v>
      </c>
      <c r="C46" t="s">
        <v>105</v>
      </c>
      <c r="D46">
        <v>65</v>
      </c>
      <c r="E46" t="s">
        <v>13</v>
      </c>
      <c r="F46" t="s">
        <v>22</v>
      </c>
      <c r="G46">
        <v>10.97</v>
      </c>
      <c r="H46">
        <v>16.170000000000002</v>
      </c>
      <c r="I46">
        <v>45090</v>
      </c>
      <c r="J46">
        <v>173780</v>
      </c>
    </row>
    <row r="47" spans="1:10" x14ac:dyDescent="0.35">
      <c r="A47" t="s">
        <v>10</v>
      </c>
      <c r="B47" t="s">
        <v>106</v>
      </c>
      <c r="C47" t="s">
        <v>107</v>
      </c>
      <c r="D47">
        <v>65</v>
      </c>
      <c r="E47" t="s">
        <v>13</v>
      </c>
      <c r="F47" t="s">
        <v>29</v>
      </c>
      <c r="G47">
        <v>11.34</v>
      </c>
      <c r="H47">
        <v>19.91</v>
      </c>
      <c r="I47">
        <v>2490</v>
      </c>
      <c r="J47">
        <v>143290</v>
      </c>
    </row>
    <row r="48" spans="1:10" x14ac:dyDescent="0.35">
      <c r="A48" t="s">
        <v>10</v>
      </c>
      <c r="B48" t="s">
        <v>108</v>
      </c>
      <c r="C48" t="s">
        <v>109</v>
      </c>
      <c r="D48">
        <v>65</v>
      </c>
      <c r="E48" t="s">
        <v>13</v>
      </c>
      <c r="F48" t="s">
        <v>17</v>
      </c>
      <c r="G48">
        <v>12.41</v>
      </c>
      <c r="H48">
        <v>16.100000000000001</v>
      </c>
      <c r="I48">
        <v>535910</v>
      </c>
      <c r="J48">
        <v>1450420</v>
      </c>
    </row>
    <row r="49" spans="1:10" x14ac:dyDescent="0.35">
      <c r="A49" t="s">
        <v>10</v>
      </c>
      <c r="B49" t="s">
        <v>110</v>
      </c>
      <c r="C49" t="s">
        <v>111</v>
      </c>
      <c r="D49">
        <v>65</v>
      </c>
      <c r="E49" t="s">
        <v>13</v>
      </c>
      <c r="F49" t="s">
        <v>17</v>
      </c>
      <c r="G49">
        <v>14.49</v>
      </c>
      <c r="H49">
        <v>16.260000000000002</v>
      </c>
      <c r="I49">
        <v>458500</v>
      </c>
      <c r="J49">
        <v>1498330</v>
      </c>
    </row>
    <row r="50" spans="1:10" x14ac:dyDescent="0.35">
      <c r="A50" t="s">
        <v>10</v>
      </c>
      <c r="B50" t="s">
        <v>112</v>
      </c>
      <c r="C50" t="s">
        <v>113</v>
      </c>
      <c r="D50">
        <v>65</v>
      </c>
      <c r="E50" t="s">
        <v>13</v>
      </c>
      <c r="F50" t="s">
        <v>17</v>
      </c>
      <c r="G50">
        <v>13.09</v>
      </c>
      <c r="H50">
        <v>16.88</v>
      </c>
      <c r="I50">
        <v>729260</v>
      </c>
      <c r="J50">
        <v>1915260</v>
      </c>
    </row>
    <row r="51" spans="1:10" x14ac:dyDescent="0.35">
      <c r="A51" t="s">
        <v>10</v>
      </c>
      <c r="B51" t="s">
        <v>114</v>
      </c>
      <c r="C51" t="s">
        <v>115</v>
      </c>
      <c r="D51">
        <v>65</v>
      </c>
      <c r="E51" t="s">
        <v>13</v>
      </c>
      <c r="F51" t="s">
        <v>17</v>
      </c>
      <c r="G51">
        <v>13.17</v>
      </c>
      <c r="H51">
        <v>16.739999999999998</v>
      </c>
      <c r="I51">
        <v>5280460</v>
      </c>
      <c r="J51">
        <v>22072720</v>
      </c>
    </row>
    <row r="52" spans="1:10" x14ac:dyDescent="0.35">
      <c r="A52" t="s">
        <v>10</v>
      </c>
      <c r="B52" t="s">
        <v>116</v>
      </c>
      <c r="C52" t="s">
        <v>117</v>
      </c>
      <c r="D52">
        <v>65</v>
      </c>
      <c r="E52" t="s">
        <v>13</v>
      </c>
      <c r="F52" t="s">
        <v>29</v>
      </c>
      <c r="G52">
        <v>13.82</v>
      </c>
      <c r="H52">
        <v>19.7</v>
      </c>
      <c r="I52">
        <v>385470</v>
      </c>
      <c r="J52">
        <v>1146340</v>
      </c>
    </row>
    <row r="53" spans="1:10" x14ac:dyDescent="0.35">
      <c r="A53" t="s">
        <v>10</v>
      </c>
      <c r="B53" t="s">
        <v>118</v>
      </c>
      <c r="C53" t="s">
        <v>119</v>
      </c>
      <c r="D53">
        <v>65</v>
      </c>
      <c r="E53" t="s">
        <v>13</v>
      </c>
      <c r="F53" t="s">
        <v>29</v>
      </c>
      <c r="G53">
        <v>12.2</v>
      </c>
      <c r="H53">
        <v>20.399999999999999</v>
      </c>
      <c r="I53">
        <v>266070</v>
      </c>
      <c r="J53">
        <v>1218160</v>
      </c>
    </row>
    <row r="54" spans="1:10" x14ac:dyDescent="0.35">
      <c r="A54" t="s">
        <v>10</v>
      </c>
      <c r="B54" t="s">
        <v>120</v>
      </c>
      <c r="C54" t="s">
        <v>121</v>
      </c>
      <c r="D54">
        <v>65</v>
      </c>
      <c r="E54" t="s">
        <v>13</v>
      </c>
      <c r="F54" t="s">
        <v>29</v>
      </c>
      <c r="G54">
        <v>15.48</v>
      </c>
      <c r="H54">
        <v>20.86</v>
      </c>
      <c r="I54">
        <v>10740</v>
      </c>
      <c r="J54">
        <v>51610</v>
      </c>
    </row>
    <row r="55" spans="1:10" x14ac:dyDescent="0.35">
      <c r="A55" t="s">
        <v>10</v>
      </c>
      <c r="B55" t="s">
        <v>122</v>
      </c>
      <c r="C55" t="s">
        <v>123</v>
      </c>
      <c r="D55">
        <v>65</v>
      </c>
      <c r="E55" t="s">
        <v>13</v>
      </c>
      <c r="F55" t="s">
        <v>29</v>
      </c>
      <c r="G55">
        <v>13.01</v>
      </c>
      <c r="H55">
        <v>20.57</v>
      </c>
      <c r="I55">
        <v>319300</v>
      </c>
      <c r="J55">
        <v>702710</v>
      </c>
    </row>
    <row r="56" spans="1:10" x14ac:dyDescent="0.35">
      <c r="A56" t="s">
        <v>10</v>
      </c>
      <c r="B56" t="s">
        <v>124</v>
      </c>
      <c r="C56" t="s">
        <v>125</v>
      </c>
      <c r="D56">
        <v>65</v>
      </c>
      <c r="E56" t="s">
        <v>13</v>
      </c>
      <c r="F56" t="s">
        <v>17</v>
      </c>
      <c r="G56">
        <v>13.02</v>
      </c>
      <c r="H56">
        <v>17.28</v>
      </c>
      <c r="I56">
        <v>194120</v>
      </c>
      <c r="J56">
        <v>390660</v>
      </c>
    </row>
    <row r="57" spans="1:10" x14ac:dyDescent="0.35">
      <c r="A57" t="s">
        <v>10</v>
      </c>
      <c r="B57" t="s">
        <v>126</v>
      </c>
      <c r="C57" t="s">
        <v>127</v>
      </c>
      <c r="D57">
        <v>65</v>
      </c>
      <c r="E57" t="s">
        <v>13</v>
      </c>
      <c r="F57" t="s">
        <v>29</v>
      </c>
      <c r="G57">
        <v>14.95</v>
      </c>
      <c r="H57">
        <v>20.77</v>
      </c>
      <c r="I57">
        <v>312320</v>
      </c>
      <c r="J57">
        <v>930240</v>
      </c>
    </row>
    <row r="58" spans="1:10" x14ac:dyDescent="0.35">
      <c r="A58" t="s">
        <v>10</v>
      </c>
      <c r="B58" t="s">
        <v>128</v>
      </c>
      <c r="C58" t="s">
        <v>129</v>
      </c>
      <c r="D58">
        <v>65</v>
      </c>
      <c r="E58" t="s">
        <v>13</v>
      </c>
      <c r="F58" t="s">
        <v>29</v>
      </c>
      <c r="G58">
        <v>13.93</v>
      </c>
      <c r="H58">
        <v>20.81</v>
      </c>
      <c r="I58">
        <v>714630</v>
      </c>
      <c r="J58">
        <v>2050770</v>
      </c>
    </row>
    <row r="59" spans="1:10" x14ac:dyDescent="0.35">
      <c r="A59" t="s">
        <v>10</v>
      </c>
      <c r="B59" t="s">
        <v>130</v>
      </c>
      <c r="C59" t="s">
        <v>131</v>
      </c>
      <c r="D59">
        <v>65</v>
      </c>
      <c r="E59" t="s">
        <v>13</v>
      </c>
      <c r="F59" t="s">
        <v>29</v>
      </c>
      <c r="G59">
        <v>13.19</v>
      </c>
      <c r="H59">
        <v>20.2</v>
      </c>
      <c r="I59">
        <v>5425540</v>
      </c>
      <c r="J59">
        <v>12387360</v>
      </c>
    </row>
    <row r="60" spans="1:10" x14ac:dyDescent="0.35">
      <c r="A60" t="s">
        <v>10</v>
      </c>
      <c r="B60" t="s">
        <v>132</v>
      </c>
      <c r="C60" t="s">
        <v>133</v>
      </c>
      <c r="D60">
        <v>65</v>
      </c>
      <c r="E60" t="s">
        <v>13</v>
      </c>
      <c r="F60" t="s">
        <v>22</v>
      </c>
      <c r="G60">
        <v>10.4</v>
      </c>
      <c r="H60">
        <v>18.7</v>
      </c>
      <c r="I60">
        <v>74890</v>
      </c>
      <c r="J60">
        <v>411070</v>
      </c>
    </row>
    <row r="61" spans="1:10" x14ac:dyDescent="0.35">
      <c r="A61" t="s">
        <v>10</v>
      </c>
      <c r="B61" t="s">
        <v>134</v>
      </c>
      <c r="C61" t="s">
        <v>135</v>
      </c>
      <c r="D61">
        <v>65</v>
      </c>
      <c r="E61" t="s">
        <v>13</v>
      </c>
      <c r="F61" t="s">
        <v>17</v>
      </c>
      <c r="G61">
        <v>13.3</v>
      </c>
      <c r="H61">
        <v>19.649999999999999</v>
      </c>
      <c r="I61">
        <v>516560</v>
      </c>
      <c r="J61">
        <v>2371750</v>
      </c>
    </row>
    <row r="62" spans="1:10" x14ac:dyDescent="0.35">
      <c r="A62" t="s">
        <v>10</v>
      </c>
      <c r="B62" t="s">
        <v>136</v>
      </c>
      <c r="C62" t="s">
        <v>137</v>
      </c>
      <c r="D62">
        <v>65</v>
      </c>
      <c r="E62" t="s">
        <v>13</v>
      </c>
      <c r="F62" t="s">
        <v>29</v>
      </c>
      <c r="G62">
        <v>13.83</v>
      </c>
      <c r="H62">
        <v>21.09</v>
      </c>
      <c r="I62">
        <v>3753740</v>
      </c>
      <c r="J62">
        <v>13892590</v>
      </c>
    </row>
    <row r="63" spans="1:10" x14ac:dyDescent="0.35">
      <c r="A63" t="s">
        <v>10</v>
      </c>
      <c r="B63" t="s">
        <v>138</v>
      </c>
      <c r="C63" t="s">
        <v>139</v>
      </c>
      <c r="D63">
        <v>65</v>
      </c>
      <c r="E63" t="s">
        <v>13</v>
      </c>
      <c r="F63" t="s">
        <v>17</v>
      </c>
      <c r="G63">
        <v>13.48</v>
      </c>
      <c r="H63">
        <v>20.64</v>
      </c>
      <c r="I63">
        <v>591460</v>
      </c>
      <c r="J63">
        <v>2315820</v>
      </c>
    </row>
    <row r="64" spans="1:10" x14ac:dyDescent="0.35">
      <c r="A64" t="s">
        <v>10</v>
      </c>
      <c r="B64" t="s">
        <v>140</v>
      </c>
      <c r="C64" t="s">
        <v>141</v>
      </c>
      <c r="D64">
        <v>65</v>
      </c>
      <c r="E64" t="s">
        <v>13</v>
      </c>
      <c r="F64" t="s">
        <v>29</v>
      </c>
      <c r="G64">
        <v>13.02</v>
      </c>
      <c r="H64">
        <v>20.190000000000001</v>
      </c>
      <c r="I64">
        <v>722490</v>
      </c>
      <c r="J64">
        <v>1682070</v>
      </c>
    </row>
    <row r="65" spans="1:10" x14ac:dyDescent="0.35">
      <c r="A65" t="s">
        <v>10</v>
      </c>
      <c r="B65" t="s">
        <v>142</v>
      </c>
      <c r="C65" t="s">
        <v>143</v>
      </c>
      <c r="D65">
        <v>65</v>
      </c>
      <c r="E65" t="s">
        <v>13</v>
      </c>
      <c r="F65" t="s">
        <v>29</v>
      </c>
      <c r="G65">
        <v>13.23</v>
      </c>
      <c r="H65">
        <v>20.34</v>
      </c>
      <c r="I65">
        <v>950170</v>
      </c>
      <c r="J65">
        <v>2186650</v>
      </c>
    </row>
    <row r="66" spans="1:10" x14ac:dyDescent="0.35">
      <c r="A66" t="s">
        <v>10</v>
      </c>
      <c r="B66" t="s">
        <v>144</v>
      </c>
      <c r="C66" t="s">
        <v>145</v>
      </c>
      <c r="D66">
        <v>65</v>
      </c>
      <c r="E66" t="s">
        <v>13</v>
      </c>
      <c r="F66" t="s">
        <v>29</v>
      </c>
      <c r="G66">
        <v>13.57</v>
      </c>
      <c r="H66">
        <v>21.63</v>
      </c>
      <c r="I66">
        <v>4768110</v>
      </c>
      <c r="J66">
        <v>13415450</v>
      </c>
    </row>
    <row r="67" spans="1:10" x14ac:dyDescent="0.35">
      <c r="A67" t="s">
        <v>10</v>
      </c>
      <c r="B67" t="s">
        <v>146</v>
      </c>
      <c r="C67" t="s">
        <v>147</v>
      </c>
      <c r="D67">
        <v>65</v>
      </c>
      <c r="E67" t="s">
        <v>13</v>
      </c>
      <c r="F67" t="s">
        <v>29</v>
      </c>
      <c r="G67">
        <v>13.1</v>
      </c>
      <c r="H67">
        <v>19.739999999999998</v>
      </c>
      <c r="I67">
        <v>6273020</v>
      </c>
      <c r="J67">
        <v>18072520</v>
      </c>
    </row>
    <row r="68" spans="1:10" x14ac:dyDescent="0.35">
      <c r="A68" t="s">
        <v>10</v>
      </c>
      <c r="B68" t="s">
        <v>148</v>
      </c>
      <c r="C68" t="s">
        <v>149</v>
      </c>
      <c r="D68">
        <v>65</v>
      </c>
      <c r="E68" t="s">
        <v>13</v>
      </c>
      <c r="F68" t="s">
        <v>29</v>
      </c>
      <c r="G68">
        <v>12.82</v>
      </c>
      <c r="H68">
        <v>20.59</v>
      </c>
      <c r="I68">
        <v>28810</v>
      </c>
      <c r="J68">
        <v>89740</v>
      </c>
    </row>
    <row r="69" spans="1:10" x14ac:dyDescent="0.35">
      <c r="A69" t="s">
        <v>10</v>
      </c>
      <c r="B69" t="s">
        <v>150</v>
      </c>
      <c r="C69" t="s">
        <v>151</v>
      </c>
      <c r="D69">
        <v>65</v>
      </c>
      <c r="E69" t="s">
        <v>13</v>
      </c>
      <c r="F69" t="s">
        <v>29</v>
      </c>
      <c r="G69">
        <v>14.32</v>
      </c>
      <c r="H69">
        <v>20.11</v>
      </c>
      <c r="I69">
        <v>782800</v>
      </c>
      <c r="J69">
        <v>3343520</v>
      </c>
    </row>
    <row r="70" spans="1:10" x14ac:dyDescent="0.35">
      <c r="A70" t="s">
        <v>10</v>
      </c>
      <c r="B70" t="s">
        <v>152</v>
      </c>
      <c r="C70" t="s">
        <v>153</v>
      </c>
      <c r="D70">
        <v>65</v>
      </c>
      <c r="E70" t="s">
        <v>13</v>
      </c>
      <c r="F70" t="s">
        <v>29</v>
      </c>
      <c r="G70">
        <v>13.52</v>
      </c>
      <c r="H70">
        <v>21.43</v>
      </c>
      <c r="I70">
        <v>445560</v>
      </c>
      <c r="J70">
        <v>1593880</v>
      </c>
    </row>
    <row r="71" spans="1:10" x14ac:dyDescent="0.35">
      <c r="A71" t="s">
        <v>10</v>
      </c>
      <c r="B71" t="s">
        <v>154</v>
      </c>
      <c r="C71" t="s">
        <v>155</v>
      </c>
      <c r="D71">
        <v>65</v>
      </c>
      <c r="E71" t="s">
        <v>13</v>
      </c>
      <c r="F71" t="s">
        <v>22</v>
      </c>
      <c r="G71">
        <v>12.51</v>
      </c>
      <c r="H71">
        <v>14.49</v>
      </c>
      <c r="I71">
        <v>53930</v>
      </c>
      <c r="J71">
        <v>196190</v>
      </c>
    </row>
    <row r="72" spans="1:10" x14ac:dyDescent="0.35">
      <c r="A72" t="s">
        <v>10</v>
      </c>
      <c r="B72" t="s">
        <v>156</v>
      </c>
      <c r="C72" t="s">
        <v>157</v>
      </c>
      <c r="D72">
        <v>65</v>
      </c>
      <c r="E72" t="s">
        <v>13</v>
      </c>
      <c r="F72" t="s">
        <v>22</v>
      </c>
      <c r="G72">
        <v>11.12</v>
      </c>
      <c r="H72">
        <v>14.85</v>
      </c>
      <c r="I72">
        <v>3060</v>
      </c>
      <c r="J72">
        <v>15130</v>
      </c>
    </row>
    <row r="73" spans="1:10" x14ac:dyDescent="0.35">
      <c r="A73" t="s">
        <v>10</v>
      </c>
      <c r="B73" t="s">
        <v>158</v>
      </c>
      <c r="C73" t="s">
        <v>159</v>
      </c>
      <c r="D73">
        <v>65</v>
      </c>
      <c r="E73" t="s">
        <v>13</v>
      </c>
      <c r="F73" t="s">
        <v>17</v>
      </c>
      <c r="G73">
        <v>12.44</v>
      </c>
      <c r="H73">
        <v>20.37</v>
      </c>
      <c r="I73">
        <v>30980</v>
      </c>
      <c r="J73">
        <v>505230</v>
      </c>
    </row>
    <row r="74" spans="1:10" x14ac:dyDescent="0.35">
      <c r="A74" t="s">
        <v>10</v>
      </c>
      <c r="B74" t="s">
        <v>160</v>
      </c>
      <c r="C74" t="s">
        <v>161</v>
      </c>
      <c r="D74">
        <v>65</v>
      </c>
      <c r="E74" t="s">
        <v>13</v>
      </c>
      <c r="F74" t="s">
        <v>22</v>
      </c>
      <c r="G74">
        <v>10.9</v>
      </c>
      <c r="H74">
        <v>16</v>
      </c>
      <c r="I74">
        <v>85770</v>
      </c>
      <c r="J74">
        <v>474560</v>
      </c>
    </row>
    <row r="75" spans="1:10" x14ac:dyDescent="0.35">
      <c r="A75" t="s">
        <v>10</v>
      </c>
      <c r="B75" t="s">
        <v>162</v>
      </c>
      <c r="C75" t="s">
        <v>163</v>
      </c>
      <c r="D75">
        <v>65</v>
      </c>
      <c r="E75" t="s">
        <v>13</v>
      </c>
      <c r="F75" t="s">
        <v>22</v>
      </c>
      <c r="G75">
        <v>11.1</v>
      </c>
      <c r="H75">
        <v>14.75</v>
      </c>
      <c r="I75">
        <v>61550</v>
      </c>
      <c r="J75">
        <v>386820</v>
      </c>
    </row>
    <row r="76" spans="1:10" x14ac:dyDescent="0.35">
      <c r="A76" t="s">
        <v>10</v>
      </c>
      <c r="B76" t="s">
        <v>164</v>
      </c>
      <c r="C76" t="s">
        <v>165</v>
      </c>
      <c r="D76">
        <v>65</v>
      </c>
      <c r="E76" t="s">
        <v>13</v>
      </c>
      <c r="F76" t="s">
        <v>17</v>
      </c>
      <c r="G76">
        <v>10.66</v>
      </c>
      <c r="H76">
        <v>17.45</v>
      </c>
      <c r="I76">
        <v>827910</v>
      </c>
      <c r="J76">
        <v>9224270</v>
      </c>
    </row>
    <row r="77" spans="1:10" x14ac:dyDescent="0.35">
      <c r="A77" t="s">
        <v>10</v>
      </c>
      <c r="B77" t="s">
        <v>166</v>
      </c>
      <c r="C77" t="s">
        <v>167</v>
      </c>
      <c r="D77">
        <v>65</v>
      </c>
      <c r="E77" t="s">
        <v>13</v>
      </c>
      <c r="F77" t="s">
        <v>17</v>
      </c>
      <c r="G77">
        <v>10.96</v>
      </c>
      <c r="H77">
        <v>19.809999999999999</v>
      </c>
      <c r="I77">
        <v>30200</v>
      </c>
      <c r="J77">
        <v>341710</v>
      </c>
    </row>
    <row r="78" spans="1:10" x14ac:dyDescent="0.35">
      <c r="A78" t="s">
        <v>10</v>
      </c>
      <c r="B78" t="s">
        <v>168</v>
      </c>
      <c r="C78" t="s">
        <v>169</v>
      </c>
      <c r="D78">
        <v>65</v>
      </c>
      <c r="E78" t="s">
        <v>13</v>
      </c>
      <c r="F78" t="s">
        <v>17</v>
      </c>
      <c r="G78">
        <v>11.15</v>
      </c>
      <c r="H78">
        <v>17.989999999999998</v>
      </c>
      <c r="I78">
        <v>376230</v>
      </c>
      <c r="J78">
        <v>4087670</v>
      </c>
    </row>
    <row r="79" spans="1:10" x14ac:dyDescent="0.35">
      <c r="A79" t="s">
        <v>10</v>
      </c>
      <c r="B79" t="s">
        <v>170</v>
      </c>
      <c r="C79" t="s">
        <v>171</v>
      </c>
      <c r="D79">
        <v>65</v>
      </c>
      <c r="E79" t="s">
        <v>13</v>
      </c>
      <c r="F79" t="s">
        <v>22</v>
      </c>
      <c r="G79">
        <v>11.82</v>
      </c>
      <c r="H79">
        <v>16.309999999999999</v>
      </c>
      <c r="I79">
        <v>56190</v>
      </c>
      <c r="J79">
        <v>392960</v>
      </c>
    </row>
    <row r="80" spans="1:10" x14ac:dyDescent="0.35">
      <c r="A80" t="s">
        <v>10</v>
      </c>
      <c r="B80" t="s">
        <v>172</v>
      </c>
      <c r="C80" t="s">
        <v>173</v>
      </c>
      <c r="D80">
        <v>65</v>
      </c>
      <c r="E80" t="s">
        <v>13</v>
      </c>
      <c r="F80" t="s">
        <v>17</v>
      </c>
      <c r="G80">
        <v>11.9</v>
      </c>
      <c r="H80">
        <v>18.28</v>
      </c>
      <c r="I80">
        <v>263130</v>
      </c>
      <c r="J80">
        <v>2792890</v>
      </c>
    </row>
    <row r="81" spans="1:10" x14ac:dyDescent="0.35">
      <c r="A81" t="s">
        <v>10</v>
      </c>
      <c r="B81" t="s">
        <v>174</v>
      </c>
      <c r="C81" t="s">
        <v>175</v>
      </c>
      <c r="D81">
        <v>65</v>
      </c>
      <c r="E81" t="s">
        <v>13</v>
      </c>
      <c r="F81" t="s">
        <v>29</v>
      </c>
      <c r="G81">
        <v>14.09</v>
      </c>
      <c r="H81">
        <v>21.12</v>
      </c>
      <c r="I81">
        <v>1057150</v>
      </c>
      <c r="J81">
        <v>6624060</v>
      </c>
    </row>
    <row r="82" spans="1:10" x14ac:dyDescent="0.35">
      <c r="A82" t="s">
        <v>10</v>
      </c>
      <c r="B82" t="s">
        <v>176</v>
      </c>
      <c r="C82" t="s">
        <v>177</v>
      </c>
      <c r="D82">
        <v>65</v>
      </c>
      <c r="E82" t="s">
        <v>13</v>
      </c>
      <c r="F82" t="s">
        <v>29</v>
      </c>
      <c r="G82">
        <v>13.93</v>
      </c>
      <c r="H82">
        <v>19.68</v>
      </c>
      <c r="I82">
        <v>12297200</v>
      </c>
      <c r="J82">
        <v>52941490</v>
      </c>
    </row>
    <row r="83" spans="1:10" x14ac:dyDescent="0.35">
      <c r="A83" t="s">
        <v>10</v>
      </c>
      <c r="B83" t="s">
        <v>178</v>
      </c>
      <c r="C83" t="s">
        <v>179</v>
      </c>
      <c r="D83">
        <v>65</v>
      </c>
      <c r="E83" t="s">
        <v>13</v>
      </c>
      <c r="F83" t="s">
        <v>29</v>
      </c>
      <c r="G83">
        <v>13.5</v>
      </c>
      <c r="H83">
        <v>21.59</v>
      </c>
      <c r="I83">
        <v>667340</v>
      </c>
      <c r="J83">
        <v>4063230</v>
      </c>
    </row>
    <row r="84" spans="1:10" x14ac:dyDescent="0.35">
      <c r="A84" t="s">
        <v>10</v>
      </c>
      <c r="B84" t="s">
        <v>180</v>
      </c>
      <c r="C84" t="s">
        <v>181</v>
      </c>
      <c r="D84">
        <v>65</v>
      </c>
      <c r="E84" t="s">
        <v>13</v>
      </c>
      <c r="F84" t="s">
        <v>29</v>
      </c>
      <c r="G84">
        <v>13.86</v>
      </c>
      <c r="H84">
        <v>20.62</v>
      </c>
      <c r="I84">
        <v>173420</v>
      </c>
      <c r="J84">
        <v>763450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wgtd_LE0</vt:lpstr>
      <vt:lpstr>OG_LE0_data</vt:lpstr>
      <vt:lpstr>wgtd_LE65</vt:lpstr>
      <vt:lpstr>OG_LE65_data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Ponmattam</dc:creator>
  <cp:lastModifiedBy>Ponmattam, Jamie</cp:lastModifiedBy>
  <dcterms:created xsi:type="dcterms:W3CDTF">2025-01-09T20:35:57Z</dcterms:created>
  <dcterms:modified xsi:type="dcterms:W3CDTF">2025-01-10T00:30:22Z</dcterms:modified>
</cp:coreProperties>
</file>