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cava\Documents\GitHub\Coding\benchmarking\CrystalDiskMark (Disk Read-Write Speeds)\_Results\"/>
    </mc:Choice>
  </mc:AlternateContent>
  <xr:revisionPtr revIDLastSave="0" documentId="13_ncr:1_{B246344F-35B6-4CA2-8EFC-4DEE2B6909C5}" xr6:coauthVersionLast="47" xr6:coauthVersionMax="47" xr10:uidLastSave="{00000000-0000-0000-0000-000000000000}"/>
  <bookViews>
    <workbookView xWindow="-120" yWindow="-120" windowWidth="51840" windowHeight="21240" tabRatio="824" xr2:uid="{00000000-000D-0000-FFFF-FFFF00000000}"/>
  </bookViews>
  <sheets>
    <sheet name="USB Flash Drives" sheetId="12" r:id="rId1"/>
    <sheet name="Tabulation" sheetId="6" r:id="rId2"/>
    <sheet name="Y50 HDD C" sheetId="1" r:id="rId3"/>
    <sheet name="3570k SSD C" sheetId="4" r:id="rId4"/>
    <sheet name="3570k SSD D" sheetId="5" r:id="rId5"/>
    <sheet name="3570k HDD E" sheetId="9" r:id="rId6"/>
    <sheet name="3570k HDD G" sheetId="8" r:id="rId7"/>
    <sheet name="X1 Carbon C" sheetId="10" r:id="rId8"/>
    <sheet name="Intel NUC C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L23" i="6"/>
  <c r="L20" i="6"/>
  <c r="L18" i="6"/>
  <c r="L16" i="6"/>
  <c r="L13" i="6"/>
  <c r="L10" i="6"/>
  <c r="L8" i="6"/>
  <c r="L6" i="6"/>
  <c r="M23" i="13"/>
  <c r="L23" i="13"/>
  <c r="K23" i="13"/>
  <c r="J23" i="13"/>
  <c r="I23" i="13"/>
  <c r="D23" i="13"/>
  <c r="L24" i="6" s="1"/>
  <c r="C22" i="13"/>
  <c r="M20" i="13"/>
  <c r="L20" i="13"/>
  <c r="K20" i="13"/>
  <c r="J20" i="13"/>
  <c r="C20" i="13" s="1"/>
  <c r="I20" i="13"/>
  <c r="D20" i="13"/>
  <c r="L21" i="6" s="1"/>
  <c r="C19" i="13"/>
  <c r="C17" i="13"/>
  <c r="C15" i="13"/>
  <c r="M13" i="13"/>
  <c r="L13" i="13"/>
  <c r="K13" i="13"/>
  <c r="J13" i="13"/>
  <c r="I13" i="13"/>
  <c r="D13" i="13"/>
  <c r="C13" i="13" s="1"/>
  <c r="C12" i="13"/>
  <c r="M10" i="13"/>
  <c r="L10" i="13"/>
  <c r="K10" i="13"/>
  <c r="J10" i="13"/>
  <c r="I10" i="13"/>
  <c r="D10" i="13"/>
  <c r="C10" i="13" s="1"/>
  <c r="C9" i="13"/>
  <c r="C7" i="13"/>
  <c r="C5" i="13"/>
  <c r="C23" i="13" l="1"/>
  <c r="L11" i="6"/>
  <c r="L14" i="6"/>
  <c r="E8" i="12"/>
  <c r="D8" i="12"/>
  <c r="E7" i="12"/>
  <c r="D7" i="12"/>
  <c r="E6" i="12"/>
  <c r="D6" i="12"/>
  <c r="E5" i="12"/>
  <c r="D5" i="12"/>
  <c r="E15" i="12"/>
  <c r="D15" i="12"/>
  <c r="E14" i="12"/>
  <c r="D14" i="12"/>
  <c r="D16" i="12"/>
  <c r="E16" i="12"/>
  <c r="E13" i="12"/>
  <c r="D13" i="12"/>
  <c r="E48" i="12"/>
  <c r="D48" i="12"/>
  <c r="E47" i="12"/>
  <c r="D47" i="12"/>
  <c r="E46" i="12"/>
  <c r="D46" i="12"/>
  <c r="E45" i="12"/>
  <c r="D45" i="12"/>
  <c r="E40" i="12"/>
  <c r="D40" i="12"/>
  <c r="E39" i="12"/>
  <c r="D39" i="12"/>
  <c r="E38" i="12"/>
  <c r="D38" i="12"/>
  <c r="E37" i="12"/>
  <c r="D37" i="12"/>
  <c r="E32" i="12"/>
  <c r="D32" i="12"/>
  <c r="E31" i="12"/>
  <c r="D31" i="12"/>
  <c r="E30" i="12"/>
  <c r="D30" i="12"/>
  <c r="E29" i="12"/>
  <c r="D29" i="12"/>
  <c r="D22" i="12"/>
  <c r="D23" i="12"/>
  <c r="D24" i="12"/>
  <c r="E24" i="12"/>
  <c r="E23" i="12"/>
  <c r="E22" i="12"/>
  <c r="E21" i="12"/>
  <c r="D21" i="12"/>
  <c r="M23" i="10"/>
  <c r="L23" i="10"/>
  <c r="K23" i="10"/>
  <c r="J23" i="10"/>
  <c r="I23" i="10"/>
  <c r="D23" i="10"/>
  <c r="C22" i="10"/>
  <c r="K23" i="6" s="1"/>
  <c r="M20" i="10"/>
  <c r="L20" i="10"/>
  <c r="K20" i="10"/>
  <c r="J20" i="10"/>
  <c r="I20" i="10"/>
  <c r="D20" i="10"/>
  <c r="C19" i="10"/>
  <c r="K20" i="6" s="1"/>
  <c r="C17" i="10"/>
  <c r="K18" i="6" s="1"/>
  <c r="C15" i="10"/>
  <c r="K16" i="6" s="1"/>
  <c r="M13" i="10"/>
  <c r="L13" i="10"/>
  <c r="K13" i="10"/>
  <c r="J13" i="10"/>
  <c r="I13" i="10"/>
  <c r="D13" i="10"/>
  <c r="C12" i="10"/>
  <c r="K13" i="6" s="1"/>
  <c r="M10" i="10"/>
  <c r="L10" i="10"/>
  <c r="K10" i="10"/>
  <c r="J10" i="10"/>
  <c r="I10" i="10"/>
  <c r="D10" i="10"/>
  <c r="C9" i="10"/>
  <c r="K10" i="6" s="1"/>
  <c r="C7" i="10"/>
  <c r="K8" i="6" s="1"/>
  <c r="C5" i="10"/>
  <c r="K4" i="6"/>
  <c r="K6" i="6"/>
  <c r="F23" i="4"/>
  <c r="F20" i="4"/>
  <c r="F13" i="4"/>
  <c r="F10" i="4"/>
  <c r="C13" i="10" l="1"/>
  <c r="C20" i="10"/>
  <c r="K21" i="6" s="1"/>
  <c r="C23" i="10"/>
  <c r="K24" i="6" s="1"/>
  <c r="C10" i="10"/>
  <c r="K11" i="6" s="1"/>
  <c r="K14" i="6"/>
  <c r="E20" i="9"/>
  <c r="I4" i="6"/>
  <c r="M23" i="9"/>
  <c r="L23" i="9"/>
  <c r="K23" i="9"/>
  <c r="J23" i="9"/>
  <c r="I23" i="9"/>
  <c r="H23" i="9"/>
  <c r="G23" i="9"/>
  <c r="F23" i="9"/>
  <c r="E23" i="9"/>
  <c r="D23" i="9"/>
  <c r="C22" i="9"/>
  <c r="I23" i="6" s="1"/>
  <c r="M20" i="9"/>
  <c r="L20" i="9"/>
  <c r="K20" i="9"/>
  <c r="J20" i="9"/>
  <c r="I20" i="9"/>
  <c r="H20" i="9"/>
  <c r="G20" i="9"/>
  <c r="F20" i="9"/>
  <c r="D20" i="9"/>
  <c r="C19" i="9"/>
  <c r="I20" i="6" s="1"/>
  <c r="C17" i="9"/>
  <c r="I18" i="6" s="1"/>
  <c r="C15" i="9"/>
  <c r="I16" i="6" s="1"/>
  <c r="M13" i="9"/>
  <c r="L13" i="9"/>
  <c r="K13" i="9"/>
  <c r="J13" i="9"/>
  <c r="I13" i="9"/>
  <c r="H13" i="9"/>
  <c r="G13" i="9"/>
  <c r="F13" i="9"/>
  <c r="E13" i="9"/>
  <c r="D13" i="9"/>
  <c r="C12" i="9"/>
  <c r="I13" i="6" s="1"/>
  <c r="M10" i="9"/>
  <c r="L10" i="9"/>
  <c r="K10" i="9"/>
  <c r="J10" i="9"/>
  <c r="I10" i="9"/>
  <c r="H10" i="9"/>
  <c r="G10" i="9"/>
  <c r="F10" i="9"/>
  <c r="E10" i="9"/>
  <c r="D10" i="9"/>
  <c r="C9" i="9"/>
  <c r="I10" i="6" s="1"/>
  <c r="C7" i="9"/>
  <c r="I8" i="6" s="1"/>
  <c r="C5" i="9"/>
  <c r="I6" i="6" s="1"/>
  <c r="J4" i="6"/>
  <c r="M23" i="8"/>
  <c r="L23" i="8"/>
  <c r="K23" i="8"/>
  <c r="J23" i="8"/>
  <c r="I23" i="8"/>
  <c r="H23" i="8"/>
  <c r="G23" i="8"/>
  <c r="F23" i="8"/>
  <c r="E23" i="8"/>
  <c r="D23" i="8"/>
  <c r="C22" i="8"/>
  <c r="J23" i="6" s="1"/>
  <c r="M20" i="8"/>
  <c r="L20" i="8"/>
  <c r="K20" i="8"/>
  <c r="J20" i="8"/>
  <c r="I20" i="8"/>
  <c r="H20" i="8"/>
  <c r="G20" i="8"/>
  <c r="F20" i="8"/>
  <c r="E20" i="8"/>
  <c r="D20" i="8"/>
  <c r="C19" i="8"/>
  <c r="J20" i="6" s="1"/>
  <c r="C17" i="8"/>
  <c r="J18" i="6" s="1"/>
  <c r="C15" i="8"/>
  <c r="J16" i="6" s="1"/>
  <c r="M13" i="8"/>
  <c r="L13" i="8"/>
  <c r="K13" i="8"/>
  <c r="J13" i="8"/>
  <c r="I13" i="8"/>
  <c r="H13" i="8"/>
  <c r="G13" i="8"/>
  <c r="F13" i="8"/>
  <c r="E13" i="8"/>
  <c r="D13" i="8"/>
  <c r="C12" i="8"/>
  <c r="J13" i="6" s="1"/>
  <c r="M10" i="8"/>
  <c r="L10" i="8"/>
  <c r="K10" i="8"/>
  <c r="J10" i="8"/>
  <c r="I10" i="8"/>
  <c r="H10" i="8"/>
  <c r="G10" i="8"/>
  <c r="F10" i="8"/>
  <c r="E10" i="8"/>
  <c r="D10" i="8"/>
  <c r="C9" i="8"/>
  <c r="J10" i="6" s="1"/>
  <c r="C7" i="8"/>
  <c r="J8" i="6" s="1"/>
  <c r="C5" i="8"/>
  <c r="J6" i="6" s="1"/>
  <c r="F7" i="6"/>
  <c r="F9" i="6"/>
  <c r="F12" i="6"/>
  <c r="F15" i="6"/>
  <c r="F17" i="6"/>
  <c r="F19" i="6"/>
  <c r="F22" i="6"/>
  <c r="H4" i="6"/>
  <c r="G4" i="6"/>
  <c r="F4" i="6"/>
  <c r="C22" i="1"/>
  <c r="F23" i="6" s="1"/>
  <c r="C19" i="1"/>
  <c r="F20" i="6" s="1"/>
  <c r="C17" i="1"/>
  <c r="F18" i="6" s="1"/>
  <c r="C15" i="1"/>
  <c r="F16" i="6" s="1"/>
  <c r="C12" i="1"/>
  <c r="F13" i="6" s="1"/>
  <c r="C9" i="1"/>
  <c r="F10" i="6" s="1"/>
  <c r="C7" i="1"/>
  <c r="F8" i="6" s="1"/>
  <c r="C5" i="1"/>
  <c r="F6" i="6" s="1"/>
  <c r="C22" i="4"/>
  <c r="G23" i="6" s="1"/>
  <c r="C19" i="4"/>
  <c r="G20" i="6" s="1"/>
  <c r="C17" i="4"/>
  <c r="G18" i="6" s="1"/>
  <c r="C15" i="4"/>
  <c r="G16" i="6" s="1"/>
  <c r="C12" i="4"/>
  <c r="G13" i="6" s="1"/>
  <c r="C9" i="4"/>
  <c r="G10" i="6" s="1"/>
  <c r="C7" i="4"/>
  <c r="G8" i="6" s="1"/>
  <c r="C5" i="4"/>
  <c r="G6" i="6" s="1"/>
  <c r="D10" i="5"/>
  <c r="E10" i="5"/>
  <c r="F10" i="5"/>
  <c r="G10" i="5"/>
  <c r="H10" i="5"/>
  <c r="I10" i="5"/>
  <c r="J10" i="5"/>
  <c r="K10" i="5"/>
  <c r="L10" i="5"/>
  <c r="M10" i="5"/>
  <c r="D13" i="5"/>
  <c r="E13" i="5"/>
  <c r="F13" i="5"/>
  <c r="G13" i="5"/>
  <c r="H13" i="5"/>
  <c r="I13" i="5"/>
  <c r="J13" i="5"/>
  <c r="K13" i="5"/>
  <c r="L13" i="5"/>
  <c r="M13" i="5"/>
  <c r="D20" i="5"/>
  <c r="E20" i="5"/>
  <c r="F20" i="5"/>
  <c r="G20" i="5"/>
  <c r="H20" i="5"/>
  <c r="I20" i="5"/>
  <c r="J20" i="5"/>
  <c r="K20" i="5"/>
  <c r="L20" i="5"/>
  <c r="M20" i="5"/>
  <c r="D23" i="5"/>
  <c r="E23" i="5"/>
  <c r="F23" i="5"/>
  <c r="G23" i="5"/>
  <c r="H23" i="5"/>
  <c r="I23" i="5"/>
  <c r="J23" i="5"/>
  <c r="K23" i="5"/>
  <c r="L23" i="5"/>
  <c r="M23" i="5"/>
  <c r="C22" i="5"/>
  <c r="H23" i="6" s="1"/>
  <c r="C19" i="5"/>
  <c r="H20" i="6" s="1"/>
  <c r="C17" i="5"/>
  <c r="H18" i="6" s="1"/>
  <c r="C15" i="5"/>
  <c r="H16" i="6" s="1"/>
  <c r="C12" i="5"/>
  <c r="H13" i="6" s="1"/>
  <c r="C9" i="5"/>
  <c r="H10" i="6" s="1"/>
  <c r="C7" i="5"/>
  <c r="H8" i="6" s="1"/>
  <c r="C5" i="5"/>
  <c r="H6" i="6" s="1"/>
  <c r="M23" i="1"/>
  <c r="L23" i="1"/>
  <c r="K23" i="1"/>
  <c r="J23" i="1"/>
  <c r="I23" i="1"/>
  <c r="H23" i="1"/>
  <c r="G23" i="1"/>
  <c r="F23" i="1"/>
  <c r="E23" i="1"/>
  <c r="D23" i="1"/>
  <c r="M20" i="1"/>
  <c r="L20" i="1"/>
  <c r="K20" i="1"/>
  <c r="J20" i="1"/>
  <c r="I20" i="1"/>
  <c r="H20" i="1"/>
  <c r="G20" i="1"/>
  <c r="F20" i="1"/>
  <c r="E20" i="1"/>
  <c r="D20" i="1"/>
  <c r="M13" i="1"/>
  <c r="L13" i="1"/>
  <c r="K13" i="1"/>
  <c r="J13" i="1"/>
  <c r="I13" i="1"/>
  <c r="H13" i="1"/>
  <c r="G13" i="1"/>
  <c r="F13" i="1"/>
  <c r="E13" i="1"/>
  <c r="D13" i="1"/>
  <c r="M10" i="1"/>
  <c r="L10" i="1"/>
  <c r="K10" i="1"/>
  <c r="J10" i="1"/>
  <c r="I10" i="1"/>
  <c r="H10" i="1"/>
  <c r="G10" i="1"/>
  <c r="F10" i="1"/>
  <c r="E10" i="1"/>
  <c r="D10" i="1"/>
  <c r="E23" i="4"/>
  <c r="G23" i="4"/>
  <c r="H23" i="4"/>
  <c r="I23" i="4"/>
  <c r="J23" i="4"/>
  <c r="K23" i="4"/>
  <c r="L23" i="4"/>
  <c r="M23" i="4"/>
  <c r="E20" i="4"/>
  <c r="G20" i="4"/>
  <c r="H20" i="4"/>
  <c r="I20" i="4"/>
  <c r="J20" i="4"/>
  <c r="K20" i="4"/>
  <c r="L20" i="4"/>
  <c r="M20" i="4"/>
  <c r="E13" i="4"/>
  <c r="G13" i="4"/>
  <c r="H13" i="4"/>
  <c r="I13" i="4"/>
  <c r="J13" i="4"/>
  <c r="K13" i="4"/>
  <c r="L13" i="4"/>
  <c r="M13" i="4"/>
  <c r="E10" i="4"/>
  <c r="G10" i="4"/>
  <c r="H10" i="4"/>
  <c r="I10" i="4"/>
  <c r="J10" i="4"/>
  <c r="K10" i="4"/>
  <c r="L10" i="4"/>
  <c r="M10" i="4"/>
  <c r="D23" i="4"/>
  <c r="D20" i="4"/>
  <c r="D13" i="4"/>
  <c r="D10" i="4"/>
  <c r="L7" i="6" l="1"/>
  <c r="K17" i="6"/>
  <c r="L17" i="6"/>
  <c r="K9" i="6"/>
  <c r="L9" i="6"/>
  <c r="K19" i="6"/>
  <c r="L19" i="6"/>
  <c r="C23" i="4"/>
  <c r="G24" i="6" s="1"/>
  <c r="C13" i="9"/>
  <c r="I14" i="6" s="1"/>
  <c r="C10" i="1"/>
  <c r="F11" i="6" s="1"/>
  <c r="C10" i="9"/>
  <c r="I11" i="6" s="1"/>
  <c r="K7" i="6"/>
  <c r="C20" i="4"/>
  <c r="G21" i="6" s="1"/>
  <c r="C23" i="8"/>
  <c r="J24" i="6" s="1"/>
  <c r="C20" i="8"/>
  <c r="J21" i="6" s="1"/>
  <c r="C13" i="4"/>
  <c r="G14" i="6" s="1"/>
  <c r="C10" i="4"/>
  <c r="G11" i="6" s="1"/>
  <c r="C20" i="1"/>
  <c r="F21" i="6" s="1"/>
  <c r="C23" i="1"/>
  <c r="F24" i="6" s="1"/>
  <c r="C13" i="1"/>
  <c r="C20" i="9"/>
  <c r="I21" i="6" s="1"/>
  <c r="C23" i="9"/>
  <c r="I24" i="6" s="1"/>
  <c r="H7" i="6"/>
  <c r="H9" i="6"/>
  <c r="J7" i="6"/>
  <c r="J19" i="6"/>
  <c r="I7" i="6"/>
  <c r="G9" i="6"/>
  <c r="I9" i="6"/>
  <c r="I17" i="6"/>
  <c r="I19" i="6"/>
  <c r="G17" i="6"/>
  <c r="G19" i="6"/>
  <c r="H19" i="6"/>
  <c r="H17" i="6"/>
  <c r="G7" i="6"/>
  <c r="J9" i="6"/>
  <c r="J17" i="6"/>
  <c r="C10" i="8"/>
  <c r="J11" i="6" s="1"/>
  <c r="J12" i="6" s="1"/>
  <c r="C13" i="8"/>
  <c r="J14" i="6" s="1"/>
  <c r="C10" i="5"/>
  <c r="H11" i="6" s="1"/>
  <c r="C23" i="5"/>
  <c r="H24" i="6" s="1"/>
  <c r="C20" i="5"/>
  <c r="H21" i="6" s="1"/>
  <c r="C13" i="5"/>
  <c r="H14" i="6" s="1"/>
  <c r="L25" i="6" l="1"/>
  <c r="L22" i="6"/>
  <c r="H12" i="6"/>
  <c r="G12" i="6"/>
  <c r="K12" i="6"/>
  <c r="L12" i="6"/>
  <c r="F14" i="6"/>
  <c r="H15" i="6" s="1"/>
  <c r="I12" i="6"/>
  <c r="G25" i="6"/>
  <c r="K25" i="6"/>
  <c r="G15" i="6"/>
  <c r="K22" i="6"/>
  <c r="J22" i="6"/>
  <c r="H22" i="6"/>
  <c r="I22" i="6"/>
  <c r="G22" i="6"/>
  <c r="H25" i="6"/>
  <c r="J25" i="6"/>
  <c r="I25" i="6"/>
  <c r="J15" i="6" l="1"/>
  <c r="K15" i="6"/>
  <c r="I15" i="6"/>
  <c r="L15" i="6"/>
</calcChain>
</file>

<file path=xl/sharedStrings.xml><?xml version="1.0" encoding="utf-8"?>
<sst xmlns="http://schemas.openxmlformats.org/spreadsheetml/2006/main" count="371" uniqueCount="62">
  <si>
    <t>Seq. Read</t>
  </si>
  <si>
    <t>Seq. Write</t>
  </si>
  <si>
    <t>Seq. Read Q32</t>
  </si>
  <si>
    <t>Seq. Write Q32</t>
  </si>
  <si>
    <t>Averages</t>
  </si>
  <si>
    <t>Random Read  Q32 (IOPS)</t>
  </si>
  <si>
    <t>Random Read  Q32 (MBPS)</t>
  </si>
  <si>
    <t>Ramdom Write  Q32 (MBPS)</t>
  </si>
  <si>
    <t>Random Read (MBPS)</t>
  </si>
  <si>
    <t>Ramdom Write (MBPS)</t>
  </si>
  <si>
    <t>Ramdom Write  Q32 (IOPS)</t>
  </si>
  <si>
    <t>Random Read (IOPS)</t>
  </si>
  <si>
    <t>Ramdom Write (IOPS)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</si>
  <si>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</si>
  <si>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</si>
  <si>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</si>
  <si>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</si>
  <si>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</si>
  <si>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</si>
  <si>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</si>
  <si>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</si>
  <si>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</si>
  <si>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</si>
  <si>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CrystalDiskMark Results</t>
  </si>
  <si>
    <t xml:space="preserve">Seq. Read Q32  </t>
  </si>
  <si>
    <t xml:space="preserve">Seq. Write Q32  </t>
  </si>
  <si>
    <t xml:space="preserve">Random Read  Q32 (IOPS)  </t>
  </si>
  <si>
    <t xml:space="preserve">Random Read  Q32 (MBPS)    </t>
  </si>
  <si>
    <t xml:space="preserve">Ramdom Write  Q32 (MBPS)    </t>
  </si>
  <si>
    <t xml:space="preserve">Ramdom Write  Q32 (IOPS)  </t>
  </si>
  <si>
    <t xml:space="preserve">Seq. Read  </t>
  </si>
  <si>
    <t xml:space="preserve">Seq. Write  </t>
  </si>
  <si>
    <t xml:space="preserve">Random Read (MBPS)    </t>
  </si>
  <si>
    <t xml:space="preserve">Random Read (IOPS)  </t>
  </si>
  <si>
    <t xml:space="preserve">Ramdom Write (MBPS)    </t>
  </si>
  <si>
    <t xml:space="preserve">Ramdom Write (IOPS)  </t>
  </si>
  <si>
    <t>3570k SSD (D:)</t>
  </si>
  <si>
    <t>3570k SSD (C:)</t>
  </si>
  <si>
    <t>Y50 HDD (C:)</t>
  </si>
  <si>
    <t>3570k HDD (G:)</t>
  </si>
  <si>
    <t>3570k HDD (E:)</t>
  </si>
  <si>
    <t xml:space="preserve">Disk Name :  </t>
  </si>
  <si>
    <t>HOME</t>
  </si>
  <si>
    <t>X1 Carbon (C:)</t>
  </si>
  <si>
    <t>Seq Q32T1</t>
  </si>
  <si>
    <t>4K Q32T1</t>
  </si>
  <si>
    <t>Seq</t>
  </si>
  <si>
    <t>4k</t>
  </si>
  <si>
    <t>Write (MB/s)</t>
  </si>
  <si>
    <t>Read (MB/s)</t>
  </si>
  <si>
    <t>DIDN’T TEST</t>
  </si>
  <si>
    <t>TEST 1</t>
  </si>
  <si>
    <t>TEST 2</t>
  </si>
  <si>
    <t>TEST 3</t>
  </si>
  <si>
    <t>AVERAGES</t>
  </si>
  <si>
    <t>SANDISK CRUZER BLADE 16GB</t>
  </si>
  <si>
    <t>SANDISK EXTREME CZ80 64GB</t>
  </si>
  <si>
    <t>SANDISK CRUZER CZ36 32GB</t>
  </si>
  <si>
    <t>TRANSCEND JETFLASH 780 8GB</t>
  </si>
  <si>
    <t>OCZ DIESEL 16GB</t>
  </si>
  <si>
    <t>X1 CARBON SSD</t>
  </si>
  <si>
    <t>Intel NUC (C:)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</si>
</sst>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"/>
    <numFmt numFmtId="166" formatCode="0.000\ &quot;MBps&quot;"/>
    <numFmt numFmtId="167" formatCode="0.000\ &quot;IOPS&quot;"/>
    <numFmt numFmtId="168" formatCode="0.0\ &quot;IOPS&quot;"/>
    <numFmt numFmtId="169" formatCode="0.0\ &quot;MBps&quot;"/>
    <numFmt numFmtId="170" formatCode="0.00\ &quot;MBps&quot;"/>
    <numFmt numFmtId="171" formatCode="0.00\ &quot;x Faster&quot;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0"/>
      <name val="Calibri"/>
      <family val="2"/>
      <scheme val="minor"/>
    </font>
    <font>
      <b/>
      <sz val="7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2.65"/>
      <color theme="10"/>
      <name val="Calibri"/>
      <family val="2"/>
    </font>
    <font>
      <b/>
      <sz val="11"/>
      <color theme="0"/>
      <name val="Calibri"/>
      <family val="2"/>
    </font>
    <font>
      <sz val="20"/>
      <color theme="0"/>
      <name val="Calibri"/>
      <family val="2"/>
    </font>
    <font>
      <sz val="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6"/>
      <color theme="1" tint="0.3499862666707357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1FF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8" fontId="1" fillId="3" borderId="0" xfId="0" applyNumberFormat="1" applyFont="1" applyFill="1" applyAlignment="1">
      <alignment horizontal="left"/>
    </xf>
    <xf numFmtId="169" fontId="1" fillId="3" borderId="0" xfId="0" applyNumberFormat="1" applyFont="1" applyFill="1" applyAlignment="1">
      <alignment horizontal="left"/>
    </xf>
    <xf numFmtId="164" fontId="0" fillId="0" borderId="0" xfId="0" applyNumberFormat="1" applyProtection="1">
      <protection locked="0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4" borderId="0" xfId="0" applyFill="1"/>
    <xf numFmtId="0" fontId="2" fillId="4" borderId="0" xfId="0" applyFont="1" applyFill="1"/>
    <xf numFmtId="164" fontId="1" fillId="3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0" fontId="3" fillId="2" borderId="0" xfId="0" applyFont="1" applyFill="1"/>
    <xf numFmtId="0" fontId="2" fillId="2" borderId="0" xfId="0" applyFont="1" applyFill="1"/>
    <xf numFmtId="0" fontId="5" fillId="2" borderId="0" xfId="0" applyFont="1" applyFill="1"/>
    <xf numFmtId="164" fontId="6" fillId="3" borderId="0" xfId="0" applyNumberFormat="1" applyFont="1" applyFill="1" applyAlignment="1">
      <alignment horizontal="right"/>
    </xf>
    <xf numFmtId="0" fontId="7" fillId="4" borderId="0" xfId="0" applyFont="1" applyFill="1"/>
    <xf numFmtId="0" fontId="3" fillId="4" borderId="0" xfId="0" applyFont="1" applyFill="1"/>
    <xf numFmtId="0" fontId="5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64" fontId="11" fillId="2" borderId="0" xfId="1" applyNumberFormat="1" applyFont="1" applyFill="1" applyAlignment="1" applyProtection="1">
      <alignment horizontal="center" vertical="center"/>
    </xf>
    <xf numFmtId="164" fontId="0" fillId="0" borderId="0" xfId="0" applyNumberFormat="1" applyFont="1"/>
    <xf numFmtId="0" fontId="1" fillId="5" borderId="0" xfId="0" applyFont="1" applyFill="1" applyAlignment="1">
      <alignment vertical="center"/>
    </xf>
    <xf numFmtId="0" fontId="2" fillId="4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0" fillId="2" borderId="1" xfId="1" applyFont="1" applyFill="1" applyBorder="1" applyAlignment="1" applyProtection="1">
      <alignment horizontal="left" vertical="center" wrapText="1"/>
    </xf>
    <xf numFmtId="170" fontId="1" fillId="3" borderId="0" xfId="0" applyNumberFormat="1" applyFont="1" applyFill="1" applyAlignment="1">
      <alignment horizontal="left" vertical="top" wrapText="1"/>
    </xf>
    <xf numFmtId="170" fontId="6" fillId="3" borderId="0" xfId="0" applyNumberFormat="1" applyFont="1" applyFill="1" applyAlignment="1">
      <alignment horizontal="left" vertical="top" wrapText="1"/>
    </xf>
    <xf numFmtId="168" fontId="1" fillId="3" borderId="0" xfId="0" applyNumberFormat="1" applyFont="1" applyFill="1" applyAlignment="1">
      <alignment horizontal="left" vertical="top" wrapText="1"/>
    </xf>
    <xf numFmtId="0" fontId="0" fillId="4" borderId="0" xfId="0" applyFill="1" applyAlignment="1">
      <alignment horizontal="left"/>
    </xf>
    <xf numFmtId="171" fontId="8" fillId="4" borderId="0" xfId="0" applyNumberFormat="1" applyFont="1" applyFill="1" applyAlignment="1">
      <alignment horizontal="left" vertical="top" wrapText="1"/>
    </xf>
    <xf numFmtId="0" fontId="12" fillId="0" borderId="0" xfId="0" applyFont="1"/>
    <xf numFmtId="0" fontId="0" fillId="0" borderId="0" xfId="0" applyFont="1"/>
    <xf numFmtId="0" fontId="12" fillId="0" borderId="2" xfId="0" applyFont="1" applyBorder="1"/>
    <xf numFmtId="0" fontId="2" fillId="0" borderId="2" xfId="0" applyFont="1" applyBorder="1"/>
    <xf numFmtId="2" fontId="14" fillId="0" borderId="2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0" fillId="0" borderId="0" xfId="0" applyFill="1"/>
    <xf numFmtId="2" fontId="2" fillId="0" borderId="2" xfId="0" applyNumberFormat="1" applyFont="1" applyBorder="1"/>
    <xf numFmtId="2" fontId="2" fillId="7" borderId="2" xfId="0" applyNumberFormat="1" applyFont="1" applyFill="1" applyBorder="1"/>
    <xf numFmtId="165" fontId="2" fillId="7" borderId="2" xfId="0" applyNumberFormat="1" applyFont="1" applyFill="1" applyBorder="1"/>
    <xf numFmtId="0" fontId="2" fillId="7" borderId="2" xfId="0" applyFont="1" applyFill="1" applyBorder="1"/>
    <xf numFmtId="2" fontId="2" fillId="0" borderId="2" xfId="0" applyNumberFormat="1" applyFont="1" applyFill="1" applyBorder="1"/>
    <xf numFmtId="2" fontId="2" fillId="9" borderId="2" xfId="0" applyNumberFormat="1" applyFont="1" applyFill="1" applyBorder="1"/>
    <xf numFmtId="2" fontId="1" fillId="8" borderId="2" xfId="0" applyNumberFormat="1" applyFont="1" applyFill="1" applyBorder="1"/>
    <xf numFmtId="0" fontId="16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48"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1FF46"/>
      <color rgb="FF8BFF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8"/>
  <sheetViews>
    <sheetView tabSelected="1" zoomScale="145" zoomScaleNormal="145" workbookViewId="0">
      <selection activeCell="B2" sqref="B2:E2"/>
    </sheetView>
  </sheetViews>
  <sheetFormatPr defaultRowHeight="15" x14ac:dyDescent="0.25"/>
  <cols>
    <col min="2" max="2" width="9.140625" style="43"/>
    <col min="3" max="3" width="10.7109375" style="43" customWidth="1"/>
    <col min="4" max="5" width="10.7109375" customWidth="1"/>
    <col min="6" max="6" width="2.42578125" customWidth="1"/>
    <col min="7" max="9" width="10.7109375" customWidth="1"/>
    <col min="10" max="10" width="2.42578125" customWidth="1"/>
    <col min="11" max="13" width="10.7109375" customWidth="1"/>
    <col min="14" max="14" width="2.42578125" customWidth="1"/>
    <col min="15" max="17" width="10.7109375" customWidth="1"/>
  </cols>
  <sheetData>
    <row r="2" spans="2:17" ht="18.75" x14ac:dyDescent="0.3">
      <c r="B2" s="57" t="s">
        <v>60</v>
      </c>
      <c r="C2" s="57"/>
      <c r="D2" s="57"/>
      <c r="E2" s="57"/>
    </row>
    <row r="3" spans="2:17" s="49" customFormat="1" ht="3.6" customHeight="1" x14ac:dyDescent="0.35">
      <c r="B3" s="48"/>
      <c r="C3" s="48"/>
    </row>
    <row r="4" spans="2:17" x14ac:dyDescent="0.25">
      <c r="C4" s="47" t="s">
        <v>54</v>
      </c>
      <c r="D4" s="44" t="s">
        <v>49</v>
      </c>
      <c r="E4" s="44" t="s">
        <v>48</v>
      </c>
      <c r="F4" s="42"/>
      <c r="G4" s="47" t="s">
        <v>51</v>
      </c>
      <c r="H4" s="44" t="s">
        <v>49</v>
      </c>
      <c r="I4" s="44" t="s">
        <v>48</v>
      </c>
      <c r="K4" s="47" t="s">
        <v>52</v>
      </c>
      <c r="L4" s="44" t="s">
        <v>49</v>
      </c>
      <c r="M4" s="44" t="s">
        <v>48</v>
      </c>
      <c r="O4" s="47" t="s">
        <v>53</v>
      </c>
      <c r="P4" s="44" t="s">
        <v>49</v>
      </c>
      <c r="Q4" s="44" t="s">
        <v>48</v>
      </c>
    </row>
    <row r="5" spans="2:17" x14ac:dyDescent="0.25">
      <c r="C5" s="44" t="s">
        <v>44</v>
      </c>
      <c r="D5" s="50">
        <f t="shared" ref="D5:D8" si="0">AVERAGE(H5,L5,P5)</f>
        <v>516.35</v>
      </c>
      <c r="E5" s="50">
        <f t="shared" ref="E5:E8" si="1">AVERAGE(I5,M5,Q5)</f>
        <v>193.5</v>
      </c>
      <c r="F5" s="42"/>
      <c r="G5" s="44" t="s">
        <v>44</v>
      </c>
      <c r="H5" s="45">
        <v>550.5</v>
      </c>
      <c r="I5" s="45">
        <v>174.1</v>
      </c>
      <c r="K5" s="44" t="s">
        <v>44</v>
      </c>
      <c r="L5" s="45">
        <v>482.2</v>
      </c>
      <c r="M5" s="45">
        <v>212.9</v>
      </c>
      <c r="O5" s="44" t="s">
        <v>44</v>
      </c>
      <c r="P5" s="45"/>
      <c r="Q5" s="45"/>
    </row>
    <row r="6" spans="2:17" x14ac:dyDescent="0.25">
      <c r="C6" s="44" t="s">
        <v>45</v>
      </c>
      <c r="D6" s="50">
        <f t="shared" si="0"/>
        <v>336.05</v>
      </c>
      <c r="E6" s="50">
        <f t="shared" si="1"/>
        <v>150.55000000000001</v>
      </c>
      <c r="F6" s="42"/>
      <c r="G6" s="44" t="s">
        <v>45</v>
      </c>
      <c r="H6" s="45">
        <v>332.6</v>
      </c>
      <c r="I6" s="45">
        <v>155.80000000000001</v>
      </c>
      <c r="K6" s="44" t="s">
        <v>45</v>
      </c>
      <c r="L6" s="45">
        <v>339.5</v>
      </c>
      <c r="M6" s="45">
        <v>145.30000000000001</v>
      </c>
      <c r="O6" s="44" t="s">
        <v>45</v>
      </c>
      <c r="P6" s="46"/>
      <c r="Q6" s="46"/>
    </row>
    <row r="7" spans="2:17" x14ac:dyDescent="0.25">
      <c r="C7" s="44" t="s">
        <v>46</v>
      </c>
      <c r="D7" s="50">
        <f t="shared" si="0"/>
        <v>510</v>
      </c>
      <c r="E7" s="50">
        <f t="shared" si="1"/>
        <v>241.3</v>
      </c>
      <c r="F7" s="42"/>
      <c r="G7" s="44" t="s">
        <v>46</v>
      </c>
      <c r="H7" s="45">
        <v>524.29999999999995</v>
      </c>
      <c r="I7" s="45">
        <v>236.4</v>
      </c>
      <c r="K7" s="44" t="s">
        <v>46</v>
      </c>
      <c r="L7" s="45">
        <v>495.7</v>
      </c>
      <c r="M7" s="45">
        <v>246.2</v>
      </c>
      <c r="O7" s="44" t="s">
        <v>46</v>
      </c>
      <c r="P7" s="45"/>
      <c r="Q7" s="45"/>
    </row>
    <row r="8" spans="2:17" x14ac:dyDescent="0.25">
      <c r="C8" s="44" t="s">
        <v>47</v>
      </c>
      <c r="D8" s="50">
        <f t="shared" si="0"/>
        <v>34.545000000000002</v>
      </c>
      <c r="E8" s="50">
        <f t="shared" si="1"/>
        <v>100.515</v>
      </c>
      <c r="F8" s="42"/>
      <c r="G8" s="44" t="s">
        <v>47</v>
      </c>
      <c r="H8" s="45">
        <v>34.49</v>
      </c>
      <c r="I8" s="45">
        <v>98.03</v>
      </c>
      <c r="K8" s="44" t="s">
        <v>47</v>
      </c>
      <c r="L8" s="45">
        <v>34.6</v>
      </c>
      <c r="M8" s="45">
        <v>103</v>
      </c>
      <c r="O8" s="44" t="s">
        <v>47</v>
      </c>
      <c r="P8" s="46"/>
      <c r="Q8" s="46"/>
    </row>
    <row r="9" spans="2:17" x14ac:dyDescent="0.25">
      <c r="C9" s="42"/>
      <c r="D9" s="42"/>
      <c r="E9" s="42"/>
      <c r="F9" s="42"/>
    </row>
    <row r="10" spans="2:17" ht="18.75" x14ac:dyDescent="0.3">
      <c r="B10" s="57" t="s">
        <v>56</v>
      </c>
      <c r="C10" s="57"/>
      <c r="D10" s="57"/>
      <c r="E10" s="57"/>
    </row>
    <row r="11" spans="2:17" s="49" customFormat="1" ht="3.6" customHeight="1" x14ac:dyDescent="0.35">
      <c r="B11" s="48"/>
      <c r="C11" s="48"/>
    </row>
    <row r="12" spans="2:17" x14ac:dyDescent="0.25">
      <c r="C12" s="47" t="s">
        <v>54</v>
      </c>
      <c r="D12" s="44" t="s">
        <v>49</v>
      </c>
      <c r="E12" s="44" t="s">
        <v>48</v>
      </c>
      <c r="F12" s="42"/>
      <c r="G12" s="47" t="s">
        <v>51</v>
      </c>
      <c r="H12" s="44" t="s">
        <v>49</v>
      </c>
      <c r="I12" s="44" t="s">
        <v>48</v>
      </c>
      <c r="K12" s="47" t="s">
        <v>52</v>
      </c>
      <c r="L12" s="44" t="s">
        <v>49</v>
      </c>
      <c r="M12" s="44" t="s">
        <v>48</v>
      </c>
      <c r="O12" s="47" t="s">
        <v>53</v>
      </c>
      <c r="P12" s="44" t="s">
        <v>49</v>
      </c>
      <c r="Q12" s="44" t="s">
        <v>48</v>
      </c>
    </row>
    <row r="13" spans="2:17" x14ac:dyDescent="0.25">
      <c r="C13" s="44" t="s">
        <v>44</v>
      </c>
      <c r="D13" s="53">
        <f t="shared" ref="D13" si="2">AVERAGE(H13,L13,P13)</f>
        <v>224.6</v>
      </c>
      <c r="E13" s="52">
        <f t="shared" ref="E13" si="3">AVERAGE(I13,M13,Q13)</f>
        <v>186.86666666666667</v>
      </c>
      <c r="F13" s="42"/>
      <c r="G13" s="44" t="s">
        <v>44</v>
      </c>
      <c r="H13" s="45">
        <v>225.6</v>
      </c>
      <c r="I13" s="45">
        <v>188.1</v>
      </c>
      <c r="K13" s="44" t="s">
        <v>44</v>
      </c>
      <c r="L13" s="45">
        <v>223.6</v>
      </c>
      <c r="M13" s="45">
        <v>187.1</v>
      </c>
      <c r="O13" s="44" t="s">
        <v>44</v>
      </c>
      <c r="P13" s="45">
        <v>224.6</v>
      </c>
      <c r="Q13" s="45">
        <v>185.4</v>
      </c>
    </row>
    <row r="14" spans="2:17" x14ac:dyDescent="0.25">
      <c r="C14" s="44" t="s">
        <v>45</v>
      </c>
      <c r="D14" s="51">
        <f>H14</f>
        <v>12.37</v>
      </c>
      <c r="E14" s="51">
        <f>I14</f>
        <v>11.59</v>
      </c>
      <c r="F14" s="42"/>
      <c r="G14" s="44" t="s">
        <v>45</v>
      </c>
      <c r="H14" s="45">
        <v>12.37</v>
      </c>
      <c r="I14" s="45">
        <v>11.59</v>
      </c>
      <c r="K14" s="44" t="s">
        <v>45</v>
      </c>
      <c r="L14" s="46" t="s">
        <v>50</v>
      </c>
      <c r="M14" s="46" t="s">
        <v>50</v>
      </c>
      <c r="O14" s="44" t="s">
        <v>45</v>
      </c>
      <c r="P14" s="46" t="s">
        <v>50</v>
      </c>
      <c r="Q14" s="46" t="s">
        <v>50</v>
      </c>
    </row>
    <row r="15" spans="2:17" x14ac:dyDescent="0.25">
      <c r="C15" s="44" t="s">
        <v>46</v>
      </c>
      <c r="D15" s="53">
        <f t="shared" ref="D15" si="4">AVERAGE(H15,L15,P15)</f>
        <v>254.79999999999998</v>
      </c>
      <c r="E15" s="52">
        <f t="shared" ref="E15" si="5">AVERAGE(I15,M15,Q15)</f>
        <v>196.86666666666667</v>
      </c>
      <c r="F15" s="42"/>
      <c r="G15" s="44" t="s">
        <v>46</v>
      </c>
      <c r="H15" s="45">
        <v>254.2</v>
      </c>
      <c r="I15" s="45">
        <v>196.5</v>
      </c>
      <c r="K15" s="44" t="s">
        <v>46</v>
      </c>
      <c r="L15" s="45">
        <v>255</v>
      </c>
      <c r="M15" s="45">
        <v>197.6</v>
      </c>
      <c r="O15" s="44" t="s">
        <v>46</v>
      </c>
      <c r="P15" s="45">
        <v>255.2</v>
      </c>
      <c r="Q15" s="45">
        <v>196.5</v>
      </c>
    </row>
    <row r="16" spans="2:17" x14ac:dyDescent="0.25">
      <c r="C16" s="44" t="s">
        <v>47</v>
      </c>
      <c r="D16" s="51">
        <f>H16</f>
        <v>11.68</v>
      </c>
      <c r="E16" s="51">
        <f>I16</f>
        <v>11.2</v>
      </c>
      <c r="F16" s="42"/>
      <c r="G16" s="44" t="s">
        <v>47</v>
      </c>
      <c r="H16" s="45">
        <v>11.68</v>
      </c>
      <c r="I16" s="45">
        <v>11.2</v>
      </c>
      <c r="K16" s="44" t="s">
        <v>47</v>
      </c>
      <c r="L16" s="46" t="s">
        <v>50</v>
      </c>
      <c r="M16" s="46" t="s">
        <v>50</v>
      </c>
      <c r="O16" s="44" t="s">
        <v>47</v>
      </c>
      <c r="P16" s="46" t="s">
        <v>50</v>
      </c>
      <c r="Q16" s="46" t="s">
        <v>50</v>
      </c>
    </row>
    <row r="17" spans="2:17" x14ac:dyDescent="0.25">
      <c r="C17" s="42"/>
      <c r="D17" s="42"/>
      <c r="E17" s="42"/>
      <c r="F17" s="42"/>
    </row>
    <row r="18" spans="2:17" ht="18.75" x14ac:dyDescent="0.3">
      <c r="B18" s="57" t="s">
        <v>55</v>
      </c>
      <c r="C18" s="57"/>
      <c r="D18" s="57"/>
      <c r="E18" s="57"/>
    </row>
    <row r="19" spans="2:17" s="49" customFormat="1" ht="3.6" customHeight="1" x14ac:dyDescent="0.35">
      <c r="B19" s="48"/>
      <c r="C19" s="48"/>
    </row>
    <row r="20" spans="2:17" x14ac:dyDescent="0.25">
      <c r="C20" s="47" t="s">
        <v>54</v>
      </c>
      <c r="D20" s="44" t="s">
        <v>49</v>
      </c>
      <c r="E20" s="44" t="s">
        <v>48</v>
      </c>
      <c r="F20" s="42"/>
      <c r="G20" s="47" t="s">
        <v>51</v>
      </c>
      <c r="H20" s="44" t="s">
        <v>49</v>
      </c>
      <c r="I20" s="44" t="s">
        <v>48</v>
      </c>
      <c r="K20" s="47" t="s">
        <v>52</v>
      </c>
      <c r="L20" s="44" t="s">
        <v>49</v>
      </c>
      <c r="M20" s="44" t="s">
        <v>48</v>
      </c>
      <c r="O20" s="47" t="s">
        <v>53</v>
      </c>
      <c r="P20" s="44" t="s">
        <v>49</v>
      </c>
      <c r="Q20" s="44" t="s">
        <v>48</v>
      </c>
    </row>
    <row r="21" spans="2:17" x14ac:dyDescent="0.25">
      <c r="C21" s="44" t="s">
        <v>44</v>
      </c>
      <c r="D21" s="50">
        <f t="shared" ref="D21:E24" si="6">AVERAGE(H21,L21,P21)</f>
        <v>31.536666666666665</v>
      </c>
      <c r="E21" s="50">
        <f t="shared" si="6"/>
        <v>11.996666666666664</v>
      </c>
      <c r="F21" s="42"/>
      <c r="G21" s="44" t="s">
        <v>44</v>
      </c>
      <c r="H21" s="45">
        <v>26.79</v>
      </c>
      <c r="I21" s="45">
        <v>11.54</v>
      </c>
      <c r="K21" s="44" t="s">
        <v>44</v>
      </c>
      <c r="L21" s="45">
        <v>31.64</v>
      </c>
      <c r="M21" s="45">
        <v>12.29</v>
      </c>
      <c r="O21" s="44" t="s">
        <v>44</v>
      </c>
      <c r="P21" s="45">
        <v>36.18</v>
      </c>
      <c r="Q21" s="45">
        <v>12.16</v>
      </c>
    </row>
    <row r="22" spans="2:17" x14ac:dyDescent="0.25">
      <c r="C22" s="44" t="s">
        <v>45</v>
      </c>
      <c r="D22" s="50">
        <f t="shared" si="6"/>
        <v>4.5770000000000008</v>
      </c>
      <c r="E22" s="50">
        <f t="shared" si="6"/>
        <v>1.7063333333333333</v>
      </c>
      <c r="F22" s="42"/>
      <c r="G22" s="44" t="s">
        <v>45</v>
      </c>
      <c r="H22" s="45">
        <v>4.6150000000000002</v>
      </c>
      <c r="I22" s="45">
        <v>1.718</v>
      </c>
      <c r="K22" s="44" t="s">
        <v>45</v>
      </c>
      <c r="L22" s="45">
        <v>4.5860000000000003</v>
      </c>
      <c r="M22" s="45">
        <v>1.6819999999999999</v>
      </c>
      <c r="O22" s="44" t="s">
        <v>45</v>
      </c>
      <c r="P22" s="45">
        <v>4.53</v>
      </c>
      <c r="Q22" s="45">
        <v>1.7190000000000001</v>
      </c>
    </row>
    <row r="23" spans="2:17" x14ac:dyDescent="0.25">
      <c r="C23" s="44" t="s">
        <v>46</v>
      </c>
      <c r="D23" s="50">
        <f t="shared" si="6"/>
        <v>31.156666666666666</v>
      </c>
      <c r="E23" s="50">
        <f t="shared" si="6"/>
        <v>10.973333333333334</v>
      </c>
      <c r="F23" s="42"/>
      <c r="G23" s="44" t="s">
        <v>46</v>
      </c>
      <c r="H23" s="45">
        <v>28.1</v>
      </c>
      <c r="I23" s="45">
        <v>11.32</v>
      </c>
      <c r="K23" s="44" t="s">
        <v>46</v>
      </c>
      <c r="L23" s="45">
        <v>30.83</v>
      </c>
      <c r="M23" s="45">
        <v>11.32</v>
      </c>
      <c r="O23" s="44" t="s">
        <v>46</v>
      </c>
      <c r="P23" s="45">
        <v>34.54</v>
      </c>
      <c r="Q23" s="45">
        <v>10.28</v>
      </c>
    </row>
    <row r="24" spans="2:17" x14ac:dyDescent="0.25">
      <c r="C24" s="44" t="s">
        <v>47</v>
      </c>
      <c r="D24" s="50">
        <f t="shared" si="6"/>
        <v>4.4450000000000003</v>
      </c>
      <c r="E24" s="50">
        <f t="shared" si="6"/>
        <v>1.6059999999999999</v>
      </c>
      <c r="F24" s="42"/>
      <c r="G24" s="44" t="s">
        <v>47</v>
      </c>
      <c r="H24" s="45">
        <v>4.5049999999999999</v>
      </c>
      <c r="I24" s="45">
        <v>1.585</v>
      </c>
      <c r="K24" s="44" t="s">
        <v>47</v>
      </c>
      <c r="L24" s="45">
        <v>4.5720000000000001</v>
      </c>
      <c r="M24" s="45">
        <v>1.63</v>
      </c>
      <c r="O24" s="44" t="s">
        <v>47</v>
      </c>
      <c r="P24" s="45">
        <v>4.258</v>
      </c>
      <c r="Q24" s="45">
        <v>1.603</v>
      </c>
    </row>
    <row r="25" spans="2:17" x14ac:dyDescent="0.25">
      <c r="C25" s="42"/>
      <c r="D25" s="42"/>
      <c r="E25" s="42"/>
      <c r="F25" s="42"/>
    </row>
    <row r="26" spans="2:17" ht="18.75" x14ac:dyDescent="0.3">
      <c r="B26" s="57" t="s">
        <v>59</v>
      </c>
      <c r="C26" s="57"/>
      <c r="D26" s="57"/>
      <c r="E26" s="57"/>
    </row>
    <row r="27" spans="2:17" s="49" customFormat="1" ht="3.6" customHeight="1" x14ac:dyDescent="0.35">
      <c r="B27" s="48"/>
      <c r="C27" s="48"/>
    </row>
    <row r="28" spans="2:17" x14ac:dyDescent="0.25">
      <c r="C28" s="47" t="s">
        <v>54</v>
      </c>
      <c r="D28" s="44" t="s">
        <v>49</v>
      </c>
      <c r="E28" s="44" t="s">
        <v>48</v>
      </c>
      <c r="F28" s="42"/>
      <c r="G28" s="47" t="s">
        <v>51</v>
      </c>
      <c r="H28" s="44" t="s">
        <v>49</v>
      </c>
      <c r="I28" s="44" t="s">
        <v>48</v>
      </c>
      <c r="K28" s="47" t="s">
        <v>52</v>
      </c>
      <c r="L28" s="44" t="s">
        <v>49</v>
      </c>
      <c r="M28" s="44" t="s">
        <v>48</v>
      </c>
      <c r="O28" s="47" t="s">
        <v>53</v>
      </c>
      <c r="P28" s="44" t="s">
        <v>49</v>
      </c>
      <c r="Q28" s="44" t="s">
        <v>48</v>
      </c>
    </row>
    <row r="29" spans="2:17" x14ac:dyDescent="0.25">
      <c r="C29" s="44" t="s">
        <v>44</v>
      </c>
      <c r="D29" s="54">
        <f t="shared" ref="D29:E32" si="7">AVERAGE(H29,L29,P29)</f>
        <v>20.099999999999998</v>
      </c>
      <c r="E29" s="54">
        <f t="shared" si="7"/>
        <v>9.2523333333333344</v>
      </c>
      <c r="G29" s="44" t="s">
        <v>44</v>
      </c>
      <c r="H29" s="45">
        <v>24.22</v>
      </c>
      <c r="I29" s="45">
        <v>9.4870000000000001</v>
      </c>
      <c r="K29" s="44" t="s">
        <v>44</v>
      </c>
      <c r="L29" s="45">
        <v>17.96</v>
      </c>
      <c r="M29" s="45">
        <v>9.2530000000000001</v>
      </c>
      <c r="O29" s="44" t="s">
        <v>44</v>
      </c>
      <c r="P29" s="45">
        <v>18.12</v>
      </c>
      <c r="Q29" s="45">
        <v>9.0169999999999995</v>
      </c>
    </row>
    <row r="30" spans="2:17" x14ac:dyDescent="0.25">
      <c r="C30" s="44" t="s">
        <v>45</v>
      </c>
      <c r="D30" s="55">
        <f t="shared" si="7"/>
        <v>8.9303333333333335</v>
      </c>
      <c r="E30" s="56">
        <f t="shared" si="7"/>
        <v>8.6666666666666663E-3</v>
      </c>
      <c r="G30" s="44" t="s">
        <v>45</v>
      </c>
      <c r="H30" s="45">
        <v>8.92</v>
      </c>
      <c r="I30" s="45">
        <v>0</v>
      </c>
      <c r="K30" s="44" t="s">
        <v>45</v>
      </c>
      <c r="L30" s="45">
        <v>8.9149999999999991</v>
      </c>
      <c r="M30" s="45">
        <v>1.2999999999999999E-2</v>
      </c>
      <c r="O30" s="44" t="s">
        <v>45</v>
      </c>
      <c r="P30" s="45">
        <v>8.9559999999999995</v>
      </c>
      <c r="Q30" s="45">
        <v>1.2999999999999999E-2</v>
      </c>
    </row>
    <row r="31" spans="2:17" x14ac:dyDescent="0.25">
      <c r="C31" s="44" t="s">
        <v>46</v>
      </c>
      <c r="D31" s="54">
        <f t="shared" si="7"/>
        <v>21.463333333333335</v>
      </c>
      <c r="E31" s="54">
        <f t="shared" si="7"/>
        <v>5.8726666666666665</v>
      </c>
      <c r="G31" s="44" t="s">
        <v>46</v>
      </c>
      <c r="H31" s="45">
        <v>25.17</v>
      </c>
      <c r="I31" s="45">
        <v>0</v>
      </c>
      <c r="K31" s="44" t="s">
        <v>46</v>
      </c>
      <c r="L31" s="45">
        <v>19.71</v>
      </c>
      <c r="M31" s="45">
        <v>8.8089999999999993</v>
      </c>
      <c r="O31" s="44" t="s">
        <v>46</v>
      </c>
      <c r="P31" s="45">
        <v>19.510000000000002</v>
      </c>
      <c r="Q31" s="45">
        <v>8.8089999999999993</v>
      </c>
    </row>
    <row r="32" spans="2:17" x14ac:dyDescent="0.25">
      <c r="C32" s="44" t="s">
        <v>47</v>
      </c>
      <c r="D32" s="55">
        <f t="shared" si="7"/>
        <v>8.7703333333333333</v>
      </c>
      <c r="E32" s="56">
        <f t="shared" si="7"/>
        <v>6.3333333333333332E-3</v>
      </c>
      <c r="G32" s="44" t="s">
        <v>47</v>
      </c>
      <c r="H32" s="45">
        <v>8.7810000000000006</v>
      </c>
      <c r="I32" s="45">
        <v>0</v>
      </c>
      <c r="K32" s="44" t="s">
        <v>47</v>
      </c>
      <c r="L32" s="45">
        <v>8.7750000000000004</v>
      </c>
      <c r="M32" s="45">
        <v>0.01</v>
      </c>
      <c r="O32" s="44" t="s">
        <v>47</v>
      </c>
      <c r="P32" s="45">
        <v>8.7550000000000008</v>
      </c>
      <c r="Q32" s="45">
        <v>8.9999999999999993E-3</v>
      </c>
    </row>
    <row r="33" spans="2:17" x14ac:dyDescent="0.25">
      <c r="C33" s="42"/>
      <c r="D33" s="43"/>
      <c r="E33" s="43"/>
    </row>
    <row r="34" spans="2:17" ht="18.75" x14ac:dyDescent="0.3">
      <c r="B34" s="57" t="s">
        <v>58</v>
      </c>
      <c r="C34" s="57"/>
      <c r="D34" s="57"/>
      <c r="E34" s="57"/>
    </row>
    <row r="35" spans="2:17" s="49" customFormat="1" ht="3.6" customHeight="1" x14ac:dyDescent="0.35">
      <c r="B35" s="48"/>
      <c r="C35" s="48"/>
    </row>
    <row r="36" spans="2:17" x14ac:dyDescent="0.25">
      <c r="C36" s="47" t="s">
        <v>54</v>
      </c>
      <c r="D36" s="44" t="s">
        <v>49</v>
      </c>
      <c r="E36" s="44" t="s">
        <v>48</v>
      </c>
      <c r="F36" s="42"/>
      <c r="G36" s="47" t="s">
        <v>51</v>
      </c>
      <c r="H36" s="44" t="s">
        <v>49</v>
      </c>
      <c r="I36" s="44" t="s">
        <v>48</v>
      </c>
      <c r="K36" s="47" t="s">
        <v>52</v>
      </c>
      <c r="L36" s="44" t="s">
        <v>49</v>
      </c>
      <c r="M36" s="44" t="s">
        <v>48</v>
      </c>
      <c r="O36" s="47" t="s">
        <v>53</v>
      </c>
      <c r="P36" s="44" t="s">
        <v>49</v>
      </c>
      <c r="Q36" s="44" t="s">
        <v>48</v>
      </c>
    </row>
    <row r="37" spans="2:17" x14ac:dyDescent="0.25">
      <c r="C37" s="44" t="s">
        <v>44</v>
      </c>
      <c r="D37" s="55">
        <f t="shared" ref="D37:E40" si="8">AVERAGE(H37,L37,P37)</f>
        <v>97.273333333333326</v>
      </c>
      <c r="E37" s="55">
        <f t="shared" si="8"/>
        <v>21.373333333333335</v>
      </c>
      <c r="G37" s="44" t="s">
        <v>44</v>
      </c>
      <c r="H37" s="45">
        <v>97.35</v>
      </c>
      <c r="I37" s="45">
        <v>21.34</v>
      </c>
      <c r="K37" s="44" t="s">
        <v>44</v>
      </c>
      <c r="L37" s="45">
        <v>97.25</v>
      </c>
      <c r="M37" s="45">
        <v>21.39</v>
      </c>
      <c r="O37" s="44" t="s">
        <v>44</v>
      </c>
      <c r="P37" s="45">
        <v>97.22</v>
      </c>
      <c r="Q37" s="45">
        <v>21.39</v>
      </c>
    </row>
    <row r="38" spans="2:17" x14ac:dyDescent="0.25">
      <c r="C38" s="44" t="s">
        <v>45</v>
      </c>
      <c r="D38" s="50">
        <f t="shared" si="8"/>
        <v>6.4889999999999999</v>
      </c>
      <c r="E38" s="56">
        <f t="shared" si="8"/>
        <v>0.22666666666666668</v>
      </c>
      <c r="G38" s="44" t="s">
        <v>45</v>
      </c>
      <c r="H38" s="45">
        <v>6.4820000000000002</v>
      </c>
      <c r="I38" s="45">
        <v>0.223</v>
      </c>
      <c r="K38" s="44" t="s">
        <v>45</v>
      </c>
      <c r="L38" s="45">
        <v>6.4630000000000001</v>
      </c>
      <c r="M38" s="45">
        <v>0.23</v>
      </c>
      <c r="O38" s="44" t="s">
        <v>45</v>
      </c>
      <c r="P38" s="45">
        <v>6.5220000000000002</v>
      </c>
      <c r="Q38" s="45">
        <v>0.22700000000000001</v>
      </c>
    </row>
    <row r="39" spans="2:17" x14ac:dyDescent="0.25">
      <c r="C39" s="44" t="s">
        <v>46</v>
      </c>
      <c r="D39" s="55">
        <f t="shared" si="8"/>
        <v>96.356666666666669</v>
      </c>
      <c r="E39" s="55">
        <f t="shared" si="8"/>
        <v>17.686666666666667</v>
      </c>
      <c r="G39" s="44" t="s">
        <v>46</v>
      </c>
      <c r="H39" s="45">
        <v>96.47</v>
      </c>
      <c r="I39" s="45">
        <v>21.18</v>
      </c>
      <c r="K39" s="44" t="s">
        <v>46</v>
      </c>
      <c r="L39" s="45">
        <v>96.27</v>
      </c>
      <c r="M39" s="45">
        <v>10.7</v>
      </c>
      <c r="O39" s="44" t="s">
        <v>46</v>
      </c>
      <c r="P39" s="45">
        <v>96.33</v>
      </c>
      <c r="Q39" s="45">
        <v>21.18</v>
      </c>
    </row>
    <row r="40" spans="2:17" x14ac:dyDescent="0.25">
      <c r="C40" s="44" t="s">
        <v>47</v>
      </c>
      <c r="D40" s="50">
        <f t="shared" si="8"/>
        <v>6.0266666666666664</v>
      </c>
      <c r="E40" s="56">
        <f t="shared" si="8"/>
        <v>0.17633333333333334</v>
      </c>
      <c r="G40" s="44" t="s">
        <v>47</v>
      </c>
      <c r="H40" s="45">
        <v>6.0270000000000001</v>
      </c>
      <c r="I40" s="45">
        <v>0.25900000000000001</v>
      </c>
      <c r="K40" s="44" t="s">
        <v>47</v>
      </c>
      <c r="L40" s="45">
        <v>6.0250000000000004</v>
      </c>
      <c r="M40" s="45">
        <v>0.16900000000000001</v>
      </c>
      <c r="O40" s="44" t="s">
        <v>47</v>
      </c>
      <c r="P40" s="45">
        <v>6.0279999999999996</v>
      </c>
      <c r="Q40" s="45">
        <v>0.10100000000000001</v>
      </c>
    </row>
    <row r="42" spans="2:17" ht="18.75" x14ac:dyDescent="0.3">
      <c r="B42" s="57" t="s">
        <v>57</v>
      </c>
      <c r="C42" s="57"/>
      <c r="D42" s="57"/>
      <c r="E42" s="57"/>
    </row>
    <row r="43" spans="2:17" s="49" customFormat="1" ht="3.6" customHeight="1" x14ac:dyDescent="0.35">
      <c r="B43" s="48"/>
      <c r="C43" s="48"/>
    </row>
    <row r="44" spans="2:17" x14ac:dyDescent="0.25">
      <c r="C44" s="47" t="s">
        <v>54</v>
      </c>
      <c r="D44" s="44" t="s">
        <v>49</v>
      </c>
      <c r="E44" s="44" t="s">
        <v>48</v>
      </c>
      <c r="F44" s="42"/>
      <c r="G44" s="47" t="s">
        <v>51</v>
      </c>
      <c r="H44" s="44" t="s">
        <v>49</v>
      </c>
      <c r="I44" s="44" t="s">
        <v>48</v>
      </c>
      <c r="K44" s="47" t="s">
        <v>52</v>
      </c>
      <c r="L44" s="44" t="s">
        <v>49</v>
      </c>
      <c r="M44" s="44" t="s">
        <v>48</v>
      </c>
      <c r="O44" s="47" t="s">
        <v>53</v>
      </c>
      <c r="P44" s="44" t="s">
        <v>49</v>
      </c>
      <c r="Q44" s="44" t="s">
        <v>48</v>
      </c>
    </row>
    <row r="45" spans="2:17" x14ac:dyDescent="0.25">
      <c r="C45" s="44" t="s">
        <v>44</v>
      </c>
      <c r="D45" s="50">
        <f t="shared" ref="D45:E48" si="9">AVERAGE(H45,L45,P45)</f>
        <v>17.170000000000002</v>
      </c>
      <c r="E45" s="50">
        <f t="shared" si="9"/>
        <v>12.763333333333334</v>
      </c>
      <c r="G45" s="44" t="s">
        <v>44</v>
      </c>
      <c r="H45" s="45">
        <v>16.59</v>
      </c>
      <c r="I45" s="45">
        <v>12.87</v>
      </c>
      <c r="K45" s="44" t="s">
        <v>44</v>
      </c>
      <c r="L45" s="45">
        <v>17.3</v>
      </c>
      <c r="M45" s="45">
        <v>12.79</v>
      </c>
      <c r="O45" s="44" t="s">
        <v>44</v>
      </c>
      <c r="P45" s="45">
        <v>17.62</v>
      </c>
      <c r="Q45" s="45">
        <v>12.63</v>
      </c>
    </row>
    <row r="46" spans="2:17" x14ac:dyDescent="0.25">
      <c r="C46" s="44" t="s">
        <v>45</v>
      </c>
      <c r="D46" s="50">
        <f t="shared" si="9"/>
        <v>4.7393333333333336</v>
      </c>
      <c r="E46" s="54">
        <f t="shared" si="9"/>
        <v>1.9029999999999998</v>
      </c>
      <c r="G46" s="44" t="s">
        <v>45</v>
      </c>
      <c r="H46" s="45">
        <v>4.5620000000000003</v>
      </c>
      <c r="I46" s="45">
        <v>1.907</v>
      </c>
      <c r="K46" s="44" t="s">
        <v>45</v>
      </c>
      <c r="L46" s="45">
        <v>4.8369999999999997</v>
      </c>
      <c r="M46" s="45">
        <v>1.903</v>
      </c>
      <c r="O46" s="44" t="s">
        <v>45</v>
      </c>
      <c r="P46" s="45">
        <v>4.819</v>
      </c>
      <c r="Q46" s="45">
        <v>1.899</v>
      </c>
    </row>
    <row r="47" spans="2:17" x14ac:dyDescent="0.25">
      <c r="C47" s="44" t="s">
        <v>46</v>
      </c>
      <c r="D47" s="50">
        <f t="shared" si="9"/>
        <v>18.39</v>
      </c>
      <c r="E47" s="50">
        <f t="shared" si="9"/>
        <v>13.56</v>
      </c>
      <c r="G47" s="44" t="s">
        <v>46</v>
      </c>
      <c r="H47" s="45">
        <v>17.41</v>
      </c>
      <c r="I47" s="45">
        <v>13.42</v>
      </c>
      <c r="K47" s="44" t="s">
        <v>46</v>
      </c>
      <c r="L47" s="45">
        <v>18.88</v>
      </c>
      <c r="M47" s="45">
        <v>13.63</v>
      </c>
      <c r="O47" s="44" t="s">
        <v>46</v>
      </c>
      <c r="P47" s="45">
        <v>18.88</v>
      </c>
      <c r="Q47" s="45">
        <v>13.63</v>
      </c>
    </row>
    <row r="48" spans="2:17" x14ac:dyDescent="0.25">
      <c r="C48" s="44" t="s">
        <v>47</v>
      </c>
      <c r="D48" s="50">
        <f t="shared" si="9"/>
        <v>4.6740000000000004</v>
      </c>
      <c r="E48" s="54">
        <f t="shared" si="9"/>
        <v>1.7366666666666666</v>
      </c>
      <c r="G48" s="44" t="s">
        <v>47</v>
      </c>
      <c r="H48" s="45">
        <v>4.5490000000000004</v>
      </c>
      <c r="I48" s="45">
        <v>1.7170000000000001</v>
      </c>
      <c r="K48" s="44" t="s">
        <v>47</v>
      </c>
      <c r="L48" s="45">
        <v>4.7510000000000003</v>
      </c>
      <c r="M48" s="45">
        <v>1.7450000000000001</v>
      </c>
      <c r="O48" s="44" t="s">
        <v>47</v>
      </c>
      <c r="P48" s="45">
        <v>4.7220000000000004</v>
      </c>
      <c r="Q48" s="45">
        <v>1.748</v>
      </c>
    </row>
  </sheetData>
  <mergeCells count="6">
    <mergeCell ref="B2:E2"/>
    <mergeCell ref="B10:E10"/>
    <mergeCell ref="B18:E18"/>
    <mergeCell ref="B42:E42"/>
    <mergeCell ref="B34:E34"/>
    <mergeCell ref="B26:E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26"/>
  <sheetViews>
    <sheetView zoomScale="115" zoomScaleNormal="115" workbookViewId="0">
      <selection activeCell="D2" sqref="D2"/>
    </sheetView>
  </sheetViews>
  <sheetFormatPr defaultColWidth="8.85546875" defaultRowHeight="15" x14ac:dyDescent="0.25"/>
  <cols>
    <col min="1" max="1" width="8.85546875" style="14" customWidth="1"/>
    <col min="2" max="3" width="1" style="14" customWidth="1"/>
    <col min="4" max="4" width="26.140625" style="15" customWidth="1"/>
    <col min="5" max="5" width="1.7109375" style="14" customWidth="1"/>
    <col min="6" max="8" width="16.42578125" style="34" customWidth="1"/>
    <col min="9" max="12" width="16.42578125" style="40" customWidth="1"/>
    <col min="13" max="14" width="1" style="14" customWidth="1"/>
    <col min="15" max="16384" width="8.85546875" style="14"/>
  </cols>
  <sheetData>
    <row r="1" spans="2:14" ht="4.9000000000000004" customHeight="1" x14ac:dyDescent="0.25">
      <c r="D1" s="33"/>
    </row>
    <row r="2" spans="2:14" ht="28.15" customHeight="1" x14ac:dyDescent="0.25">
      <c r="D2" s="25" t="s">
        <v>23</v>
      </c>
    </row>
    <row r="3" spans="2:14" ht="5.45" customHeight="1" x14ac:dyDescent="0.25">
      <c r="B3" s="13"/>
      <c r="C3" s="13"/>
      <c r="D3" s="19"/>
      <c r="E3" s="13"/>
      <c r="F3" s="35"/>
      <c r="G3" s="35"/>
      <c r="H3" s="35"/>
      <c r="I3" s="35"/>
      <c r="J3" s="35"/>
      <c r="K3" s="35"/>
      <c r="L3" s="35"/>
      <c r="M3" s="13"/>
      <c r="N3" s="13"/>
    </row>
    <row r="4" spans="2:14" s="30" customFormat="1" ht="28.15" customHeight="1" x14ac:dyDescent="0.25">
      <c r="B4" s="29"/>
      <c r="C4" s="26"/>
      <c r="D4" s="28" t="s">
        <v>41</v>
      </c>
      <c r="E4" s="27"/>
      <c r="F4" s="36" t="str">
        <f>'Y50 HDD C'!B4</f>
        <v>Y50 HDD (C:)</v>
      </c>
      <c r="G4" s="36" t="str">
        <f>'3570k SSD C'!B4</f>
        <v>3570k SSD (C:)</v>
      </c>
      <c r="H4" s="36" t="str">
        <f>'3570k SSD D'!B4</f>
        <v>3570k SSD (D:)</v>
      </c>
      <c r="I4" s="36" t="str">
        <f>'3570k HDD E'!B4</f>
        <v>3570k HDD (E:)</v>
      </c>
      <c r="J4" s="36" t="str">
        <f>'3570k HDD G'!B4</f>
        <v>3570k HDD (G:)</v>
      </c>
      <c r="K4" s="36" t="str">
        <f>'X1 Carbon C'!B4</f>
        <v>X1 Carbon (C:)</v>
      </c>
      <c r="L4" s="36" t="str">
        <f>'Intel NUC C'!B4</f>
        <v>Intel NUC (C:)</v>
      </c>
      <c r="M4" s="26"/>
      <c r="N4" s="29"/>
    </row>
    <row r="5" spans="2:14" ht="5.45" customHeight="1" x14ac:dyDescent="0.25">
      <c r="B5" s="13"/>
      <c r="E5" s="13"/>
      <c r="I5" s="34"/>
      <c r="J5" s="34"/>
      <c r="K5" s="34"/>
      <c r="L5" s="34"/>
      <c r="N5" s="13"/>
    </row>
    <row r="6" spans="2:14" x14ac:dyDescent="0.25">
      <c r="B6" s="13"/>
      <c r="D6" s="16" t="s">
        <v>24</v>
      </c>
      <c r="E6" s="13"/>
      <c r="F6" s="37">
        <f>IF(ISBLANK('Y50 HDD C'!C5),"",'Y50 HDD C'!C5)</f>
        <v>80.347200000000001</v>
      </c>
      <c r="G6" s="37">
        <f>IF(ISBLANK('3570k SSD C'!C5),"",'3570k SSD C'!C5)</f>
        <v>506.93074999999999</v>
      </c>
      <c r="H6" s="37">
        <f>IF(ISBLANK('3570k SSD D'!C5),"",'3570k SSD D'!C5)</f>
        <v>552.17874999999992</v>
      </c>
      <c r="I6" s="37">
        <f>IF(ISBLANK('3570k HDD E'!C5),"",'3570k HDD E'!C5)</f>
        <v>203.97433333333333</v>
      </c>
      <c r="J6" s="37">
        <f>IF(ISBLANK('3570k HDD G'!C5),"",'3570k HDD G'!C5)</f>
        <v>100.92366666666668</v>
      </c>
      <c r="K6" s="37">
        <f>IF(ISBLANK('X1 Carbon C'!C5),"",'X1 Carbon C'!C5)</f>
        <v>552.64599999999996</v>
      </c>
      <c r="L6" s="37">
        <f>IF(ISBLANK('Intel NUC C'!D5),"",'Intel NUC C'!D5)</f>
        <v>133.9</v>
      </c>
      <c r="N6" s="13"/>
    </row>
    <row r="7" spans="2:14" ht="20.45" customHeight="1" x14ac:dyDescent="0.25">
      <c r="B7" s="13"/>
      <c r="D7" s="17"/>
      <c r="E7" s="13"/>
      <c r="F7" s="34" t="str">
        <f>IF(ISBLANK('Y50 HDD C'!C6),"",'Y50 HDD C'!C6)</f>
        <v/>
      </c>
      <c r="G7" s="41">
        <f>G6/$F6</f>
        <v>6.3092522203636214</v>
      </c>
      <c r="H7" s="41">
        <f t="shared" ref="H7" si="0">H6/$F6</f>
        <v>6.8724081237429546</v>
      </c>
      <c r="I7" s="41">
        <f t="shared" ref="I7" si="1">I6/$F6</f>
        <v>2.5386613762935526</v>
      </c>
      <c r="J7" s="41">
        <f t="shared" ref="J7:K7" si="2">J6/$F6</f>
        <v>1.2560943837080405</v>
      </c>
      <c r="K7" s="41">
        <f t="shared" si="2"/>
        <v>6.8782235099667437</v>
      </c>
      <c r="L7" s="41">
        <f t="shared" ref="L7" si="3">L6/$F6</f>
        <v>1.6665173148535357</v>
      </c>
      <c r="N7" s="13"/>
    </row>
    <row r="8" spans="2:14" x14ac:dyDescent="0.25">
      <c r="B8" s="18"/>
      <c r="C8" s="23"/>
      <c r="D8" s="16" t="s">
        <v>25</v>
      </c>
      <c r="E8" s="18"/>
      <c r="F8" s="37">
        <f>IF(ISBLANK('Y50 HDD C'!C7),"",'Y50 HDD C'!C7)</f>
        <v>87.882800000000003</v>
      </c>
      <c r="G8" s="37">
        <f>IF(ISBLANK('3570k SSD C'!C7),"",'3570k SSD C'!C7)</f>
        <v>150.27724999999998</v>
      </c>
      <c r="H8" s="37">
        <f>IF(ISBLANK('3570k SSD D'!C7),"",'3570k SSD D'!C7)</f>
        <v>462.97050000000002</v>
      </c>
      <c r="I8" s="37">
        <f>IF(ISBLANK('3570k HDD E'!C7),"",'3570k HDD E'!C7)</f>
        <v>201.857</v>
      </c>
      <c r="J8" s="37">
        <f>IF(ISBLANK('3570k HDD G'!C7),"",'3570k HDD G'!C7)</f>
        <v>127.06166666666667</v>
      </c>
      <c r="K8" s="37">
        <f>IF(ISBLANK('X1 Carbon C'!C7),"",'X1 Carbon C'!C7)</f>
        <v>267.09899999999999</v>
      </c>
      <c r="L8" s="37">
        <f>IF(ISBLANK('Intel NUC C'!D7),"",'Intel NUC C'!D7)</f>
        <v>108.9</v>
      </c>
      <c r="M8" s="23"/>
      <c r="N8" s="18"/>
    </row>
    <row r="9" spans="2:14" ht="20.45" customHeight="1" x14ac:dyDescent="0.25">
      <c r="B9" s="13"/>
      <c r="D9" s="17"/>
      <c r="E9" s="13"/>
      <c r="F9" s="34" t="str">
        <f>IF(ISBLANK('Y50 HDD C'!C8),"",'Y50 HDD C'!C8)</f>
        <v/>
      </c>
      <c r="G9" s="41">
        <f>G8/$F8</f>
        <v>1.7099733963870061</v>
      </c>
      <c r="H9" s="41">
        <f t="shared" ref="H9" si="4">H8/$F8</f>
        <v>5.2680444865206839</v>
      </c>
      <c r="I9" s="41">
        <f t="shared" ref="I9" si="5">I8/$F8</f>
        <v>2.2968885834315702</v>
      </c>
      <c r="J9" s="41">
        <f t="shared" ref="J9:K9" si="6">J8/$F8</f>
        <v>1.4458081293116134</v>
      </c>
      <c r="K9" s="41">
        <f t="shared" si="6"/>
        <v>3.0392636556868919</v>
      </c>
      <c r="L9" s="41">
        <f t="shared" ref="L9" si="7">L8/$F8</f>
        <v>1.2391503229300842</v>
      </c>
      <c r="N9" s="13"/>
    </row>
    <row r="10" spans="2:14" s="22" customFormat="1" ht="9" x14ac:dyDescent="0.15">
      <c r="B10" s="20"/>
      <c r="C10" s="24"/>
      <c r="D10" s="21" t="s">
        <v>27</v>
      </c>
      <c r="E10" s="20"/>
      <c r="F10" s="38">
        <f>IF(ISBLANK('Y50 HDD C'!C9),"",'Y50 HDD C'!C9)</f>
        <v>1.1472000000000002</v>
      </c>
      <c r="G10" s="38">
        <f>IF(ISBLANK('3570k SSD C'!C9),"",'3570k SSD C'!C9)</f>
        <v>183.26624999999999</v>
      </c>
      <c r="H10" s="38">
        <f>IF(ISBLANK('3570k SSD D'!C9),"",'3570k SSD D'!C9)</f>
        <v>286.48025000000001</v>
      </c>
      <c r="I10" s="38">
        <f>IF(ISBLANK('3570k HDD E'!C9),"",'3570k HDD E'!C9)</f>
        <v>1.4253333333333333</v>
      </c>
      <c r="J10" s="38">
        <f>IF(ISBLANK('3570k HDD G'!C9),"",'3570k HDD G'!C9)</f>
        <v>0.94466666666666665</v>
      </c>
      <c r="K10" s="38">
        <f>IF(ISBLANK('X1 Carbon C'!C9),"",'X1 Carbon C'!C9)</f>
        <v>343.988</v>
      </c>
      <c r="L10" s="38">
        <f>IF(ISBLANK('Intel NUC C'!D9),"",'Intel NUC C'!D9)</f>
        <v>1.5409999999999999</v>
      </c>
      <c r="M10" s="24"/>
      <c r="N10" s="20"/>
    </row>
    <row r="11" spans="2:14" x14ac:dyDescent="0.25">
      <c r="B11" s="18"/>
      <c r="C11" s="23"/>
      <c r="D11" s="16" t="s">
        <v>26</v>
      </c>
      <c r="E11" s="18"/>
      <c r="F11" s="39">
        <f>IF(ISBLANK('Y50 HDD C'!C10),"",'Y50 HDD C'!C10)</f>
        <v>280.07717385647999</v>
      </c>
      <c r="G11" s="39">
        <f>IF(ISBLANK('3570k SSD C'!C10),"",'3570k SSD C'!C10)</f>
        <v>44742.584870358376</v>
      </c>
      <c r="H11" s="39">
        <f>IF(ISBLANK('3570k SSD D'!C10),"",'3570k SSD D'!C10)</f>
        <v>69941.229764380958</v>
      </c>
      <c r="I11" s="39">
        <f>IF(ISBLANK('3570k HDD E'!C10),"",'3570k HDD E'!C10)</f>
        <v>347.9805890894666</v>
      </c>
      <c r="J11" s="39">
        <f>IF(ISBLANK('3570k HDD G'!C10),"",'3570k HDD G'!C10)</f>
        <v>230.63072719353332</v>
      </c>
      <c r="K11" s="39">
        <f>IF(ISBLANK('X1 Carbon C'!C10),"",'X1 Carbon C'!C10)</f>
        <v>83981.160112049198</v>
      </c>
      <c r="L11" s="39">
        <f>IF(ISBLANK('Intel NUC C'!D10),"",'Intel NUC C'!D10)</f>
        <v>376.21942548189998</v>
      </c>
      <c r="M11" s="23"/>
      <c r="N11" s="18"/>
    </row>
    <row r="12" spans="2:14" ht="20.45" customHeight="1" x14ac:dyDescent="0.25">
      <c r="B12" s="13"/>
      <c r="D12" s="17"/>
      <c r="E12" s="13"/>
      <c r="F12" s="34" t="str">
        <f>IF(ISBLANK('Y50 HDD C'!C11),"",'Y50 HDD C'!C11)</f>
        <v/>
      </c>
      <c r="G12" s="41">
        <f>G11/$F11</f>
        <v>159.75091527196653</v>
      </c>
      <c r="H12" s="41">
        <f t="shared" ref="H12" si="8">H11/$F11</f>
        <v>249.72127789400275</v>
      </c>
      <c r="I12" s="41">
        <f t="shared" ref="I12" si="9">I11/$F11</f>
        <v>1.2424453742445372</v>
      </c>
      <c r="J12" s="41">
        <f t="shared" ref="J12:K12" si="10">J11/$F11</f>
        <v>0.82345420734542074</v>
      </c>
      <c r="K12" s="41">
        <f t="shared" si="10"/>
        <v>299.85006973500697</v>
      </c>
      <c r="L12" s="41">
        <f t="shared" ref="L12" si="11">L11/$F11</f>
        <v>1.3432705718270572</v>
      </c>
      <c r="N12" s="13"/>
    </row>
    <row r="13" spans="2:14" s="22" customFormat="1" ht="9" x14ac:dyDescent="0.15">
      <c r="B13" s="20"/>
      <c r="C13" s="24"/>
      <c r="D13" s="21" t="s">
        <v>28</v>
      </c>
      <c r="E13" s="20"/>
      <c r="F13" s="38">
        <f>IF(ISBLANK('Y50 HDD C'!C12),"",'Y50 HDD C'!C12)</f>
        <v>1.2114</v>
      </c>
      <c r="G13" s="38">
        <f>IF(ISBLANK('3570k SSD C'!C12),"",'3570k SSD C'!C12)</f>
        <v>109.91900000000001</v>
      </c>
      <c r="H13" s="38">
        <f>IF(ISBLANK('3570k SSD D'!C12),"",'3570k SSD D'!C12)</f>
        <v>285.50925000000001</v>
      </c>
      <c r="I13" s="38">
        <f>IF(ISBLANK('3570k HDD E'!C12),"",'3570k HDD E'!C12)</f>
        <v>1.2480000000000002</v>
      </c>
      <c r="J13" s="38">
        <f>IF(ISBLANK('3570k HDD G'!C12),"",'3570k HDD G'!C12)</f>
        <v>1.2656666666666665</v>
      </c>
      <c r="K13" s="38">
        <f>IF(ISBLANK('X1 Carbon C'!C12),"",'X1 Carbon C'!C12)</f>
        <v>258.904</v>
      </c>
      <c r="L13" s="38">
        <f>IF(ISBLANK('Intel NUC C'!D12),"",'Intel NUC C'!D12)</f>
        <v>4.7759999999999998</v>
      </c>
      <c r="M13" s="24"/>
      <c r="N13" s="20"/>
    </row>
    <row r="14" spans="2:14" x14ac:dyDescent="0.25">
      <c r="B14" s="18"/>
      <c r="C14" s="23"/>
      <c r="D14" s="16" t="s">
        <v>29</v>
      </c>
      <c r="E14" s="18"/>
      <c r="F14" s="39">
        <f>IF(ISBLANK('Y50 HDD C'!C13),"",'Y50 HDD C'!C13)</f>
        <v>295.75094875326005</v>
      </c>
      <c r="G14" s="39">
        <f>IF(ISBLANK('3570k SSD C'!C13),"",'3570k SSD C'!C13)</f>
        <v>26835.602225532097</v>
      </c>
      <c r="H14" s="39">
        <f>IF(ISBLANK('3570k SSD D'!C13),"",'3570k SSD D'!C13)</f>
        <v>69704.170022562073</v>
      </c>
      <c r="I14" s="39">
        <f>IF(ISBLANK('3570k HDD E'!C13),"",'3570k HDD E'!C13)</f>
        <v>304.68646528320005</v>
      </c>
      <c r="J14" s="39">
        <f>IF(ISBLANK('3570k HDD G'!C13),"",'3570k HDD G'!C13)</f>
        <v>308.9996016774333</v>
      </c>
      <c r="K14" s="39">
        <f>IF(ISBLANK('X1 Carbon C'!C13),"",'X1 Carbon C'!C13)</f>
        <v>63208.769717693598</v>
      </c>
      <c r="L14" s="39">
        <f>IF(ISBLANK('Intel NUC C'!D13),"",'Intel NUC C'!D13)</f>
        <v>1166.0116652183999</v>
      </c>
      <c r="M14" s="23"/>
      <c r="N14" s="18"/>
    </row>
    <row r="15" spans="2:14" ht="20.45" customHeight="1" x14ac:dyDescent="0.25">
      <c r="B15" s="13"/>
      <c r="D15" s="17"/>
      <c r="E15" s="13"/>
      <c r="F15" s="34" t="str">
        <f>IF(ISBLANK('Y50 HDD C'!C14),"",'Y50 HDD C'!C14)</f>
        <v/>
      </c>
      <c r="G15" s="41">
        <f>G14/$F14</f>
        <v>90.73716361234932</v>
      </c>
      <c r="H15" s="41">
        <f t="shared" ref="H15:J15" si="12">H14/$F14</f>
        <v>235.68536404160471</v>
      </c>
      <c r="I15" s="41">
        <f t="shared" si="12"/>
        <v>1.0302129767211492</v>
      </c>
      <c r="J15" s="41">
        <f t="shared" si="12"/>
        <v>1.0447966540091351</v>
      </c>
      <c r="K15" s="41">
        <f t="shared" ref="K15:L15" si="13">K14/$F14</f>
        <v>213.72296516427269</v>
      </c>
      <c r="L15" s="41">
        <f t="shared" si="13"/>
        <v>3.9425458147597809</v>
      </c>
      <c r="N15" s="13"/>
    </row>
    <row r="16" spans="2:14" x14ac:dyDescent="0.25">
      <c r="B16" s="18"/>
      <c r="C16" s="23"/>
      <c r="D16" s="16" t="s">
        <v>30</v>
      </c>
      <c r="E16" s="18"/>
      <c r="F16" s="37">
        <f>IF(ISBLANK('Y50 HDD C'!C15),"",'Y50 HDD C'!C15)</f>
        <v>100.7106</v>
      </c>
      <c r="G16" s="37">
        <f>IF(ISBLANK('3570k SSD C'!C15),"",'3570k SSD C'!C15)</f>
        <v>445.83799999999997</v>
      </c>
      <c r="H16" s="37">
        <f>IF(ISBLANK('3570k SSD D'!C15),"",'3570k SSD D'!C15)</f>
        <v>512.65325000000007</v>
      </c>
      <c r="I16" s="37">
        <f>IF(ISBLANK('3570k HDD E'!C15),"",'3570k HDD E'!C15)</f>
        <v>203.43366666666665</v>
      </c>
      <c r="J16" s="37">
        <f>IF(ISBLANK('3570k HDD G'!C15),"",'3570k HDD G'!C15)</f>
        <v>108.21933333333334</v>
      </c>
      <c r="K16" s="37">
        <f>IF(ISBLANK('X1 Carbon C'!C15),"",'X1 Carbon C'!C15)</f>
        <v>455.46300000000002</v>
      </c>
      <c r="L16" s="37">
        <f>IF(ISBLANK('Intel NUC C'!D15),"",'Intel NUC C'!D15)</f>
        <v>126.9</v>
      </c>
      <c r="M16" s="23"/>
      <c r="N16" s="18"/>
    </row>
    <row r="17" spans="2:14" ht="20.45" customHeight="1" x14ac:dyDescent="0.25">
      <c r="B17" s="13"/>
      <c r="D17" s="17"/>
      <c r="E17" s="13"/>
      <c r="F17" s="34" t="str">
        <f>IF(ISBLANK('Y50 HDD C'!C16),"",'Y50 HDD C'!C16)</f>
        <v/>
      </c>
      <c r="G17" s="41">
        <f>G16/$F16</f>
        <v>4.4269222902057974</v>
      </c>
      <c r="H17" s="41">
        <f t="shared" ref="H17:J17" si="14">H16/$F16</f>
        <v>5.0903603990046733</v>
      </c>
      <c r="I17" s="41">
        <f t="shared" si="14"/>
        <v>2.0199826698149614</v>
      </c>
      <c r="J17" s="41">
        <f t="shared" si="14"/>
        <v>1.0745575275426156</v>
      </c>
      <c r="K17" s="41">
        <f t="shared" ref="K17:L17" si="15">K16/$F16</f>
        <v>4.522493163579604</v>
      </c>
      <c r="L17" s="41">
        <f t="shared" si="15"/>
        <v>1.2600461123258129</v>
      </c>
      <c r="N17" s="13"/>
    </row>
    <row r="18" spans="2:14" x14ac:dyDescent="0.25">
      <c r="B18" s="18"/>
      <c r="C18" s="23"/>
      <c r="D18" s="16" t="s">
        <v>31</v>
      </c>
      <c r="E18" s="18"/>
      <c r="F18" s="37">
        <f>IF(ISBLANK('Y50 HDD C'!C17),"",'Y50 HDD C'!C17)</f>
        <v>89.586800000000011</v>
      </c>
      <c r="G18" s="37">
        <f>IF(ISBLANK('3570k SSD C'!C17),"",'3570k SSD C'!C17)</f>
        <v>161.12225000000001</v>
      </c>
      <c r="H18" s="37">
        <f>IF(ISBLANK('3570k SSD D'!C17),"",'3570k SSD D'!C17)</f>
        <v>457.57150000000001</v>
      </c>
      <c r="I18" s="37">
        <f>IF(ISBLANK('3570k HDD E'!C17),"",'3570k HDD E'!C17)</f>
        <v>200.35566666666668</v>
      </c>
      <c r="J18" s="37">
        <f>IF(ISBLANK('3570k HDD G'!C17),"",'3570k HDD G'!C17)</f>
        <v>127.37033333333335</v>
      </c>
      <c r="K18" s="37">
        <f>IF(ISBLANK('X1 Carbon C'!C17),"",'X1 Carbon C'!C17)</f>
        <v>265.50299999999999</v>
      </c>
      <c r="L18" s="37">
        <f>IF(ISBLANK('Intel NUC C'!D17),"",'Intel NUC C'!D17)</f>
        <v>114.7</v>
      </c>
      <c r="M18" s="23"/>
      <c r="N18" s="18"/>
    </row>
    <row r="19" spans="2:14" ht="20.45" customHeight="1" x14ac:dyDescent="0.25">
      <c r="B19" s="13"/>
      <c r="D19" s="17"/>
      <c r="E19" s="13"/>
      <c r="F19" s="34" t="str">
        <f>IF(ISBLANK('Y50 HDD C'!C18),"",'Y50 HDD C'!C18)</f>
        <v/>
      </c>
      <c r="G19" s="41">
        <f>G18/$F18</f>
        <v>1.7985043555523803</v>
      </c>
      <c r="H19" s="41">
        <f t="shared" ref="H19" si="16">H18/$F18</f>
        <v>5.1075772323601241</v>
      </c>
      <c r="I19" s="41">
        <f t="shared" ref="I19" si="17">I18/$F18</f>
        <v>2.2364418269953461</v>
      </c>
      <c r="J19" s="41">
        <f t="shared" ref="J19:K19" si="18">J18/$F18</f>
        <v>1.4217533535446443</v>
      </c>
      <c r="K19" s="41">
        <f t="shared" si="18"/>
        <v>2.9636397326391828</v>
      </c>
      <c r="L19" s="41">
        <f t="shared" ref="L19" si="19">L18/$F18</f>
        <v>1.280322547518161</v>
      </c>
      <c r="N19" s="13"/>
    </row>
    <row r="20" spans="2:14" s="22" customFormat="1" ht="9" x14ac:dyDescent="0.15">
      <c r="B20" s="20"/>
      <c r="C20" s="24"/>
      <c r="D20" s="21" t="s">
        <v>32</v>
      </c>
      <c r="E20" s="20"/>
      <c r="F20" s="38">
        <f>IF(ISBLANK('Y50 HDD C'!C19),"",'Y50 HDD C'!C19)</f>
        <v>0.38499999999999995</v>
      </c>
      <c r="G20" s="38">
        <f>IF(ISBLANK('3570k SSD C'!C19),"",'3570k SSD C'!C19)</f>
        <v>19.75525</v>
      </c>
      <c r="H20" s="38">
        <f>IF(ISBLANK('3570k SSD D'!C19),"",'3570k SSD D'!C19)</f>
        <v>30.757249999999999</v>
      </c>
      <c r="I20" s="38">
        <f>IF(ISBLANK('3570k HDD E'!C19),"",'3570k HDD E'!C19)</f>
        <v>0.54866666666666664</v>
      </c>
      <c r="J20" s="38">
        <f>IF(ISBLANK('3570k HDD G'!C19),"",'3570k HDD G'!C19)</f>
        <v>0.40899999999999997</v>
      </c>
      <c r="K20" s="38">
        <f>IF(ISBLANK('X1 Carbon C'!C19),"",'X1 Carbon C'!C19)</f>
        <v>20.445</v>
      </c>
      <c r="L20" s="38">
        <f>IF(ISBLANK('Intel NUC C'!D19),"",'Intel NUC C'!D19)</f>
        <v>1.0389999999999999</v>
      </c>
      <c r="M20" s="24"/>
      <c r="N20" s="20"/>
    </row>
    <row r="21" spans="2:14" x14ac:dyDescent="0.25">
      <c r="B21" s="18"/>
      <c r="C21" s="23"/>
      <c r="D21" s="16" t="s">
        <v>33</v>
      </c>
      <c r="E21" s="18"/>
      <c r="F21" s="39">
        <f>IF(ISBLANK('Y50 HDD C'!C20),"",'Y50 HDD C'!C20)</f>
        <v>93.993821421499987</v>
      </c>
      <c r="G21" s="39">
        <f>IF(ISBLANK('3570k SSD C'!C20),"",'3570k SSD C'!C20)</f>
        <v>4823.0427029534749</v>
      </c>
      <c r="H21" s="39">
        <f>IF(ISBLANK('3570k SSD D'!C20),"",'3570k SSD D'!C20)</f>
        <v>7509.0687374452746</v>
      </c>
      <c r="I21" s="39">
        <f>IF(ISBLANK('3570k HDD E'!C20),"",'3570k HDD E'!C20)</f>
        <v>133.95136801713332</v>
      </c>
      <c r="J21" s="39">
        <f>IF(ISBLANK('3570k HDD G'!C20),"",'3570k HDD G'!C20)</f>
        <v>99.853176523099989</v>
      </c>
      <c r="K21" s="39">
        <f>IF(ISBLANK('X1 Carbon C'!C20),"",'X1 Carbon C'!C20)</f>
        <v>4991.4381271755001</v>
      </c>
      <c r="L21" s="39">
        <f>IF(ISBLANK('Intel NUC C'!D20),"",'Intel NUC C'!D20)</f>
        <v>253.66124794009997</v>
      </c>
      <c r="M21" s="23"/>
      <c r="N21" s="18"/>
    </row>
    <row r="22" spans="2:14" ht="20.45" customHeight="1" x14ac:dyDescent="0.25">
      <c r="B22" s="13"/>
      <c r="D22" s="17"/>
      <c r="E22" s="13"/>
      <c r="F22" s="34" t="str">
        <f>IF(ISBLANK('Y50 HDD C'!C21),"",'Y50 HDD C'!C21)</f>
        <v/>
      </c>
      <c r="G22" s="41">
        <f>G21/$F21</f>
        <v>51.312337662337669</v>
      </c>
      <c r="H22" s="41">
        <f t="shared" ref="H22" si="20">H21/$F21</f>
        <v>79.888961038961043</v>
      </c>
      <c r="I22" s="41">
        <f t="shared" ref="I22" si="21">I21/$F21</f>
        <v>1.4251082251082252</v>
      </c>
      <c r="J22" s="41">
        <f t="shared" ref="J22:K22" si="22">J21/$F21</f>
        <v>1.0623376623376624</v>
      </c>
      <c r="K22" s="41">
        <f t="shared" si="22"/>
        <v>53.103896103896112</v>
      </c>
      <c r="L22" s="41">
        <f t="shared" ref="L22" si="23">L21/$F21</f>
        <v>2.6987012987012986</v>
      </c>
      <c r="N22" s="13"/>
    </row>
    <row r="23" spans="2:14" s="22" customFormat="1" ht="9" x14ac:dyDescent="0.15">
      <c r="B23" s="20"/>
      <c r="C23" s="24"/>
      <c r="D23" s="21" t="s">
        <v>34</v>
      </c>
      <c r="E23" s="20"/>
      <c r="F23" s="38">
        <f>IF(ISBLANK('Y50 HDD C'!C22),"",'Y50 HDD C'!C22)</f>
        <v>1.1872</v>
      </c>
      <c r="G23" s="38">
        <f>IF(ISBLANK('3570k SSD C'!C22),"",'3570k SSD C'!C22)</f>
        <v>81.158500000000004</v>
      </c>
      <c r="H23" s="38">
        <f>IF(ISBLANK('3570k SSD D'!C22),"",'3570k SSD D'!C22)</f>
        <v>68.673999999999992</v>
      </c>
      <c r="I23" s="38">
        <f>IF(ISBLANK('3570k HDD E'!C22),"",'3570k HDD E'!C22)</f>
        <v>1.2426666666666666</v>
      </c>
      <c r="J23" s="38">
        <f>IF(ISBLANK('3570k HDD G'!C22),"",'3570k HDD G'!C22)</f>
        <v>1.2456666666666667</v>
      </c>
      <c r="K23" s="38">
        <f>IF(ISBLANK('X1 Carbon C'!C22),"",'X1 Carbon C'!C22)</f>
        <v>53.328000000000003</v>
      </c>
      <c r="L23" s="38">
        <f>IF(ISBLANK('Intel NUC C'!D22),"",'Intel NUC C'!D22)</f>
        <v>4.8940000000000001</v>
      </c>
      <c r="M23" s="24"/>
      <c r="N23" s="20"/>
    </row>
    <row r="24" spans="2:14" x14ac:dyDescent="0.25">
      <c r="B24" s="18"/>
      <c r="C24" s="23"/>
      <c r="D24" s="16" t="s">
        <v>35</v>
      </c>
      <c r="E24" s="18"/>
      <c r="F24" s="39">
        <f>IF(ISBLANK('Y50 HDD C'!C23),"",'Y50 HDD C'!C23)</f>
        <v>289.84276569247999</v>
      </c>
      <c r="G24" s="39">
        <f>IF(ISBLANK('3570k SSD C'!C23),"",'3570k SSD C'!C23)</f>
        <v>19814.019625550151</v>
      </c>
      <c r="H24" s="39">
        <f>IF(ISBLANK('3570k SSD D'!C23),"",'3570k SSD D'!C23)</f>
        <v>16766.056343636599</v>
      </c>
      <c r="I24" s="39">
        <f>IF(ISBLANK('3570k HDD E'!C23),"",'3570k HDD E'!C23)</f>
        <v>303.38438637173334</v>
      </c>
      <c r="J24" s="39">
        <f>IF(ISBLANK('3570k HDD G'!C23),"",'3570k HDD G'!C23)</f>
        <v>304.11680575943336</v>
      </c>
      <c r="K24" s="39">
        <f>IF(ISBLANK('X1 Carbon C'!C23),"",'X1 Carbon C'!C23)</f>
        <v>13019.487035755201</v>
      </c>
      <c r="L24" s="39">
        <f>IF(ISBLANK('Intel NUC C'!D23),"",'Intel NUC C'!D23)</f>
        <v>1194.8201611346001</v>
      </c>
      <c r="M24" s="23"/>
      <c r="N24" s="18"/>
    </row>
    <row r="25" spans="2:14" ht="20.45" customHeight="1" x14ac:dyDescent="0.25">
      <c r="B25" s="18"/>
      <c r="C25" s="23"/>
      <c r="E25" s="18"/>
      <c r="G25" s="41">
        <f>G24/$F24</f>
        <v>68.361270215633425</v>
      </c>
      <c r="H25" s="41">
        <f t="shared" ref="H25" si="24">H24/$F24</f>
        <v>57.845350404312669</v>
      </c>
      <c r="I25" s="41">
        <f t="shared" ref="I25" si="25">I24/$F24</f>
        <v>1.046720575022462</v>
      </c>
      <c r="J25" s="41">
        <f t="shared" ref="J25:K25" si="26">J24/$F24</f>
        <v>1.0492475292003596</v>
      </c>
      <c r="K25" s="41">
        <f t="shared" si="26"/>
        <v>44.919137466307284</v>
      </c>
      <c r="L25" s="41">
        <f t="shared" ref="L25" si="27">L24/$F24</f>
        <v>4.1223045822102433</v>
      </c>
      <c r="M25" s="23"/>
      <c r="N25" s="18"/>
    </row>
    <row r="26" spans="2:14" ht="5.45" customHeight="1" x14ac:dyDescent="0.25">
      <c r="B26" s="13"/>
      <c r="C26" s="13"/>
      <c r="D26" s="19"/>
      <c r="E26" s="13"/>
      <c r="F26" s="35"/>
      <c r="G26" s="35"/>
      <c r="H26" s="35"/>
      <c r="I26" s="35"/>
      <c r="J26" s="35"/>
      <c r="K26" s="35"/>
      <c r="L26" s="35"/>
      <c r="M26" s="13"/>
      <c r="N26" s="13"/>
    </row>
  </sheetData>
  <conditionalFormatting sqref="F14:K14">
    <cfRule type="top10" dxfId="47" priority="121" bottom="1" rank="1"/>
    <cfRule type="top10" dxfId="46" priority="122" rank="1"/>
  </conditionalFormatting>
  <conditionalFormatting sqref="F11:K11">
    <cfRule type="top10" dxfId="45" priority="125" bottom="1" rank="1"/>
    <cfRule type="top10" dxfId="44" priority="126" rank="1"/>
  </conditionalFormatting>
  <conditionalFormatting sqref="F8:K8">
    <cfRule type="top10" dxfId="43" priority="129" bottom="1" rank="1"/>
    <cfRule type="top10" dxfId="42" priority="130" rank="1"/>
  </conditionalFormatting>
  <conditionalFormatting sqref="F6:K6">
    <cfRule type="top10" dxfId="41" priority="133" bottom="1" rank="1"/>
    <cfRule type="top10" dxfId="40" priority="134" rank="1"/>
  </conditionalFormatting>
  <conditionalFormatting sqref="F16:K16">
    <cfRule type="top10" dxfId="39" priority="137" bottom="1" rank="1"/>
    <cfRule type="top10" dxfId="38" priority="138" rank="1"/>
  </conditionalFormatting>
  <conditionalFormatting sqref="F18:K18">
    <cfRule type="top10" dxfId="37" priority="141" bottom="1" rank="1"/>
    <cfRule type="top10" dxfId="36" priority="142" rank="1"/>
  </conditionalFormatting>
  <conditionalFormatting sqref="F21:K21">
    <cfRule type="top10" dxfId="35" priority="145" bottom="1" rank="1"/>
    <cfRule type="top10" dxfId="34" priority="146" rank="1"/>
  </conditionalFormatting>
  <conditionalFormatting sqref="F24:K24">
    <cfRule type="top10" dxfId="33" priority="149" bottom="1" rank="1"/>
    <cfRule type="top10" dxfId="32" priority="150" rank="1"/>
  </conditionalFormatting>
  <conditionalFormatting sqref="F10:K10">
    <cfRule type="top10" dxfId="31" priority="153" bottom="1" rank="1"/>
    <cfRule type="top10" dxfId="30" priority="154" rank="1"/>
  </conditionalFormatting>
  <conditionalFormatting sqref="F13:K13">
    <cfRule type="top10" dxfId="29" priority="157" bottom="1" rank="1"/>
    <cfRule type="top10" dxfId="28" priority="158" rank="1"/>
  </conditionalFormatting>
  <conditionalFormatting sqref="F20:K20">
    <cfRule type="top10" dxfId="27" priority="161" bottom="1" rank="1"/>
    <cfRule type="top10" dxfId="26" priority="162" rank="1"/>
  </conditionalFormatting>
  <conditionalFormatting sqref="F23:K23">
    <cfRule type="top10" dxfId="25" priority="165" bottom="1" rank="1"/>
    <cfRule type="top10" dxfId="24" priority="166" rank="1"/>
  </conditionalFormatting>
  <conditionalFormatting sqref="L14">
    <cfRule type="top10" dxfId="23" priority="49" bottom="1" rank="1"/>
    <cfRule type="top10" dxfId="22" priority="50" rank="1"/>
  </conditionalFormatting>
  <conditionalFormatting sqref="L11">
    <cfRule type="top10" dxfId="21" priority="51" bottom="1" rank="1"/>
    <cfRule type="top10" dxfId="20" priority="52" rank="1"/>
  </conditionalFormatting>
  <conditionalFormatting sqref="L8">
    <cfRule type="top10" dxfId="19" priority="53" bottom="1" rank="1"/>
    <cfRule type="top10" dxfId="18" priority="54" rank="1"/>
  </conditionalFormatting>
  <conditionalFormatting sqref="L6">
    <cfRule type="top10" dxfId="17" priority="55" bottom="1" rank="1"/>
    <cfRule type="top10" dxfId="16" priority="56" rank="1"/>
  </conditionalFormatting>
  <conditionalFormatting sqref="L16">
    <cfRule type="top10" dxfId="15" priority="57" bottom="1" rank="1"/>
    <cfRule type="top10" dxfId="14" priority="58" rank="1"/>
  </conditionalFormatting>
  <conditionalFormatting sqref="L18">
    <cfRule type="top10" dxfId="13" priority="59" bottom="1" rank="1"/>
    <cfRule type="top10" dxfId="12" priority="60" rank="1"/>
  </conditionalFormatting>
  <conditionalFormatting sqref="L21">
    <cfRule type="top10" dxfId="11" priority="61" bottom="1" rank="1"/>
    <cfRule type="top10" dxfId="10" priority="62" rank="1"/>
  </conditionalFormatting>
  <conditionalFormatting sqref="L24">
    <cfRule type="top10" dxfId="9" priority="63" bottom="1" rank="1"/>
    <cfRule type="top10" dxfId="8" priority="64" rank="1"/>
  </conditionalFormatting>
  <conditionalFormatting sqref="L10">
    <cfRule type="top10" dxfId="7" priority="65" bottom="1" rank="1"/>
    <cfRule type="top10" dxfId="6" priority="66" rank="1"/>
  </conditionalFormatting>
  <conditionalFormatting sqref="L13">
    <cfRule type="top10" dxfId="5" priority="67" bottom="1" rank="1"/>
    <cfRule type="top10" dxfId="4" priority="68" rank="1"/>
  </conditionalFormatting>
  <conditionalFormatting sqref="L20">
    <cfRule type="top10" dxfId="3" priority="69" bottom="1" rank="1"/>
    <cfRule type="top10" dxfId="2" priority="70" rank="1"/>
  </conditionalFormatting>
  <conditionalFormatting sqref="L23">
    <cfRule type="top10" dxfId="1" priority="71" bottom="1" rank="1"/>
    <cfRule type="top10" dxfId="0" priority="72" rank="1"/>
  </conditionalFormatting>
  <hyperlinks>
    <hyperlink ref="G4" location="'3570k SSD C'!A1" display="'3570k SSD C'!A1" xr:uid="{00000000-0004-0000-0100-000000000000}"/>
    <hyperlink ref="H4" location="'3570k SSD D'!A1" display="'3570k SSD D'!A1" xr:uid="{00000000-0004-0000-0100-000001000000}"/>
    <hyperlink ref="I4" location="'3570k HDD E'!A1" display="'3570k HDD E'!A1" xr:uid="{00000000-0004-0000-0100-000002000000}"/>
    <hyperlink ref="J4" location="'3570k HDD G'!A1" display="'3570k HDD G'!A1" xr:uid="{00000000-0004-0000-0100-000003000000}"/>
    <hyperlink ref="F4" location="'Y50 HDD C'!A1" display="'Y50 HDD C'!A1" xr:uid="{00000000-0004-0000-0100-000004000000}"/>
    <hyperlink ref="K4" location="'ONLINE 850 EVO'!A1" display="'ONLINE 850 EVO'!A1" xr:uid="{00000000-0004-0000-0100-000005000000}"/>
    <hyperlink ref="L4" location="'ONLINE 850 EVO'!A1" display="'ONLINE 850 EVO'!A1" xr:uid="{00000000-0004-0000-0100-000006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29"/>
  <sheetViews>
    <sheetView workbookViewId="0">
      <selection activeCell="B2" sqref="B2"/>
    </sheetView>
  </sheetViews>
  <sheetFormatPr defaultColWidth="8.85546875" defaultRowHeight="15" x14ac:dyDescent="0.25"/>
  <cols>
    <col min="1" max="1" width="1.140625" style="1" customWidth="1"/>
    <col min="2" max="2" width="34.7109375" style="1" customWidth="1"/>
    <col min="3" max="3" width="13.7109375" style="1" customWidth="1"/>
    <col min="4" max="8" width="10.5703125" style="1" customWidth="1"/>
    <col min="9" max="10" width="8" style="1" customWidth="1"/>
    <col min="11" max="16384" width="8.85546875" style="1"/>
  </cols>
  <sheetData>
    <row r="2" spans="2:13" ht="33" customHeight="1" x14ac:dyDescent="0.25">
      <c r="B2" s="31" t="s">
        <v>42</v>
      </c>
    </row>
    <row r="3" spans="2:13" ht="11.25" customHeight="1" x14ac:dyDescent="0.25">
      <c r="B3"/>
    </row>
    <row r="4" spans="2:13" s="7" customFormat="1" ht="30.6" customHeight="1" x14ac:dyDescent="0.25">
      <c r="B4" s="8" t="s">
        <v>38</v>
      </c>
      <c r="C4" s="5" t="s">
        <v>4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22</v>
      </c>
    </row>
    <row r="5" spans="2:13" x14ac:dyDescent="0.25">
      <c r="B5" s="12" t="s">
        <v>2</v>
      </c>
      <c r="C5" s="10">
        <f>IF(ISBLANK(D5),"No Data",AVERAGE(D5:M5))</f>
        <v>80.347200000000001</v>
      </c>
      <c r="D5" s="1">
        <v>76.58</v>
      </c>
      <c r="E5" s="1">
        <v>82.025000000000006</v>
      </c>
      <c r="F5" s="1">
        <v>74.662999999999997</v>
      </c>
      <c r="G5" s="1">
        <v>90.102000000000004</v>
      </c>
      <c r="H5" s="1">
        <v>78.366</v>
      </c>
    </row>
    <row r="6" spans="2:13" x14ac:dyDescent="0.25">
      <c r="B6" s="12"/>
      <c r="C6" s="3"/>
    </row>
    <row r="7" spans="2:13" x14ac:dyDescent="0.25">
      <c r="B7" s="12" t="s">
        <v>3</v>
      </c>
      <c r="C7" s="10">
        <f>IF(ISBLANK(D7),"No Data",AVERAGE(D7:M7))</f>
        <v>87.882800000000003</v>
      </c>
      <c r="D7" s="1">
        <v>91.015000000000001</v>
      </c>
      <c r="E7" s="1">
        <v>89.153000000000006</v>
      </c>
      <c r="F7" s="1">
        <v>81.688000000000002</v>
      </c>
      <c r="G7" s="1">
        <v>89.876000000000005</v>
      </c>
      <c r="H7" s="1">
        <v>87.682000000000002</v>
      </c>
    </row>
    <row r="8" spans="2:13" x14ac:dyDescent="0.25">
      <c r="B8" s="12"/>
      <c r="C8" s="3"/>
    </row>
    <row r="9" spans="2:13" x14ac:dyDescent="0.25">
      <c r="B9" s="12" t="s">
        <v>6</v>
      </c>
      <c r="C9" s="10">
        <f>IF(ISBLANK(D9),"No Data",AVERAGE(D9:M9))</f>
        <v>1.1472000000000002</v>
      </c>
      <c r="D9" s="1">
        <v>1.2310000000000001</v>
      </c>
      <c r="E9" s="1">
        <v>1.175</v>
      </c>
      <c r="F9" s="1">
        <v>1.2250000000000001</v>
      </c>
      <c r="G9" s="1">
        <v>1.208</v>
      </c>
      <c r="H9" s="1">
        <v>0.89700000000000002</v>
      </c>
    </row>
    <row r="10" spans="2:13" s="2" customFormat="1" x14ac:dyDescent="0.25">
      <c r="B10" s="12" t="s">
        <v>5</v>
      </c>
      <c r="C10" s="9">
        <f>IF(ISBLANK(D9),"No Data",AVERAGE(D10:M10))</f>
        <v>280.07717385647999</v>
      </c>
      <c r="D10" s="2">
        <f>IF(NOT(ISBLANK(D9)),D9*244.1397959,"")</f>
        <v>300.53608875290001</v>
      </c>
      <c r="E10" s="2">
        <f t="shared" ref="E10:M10" si="0">IF(NOT(ISBLANK(E9)),E9*244.1397959,"")</f>
        <v>286.8642601825</v>
      </c>
      <c r="F10" s="2">
        <f t="shared" si="0"/>
        <v>299.07124997750003</v>
      </c>
      <c r="G10" s="2">
        <f t="shared" si="0"/>
        <v>294.92087344719999</v>
      </c>
      <c r="H10" s="2">
        <f t="shared" si="0"/>
        <v>218.99339692230001</v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</row>
    <row r="11" spans="2:13" s="2" customFormat="1" x14ac:dyDescent="0.25">
      <c r="B11" s="12"/>
      <c r="C11" s="4"/>
    </row>
    <row r="12" spans="2:13" x14ac:dyDescent="0.25">
      <c r="B12" s="12" t="s">
        <v>7</v>
      </c>
      <c r="C12" s="10">
        <f>IF(ISBLANK(D12),"No Data",AVERAGE(D12:M12))</f>
        <v>1.2114</v>
      </c>
      <c r="D12" s="1">
        <v>1.2210000000000001</v>
      </c>
      <c r="E12" s="1">
        <v>1.2450000000000001</v>
      </c>
      <c r="F12" s="1">
        <v>1.1850000000000001</v>
      </c>
      <c r="G12" s="1">
        <v>1.2330000000000001</v>
      </c>
      <c r="H12" s="1">
        <v>1.173</v>
      </c>
    </row>
    <row r="13" spans="2:13" s="2" customFormat="1" x14ac:dyDescent="0.25">
      <c r="B13" s="12" t="s">
        <v>10</v>
      </c>
      <c r="C13" s="9">
        <f>IF(ISBLANK(D12),"No Data",AVERAGE(D13:M13))</f>
        <v>295.75094875326005</v>
      </c>
      <c r="D13" s="2">
        <f>IF(NOT(ISBLANK(D12)),D12*244.1397959,"")</f>
        <v>298.09469079390004</v>
      </c>
      <c r="E13" s="2">
        <f t="shared" ref="E13:M13" si="1">IF(NOT(ISBLANK(E12)),E12*244.1397959,"")</f>
        <v>303.95404589550003</v>
      </c>
      <c r="F13" s="2">
        <f t="shared" si="1"/>
        <v>289.30565814150003</v>
      </c>
      <c r="G13" s="2">
        <f t="shared" si="1"/>
        <v>301.02436834470001</v>
      </c>
      <c r="H13" s="2">
        <f t="shared" si="1"/>
        <v>286.37598059070001</v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</row>
    <row r="14" spans="2:13" s="2" customFormat="1" x14ac:dyDescent="0.25">
      <c r="B14" s="12"/>
      <c r="C14" s="4"/>
    </row>
    <row r="15" spans="2:13" x14ac:dyDescent="0.25">
      <c r="B15" s="12" t="s">
        <v>0</v>
      </c>
      <c r="C15" s="10">
        <f>IF(ISBLANK(D15),"No Data",AVERAGE(D15:M15))</f>
        <v>100.7106</v>
      </c>
      <c r="D15" s="1">
        <v>103.17100000000001</v>
      </c>
      <c r="E15" s="1">
        <v>101.93899999999999</v>
      </c>
      <c r="F15" s="1">
        <v>93.968999999999994</v>
      </c>
      <c r="G15" s="1">
        <v>106.96</v>
      </c>
      <c r="H15" s="1">
        <v>97.513999999999996</v>
      </c>
    </row>
    <row r="16" spans="2:13" x14ac:dyDescent="0.25">
      <c r="B16" s="12"/>
      <c r="C16" s="4"/>
    </row>
    <row r="17" spans="2:13" x14ac:dyDescent="0.25">
      <c r="B17" s="12" t="s">
        <v>1</v>
      </c>
      <c r="C17" s="10">
        <f>IF(ISBLANK(D17),"No Data",AVERAGE(D17:M17))</f>
        <v>89.586800000000011</v>
      </c>
      <c r="D17" s="1">
        <v>89.971000000000004</v>
      </c>
      <c r="E17" s="1">
        <v>91.224000000000004</v>
      </c>
      <c r="F17" s="1">
        <v>86.816999999999993</v>
      </c>
      <c r="G17" s="1">
        <v>90.582999999999998</v>
      </c>
      <c r="H17" s="1">
        <v>89.338999999999999</v>
      </c>
    </row>
    <row r="18" spans="2:13" x14ac:dyDescent="0.25">
      <c r="B18" s="12"/>
      <c r="C18" s="3"/>
    </row>
    <row r="19" spans="2:13" x14ac:dyDescent="0.25">
      <c r="B19" s="12" t="s">
        <v>8</v>
      </c>
      <c r="C19" s="10">
        <f>IF(ISBLANK(D19),"No Data",AVERAGE(D19:M19))</f>
        <v>0.38499999999999995</v>
      </c>
      <c r="D19" s="1">
        <v>0.41499999999999998</v>
      </c>
      <c r="E19" s="1">
        <v>0.36899999999999999</v>
      </c>
      <c r="F19" s="1">
        <v>0.36199999999999999</v>
      </c>
      <c r="G19" s="1">
        <v>0.376</v>
      </c>
      <c r="H19" s="1">
        <v>0.40300000000000002</v>
      </c>
    </row>
    <row r="20" spans="2:13" s="2" customFormat="1" x14ac:dyDescent="0.25">
      <c r="B20" s="12" t="s">
        <v>11</v>
      </c>
      <c r="C20" s="9">
        <f>IF(ISBLANK(D19),"No Data",AVERAGE(D20:M20))</f>
        <v>93.993821421499987</v>
      </c>
      <c r="D20" s="2">
        <f>IF(NOT(ISBLANK(D19)),D19*244.1397959,"")</f>
        <v>101.31801529849999</v>
      </c>
      <c r="E20" s="2">
        <f t="shared" ref="E20:M20" si="2">IF(NOT(ISBLANK(E19)),E19*244.1397959,"")</f>
        <v>90.087584687099991</v>
      </c>
      <c r="F20" s="2">
        <f t="shared" si="2"/>
        <v>88.378606115799997</v>
      </c>
      <c r="G20" s="2">
        <f t="shared" si="2"/>
        <v>91.796563258399999</v>
      </c>
      <c r="H20" s="2">
        <f t="shared" si="2"/>
        <v>98.388337747700007</v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</row>
    <row r="21" spans="2:13" s="2" customFormat="1" x14ac:dyDescent="0.25">
      <c r="B21" s="12"/>
      <c r="C21" s="4"/>
    </row>
    <row r="22" spans="2:13" x14ac:dyDescent="0.25">
      <c r="B22" s="12" t="s">
        <v>9</v>
      </c>
      <c r="C22" s="10">
        <f>IF(ISBLANK(D22),"No Data",AVERAGE(D22:M22))</f>
        <v>1.1872</v>
      </c>
      <c r="D22" s="1">
        <v>1.198</v>
      </c>
      <c r="E22" s="1">
        <v>1.21</v>
      </c>
      <c r="F22" s="1">
        <v>1.1619999999999999</v>
      </c>
      <c r="G22" s="1">
        <v>1.171</v>
      </c>
      <c r="H22" s="1">
        <v>1.1950000000000001</v>
      </c>
    </row>
    <row r="23" spans="2:13" s="2" customFormat="1" x14ac:dyDescent="0.25">
      <c r="B23" s="12" t="s">
        <v>12</v>
      </c>
      <c r="C23" s="9">
        <f>IF(ISBLANK(D22),"No Data",AVERAGE(D23:M23))</f>
        <v>289.84276569247999</v>
      </c>
      <c r="D23" s="2">
        <f>IF(NOT(ISBLANK(D22)),D22*244.1397959,"")</f>
        <v>292.47947548819997</v>
      </c>
      <c r="E23" s="2">
        <f t="shared" ref="E23:M23" si="3">IF(NOT(ISBLANK(E22)),E22*244.1397959,"")</f>
        <v>295.40915303899999</v>
      </c>
      <c r="F23" s="2">
        <f t="shared" si="3"/>
        <v>283.69044283579996</v>
      </c>
      <c r="G23" s="2">
        <f t="shared" si="3"/>
        <v>285.88770099890002</v>
      </c>
      <c r="H23" s="2">
        <f t="shared" si="3"/>
        <v>291.7470561005</v>
      </c>
      <c r="I23" s="2" t="str">
        <f t="shared" si="3"/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</row>
    <row r="24" spans="2:13" x14ac:dyDescent="0.25">
      <c r="D24" s="2"/>
      <c r="E24" s="2"/>
      <c r="F24" s="2"/>
      <c r="G24" s="2"/>
      <c r="H24" s="2"/>
    </row>
    <row r="25" spans="2:13" x14ac:dyDescent="0.25">
      <c r="D25" s="2"/>
      <c r="E25" s="2"/>
      <c r="F25" s="2"/>
      <c r="G25" s="2"/>
      <c r="H25" s="2"/>
    </row>
    <row r="26" spans="2:13" x14ac:dyDescent="0.25">
      <c r="D26" s="2"/>
      <c r="E26" s="2"/>
      <c r="F26" s="2"/>
      <c r="G26" s="2"/>
      <c r="H26" s="2"/>
    </row>
    <row r="27" spans="2:13" x14ac:dyDescent="0.25">
      <c r="D27" s="2"/>
      <c r="E27" s="2"/>
      <c r="F27" s="2"/>
      <c r="G27" s="2"/>
      <c r="H27" s="2"/>
    </row>
    <row r="28" spans="2:13" x14ac:dyDescent="0.25">
      <c r="D28" s="2"/>
      <c r="E28" s="2"/>
      <c r="F28" s="2"/>
      <c r="G28" s="2"/>
      <c r="H28" s="2"/>
    </row>
    <row r="29" spans="2:13" x14ac:dyDescent="0.25">
      <c r="D29" s="2"/>
      <c r="E29" s="2"/>
      <c r="F29" s="2"/>
      <c r="G29" s="2"/>
      <c r="H29" s="2"/>
    </row>
  </sheetData>
  <hyperlinks>
    <hyperlink ref="B2" location="Tabulation!A1" display="HOME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29"/>
  <sheetViews>
    <sheetView workbookViewId="0">
      <selection activeCell="B2" sqref="B2"/>
    </sheetView>
  </sheetViews>
  <sheetFormatPr defaultColWidth="8.85546875" defaultRowHeight="15" x14ac:dyDescent="0.25"/>
  <cols>
    <col min="1" max="1" width="1.140625" style="1" customWidth="1"/>
    <col min="2" max="2" width="34.7109375" style="1" customWidth="1"/>
    <col min="3" max="3" width="13.7109375" style="1" customWidth="1"/>
    <col min="4" max="8" width="10.5703125" style="1" customWidth="1"/>
    <col min="9" max="10" width="8" style="1" customWidth="1"/>
    <col min="11" max="16384" width="8.85546875" style="1"/>
  </cols>
  <sheetData>
    <row r="2" spans="1:14" ht="33" customHeight="1" x14ac:dyDescent="0.25">
      <c r="B2" s="31" t="s">
        <v>42</v>
      </c>
      <c r="C2" s="32"/>
    </row>
    <row r="3" spans="1:14" ht="11.25" customHeight="1" x14ac:dyDescent="0.25">
      <c r="B3"/>
    </row>
    <row r="4" spans="1:14" s="7" customFormat="1" ht="30.6" customHeight="1" x14ac:dyDescent="0.25">
      <c r="A4" s="1"/>
      <c r="B4" s="8" t="s">
        <v>37</v>
      </c>
      <c r="C4" s="5" t="s">
        <v>4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22</v>
      </c>
      <c r="N4" s="6"/>
    </row>
    <row r="5" spans="1:14" x14ac:dyDescent="0.25">
      <c r="B5" s="12" t="s">
        <v>2</v>
      </c>
      <c r="C5" s="10">
        <f>IF(ISBLANK(D5),"No Data",AVERAGE(D5:M5))</f>
        <v>506.93074999999999</v>
      </c>
      <c r="D5" s="11">
        <v>507.42</v>
      </c>
      <c r="E5" s="11">
        <v>507.50799999999998</v>
      </c>
      <c r="F5" s="11">
        <v>505.70100000000002</v>
      </c>
      <c r="G5" s="11">
        <v>507.09399999999999</v>
      </c>
      <c r="H5" s="11"/>
      <c r="I5" s="11"/>
      <c r="J5" s="11"/>
      <c r="K5" s="11"/>
      <c r="L5" s="11"/>
      <c r="M5" s="11"/>
    </row>
    <row r="6" spans="1:14" x14ac:dyDescent="0.25">
      <c r="B6" s="12"/>
      <c r="C6" s="3"/>
    </row>
    <row r="7" spans="1:14" x14ac:dyDescent="0.25">
      <c r="A7" s="7"/>
      <c r="B7" s="12" t="s">
        <v>3</v>
      </c>
      <c r="C7" s="10">
        <f>IF(ISBLANK(D7),"No Data",AVERAGE(D7:M7))</f>
        <v>150.27724999999998</v>
      </c>
      <c r="D7" s="11">
        <v>159.38999999999999</v>
      </c>
      <c r="E7" s="11">
        <v>158.14699999999999</v>
      </c>
      <c r="F7" s="11">
        <v>124.166</v>
      </c>
      <c r="G7" s="11">
        <v>159.40600000000001</v>
      </c>
      <c r="H7" s="11"/>
      <c r="I7" s="11"/>
      <c r="J7" s="11"/>
      <c r="K7" s="11"/>
      <c r="L7" s="11"/>
      <c r="M7" s="11"/>
    </row>
    <row r="8" spans="1:14" x14ac:dyDescent="0.25">
      <c r="B8" s="12"/>
      <c r="C8" s="3"/>
    </row>
    <row r="9" spans="1:14" x14ac:dyDescent="0.25">
      <c r="B9" s="12" t="s">
        <v>6</v>
      </c>
      <c r="C9" s="10">
        <f>IF(ISBLANK(D9),"No Data",AVERAGE(D9:M9))</f>
        <v>183.26624999999999</v>
      </c>
      <c r="D9" s="11">
        <v>181.11600000000001</v>
      </c>
      <c r="E9" s="11">
        <v>184.19399999999999</v>
      </c>
      <c r="F9" s="11">
        <v>182.85900000000001</v>
      </c>
      <c r="G9" s="11">
        <v>184.89599999999999</v>
      </c>
      <c r="H9" s="11"/>
      <c r="I9" s="11"/>
      <c r="J9" s="11"/>
      <c r="K9" s="11"/>
      <c r="L9" s="11"/>
      <c r="M9" s="11"/>
    </row>
    <row r="10" spans="1:14" s="2" customFormat="1" x14ac:dyDescent="0.25">
      <c r="A10" s="1"/>
      <c r="B10" s="12" t="s">
        <v>5</v>
      </c>
      <c r="C10" s="9">
        <f>IF(ISBLANK(D9),"No Data",AVERAGE(D10:M10))</f>
        <v>44742.584870358376</v>
      </c>
      <c r="D10" s="2">
        <f>IF(NOT(ISBLANK(D9)),D9*244.1397959,"")</f>
        <v>44217.623274224403</v>
      </c>
      <c r="E10" s="2">
        <f t="shared" ref="E10:M10" si="0">IF(NOT(ISBLANK(E9)),E9*244.1397959,"")</f>
        <v>44969.0855660046</v>
      </c>
      <c r="F10" s="2">
        <f t="shared" si="0"/>
        <v>44643.158938478104</v>
      </c>
      <c r="G10" s="2">
        <f t="shared" si="0"/>
        <v>45140.471702726398</v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</row>
    <row r="11" spans="1:14" s="2" customFormat="1" x14ac:dyDescent="0.25">
      <c r="A11" s="1"/>
      <c r="B11" s="12"/>
      <c r="C11" s="4"/>
    </row>
    <row r="12" spans="1:14" x14ac:dyDescent="0.25">
      <c r="B12" s="12" t="s">
        <v>7</v>
      </c>
      <c r="C12" s="10">
        <f>IF(ISBLANK(D12),"No Data",AVERAGE(D12:M12))</f>
        <v>109.91900000000001</v>
      </c>
      <c r="D12" s="11">
        <v>101.438</v>
      </c>
      <c r="E12" s="11">
        <v>115.602</v>
      </c>
      <c r="F12" s="11">
        <v>105.88500000000001</v>
      </c>
      <c r="G12" s="11">
        <v>116.751</v>
      </c>
      <c r="H12" s="11"/>
      <c r="I12" s="11"/>
      <c r="J12" s="11"/>
      <c r="K12" s="11"/>
      <c r="L12" s="11"/>
      <c r="M12" s="11"/>
    </row>
    <row r="13" spans="1:14" s="2" customFormat="1" x14ac:dyDescent="0.25">
      <c r="B13" s="12" t="s">
        <v>10</v>
      </c>
      <c r="C13" s="9">
        <f>IF(ISBLANK(D12),"No Data",AVERAGE(D13:M13))</f>
        <v>26835.602225532097</v>
      </c>
      <c r="D13" s="2">
        <f>IF(NOT(ISBLANK(D12)),D12*244.1397959,"")</f>
        <v>24765.052616504199</v>
      </c>
      <c r="E13" s="2">
        <f t="shared" ref="E13:M13" si="1">IF(NOT(ISBLANK(E12)),E12*244.1397959,"")</f>
        <v>28223.048685631802</v>
      </c>
      <c r="F13" s="2">
        <f t="shared" si="1"/>
        <v>25850.742288871501</v>
      </c>
      <c r="G13" s="2">
        <f t="shared" si="1"/>
        <v>28503.565311120899</v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</row>
    <row r="14" spans="1:14" s="2" customFormat="1" x14ac:dyDescent="0.25">
      <c r="B14" s="12"/>
      <c r="C14" s="4"/>
    </row>
    <row r="15" spans="1:14" x14ac:dyDescent="0.25">
      <c r="B15" s="12" t="s">
        <v>0</v>
      </c>
      <c r="C15" s="10">
        <f>IF(ISBLANK(D15),"No Data",AVERAGE(D15:M15))</f>
        <v>445.83799999999997</v>
      </c>
      <c r="D15" s="11">
        <v>447.79399999999998</v>
      </c>
      <c r="E15" s="11">
        <v>447.13400000000001</v>
      </c>
      <c r="F15" s="11">
        <v>447.96899999999999</v>
      </c>
      <c r="G15" s="11">
        <v>440.45499999999998</v>
      </c>
      <c r="H15" s="11"/>
      <c r="I15" s="11"/>
      <c r="J15" s="11"/>
      <c r="K15" s="11"/>
      <c r="L15" s="11"/>
      <c r="M15" s="11"/>
    </row>
    <row r="16" spans="1:14" x14ac:dyDescent="0.25">
      <c r="A16" s="2"/>
      <c r="B16" s="12"/>
      <c r="C16" s="4"/>
    </row>
    <row r="17" spans="1:13" x14ac:dyDescent="0.25">
      <c r="A17" s="2"/>
      <c r="B17" s="12" t="s">
        <v>1</v>
      </c>
      <c r="C17" s="10">
        <f>IF(ISBLANK(D17),"No Data",AVERAGE(D17:M17))</f>
        <v>161.12225000000001</v>
      </c>
      <c r="D17" s="11">
        <v>162.74299999999999</v>
      </c>
      <c r="E17" s="11">
        <v>160.65600000000001</v>
      </c>
      <c r="F17" s="11">
        <v>159.179</v>
      </c>
      <c r="G17" s="11">
        <v>161.911</v>
      </c>
      <c r="H17" s="11"/>
      <c r="I17" s="11"/>
      <c r="J17" s="11"/>
      <c r="K17" s="11"/>
      <c r="L17" s="11"/>
      <c r="M17" s="11"/>
    </row>
    <row r="18" spans="1:13" x14ac:dyDescent="0.25">
      <c r="B18" s="12"/>
      <c r="C18" s="3"/>
    </row>
    <row r="19" spans="1:13" x14ac:dyDescent="0.25">
      <c r="B19" s="12" t="s">
        <v>8</v>
      </c>
      <c r="C19" s="10">
        <f>IF(ISBLANK(D19),"No Data",AVERAGE(D19:M19))</f>
        <v>19.75525</v>
      </c>
      <c r="D19" s="11">
        <v>19.866</v>
      </c>
      <c r="E19" s="11">
        <v>19.968</v>
      </c>
      <c r="F19" s="11">
        <v>19.771999999999998</v>
      </c>
      <c r="G19" s="11">
        <v>19.414999999999999</v>
      </c>
      <c r="H19" s="11"/>
      <c r="I19" s="11"/>
      <c r="J19" s="11"/>
      <c r="K19" s="11"/>
      <c r="L19" s="11"/>
      <c r="M19" s="11"/>
    </row>
    <row r="20" spans="1:13" s="2" customFormat="1" x14ac:dyDescent="0.25">
      <c r="A20" s="1"/>
      <c r="B20" s="12" t="s">
        <v>11</v>
      </c>
      <c r="C20" s="9">
        <f>IF(ISBLANK(D19),"No Data",AVERAGE(D20:M20))</f>
        <v>4823.0427029534749</v>
      </c>
      <c r="D20" s="2">
        <f>IF(NOT(ISBLANK(D19)),D19*244.1397959,"")</f>
        <v>4850.0811853493997</v>
      </c>
      <c r="E20" s="2">
        <f t="shared" ref="E20:M20" si="2">IF(NOT(ISBLANK(E19)),E19*244.1397959,"")</f>
        <v>4874.9834445311999</v>
      </c>
      <c r="F20" s="2">
        <f t="shared" si="2"/>
        <v>4827.1320445347992</v>
      </c>
      <c r="G20" s="2">
        <f t="shared" si="2"/>
        <v>4739.9741373984998</v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</row>
    <row r="21" spans="1:13" s="2" customFormat="1" x14ac:dyDescent="0.25">
      <c r="A21" s="1"/>
      <c r="B21" s="12"/>
      <c r="C21" s="4"/>
    </row>
    <row r="22" spans="1:13" x14ac:dyDescent="0.25">
      <c r="B22" s="12" t="s">
        <v>9</v>
      </c>
      <c r="C22" s="10">
        <f>IF(ISBLANK(D22),"No Data",AVERAGE(D22:M22))</f>
        <v>81.158500000000004</v>
      </c>
      <c r="D22" s="11">
        <v>82.153999999999996</v>
      </c>
      <c r="E22" s="11">
        <v>80.483999999999995</v>
      </c>
      <c r="F22" s="11">
        <v>81.388999999999996</v>
      </c>
      <c r="G22" s="11">
        <v>80.606999999999999</v>
      </c>
      <c r="H22" s="11"/>
      <c r="I22" s="11"/>
      <c r="J22" s="11"/>
      <c r="K22" s="11"/>
      <c r="L22" s="11"/>
      <c r="M22" s="11"/>
    </row>
    <row r="23" spans="1:13" s="2" customFormat="1" x14ac:dyDescent="0.25">
      <c r="B23" s="12" t="s">
        <v>12</v>
      </c>
      <c r="C23" s="9">
        <f>IF(ISBLANK(D22),"No Data",AVERAGE(D23:M23))</f>
        <v>19814.019625550151</v>
      </c>
      <c r="D23" s="2">
        <f>IF(NOT(ISBLANK(D22)),D22*244.1397959,"")</f>
        <v>20057.0607923686</v>
      </c>
      <c r="E23" s="2">
        <f t="shared" ref="E23:M23" si="3">IF(NOT(ISBLANK(E22)),E22*244.1397959,"")</f>
        <v>19649.347333215599</v>
      </c>
      <c r="F23" s="2">
        <f t="shared" si="3"/>
        <v>19870.293848505098</v>
      </c>
      <c r="G23" s="2">
        <f t="shared" si="3"/>
        <v>19679.376528111301</v>
      </c>
      <c r="H23" s="2" t="str">
        <f t="shared" si="3"/>
        <v/>
      </c>
      <c r="I23" s="2" t="str">
        <f t="shared" si="3"/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</row>
    <row r="24" spans="1:13" x14ac:dyDescent="0.25">
      <c r="A24" s="2"/>
      <c r="D24" s="2"/>
      <c r="E24" s="2"/>
      <c r="F24" s="2"/>
      <c r="G24" s="2"/>
      <c r="H24" s="2"/>
    </row>
    <row r="25" spans="1:13" x14ac:dyDescent="0.25">
      <c r="D25" s="2"/>
      <c r="E25" s="2"/>
      <c r="F25" s="2"/>
      <c r="G25" s="2"/>
      <c r="H25" s="2"/>
    </row>
    <row r="26" spans="1:13" x14ac:dyDescent="0.25">
      <c r="A26" s="2"/>
      <c r="D26" s="2"/>
      <c r="E26" s="2"/>
      <c r="F26" s="2"/>
      <c r="G26" s="2"/>
      <c r="H26" s="2"/>
    </row>
    <row r="27" spans="1:13" x14ac:dyDescent="0.25">
      <c r="D27" s="2"/>
      <c r="E27" s="2"/>
      <c r="F27" s="2"/>
      <c r="G27" s="2"/>
      <c r="H27" s="2"/>
    </row>
    <row r="28" spans="1:13" x14ac:dyDescent="0.25">
      <c r="D28" s="2"/>
      <c r="E28" s="2"/>
      <c r="F28" s="2"/>
      <c r="G28" s="2"/>
      <c r="H28" s="2"/>
    </row>
    <row r="29" spans="1:13" x14ac:dyDescent="0.25">
      <c r="D29" s="2"/>
      <c r="E29" s="2"/>
      <c r="F29" s="2"/>
      <c r="G29" s="2"/>
      <c r="H29" s="2"/>
    </row>
  </sheetData>
  <hyperlinks>
    <hyperlink ref="B2" location="Tabulation!A1" display="HOME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"/>
  <sheetViews>
    <sheetView workbookViewId="0">
      <selection activeCell="B2" sqref="B2"/>
    </sheetView>
  </sheetViews>
  <sheetFormatPr defaultColWidth="8.85546875" defaultRowHeight="15" x14ac:dyDescent="0.25"/>
  <cols>
    <col min="1" max="1" width="1.140625" style="1" customWidth="1"/>
    <col min="2" max="2" width="34.7109375" style="12" customWidth="1"/>
    <col min="3" max="3" width="13.7109375" style="1" customWidth="1"/>
    <col min="4" max="8" width="10.5703125" style="1" customWidth="1"/>
    <col min="9" max="10" width="8" style="1" customWidth="1"/>
    <col min="11" max="16384" width="8.85546875" style="1"/>
  </cols>
  <sheetData>
    <row r="1" spans="1:13" x14ac:dyDescent="0.25">
      <c r="B1" s="1"/>
    </row>
    <row r="2" spans="1:13" ht="33" customHeight="1" x14ac:dyDescent="0.25">
      <c r="B2" s="31" t="s">
        <v>42</v>
      </c>
      <c r="C2" s="32"/>
    </row>
    <row r="3" spans="1:13" ht="11.25" customHeight="1" x14ac:dyDescent="0.25">
      <c r="B3"/>
    </row>
    <row r="4" spans="1:13" s="7" customFormat="1" ht="30.6" customHeight="1" x14ac:dyDescent="0.25">
      <c r="A4" s="1"/>
      <c r="B4" s="8" t="s">
        <v>36</v>
      </c>
      <c r="C4" s="5" t="s">
        <v>4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22</v>
      </c>
    </row>
    <row r="5" spans="1:13" x14ac:dyDescent="0.25">
      <c r="B5" s="12" t="s">
        <v>2</v>
      </c>
      <c r="C5" s="10">
        <f>IF(ISBLANK(D5),"No Data",AVERAGE(D5:M5))</f>
        <v>552.17874999999992</v>
      </c>
      <c r="D5" s="1">
        <v>551.05999999999995</v>
      </c>
      <c r="E5" s="1">
        <v>554.79899999999998</v>
      </c>
      <c r="F5" s="1">
        <v>552.94799999999998</v>
      </c>
      <c r="G5" s="1">
        <v>549.90800000000002</v>
      </c>
    </row>
    <row r="6" spans="1:13" x14ac:dyDescent="0.25">
      <c r="C6" s="3"/>
    </row>
    <row r="7" spans="1:13" x14ac:dyDescent="0.25">
      <c r="A7" s="7"/>
      <c r="B7" s="12" t="s">
        <v>3</v>
      </c>
      <c r="C7" s="10">
        <f>IF(ISBLANK(D7),"No Data",AVERAGE(D7:M7))</f>
        <v>462.97050000000002</v>
      </c>
      <c r="D7" s="1">
        <v>461.71499999999997</v>
      </c>
      <c r="E7" s="1">
        <v>463.47500000000002</v>
      </c>
      <c r="F7" s="1">
        <v>462.77199999999999</v>
      </c>
      <c r="G7" s="1">
        <v>463.92</v>
      </c>
    </row>
    <row r="8" spans="1:13" x14ac:dyDescent="0.25">
      <c r="C8" s="3"/>
    </row>
    <row r="9" spans="1:13" x14ac:dyDescent="0.25">
      <c r="B9" s="12" t="s">
        <v>6</v>
      </c>
      <c r="C9" s="10">
        <f>IF(ISBLANK(D9),"No Data",AVERAGE(D9:M9))</f>
        <v>286.48025000000001</v>
      </c>
      <c r="D9" s="1">
        <v>288.24900000000002</v>
      </c>
      <c r="E9" s="1">
        <v>285.45999999999998</v>
      </c>
      <c r="F9" s="1">
        <v>287.45499999999998</v>
      </c>
      <c r="G9" s="1">
        <v>284.75700000000001</v>
      </c>
    </row>
    <row r="10" spans="1:13" s="2" customFormat="1" x14ac:dyDescent="0.25">
      <c r="A10" s="1"/>
      <c r="B10" s="12" t="s">
        <v>5</v>
      </c>
      <c r="C10" s="9">
        <f>IF(ISBLANK(D9),"No Data",AVERAGE(D10:M10))</f>
        <v>69941.229764380958</v>
      </c>
      <c r="D10" s="2">
        <f>IF(NOT(ISBLANK(D9)),D9*244.1397959,"")</f>
        <v>70373.052028379097</v>
      </c>
      <c r="E10" s="2">
        <f t="shared" ref="E10:M10" si="0">IF(NOT(ISBLANK(E9)),E9*244.1397959,"")</f>
        <v>69692.146137613992</v>
      </c>
      <c r="F10" s="2">
        <f t="shared" si="0"/>
        <v>70179.205030434488</v>
      </c>
      <c r="G10" s="2">
        <f t="shared" si="0"/>
        <v>69520.515861096297</v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</row>
    <row r="11" spans="1:13" s="2" customFormat="1" x14ac:dyDescent="0.25">
      <c r="A11" s="1"/>
      <c r="B11" s="12"/>
      <c r="C11" s="4"/>
    </row>
    <row r="12" spans="1:13" x14ac:dyDescent="0.25">
      <c r="B12" s="12" t="s">
        <v>7</v>
      </c>
      <c r="C12" s="10">
        <f>IF(ISBLANK(D12),"No Data",AVERAGE(D12:M12))</f>
        <v>285.50925000000001</v>
      </c>
      <c r="D12" s="1">
        <v>286.50900000000001</v>
      </c>
      <c r="E12" s="1">
        <v>284.19</v>
      </c>
      <c r="F12" s="1">
        <v>286.11700000000002</v>
      </c>
      <c r="G12" s="1">
        <v>285.221</v>
      </c>
    </row>
    <row r="13" spans="1:13" s="2" customFormat="1" x14ac:dyDescent="0.25">
      <c r="B13" s="12" t="s">
        <v>10</v>
      </c>
      <c r="C13" s="9">
        <f>IF(ISBLANK(D12),"No Data",AVERAGE(D13:M13))</f>
        <v>69704.170022562073</v>
      </c>
      <c r="D13" s="2">
        <f>IF(NOT(ISBLANK(D12)),D12*244.1397959,"")</f>
        <v>69948.248783513103</v>
      </c>
      <c r="E13" s="2">
        <f t="shared" ref="E13:M13" si="1">IF(NOT(ISBLANK(E12)),E12*244.1397959,"")</f>
        <v>69382.088596820991</v>
      </c>
      <c r="F13" s="2">
        <f t="shared" si="1"/>
        <v>69852.545983520307</v>
      </c>
      <c r="G13" s="2">
        <f t="shared" si="1"/>
        <v>69633.796726393906</v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</row>
    <row r="14" spans="1:13" s="2" customFormat="1" x14ac:dyDescent="0.25">
      <c r="B14" s="12"/>
      <c r="C14" s="4"/>
    </row>
    <row r="15" spans="1:13" x14ac:dyDescent="0.25">
      <c r="B15" s="12" t="s">
        <v>0</v>
      </c>
      <c r="C15" s="10">
        <f>IF(ISBLANK(D15),"No Data",AVERAGE(D15:M15))</f>
        <v>512.65325000000007</v>
      </c>
      <c r="D15" s="1">
        <v>512.93700000000001</v>
      </c>
      <c r="E15" s="1">
        <v>512.12400000000002</v>
      </c>
      <c r="F15" s="1">
        <v>512.16300000000001</v>
      </c>
      <c r="G15" s="1">
        <v>513.38900000000001</v>
      </c>
    </row>
    <row r="16" spans="1:13" x14ac:dyDescent="0.25">
      <c r="A16" s="2"/>
      <c r="C16" s="4"/>
    </row>
    <row r="17" spans="1:13" x14ac:dyDescent="0.25">
      <c r="A17" s="2"/>
      <c r="B17" s="12" t="s">
        <v>1</v>
      </c>
      <c r="C17" s="10">
        <f>IF(ISBLANK(D17),"No Data",AVERAGE(D17:M17))</f>
        <v>457.57150000000001</v>
      </c>
      <c r="D17" s="1">
        <v>459.72300000000001</v>
      </c>
      <c r="E17" s="1">
        <v>458.899</v>
      </c>
      <c r="F17" s="1">
        <v>458.03300000000002</v>
      </c>
      <c r="G17" s="1">
        <v>453.63099999999997</v>
      </c>
    </row>
    <row r="18" spans="1:13" x14ac:dyDescent="0.25">
      <c r="C18" s="3"/>
    </row>
    <row r="19" spans="1:13" x14ac:dyDescent="0.25">
      <c r="B19" s="12" t="s">
        <v>8</v>
      </c>
      <c r="C19" s="10">
        <f>IF(ISBLANK(D19),"No Data",AVERAGE(D19:M19))</f>
        <v>30.757249999999999</v>
      </c>
      <c r="D19" s="1">
        <v>30.773</v>
      </c>
      <c r="E19" s="1">
        <v>30.710999999999999</v>
      </c>
      <c r="F19" s="1">
        <v>30.835000000000001</v>
      </c>
      <c r="G19" s="1">
        <v>30.71</v>
      </c>
    </row>
    <row r="20" spans="1:13" s="2" customFormat="1" x14ac:dyDescent="0.25">
      <c r="A20" s="1"/>
      <c r="B20" s="12" t="s">
        <v>11</v>
      </c>
      <c r="C20" s="9">
        <f>IF(ISBLANK(D19),"No Data",AVERAGE(D20:M20))</f>
        <v>7509.0687374452746</v>
      </c>
      <c r="D20" s="2">
        <f>IF(NOT(ISBLANK(D19)),D19*244.1397959,"")</f>
        <v>7512.9139392306997</v>
      </c>
      <c r="E20" s="2">
        <f t="shared" ref="E20:M20" si="2">IF(NOT(ISBLANK(E19)),E19*244.1397959,"")</f>
        <v>7497.7772718848992</v>
      </c>
      <c r="F20" s="2">
        <f t="shared" si="2"/>
        <v>7528.0506065765003</v>
      </c>
      <c r="G20" s="2">
        <f t="shared" si="2"/>
        <v>7497.533132089</v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</row>
    <row r="21" spans="1:13" s="2" customFormat="1" x14ac:dyDescent="0.25">
      <c r="A21" s="1"/>
      <c r="B21" s="12"/>
      <c r="C21" s="4"/>
    </row>
    <row r="22" spans="1:13" x14ac:dyDescent="0.25">
      <c r="B22" s="12" t="s">
        <v>9</v>
      </c>
      <c r="C22" s="10">
        <f>IF(ISBLANK(D22),"No Data",AVERAGE(D22:M22))</f>
        <v>68.673999999999992</v>
      </c>
      <c r="D22" s="1">
        <v>68.134</v>
      </c>
      <c r="E22" s="1">
        <v>68.043999999999997</v>
      </c>
      <c r="F22" s="1">
        <v>70.096999999999994</v>
      </c>
      <c r="G22" s="1">
        <v>68.421000000000006</v>
      </c>
    </row>
    <row r="23" spans="1:13" s="2" customFormat="1" x14ac:dyDescent="0.25">
      <c r="B23" s="12" t="s">
        <v>12</v>
      </c>
      <c r="C23" s="9">
        <f>IF(ISBLANK(D22),"No Data",AVERAGE(D23:M23))</f>
        <v>16766.056343636599</v>
      </c>
      <c r="D23" s="2">
        <f>IF(NOT(ISBLANK(D22)),D22*244.1397959,"")</f>
        <v>16634.220853850598</v>
      </c>
      <c r="E23" s="2">
        <f t="shared" ref="E23:M23" si="3">IF(NOT(ISBLANK(E22)),E22*244.1397959,"")</f>
        <v>16612.2482722196</v>
      </c>
      <c r="F23" s="2">
        <f t="shared" si="3"/>
        <v>17113.467273202299</v>
      </c>
      <c r="G23" s="2">
        <f t="shared" si="3"/>
        <v>16704.288975273903</v>
      </c>
      <c r="H23" s="2" t="str">
        <f t="shared" si="3"/>
        <v/>
      </c>
      <c r="I23" s="2" t="str">
        <f t="shared" si="3"/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</row>
    <row r="24" spans="1:13" x14ac:dyDescent="0.25">
      <c r="A24" s="2"/>
      <c r="D24" s="2"/>
      <c r="E24" s="2"/>
      <c r="F24" s="2"/>
      <c r="G24" s="2"/>
      <c r="H24" s="2"/>
    </row>
    <row r="25" spans="1:13" x14ac:dyDescent="0.25">
      <c r="D25" s="2"/>
      <c r="E25" s="2"/>
      <c r="F25" s="2"/>
      <c r="G25" s="2"/>
      <c r="H25" s="2"/>
    </row>
    <row r="26" spans="1:13" x14ac:dyDescent="0.25">
      <c r="A26" s="2"/>
      <c r="D26" s="2"/>
      <c r="E26" s="2"/>
      <c r="F26" s="2"/>
      <c r="G26" s="2"/>
      <c r="H26" s="2"/>
    </row>
    <row r="27" spans="1:13" x14ac:dyDescent="0.25">
      <c r="D27" s="2"/>
      <c r="E27" s="2"/>
      <c r="F27" s="2"/>
      <c r="G27" s="2"/>
      <c r="H27" s="2"/>
    </row>
    <row r="28" spans="1:13" x14ac:dyDescent="0.25">
      <c r="D28" s="2"/>
      <c r="E28" s="2"/>
      <c r="F28" s="2"/>
      <c r="G28" s="2"/>
      <c r="H28" s="2"/>
    </row>
    <row r="29" spans="1:13" x14ac:dyDescent="0.25">
      <c r="D29" s="2"/>
      <c r="E29" s="2"/>
      <c r="F29" s="2"/>
      <c r="G29" s="2"/>
      <c r="H29" s="2"/>
    </row>
  </sheetData>
  <hyperlinks>
    <hyperlink ref="B2" location="Tabulation!A1" display="HOME" xr:uid="{00000000-0004-0000-04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B2" sqref="B2"/>
    </sheetView>
  </sheetViews>
  <sheetFormatPr defaultColWidth="8.85546875" defaultRowHeight="15" x14ac:dyDescent="0.25"/>
  <cols>
    <col min="1" max="1" width="1.140625" style="1" customWidth="1"/>
    <col min="2" max="2" width="34.7109375" style="12" customWidth="1"/>
    <col min="3" max="3" width="13.7109375" style="1" customWidth="1"/>
    <col min="4" max="8" width="10.5703125" style="1" customWidth="1"/>
    <col min="9" max="10" width="8" style="1" customWidth="1"/>
    <col min="11" max="16384" width="8.85546875" style="1"/>
  </cols>
  <sheetData>
    <row r="1" spans="1:13" x14ac:dyDescent="0.25">
      <c r="B1" s="1"/>
    </row>
    <row r="2" spans="1:13" ht="33" customHeight="1" x14ac:dyDescent="0.25">
      <c r="B2" s="31" t="s">
        <v>42</v>
      </c>
      <c r="C2" s="32"/>
    </row>
    <row r="3" spans="1:13" ht="11.25" customHeight="1" x14ac:dyDescent="0.25">
      <c r="B3"/>
    </row>
    <row r="4" spans="1:13" s="7" customFormat="1" ht="30.6" customHeight="1" x14ac:dyDescent="0.25">
      <c r="A4" s="1"/>
      <c r="B4" s="8" t="s">
        <v>40</v>
      </c>
      <c r="C4" s="5" t="s">
        <v>4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22</v>
      </c>
    </row>
    <row r="5" spans="1:13" x14ac:dyDescent="0.25">
      <c r="B5" s="12" t="s">
        <v>2</v>
      </c>
      <c r="C5" s="10">
        <f>IF(ISBLANK(D5),"No Data",AVERAGE(D5:M5))</f>
        <v>203.97433333333333</v>
      </c>
      <c r="D5" s="1">
        <v>203.98599999999999</v>
      </c>
      <c r="E5" s="1">
        <v>203.4</v>
      </c>
      <c r="F5" s="1">
        <v>204.53700000000001</v>
      </c>
    </row>
    <row r="6" spans="1:13" x14ac:dyDescent="0.25">
      <c r="C6" s="3"/>
    </row>
    <row r="7" spans="1:13" x14ac:dyDescent="0.25">
      <c r="A7" s="7"/>
      <c r="B7" s="12" t="s">
        <v>3</v>
      </c>
      <c r="C7" s="10">
        <f>IF(ISBLANK(D7),"No Data",AVERAGE(D7:M7))</f>
        <v>201.857</v>
      </c>
      <c r="D7" s="1">
        <v>202.166</v>
      </c>
      <c r="E7" s="1">
        <v>202.399</v>
      </c>
      <c r="F7" s="1">
        <v>201.006</v>
      </c>
    </row>
    <row r="8" spans="1:13" x14ac:dyDescent="0.25">
      <c r="C8" s="3"/>
    </row>
    <row r="9" spans="1:13" x14ac:dyDescent="0.25">
      <c r="B9" s="12" t="s">
        <v>6</v>
      </c>
      <c r="C9" s="10">
        <f>IF(ISBLANK(D9),"No Data",AVERAGE(D9:M9))</f>
        <v>1.4253333333333333</v>
      </c>
      <c r="D9" s="1">
        <v>1.411</v>
      </c>
      <c r="E9" s="1">
        <v>1.4370000000000001</v>
      </c>
      <c r="F9" s="1">
        <v>1.4279999999999999</v>
      </c>
    </row>
    <row r="10" spans="1:13" s="2" customFormat="1" x14ac:dyDescent="0.25">
      <c r="A10" s="1"/>
      <c r="B10" s="12" t="s">
        <v>5</v>
      </c>
      <c r="C10" s="9">
        <f>IF(ISBLANK(D9),"No Data",AVERAGE(D10:M10))</f>
        <v>347.9805890894666</v>
      </c>
      <c r="D10" s="2">
        <f>IF(NOT(ISBLANK(D9)),D9*244.1397959,"")</f>
        <v>344.48125201490001</v>
      </c>
      <c r="E10" s="2">
        <f t="shared" ref="E10:M10" si="0">IF(NOT(ISBLANK(E9)),E9*244.1397959,"")</f>
        <v>350.82888670829999</v>
      </c>
      <c r="F10" s="2">
        <f t="shared" si="0"/>
        <v>348.63162854519999</v>
      </c>
      <c r="G10" s="2" t="str">
        <f t="shared" si="0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</row>
    <row r="11" spans="1:13" s="2" customFormat="1" x14ac:dyDescent="0.25">
      <c r="A11" s="1"/>
      <c r="B11" s="12"/>
      <c r="C11" s="4"/>
    </row>
    <row r="12" spans="1:13" x14ac:dyDescent="0.25">
      <c r="B12" s="12" t="s">
        <v>7</v>
      </c>
      <c r="C12" s="10">
        <f>IF(ISBLANK(D12),"No Data",AVERAGE(D12:M12))</f>
        <v>1.2480000000000002</v>
      </c>
      <c r="D12" s="1">
        <v>1.262</v>
      </c>
      <c r="E12" s="1">
        <v>1.2390000000000001</v>
      </c>
      <c r="F12" s="1">
        <v>1.2430000000000001</v>
      </c>
    </row>
    <row r="13" spans="1:13" s="2" customFormat="1" x14ac:dyDescent="0.25">
      <c r="B13" s="12" t="s">
        <v>10</v>
      </c>
      <c r="C13" s="9">
        <f>IF(ISBLANK(D12),"No Data",AVERAGE(D13:M13))</f>
        <v>304.68646528320005</v>
      </c>
      <c r="D13" s="2">
        <f>IF(NOT(ISBLANK(D12)),D12*244.1397959,"")</f>
        <v>308.10442242580001</v>
      </c>
      <c r="E13" s="2">
        <f t="shared" ref="E13:M13" si="1">IF(NOT(ISBLANK(E12)),E12*244.1397959,"")</f>
        <v>302.48920712010005</v>
      </c>
      <c r="F13" s="2">
        <f t="shared" si="1"/>
        <v>303.46576630370004</v>
      </c>
      <c r="G13" s="2" t="str">
        <f t="shared" si="1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</row>
    <row r="14" spans="1:13" s="2" customFormat="1" x14ac:dyDescent="0.25">
      <c r="B14" s="12"/>
      <c r="C14" s="4"/>
    </row>
    <row r="15" spans="1:13" x14ac:dyDescent="0.25">
      <c r="B15" s="12" t="s">
        <v>0</v>
      </c>
      <c r="C15" s="10">
        <f>IF(ISBLANK(D15),"No Data",AVERAGE(D15:M15))</f>
        <v>203.43366666666665</v>
      </c>
      <c r="D15" s="1">
        <v>203.649</v>
      </c>
      <c r="E15" s="1">
        <v>203.833</v>
      </c>
      <c r="F15" s="1">
        <v>202.81899999999999</v>
      </c>
    </row>
    <row r="16" spans="1:13" x14ac:dyDescent="0.25">
      <c r="A16" s="2"/>
      <c r="C16" s="4"/>
    </row>
    <row r="17" spans="1:13" x14ac:dyDescent="0.25">
      <c r="A17" s="2"/>
      <c r="B17" s="12" t="s">
        <v>1</v>
      </c>
      <c r="C17" s="10">
        <f>IF(ISBLANK(D17),"No Data",AVERAGE(D17:M17))</f>
        <v>200.35566666666668</v>
      </c>
      <c r="D17" s="1">
        <v>200.703</v>
      </c>
      <c r="E17" s="1">
        <v>201.55699999999999</v>
      </c>
      <c r="F17" s="1">
        <v>198.80699999999999</v>
      </c>
    </row>
    <row r="18" spans="1:13" x14ac:dyDescent="0.25">
      <c r="C18" s="3"/>
    </row>
    <row r="19" spans="1:13" x14ac:dyDescent="0.25">
      <c r="B19" s="12" t="s">
        <v>8</v>
      </c>
      <c r="C19" s="10">
        <f>IF(ISBLANK(D19),"No Data",AVERAGE(D19:M19))</f>
        <v>0.54866666666666664</v>
      </c>
      <c r="D19" s="1">
        <v>0.55000000000000004</v>
      </c>
      <c r="E19" s="1">
        <v>0.54700000000000004</v>
      </c>
      <c r="F19" s="1">
        <v>0.54900000000000004</v>
      </c>
    </row>
    <row r="20" spans="1:13" s="2" customFormat="1" x14ac:dyDescent="0.25">
      <c r="A20" s="1"/>
      <c r="B20" s="12" t="s">
        <v>11</v>
      </c>
      <c r="C20" s="9">
        <f>IF(ISBLANK(D19),"No Data",AVERAGE(D20:M20))</f>
        <v>133.95136801713332</v>
      </c>
      <c r="D20" s="2">
        <f>IF(NOT(ISBLANK(D19)),D19*244.1397959,"")</f>
        <v>134.27688774500001</v>
      </c>
      <c r="E20" s="2">
        <f t="shared" ref="E20:M20" si="2">IF(NOT(ISBLANK(E19)),E19*244.1397959,"")</f>
        <v>133.54446835730002</v>
      </c>
      <c r="F20" s="2">
        <f t="shared" si="2"/>
        <v>134.03274794910001</v>
      </c>
      <c r="G20" s="2" t="str">
        <f t="shared" si="2"/>
        <v/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</row>
    <row r="21" spans="1:13" s="2" customFormat="1" x14ac:dyDescent="0.25">
      <c r="A21" s="1"/>
      <c r="B21" s="12"/>
      <c r="C21" s="4"/>
    </row>
    <row r="22" spans="1:13" x14ac:dyDescent="0.25">
      <c r="B22" s="12" t="s">
        <v>9</v>
      </c>
      <c r="C22" s="10">
        <f>IF(ISBLANK(D22),"No Data",AVERAGE(D22:M22))</f>
        <v>1.2426666666666666</v>
      </c>
      <c r="D22" s="1">
        <v>1.258</v>
      </c>
      <c r="E22" s="1">
        <v>1.228</v>
      </c>
      <c r="F22" s="1">
        <v>1.242</v>
      </c>
    </row>
    <row r="23" spans="1:13" s="2" customFormat="1" x14ac:dyDescent="0.25">
      <c r="B23" s="12" t="s">
        <v>12</v>
      </c>
      <c r="C23" s="9">
        <f>IF(ISBLANK(D22),"No Data",AVERAGE(D23:M23))</f>
        <v>303.38438637173334</v>
      </c>
      <c r="D23" s="2">
        <f>IF(NOT(ISBLANK(D22)),D22*244.1397959,"")</f>
        <v>307.12786324220002</v>
      </c>
      <c r="E23" s="2">
        <f t="shared" ref="E23:M23" si="3">IF(NOT(ISBLANK(E22)),E22*244.1397959,"")</f>
        <v>299.80366936519999</v>
      </c>
      <c r="F23" s="2">
        <f t="shared" si="3"/>
        <v>303.22162650780001</v>
      </c>
      <c r="G23" s="2" t="str">
        <f t="shared" si="3"/>
        <v/>
      </c>
      <c r="H23" s="2" t="str">
        <f t="shared" si="3"/>
        <v/>
      </c>
      <c r="I23" s="2" t="str">
        <f t="shared" si="3"/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</row>
    <row r="24" spans="1:13" x14ac:dyDescent="0.25">
      <c r="A24" s="2"/>
      <c r="D24" s="2"/>
      <c r="E24" s="2"/>
      <c r="F24" s="2"/>
      <c r="G24" s="2"/>
      <c r="H24" s="2"/>
    </row>
    <row r="25" spans="1:13" x14ac:dyDescent="0.25">
      <c r="D25" s="2"/>
      <c r="E25" s="2"/>
      <c r="F25" s="2"/>
      <c r="G25" s="2"/>
      <c r="H25" s="2"/>
    </row>
    <row r="26" spans="1:13" x14ac:dyDescent="0.25">
      <c r="A26" s="2"/>
      <c r="D26" s="2"/>
      <c r="E26" s="2"/>
      <c r="F26" s="2"/>
      <c r="G26" s="2"/>
      <c r="H26" s="2"/>
    </row>
    <row r="27" spans="1:13" x14ac:dyDescent="0.25">
      <c r="D27" s="2"/>
      <c r="E27" s="2"/>
      <c r="F27" s="2"/>
      <c r="G27" s="2"/>
      <c r="H27" s="2"/>
    </row>
    <row r="28" spans="1:13" x14ac:dyDescent="0.25">
      <c r="D28" s="2"/>
      <c r="E28" s="2"/>
      <c r="F28" s="2"/>
      <c r="G28" s="2"/>
      <c r="H28" s="2"/>
    </row>
    <row r="29" spans="1:13" x14ac:dyDescent="0.25">
      <c r="D29" s="2"/>
      <c r="E29" s="2"/>
      <c r="F29" s="2"/>
      <c r="G29" s="2"/>
      <c r="H29" s="2"/>
    </row>
  </sheetData>
  <hyperlinks>
    <hyperlink ref="B2" location="Tabulation!A1" display="HOME" xr:uid="{00000000-0004-0000-05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9"/>
  <sheetViews>
    <sheetView workbookViewId="0">
      <selection activeCell="B2" sqref="B2"/>
    </sheetView>
  </sheetViews>
  <sheetFormatPr defaultColWidth="8.85546875" defaultRowHeight="15" x14ac:dyDescent="0.25"/>
  <cols>
    <col min="1" max="1" width="1.140625" style="1" customWidth="1"/>
    <col min="2" max="2" width="34.7109375" style="12" customWidth="1"/>
    <col min="3" max="3" width="13.7109375" style="1" customWidth="1"/>
    <col min="4" max="8" width="10.5703125" style="1" customWidth="1"/>
    <col min="9" max="10" width="8" style="1" customWidth="1"/>
    <col min="11" max="16384" width="8.85546875" style="1"/>
  </cols>
  <sheetData>
    <row r="1" spans="1:13" x14ac:dyDescent="0.25">
      <c r="B1" s="1"/>
    </row>
    <row r="2" spans="1:13" ht="33" customHeight="1" x14ac:dyDescent="0.25">
      <c r="B2" s="31" t="s">
        <v>42</v>
      </c>
      <c r="C2" s="32"/>
    </row>
    <row r="3" spans="1:13" ht="11.25" customHeight="1" x14ac:dyDescent="0.25">
      <c r="B3"/>
    </row>
    <row r="4" spans="1:13" s="7" customFormat="1" ht="30.6" customHeight="1" x14ac:dyDescent="0.25">
      <c r="A4" s="1"/>
      <c r="B4" s="8" t="s">
        <v>39</v>
      </c>
      <c r="C4" s="5" t="s">
        <v>4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22</v>
      </c>
    </row>
    <row r="5" spans="1:13" x14ac:dyDescent="0.25">
      <c r="B5" s="12" t="s">
        <v>2</v>
      </c>
      <c r="C5" s="10">
        <f>IF(ISBLANK(D5),"No Data",AVERAGE(D5:M5))</f>
        <v>100.92366666666668</v>
      </c>
      <c r="D5" s="1">
        <v>101.113</v>
      </c>
      <c r="E5" s="1">
        <v>102.006</v>
      </c>
      <c r="F5" s="1">
        <v>99.652000000000001</v>
      </c>
    </row>
    <row r="6" spans="1:13" x14ac:dyDescent="0.25">
      <c r="C6" s="3"/>
    </row>
    <row r="7" spans="1:13" x14ac:dyDescent="0.25">
      <c r="A7" s="7"/>
      <c r="B7" s="12" t="s">
        <v>3</v>
      </c>
      <c r="C7" s="10">
        <f>IF(ISBLANK(D7),"No Data",AVERAGE(D7:M7))</f>
        <v>127.06166666666667</v>
      </c>
      <c r="D7" s="1">
        <v>128.63200000000001</v>
      </c>
      <c r="E7" s="1">
        <v>126.901</v>
      </c>
      <c r="F7" s="1">
        <v>125.652</v>
      </c>
    </row>
    <row r="8" spans="1:13" x14ac:dyDescent="0.25">
      <c r="C8" s="3"/>
    </row>
    <row r="9" spans="1:13" x14ac:dyDescent="0.25">
      <c r="B9" s="12" t="s">
        <v>6</v>
      </c>
      <c r="C9" s="10">
        <f>IF(ISBLANK(D9),"No Data",AVERAGE(D9:M9))</f>
        <v>0.94466666666666665</v>
      </c>
      <c r="D9" s="1">
        <v>0.98599999999999999</v>
      </c>
      <c r="E9" s="1">
        <v>0.98599999999999999</v>
      </c>
      <c r="F9" s="1">
        <v>0.86199999999999999</v>
      </c>
    </row>
    <row r="10" spans="1:13" s="2" customFormat="1" x14ac:dyDescent="0.25">
      <c r="A10" s="1"/>
      <c r="B10" s="12" t="s">
        <v>5</v>
      </c>
      <c r="C10" s="9">
        <f>IF(ISBLANK(D9),"No Data",AVERAGE(D10:M10))</f>
        <v>230.63072719353332</v>
      </c>
      <c r="D10" s="2">
        <f>IF(NOT(ISBLANK(D9)),D9*244.1397959,"")</f>
        <v>240.72183875739998</v>
      </c>
      <c r="E10" s="2">
        <f t="shared" ref="E10:M10" si="0">IF(NOT(ISBLANK(E9)),E9*244.1397959,"")</f>
        <v>240.72183875739998</v>
      </c>
      <c r="F10" s="2">
        <f t="shared" si="0"/>
        <v>210.44850406579999</v>
      </c>
      <c r="G10" s="2" t="str">
        <f t="shared" si="0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</row>
    <row r="11" spans="1:13" s="2" customFormat="1" x14ac:dyDescent="0.25">
      <c r="A11" s="1"/>
      <c r="B11" s="12"/>
      <c r="C11" s="4"/>
    </row>
    <row r="12" spans="1:13" x14ac:dyDescent="0.25">
      <c r="B12" s="12" t="s">
        <v>7</v>
      </c>
      <c r="C12" s="10">
        <f>IF(ISBLANK(D12),"No Data",AVERAGE(D12:M12))</f>
        <v>1.2656666666666665</v>
      </c>
      <c r="D12" s="1">
        <v>1.3080000000000001</v>
      </c>
      <c r="E12" s="1">
        <v>1.2809999999999999</v>
      </c>
      <c r="F12" s="1">
        <v>1.208</v>
      </c>
    </row>
    <row r="13" spans="1:13" s="2" customFormat="1" x14ac:dyDescent="0.25">
      <c r="B13" s="12" t="s">
        <v>10</v>
      </c>
      <c r="C13" s="9">
        <f>IF(ISBLANK(D12),"No Data",AVERAGE(D13:M13))</f>
        <v>308.9996016774333</v>
      </c>
      <c r="D13" s="2">
        <f>IF(NOT(ISBLANK(D12)),D12*244.1397959,"")</f>
        <v>319.33485303719999</v>
      </c>
      <c r="E13" s="2">
        <f t="shared" ref="E13:M13" si="1">IF(NOT(ISBLANK(E12)),E12*244.1397959,"")</f>
        <v>312.74307854789998</v>
      </c>
      <c r="F13" s="2">
        <f t="shared" si="1"/>
        <v>294.92087344719999</v>
      </c>
      <c r="G13" s="2" t="str">
        <f t="shared" si="1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</row>
    <row r="14" spans="1:13" s="2" customFormat="1" x14ac:dyDescent="0.25">
      <c r="B14" s="12"/>
      <c r="C14" s="4"/>
    </row>
    <row r="15" spans="1:13" x14ac:dyDescent="0.25">
      <c r="B15" s="12" t="s">
        <v>0</v>
      </c>
      <c r="C15" s="10">
        <f>IF(ISBLANK(D15),"No Data",AVERAGE(D15:M15))</f>
        <v>108.21933333333334</v>
      </c>
      <c r="D15" s="1">
        <v>108.839</v>
      </c>
      <c r="E15" s="1">
        <v>108.646</v>
      </c>
      <c r="F15" s="1">
        <v>107.173</v>
      </c>
    </row>
    <row r="16" spans="1:13" x14ac:dyDescent="0.25">
      <c r="A16" s="2"/>
      <c r="C16" s="4"/>
    </row>
    <row r="17" spans="1:13" x14ac:dyDescent="0.25">
      <c r="A17" s="2"/>
      <c r="B17" s="12" t="s">
        <v>1</v>
      </c>
      <c r="C17" s="10">
        <f>IF(ISBLANK(D17),"No Data",AVERAGE(D17:M17))</f>
        <v>127.37033333333335</v>
      </c>
      <c r="D17" s="1">
        <v>127.506</v>
      </c>
      <c r="E17" s="1">
        <v>128.55000000000001</v>
      </c>
      <c r="F17" s="1">
        <v>126.05500000000001</v>
      </c>
    </row>
    <row r="18" spans="1:13" x14ac:dyDescent="0.25">
      <c r="C18" s="3"/>
    </row>
    <row r="19" spans="1:13" x14ac:dyDescent="0.25">
      <c r="B19" s="12" t="s">
        <v>8</v>
      </c>
      <c r="C19" s="10">
        <f>IF(ISBLANK(D19),"No Data",AVERAGE(D19:M19))</f>
        <v>0.40899999999999997</v>
      </c>
      <c r="D19" s="1">
        <v>0.42</v>
      </c>
      <c r="E19" s="1">
        <v>0.41799999999999998</v>
      </c>
      <c r="F19" s="1">
        <v>0.38900000000000001</v>
      </c>
    </row>
    <row r="20" spans="1:13" s="2" customFormat="1" x14ac:dyDescent="0.25">
      <c r="A20" s="1"/>
      <c r="B20" s="12" t="s">
        <v>11</v>
      </c>
      <c r="C20" s="9">
        <f>IF(ISBLANK(D19),"No Data",AVERAGE(D20:M20))</f>
        <v>99.853176523099989</v>
      </c>
      <c r="D20" s="2">
        <f>IF(NOT(ISBLANK(D19)),D19*244.1397959,"")</f>
        <v>102.538714278</v>
      </c>
      <c r="E20" s="2">
        <f t="shared" ref="E20:M20" si="2">IF(NOT(ISBLANK(E19)),E19*244.1397959,"")</f>
        <v>102.05043468619999</v>
      </c>
      <c r="F20" s="2">
        <f t="shared" si="2"/>
        <v>94.970380605100004</v>
      </c>
      <c r="G20" s="2" t="str">
        <f t="shared" si="2"/>
        <v/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</row>
    <row r="21" spans="1:13" s="2" customFormat="1" x14ac:dyDescent="0.25">
      <c r="A21" s="1"/>
      <c r="B21" s="12"/>
      <c r="C21" s="4"/>
    </row>
    <row r="22" spans="1:13" x14ac:dyDescent="0.25">
      <c r="B22" s="12" t="s">
        <v>9</v>
      </c>
      <c r="C22" s="10">
        <f>IF(ISBLANK(D22),"No Data",AVERAGE(D22:M22))</f>
        <v>1.2456666666666667</v>
      </c>
      <c r="D22" s="1">
        <v>1.31</v>
      </c>
      <c r="E22" s="1">
        <v>1.294</v>
      </c>
      <c r="F22" s="1">
        <v>1.133</v>
      </c>
    </row>
    <row r="23" spans="1:13" s="2" customFormat="1" x14ac:dyDescent="0.25">
      <c r="B23" s="12" t="s">
        <v>12</v>
      </c>
      <c r="C23" s="9">
        <f>IF(ISBLANK(D22),"No Data",AVERAGE(D23:M23))</f>
        <v>304.11680575943336</v>
      </c>
      <c r="D23" s="2">
        <f>IF(NOT(ISBLANK(D22)),D22*244.1397959,"")</f>
        <v>319.82313262899999</v>
      </c>
      <c r="E23" s="2">
        <f t="shared" ref="E23:M23" si="3">IF(NOT(ISBLANK(E22)),E22*244.1397959,"")</f>
        <v>315.91689589460003</v>
      </c>
      <c r="F23" s="2">
        <f t="shared" si="3"/>
        <v>276.61038875470001</v>
      </c>
      <c r="G23" s="2" t="str">
        <f t="shared" si="3"/>
        <v/>
      </c>
      <c r="H23" s="2" t="str">
        <f t="shared" si="3"/>
        <v/>
      </c>
      <c r="I23" s="2" t="str">
        <f t="shared" si="3"/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</row>
    <row r="24" spans="1:13" x14ac:dyDescent="0.25">
      <c r="A24" s="2"/>
      <c r="D24" s="2"/>
      <c r="E24" s="2"/>
      <c r="F24" s="2"/>
      <c r="G24" s="2"/>
      <c r="H24" s="2"/>
    </row>
    <row r="25" spans="1:13" x14ac:dyDescent="0.25">
      <c r="D25" s="2"/>
      <c r="E25" s="2"/>
      <c r="F25" s="2"/>
      <c r="G25" s="2"/>
      <c r="H25" s="2"/>
    </row>
    <row r="26" spans="1:13" x14ac:dyDescent="0.25">
      <c r="A26" s="2"/>
      <c r="D26" s="2"/>
      <c r="E26" s="2"/>
      <c r="F26" s="2"/>
      <c r="G26" s="2"/>
      <c r="H26" s="2"/>
    </row>
    <row r="27" spans="1:13" x14ac:dyDescent="0.25">
      <c r="D27" s="2"/>
      <c r="E27" s="2"/>
      <c r="F27" s="2"/>
      <c r="G27" s="2"/>
      <c r="H27" s="2"/>
    </row>
    <row r="28" spans="1:13" x14ac:dyDescent="0.25">
      <c r="D28" s="2"/>
      <c r="E28" s="2"/>
      <c r="F28" s="2"/>
      <c r="G28" s="2"/>
      <c r="H28" s="2"/>
    </row>
    <row r="29" spans="1:13" x14ac:dyDescent="0.25">
      <c r="D29" s="2"/>
      <c r="E29" s="2"/>
      <c r="F29" s="2"/>
      <c r="G29" s="2"/>
      <c r="H29" s="2"/>
    </row>
  </sheetData>
  <hyperlinks>
    <hyperlink ref="B2" location="Tabulation!A1" display="HOME" xr:uid="{00000000-0004-0000-06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9"/>
  <sheetViews>
    <sheetView workbookViewId="0">
      <selection activeCell="B2" sqref="B2"/>
    </sheetView>
  </sheetViews>
  <sheetFormatPr defaultColWidth="8.85546875" defaultRowHeight="15" x14ac:dyDescent="0.25"/>
  <cols>
    <col min="1" max="1" width="1.140625" style="1" customWidth="1"/>
    <col min="2" max="2" width="34.7109375" style="12" customWidth="1"/>
    <col min="3" max="3" width="13.7109375" style="1" customWidth="1"/>
    <col min="4" max="8" width="10.5703125" style="1" customWidth="1"/>
    <col min="9" max="10" width="8" style="1" customWidth="1"/>
    <col min="11" max="16384" width="8.85546875" style="1"/>
  </cols>
  <sheetData>
    <row r="1" spans="1:13" x14ac:dyDescent="0.25">
      <c r="B1" s="1"/>
    </row>
    <row r="2" spans="1:13" ht="33" customHeight="1" x14ac:dyDescent="0.25">
      <c r="B2" s="31" t="s">
        <v>42</v>
      </c>
      <c r="C2" s="32"/>
    </row>
    <row r="3" spans="1:13" ht="11.25" customHeight="1" x14ac:dyDescent="0.25">
      <c r="B3"/>
    </row>
    <row r="4" spans="1:13" s="7" customFormat="1" ht="30.6" customHeight="1" x14ac:dyDescent="0.25">
      <c r="A4" s="1"/>
      <c r="B4" s="8" t="s">
        <v>43</v>
      </c>
      <c r="C4" s="5" t="s">
        <v>4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22</v>
      </c>
    </row>
    <row r="5" spans="1:13" x14ac:dyDescent="0.25">
      <c r="B5" s="12" t="s">
        <v>2</v>
      </c>
      <c r="C5" s="10">
        <f>IF(ISBLANK(D5),"No Data",AVERAGE(D5:M5))</f>
        <v>552.64599999999996</v>
      </c>
      <c r="D5" s="1">
        <v>552.64599999999996</v>
      </c>
    </row>
    <row r="6" spans="1:13" x14ac:dyDescent="0.25">
      <c r="C6" s="3"/>
    </row>
    <row r="7" spans="1:13" x14ac:dyDescent="0.25">
      <c r="A7" s="7"/>
      <c r="B7" s="12" t="s">
        <v>3</v>
      </c>
      <c r="C7" s="10">
        <f>IF(ISBLANK(D7),"No Data",AVERAGE(D7:M7))</f>
        <v>267.09899999999999</v>
      </c>
      <c r="D7" s="1">
        <v>267.09899999999999</v>
      </c>
    </row>
    <row r="8" spans="1:13" x14ac:dyDescent="0.25">
      <c r="C8" s="3"/>
    </row>
    <row r="9" spans="1:13" x14ac:dyDescent="0.25">
      <c r="B9" s="12" t="s">
        <v>6</v>
      </c>
      <c r="C9" s="10">
        <f>IF(ISBLANK(D9),"No Data",AVERAGE(D9:M9))</f>
        <v>343.988</v>
      </c>
      <c r="D9" s="11">
        <v>343.988</v>
      </c>
    </row>
    <row r="10" spans="1:13" s="2" customFormat="1" x14ac:dyDescent="0.25">
      <c r="A10" s="1"/>
      <c r="B10" s="12" t="s">
        <v>5</v>
      </c>
      <c r="C10" s="9">
        <f>IF(ISBLANK(D9),"No Data",AVERAGE(D10:M10))</f>
        <v>83981.160112049198</v>
      </c>
      <c r="D10" s="2">
        <f>IF(NOT(ISBLANK(D9)),D9*244.1397959,"")</f>
        <v>83981.160112049198</v>
      </c>
      <c r="I10" s="2" t="str">
        <f t="shared" ref="I10:M10" si="0">IF(NOT(ISBLANK(I9)),I9*244.1397959,"")</f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</row>
    <row r="11" spans="1:13" s="2" customFormat="1" x14ac:dyDescent="0.25">
      <c r="A11" s="1"/>
      <c r="B11" s="12"/>
      <c r="C11" s="4"/>
    </row>
    <row r="12" spans="1:13" x14ac:dyDescent="0.25">
      <c r="B12" s="12" t="s">
        <v>7</v>
      </c>
      <c r="C12" s="10">
        <f>IF(ISBLANK(D12),"No Data",AVERAGE(D12:M12))</f>
        <v>258.904</v>
      </c>
      <c r="D12" s="11">
        <v>258.904</v>
      </c>
    </row>
    <row r="13" spans="1:13" s="2" customFormat="1" x14ac:dyDescent="0.25">
      <c r="B13" s="12" t="s">
        <v>10</v>
      </c>
      <c r="C13" s="9">
        <f>IF(ISBLANK(D12),"No Data",AVERAGE(D13:M13))</f>
        <v>63208.769717693598</v>
      </c>
      <c r="D13" s="2">
        <f>IF(NOT(ISBLANK(D12)),D12*244.1397959,"")</f>
        <v>63208.769717693598</v>
      </c>
      <c r="I13" s="2" t="str">
        <f t="shared" ref="I13:M13" si="1">IF(NOT(ISBLANK(I12)),I12*244.1397959,"")</f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</row>
    <row r="14" spans="1:13" s="2" customFormat="1" x14ac:dyDescent="0.25">
      <c r="B14" s="12"/>
      <c r="C14" s="4"/>
    </row>
    <row r="15" spans="1:13" x14ac:dyDescent="0.25">
      <c r="B15" s="12" t="s">
        <v>0</v>
      </c>
      <c r="C15" s="10">
        <f>IF(ISBLANK(D15),"No Data",AVERAGE(D15:M15))</f>
        <v>455.46300000000002</v>
      </c>
      <c r="D15" s="11">
        <v>455.46300000000002</v>
      </c>
    </row>
    <row r="16" spans="1:13" x14ac:dyDescent="0.25">
      <c r="A16" s="2"/>
      <c r="C16" s="4"/>
    </row>
    <row r="17" spans="1:13" x14ac:dyDescent="0.25">
      <c r="A17" s="2"/>
      <c r="B17" s="12" t="s">
        <v>1</v>
      </c>
      <c r="C17" s="10">
        <f>IF(ISBLANK(D17),"No Data",AVERAGE(D17:M17))</f>
        <v>265.50299999999999</v>
      </c>
      <c r="D17" s="11">
        <v>265.50299999999999</v>
      </c>
    </row>
    <row r="18" spans="1:13" x14ac:dyDescent="0.25">
      <c r="C18" s="3"/>
    </row>
    <row r="19" spans="1:13" x14ac:dyDescent="0.25">
      <c r="B19" s="12" t="s">
        <v>8</v>
      </c>
      <c r="C19" s="10">
        <f>IF(ISBLANK(D19),"No Data",AVERAGE(D19:M19))</f>
        <v>20.445</v>
      </c>
      <c r="D19" s="11">
        <v>20.445</v>
      </c>
    </row>
    <row r="20" spans="1:13" s="2" customFormat="1" x14ac:dyDescent="0.25">
      <c r="A20" s="1"/>
      <c r="B20" s="12" t="s">
        <v>11</v>
      </c>
      <c r="C20" s="9">
        <f>IF(ISBLANK(D19),"No Data",AVERAGE(D20:M20))</f>
        <v>4991.4381271755001</v>
      </c>
      <c r="D20" s="2">
        <f>IF(NOT(ISBLANK(D19)),D19*244.1397959,"")</f>
        <v>4991.4381271755001</v>
      </c>
      <c r="I20" s="2" t="str">
        <f t="shared" ref="I20:M20" si="2">IF(NOT(ISBLANK(I19)),I19*244.1397959,"")</f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</row>
    <row r="21" spans="1:13" s="2" customFormat="1" x14ac:dyDescent="0.25">
      <c r="A21" s="1"/>
      <c r="B21" s="12"/>
      <c r="C21" s="4"/>
    </row>
    <row r="22" spans="1:13" x14ac:dyDescent="0.25">
      <c r="B22" s="12" t="s">
        <v>9</v>
      </c>
      <c r="C22" s="10">
        <f>IF(ISBLANK(D22),"No Data",AVERAGE(D22:M22))</f>
        <v>53.328000000000003</v>
      </c>
      <c r="D22" s="11">
        <v>53.328000000000003</v>
      </c>
    </row>
    <row r="23" spans="1:13" s="2" customFormat="1" x14ac:dyDescent="0.25">
      <c r="B23" s="12" t="s">
        <v>12</v>
      </c>
      <c r="C23" s="9">
        <f>IF(ISBLANK(D22),"No Data",AVERAGE(D23:M23))</f>
        <v>13019.487035755201</v>
      </c>
      <c r="D23" s="2">
        <f>IF(NOT(ISBLANK(D22)),D22*244.1397959,"")</f>
        <v>13019.487035755201</v>
      </c>
      <c r="I23" s="2" t="str">
        <f t="shared" ref="I23:M23" si="3">IF(NOT(ISBLANK(I22)),I22*244.1397959,"")</f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</row>
    <row r="24" spans="1:13" x14ac:dyDescent="0.25">
      <c r="A24" s="2"/>
      <c r="D24" s="2"/>
      <c r="E24" s="2"/>
      <c r="F24" s="2"/>
      <c r="G24" s="2"/>
      <c r="H24" s="2"/>
    </row>
    <row r="25" spans="1:13" x14ac:dyDescent="0.25">
      <c r="D25" s="2"/>
      <c r="E25" s="2"/>
      <c r="F25" s="2"/>
      <c r="G25" s="2"/>
      <c r="H25" s="2"/>
    </row>
    <row r="26" spans="1:13" x14ac:dyDescent="0.25">
      <c r="A26" s="2"/>
      <c r="D26" s="2"/>
      <c r="E26" s="2"/>
      <c r="F26" s="2"/>
      <c r="G26" s="2"/>
      <c r="H26" s="2"/>
    </row>
    <row r="27" spans="1:13" x14ac:dyDescent="0.25">
      <c r="D27" s="2"/>
      <c r="E27" s="2"/>
      <c r="F27" s="2"/>
      <c r="G27" s="2"/>
      <c r="H27" s="2"/>
    </row>
    <row r="28" spans="1:13" x14ac:dyDescent="0.25">
      <c r="D28" s="2"/>
      <c r="E28" s="2"/>
      <c r="F28" s="2"/>
      <c r="G28" s="2"/>
      <c r="H28" s="2"/>
    </row>
    <row r="29" spans="1:13" x14ac:dyDescent="0.25">
      <c r="D29" s="2"/>
      <c r="E29" s="2"/>
      <c r="F29" s="2"/>
      <c r="G29" s="2"/>
      <c r="H29" s="2"/>
    </row>
  </sheetData>
  <hyperlinks>
    <hyperlink ref="B2" location="Tabulation!A1" display="HOME" xr:uid="{00000000-0004-0000-07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9"/>
  <sheetViews>
    <sheetView workbookViewId="0">
      <selection activeCell="B2" sqref="B2"/>
    </sheetView>
  </sheetViews>
  <sheetFormatPr defaultColWidth="8.85546875" defaultRowHeight="15" x14ac:dyDescent="0.25"/>
  <cols>
    <col min="1" max="1" width="1.140625" style="1" customWidth="1"/>
    <col min="2" max="2" width="34.7109375" style="12" customWidth="1"/>
    <col min="3" max="3" width="13.7109375" style="1" customWidth="1"/>
    <col min="4" max="8" width="10.5703125" style="1" customWidth="1"/>
    <col min="9" max="10" width="8" style="1" customWidth="1"/>
    <col min="11" max="16384" width="8.85546875" style="1"/>
  </cols>
  <sheetData>
    <row r="1" spans="1:13" x14ac:dyDescent="0.25">
      <c r="B1" s="1"/>
    </row>
    <row r="2" spans="1:13" ht="33" customHeight="1" x14ac:dyDescent="0.25">
      <c r="B2" s="31" t="s">
        <v>42</v>
      </c>
      <c r="C2" s="32"/>
    </row>
    <row r="3" spans="1:13" ht="11.25" customHeight="1" x14ac:dyDescent="0.25">
      <c r="B3"/>
    </row>
    <row r="4" spans="1:13" s="7" customFormat="1" ht="30.6" customHeight="1" x14ac:dyDescent="0.25">
      <c r="A4" s="1"/>
      <c r="B4" s="8" t="s">
        <v>61</v>
      </c>
      <c r="C4" s="5" t="s">
        <v>4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22</v>
      </c>
    </row>
    <row r="5" spans="1:13" x14ac:dyDescent="0.25">
      <c r="B5" s="12" t="s">
        <v>2</v>
      </c>
      <c r="C5" s="10">
        <f>IF(ISBLANK(D5),"No Data",AVERAGE(D5:M5))</f>
        <v>133.9</v>
      </c>
      <c r="D5" s="1">
        <v>133.9</v>
      </c>
    </row>
    <row r="6" spans="1:13" x14ac:dyDescent="0.25">
      <c r="C6" s="3"/>
    </row>
    <row r="7" spans="1:13" x14ac:dyDescent="0.25">
      <c r="A7" s="7"/>
      <c r="B7" s="12" t="s">
        <v>3</v>
      </c>
      <c r="C7" s="10">
        <f>IF(ISBLANK(D7),"No Data",AVERAGE(D7:M7))</f>
        <v>108.9</v>
      </c>
      <c r="D7" s="1">
        <v>108.9</v>
      </c>
    </row>
    <row r="8" spans="1:13" x14ac:dyDescent="0.25">
      <c r="C8" s="3"/>
    </row>
    <row r="9" spans="1:13" x14ac:dyDescent="0.25">
      <c r="B9" s="12" t="s">
        <v>6</v>
      </c>
      <c r="C9" s="10">
        <f>IF(ISBLANK(D9),"No Data",AVERAGE(D9:M9))</f>
        <v>1.5409999999999999</v>
      </c>
      <c r="D9" s="11">
        <v>1.5409999999999999</v>
      </c>
    </row>
    <row r="10" spans="1:13" s="2" customFormat="1" x14ac:dyDescent="0.25">
      <c r="A10" s="1"/>
      <c r="B10" s="12" t="s">
        <v>5</v>
      </c>
      <c r="C10" s="9">
        <f>IF(ISBLANK(D9),"No Data",AVERAGE(D10:M10))</f>
        <v>376.21942548189998</v>
      </c>
      <c r="D10" s="2">
        <f>IF(NOT(ISBLANK(D9)),D9*244.1397959,"")</f>
        <v>376.21942548189998</v>
      </c>
      <c r="I10" s="2" t="str">
        <f t="shared" ref="I10:M10" si="0">IF(NOT(ISBLANK(I9)),I9*244.1397959,"")</f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</row>
    <row r="11" spans="1:13" s="2" customFormat="1" x14ac:dyDescent="0.25">
      <c r="A11" s="1"/>
      <c r="B11" s="12"/>
      <c r="C11" s="4"/>
    </row>
    <row r="12" spans="1:13" x14ac:dyDescent="0.25">
      <c r="B12" s="12" t="s">
        <v>7</v>
      </c>
      <c r="C12" s="10">
        <f>IF(ISBLANK(D12),"No Data",AVERAGE(D12:M12))</f>
        <v>4.7759999999999998</v>
      </c>
      <c r="D12" s="11">
        <v>4.7759999999999998</v>
      </c>
    </row>
    <row r="13" spans="1:13" s="2" customFormat="1" x14ac:dyDescent="0.25">
      <c r="B13" s="12" t="s">
        <v>10</v>
      </c>
      <c r="C13" s="9">
        <f>IF(ISBLANK(D12),"No Data",AVERAGE(D13:M13))</f>
        <v>1166.0116652183999</v>
      </c>
      <c r="D13" s="2">
        <f>IF(NOT(ISBLANK(D12)),D12*244.1397959,"")</f>
        <v>1166.0116652183999</v>
      </c>
      <c r="I13" s="2" t="str">
        <f t="shared" ref="I13:M13" si="1">IF(NOT(ISBLANK(I12)),I12*244.1397959,"")</f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</row>
    <row r="14" spans="1:13" s="2" customFormat="1" x14ac:dyDescent="0.25">
      <c r="B14" s="12"/>
      <c r="C14" s="4"/>
    </row>
    <row r="15" spans="1:13" x14ac:dyDescent="0.25">
      <c r="B15" s="12" t="s">
        <v>0</v>
      </c>
      <c r="C15" s="10">
        <f>IF(ISBLANK(D15),"No Data",AVERAGE(D15:M15))</f>
        <v>126.9</v>
      </c>
      <c r="D15" s="11">
        <v>126.9</v>
      </c>
    </row>
    <row r="16" spans="1:13" x14ac:dyDescent="0.25">
      <c r="A16" s="2"/>
      <c r="C16" s="4"/>
    </row>
    <row r="17" spans="1:13" x14ac:dyDescent="0.25">
      <c r="A17" s="2"/>
      <c r="B17" s="12" t="s">
        <v>1</v>
      </c>
      <c r="C17" s="10">
        <f>IF(ISBLANK(D17),"No Data",AVERAGE(D17:M17))</f>
        <v>114.7</v>
      </c>
      <c r="D17" s="11">
        <v>114.7</v>
      </c>
    </row>
    <row r="18" spans="1:13" x14ac:dyDescent="0.25">
      <c r="C18" s="3"/>
    </row>
    <row r="19" spans="1:13" x14ac:dyDescent="0.25">
      <c r="B19" s="12" t="s">
        <v>8</v>
      </c>
      <c r="C19" s="10">
        <f>IF(ISBLANK(D19),"No Data",AVERAGE(D19:M19))</f>
        <v>1.0389999999999999</v>
      </c>
      <c r="D19" s="11">
        <v>1.0389999999999999</v>
      </c>
    </row>
    <row r="20" spans="1:13" s="2" customFormat="1" x14ac:dyDescent="0.25">
      <c r="A20" s="1"/>
      <c r="B20" s="12" t="s">
        <v>11</v>
      </c>
      <c r="C20" s="9">
        <f>IF(ISBLANK(D19),"No Data",AVERAGE(D20:M20))</f>
        <v>253.66124794009997</v>
      </c>
      <c r="D20" s="2">
        <f>IF(NOT(ISBLANK(D19)),D19*244.1397959,"")</f>
        <v>253.66124794009997</v>
      </c>
      <c r="I20" s="2" t="str">
        <f t="shared" ref="I20:M20" si="2">IF(NOT(ISBLANK(I19)),I19*244.1397959,"")</f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</row>
    <row r="21" spans="1:13" s="2" customFormat="1" x14ac:dyDescent="0.25">
      <c r="A21" s="1"/>
      <c r="B21" s="12"/>
      <c r="C21" s="4"/>
    </row>
    <row r="22" spans="1:13" x14ac:dyDescent="0.25">
      <c r="B22" s="12" t="s">
        <v>9</v>
      </c>
      <c r="C22" s="10">
        <f>IF(ISBLANK(D22),"No Data",AVERAGE(D22:M22))</f>
        <v>4.8940000000000001</v>
      </c>
      <c r="D22" s="11">
        <v>4.8940000000000001</v>
      </c>
    </row>
    <row r="23" spans="1:13" s="2" customFormat="1" x14ac:dyDescent="0.25">
      <c r="B23" s="12" t="s">
        <v>12</v>
      </c>
      <c r="C23" s="9">
        <f>IF(ISBLANK(D22),"No Data",AVERAGE(D23:M23))</f>
        <v>1194.8201611346001</v>
      </c>
      <c r="D23" s="2">
        <f>IF(NOT(ISBLANK(D22)),D22*244.1397959,"")</f>
        <v>1194.8201611346001</v>
      </c>
      <c r="I23" s="2" t="str">
        <f t="shared" ref="I23:M23" si="3">IF(NOT(ISBLANK(I22)),I22*244.1397959,"")</f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</row>
    <row r="24" spans="1:13" x14ac:dyDescent="0.25">
      <c r="A24" s="2"/>
      <c r="D24" s="2"/>
      <c r="E24" s="2"/>
      <c r="F24" s="2"/>
      <c r="G24" s="2"/>
      <c r="H24" s="2"/>
    </row>
    <row r="25" spans="1:13" x14ac:dyDescent="0.25">
      <c r="D25" s="2"/>
      <c r="E25" s="2"/>
      <c r="F25" s="2"/>
      <c r="G25" s="2"/>
      <c r="H25" s="2"/>
    </row>
    <row r="26" spans="1:13" x14ac:dyDescent="0.25">
      <c r="A26" s="2"/>
      <c r="D26" s="2"/>
      <c r="E26" s="2"/>
      <c r="F26" s="2"/>
      <c r="G26" s="2"/>
      <c r="H26" s="2"/>
    </row>
    <row r="27" spans="1:13" x14ac:dyDescent="0.25">
      <c r="D27" s="2"/>
      <c r="E27" s="2"/>
      <c r="F27" s="2"/>
      <c r="G27" s="2"/>
      <c r="H27" s="2"/>
    </row>
    <row r="28" spans="1:13" x14ac:dyDescent="0.25">
      <c r="D28" s="2"/>
      <c r="E28" s="2"/>
      <c r="F28" s="2"/>
      <c r="G28" s="2"/>
      <c r="H28" s="2"/>
    </row>
    <row r="29" spans="1:13" x14ac:dyDescent="0.25">
      <c r="D29" s="2"/>
      <c r="E29" s="2"/>
      <c r="F29" s="2"/>
      <c r="G29" s="2"/>
      <c r="H29" s="2"/>
    </row>
  </sheetData>
  <hyperlinks>
    <hyperlink ref="B2" location="Tabulation!A1" display="HOME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USB Flash Drives</vt:lpstr>
      <vt:lpstr>Tabulation</vt:lpstr>
      <vt:lpstr>Y50 HDD C</vt:lpstr>
      <vt:lpstr>3570k SSD C</vt:lpstr>
      <vt:lpstr>3570k SSD D</vt:lpstr>
      <vt:lpstr>3570k HDD E</vt:lpstr>
      <vt:lpstr>3570k HDD G</vt:lpstr>
      <vt:lpstr>X1 Carbon C</vt:lpstr>
      <vt:lpstr>Intel NUC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Cavallo</dc:creator>
  <cp:lastModifiedBy>Matt Cavallo</cp:lastModifiedBy>
  <dcterms:created xsi:type="dcterms:W3CDTF">2016-02-16T14:31:32Z</dcterms:created>
  <dcterms:modified xsi:type="dcterms:W3CDTF">2022-02-01T09:32:23Z</dcterms:modified>
</cp:coreProperties>
</file>