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ccart\OneDrive - Carroll University\BUS391_Shared\Week_06\"/>
    </mc:Choice>
  </mc:AlternateContent>
  <xr:revisionPtr revIDLastSave="1" documentId="13_ncr:1_{0BF70EF5-F1AF-4B4B-89D7-05186CF3ECC4}" xr6:coauthVersionLast="44" xr6:coauthVersionMax="44" xr10:uidLastSave="{E0883D9D-F390-4F16-8CCF-017868416256}"/>
  <bookViews>
    <workbookView xWindow="-110" yWindow="-110" windowWidth="19420" windowHeight="10420" xr2:uid="{00000000-000D-0000-FFFF-FFFF00000000}"/>
  </bookViews>
  <sheets>
    <sheet name="FRED Data" sheetId="1" r:id="rId1"/>
    <sheet name="Multiple Regression" sheetId="2" r:id="rId2"/>
    <sheet name="Forecast HOUST" sheetId="3" r:id="rId3"/>
    <sheet name="Forecast T10Y2Y" sheetId="4" r:id="rId4"/>
    <sheet name="UnEmp Naive MA" sheetId="5" r:id="rId5"/>
    <sheet name="UnEmp Linear Formula" sheetId="6" r:id="rId6"/>
    <sheet name="UnEmp Linear" sheetId="8" r:id="rId7"/>
    <sheet name="UnEmp Linear Chart" sheetId="9" r:id="rId8"/>
    <sheet name="Unemp Linear Chart2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2" i="1" l="1"/>
  <c r="L157" i="6" l="1"/>
  <c r="K157" i="6"/>
  <c r="F173" i="6" l="1"/>
  <c r="F163" i="6"/>
  <c r="K7" i="6"/>
  <c r="L7" i="6"/>
  <c r="K8" i="6"/>
  <c r="L8" i="6" s="1"/>
  <c r="K9" i="6"/>
  <c r="L9" i="6" s="1"/>
  <c r="K10" i="6"/>
  <c r="L10" i="6" s="1"/>
  <c r="K11" i="6"/>
  <c r="L11" i="6" s="1"/>
  <c r="K12" i="6"/>
  <c r="L12" i="6" s="1"/>
  <c r="K13" i="6"/>
  <c r="L13" i="6" s="1"/>
  <c r="K14" i="6"/>
  <c r="L14" i="6" s="1"/>
  <c r="K15" i="6"/>
  <c r="L15" i="6" s="1"/>
  <c r="K16" i="6"/>
  <c r="L16" i="6" s="1"/>
  <c r="K17" i="6"/>
  <c r="L17" i="6" s="1"/>
  <c r="K18" i="6"/>
  <c r="L18" i="6"/>
  <c r="K19" i="6"/>
  <c r="L19" i="6" s="1"/>
  <c r="K20" i="6"/>
  <c r="L20" i="6" s="1"/>
  <c r="K21" i="6"/>
  <c r="L21" i="6" s="1"/>
  <c r="K22" i="6"/>
  <c r="L22" i="6" s="1"/>
  <c r="K23" i="6"/>
  <c r="L23" i="6"/>
  <c r="K24" i="6"/>
  <c r="L24" i="6" s="1"/>
  <c r="K25" i="6"/>
  <c r="L25" i="6" s="1"/>
  <c r="K26" i="6"/>
  <c r="L26" i="6"/>
  <c r="K27" i="6"/>
  <c r="L27" i="6" s="1"/>
  <c r="K28" i="6"/>
  <c r="L28" i="6" s="1"/>
  <c r="K29" i="6"/>
  <c r="L29" i="6" s="1"/>
  <c r="K30" i="6"/>
  <c r="L30" i="6" s="1"/>
  <c r="K31" i="6"/>
  <c r="L31" i="6"/>
  <c r="K32" i="6"/>
  <c r="L32" i="6" s="1"/>
  <c r="K33" i="6"/>
  <c r="L33" i="6" s="1"/>
  <c r="K34" i="6"/>
  <c r="L34" i="6"/>
  <c r="K35" i="6"/>
  <c r="L35" i="6" s="1"/>
  <c r="K36" i="6"/>
  <c r="L36" i="6" s="1"/>
  <c r="K37" i="6"/>
  <c r="L37" i="6" s="1"/>
  <c r="K38" i="6"/>
  <c r="L38" i="6" s="1"/>
  <c r="K39" i="6"/>
  <c r="L39" i="6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/>
  <c r="K48" i="6"/>
  <c r="L48" i="6" s="1"/>
  <c r="K49" i="6"/>
  <c r="L49" i="6" s="1"/>
  <c r="K50" i="6"/>
  <c r="L50" i="6"/>
  <c r="K51" i="6"/>
  <c r="L51" i="6" s="1"/>
  <c r="K52" i="6"/>
  <c r="L52" i="6" s="1"/>
  <c r="K53" i="6"/>
  <c r="L53" i="6" s="1"/>
  <c r="K54" i="6"/>
  <c r="L54" i="6" s="1"/>
  <c r="K55" i="6"/>
  <c r="L55" i="6"/>
  <c r="K56" i="6"/>
  <c r="L56" i="6" s="1"/>
  <c r="K57" i="6"/>
  <c r="L57" i="6" s="1"/>
  <c r="K58" i="6"/>
  <c r="L58" i="6"/>
  <c r="K59" i="6"/>
  <c r="L59" i="6" s="1"/>
  <c r="K60" i="6"/>
  <c r="L60" i="6" s="1"/>
  <c r="K61" i="6"/>
  <c r="L61" i="6" s="1"/>
  <c r="K62" i="6"/>
  <c r="L62" i="6" s="1"/>
  <c r="K63" i="6"/>
  <c r="L63" i="6"/>
  <c r="K64" i="6"/>
  <c r="L64" i="6" s="1"/>
  <c r="K65" i="6"/>
  <c r="L65" i="6" s="1"/>
  <c r="K66" i="6"/>
  <c r="L66" i="6"/>
  <c r="K67" i="6"/>
  <c r="L67" i="6" s="1"/>
  <c r="K68" i="6"/>
  <c r="L68" i="6" s="1"/>
  <c r="K69" i="6"/>
  <c r="L69" i="6" s="1"/>
  <c r="K70" i="6"/>
  <c r="L70" i="6" s="1"/>
  <c r="K71" i="6"/>
  <c r="L71" i="6"/>
  <c r="K72" i="6"/>
  <c r="L72" i="6" s="1"/>
  <c r="K73" i="6"/>
  <c r="L73" i="6" s="1"/>
  <c r="K74" i="6"/>
  <c r="L74" i="6"/>
  <c r="K75" i="6"/>
  <c r="L75" i="6" s="1"/>
  <c r="K76" i="6"/>
  <c r="L76" i="6" s="1"/>
  <c r="K77" i="6"/>
  <c r="L77" i="6" s="1"/>
  <c r="K78" i="6"/>
  <c r="L78" i="6" s="1"/>
  <c r="K79" i="6"/>
  <c r="L79" i="6"/>
  <c r="K80" i="6"/>
  <c r="L80" i="6" s="1"/>
  <c r="K81" i="6"/>
  <c r="L81" i="6" s="1"/>
  <c r="K82" i="6"/>
  <c r="L82" i="6"/>
  <c r="K83" i="6"/>
  <c r="L83" i="6" s="1"/>
  <c r="K84" i="6"/>
  <c r="L84" i="6" s="1"/>
  <c r="K85" i="6"/>
  <c r="L85" i="6" s="1"/>
  <c r="K86" i="6"/>
  <c r="L86" i="6" s="1"/>
  <c r="K87" i="6"/>
  <c r="L87" i="6"/>
  <c r="K88" i="6"/>
  <c r="L88" i="6" s="1"/>
  <c r="K89" i="6"/>
  <c r="L89" i="6" s="1"/>
  <c r="K90" i="6"/>
  <c r="L90" i="6"/>
  <c r="K91" i="6"/>
  <c r="L91" i="6" s="1"/>
  <c r="K92" i="6"/>
  <c r="L92" i="6" s="1"/>
  <c r="K93" i="6"/>
  <c r="L93" i="6" s="1"/>
  <c r="K94" i="6"/>
  <c r="L94" i="6" s="1"/>
  <c r="K95" i="6"/>
  <c r="L95" i="6"/>
  <c r="K96" i="6"/>
  <c r="L96" i="6" s="1"/>
  <c r="K97" i="6"/>
  <c r="L97" i="6" s="1"/>
  <c r="K98" i="6"/>
  <c r="L98" i="6"/>
  <c r="K99" i="6"/>
  <c r="L99" i="6" s="1"/>
  <c r="K100" i="6"/>
  <c r="L100" i="6" s="1"/>
  <c r="K101" i="6"/>
  <c r="L101" i="6" s="1"/>
  <c r="K102" i="6"/>
  <c r="L102" i="6" s="1"/>
  <c r="K103" i="6"/>
  <c r="L103" i="6"/>
  <c r="K104" i="6"/>
  <c r="L104" i="6" s="1"/>
  <c r="K105" i="6"/>
  <c r="L105" i="6" s="1"/>
  <c r="K106" i="6"/>
  <c r="L106" i="6"/>
  <c r="K107" i="6"/>
  <c r="L107" i="6" s="1"/>
  <c r="K108" i="6"/>
  <c r="L108" i="6" s="1"/>
  <c r="K109" i="6"/>
  <c r="L109" i="6" s="1"/>
  <c r="K110" i="6"/>
  <c r="L110" i="6" s="1"/>
  <c r="K111" i="6"/>
  <c r="L111" i="6"/>
  <c r="K112" i="6"/>
  <c r="L112" i="6" s="1"/>
  <c r="K113" i="6"/>
  <c r="L113" i="6" s="1"/>
  <c r="K114" i="6"/>
  <c r="L114" i="6"/>
  <c r="K115" i="6"/>
  <c r="L115" i="6" s="1"/>
  <c r="K116" i="6"/>
  <c r="L116" i="6" s="1"/>
  <c r="K117" i="6"/>
  <c r="L117" i="6" s="1"/>
  <c r="K118" i="6"/>
  <c r="L118" i="6" s="1"/>
  <c r="K119" i="6"/>
  <c r="L119" i="6"/>
  <c r="K120" i="6"/>
  <c r="L120" i="6" s="1"/>
  <c r="K121" i="6"/>
  <c r="L121" i="6" s="1"/>
  <c r="K122" i="6"/>
  <c r="L122" i="6"/>
  <c r="K123" i="6"/>
  <c r="L123" i="6" s="1"/>
  <c r="K124" i="6"/>
  <c r="L124" i="6" s="1"/>
  <c r="K125" i="6"/>
  <c r="L125" i="6" s="1"/>
  <c r="K126" i="6"/>
  <c r="L126" i="6" s="1"/>
  <c r="K127" i="6"/>
  <c r="L127" i="6"/>
  <c r="K128" i="6"/>
  <c r="L128" i="6" s="1"/>
  <c r="K129" i="6"/>
  <c r="L129" i="6" s="1"/>
  <c r="K130" i="6"/>
  <c r="L130" i="6"/>
  <c r="K131" i="6"/>
  <c r="L131" i="6" s="1"/>
  <c r="K132" i="6"/>
  <c r="L132" i="6" s="1"/>
  <c r="K133" i="6"/>
  <c r="L133" i="6" s="1"/>
  <c r="K134" i="6"/>
  <c r="L134" i="6" s="1"/>
  <c r="K135" i="6"/>
  <c r="L135" i="6"/>
  <c r="K136" i="6"/>
  <c r="L136" i="6" s="1"/>
  <c r="K137" i="6"/>
  <c r="L137" i="6" s="1"/>
  <c r="K138" i="6"/>
  <c r="L138" i="6"/>
  <c r="K139" i="6"/>
  <c r="L139" i="6" s="1"/>
  <c r="K140" i="6"/>
  <c r="L140" i="6" s="1"/>
  <c r="K141" i="6"/>
  <c r="L141" i="6" s="1"/>
  <c r="K142" i="6"/>
  <c r="L142" i="6" s="1"/>
  <c r="K143" i="6"/>
  <c r="L143" i="6"/>
  <c r="K144" i="6"/>
  <c r="L144" i="6" s="1"/>
  <c r="K145" i="6"/>
  <c r="L145" i="6" s="1"/>
  <c r="K146" i="6"/>
  <c r="L146" i="6"/>
  <c r="K147" i="6"/>
  <c r="L147" i="6" s="1"/>
  <c r="K148" i="6"/>
  <c r="L148" i="6" s="1"/>
  <c r="K149" i="6"/>
  <c r="L149" i="6" s="1"/>
  <c r="K150" i="6"/>
  <c r="L150" i="6" s="1"/>
  <c r="K151" i="6"/>
  <c r="L151" i="6"/>
  <c r="K152" i="6"/>
  <c r="L152" i="6" s="1"/>
  <c r="K153" i="6"/>
  <c r="L153" i="6" s="1"/>
  <c r="K154" i="6"/>
  <c r="L154" i="6"/>
  <c r="K155" i="6"/>
  <c r="L155" i="6" s="1"/>
  <c r="K156" i="6"/>
  <c r="L156" i="6" s="1"/>
  <c r="K158" i="6"/>
  <c r="L158" i="6" s="1"/>
  <c r="K159" i="6"/>
  <c r="L159" i="6"/>
  <c r="K160" i="6"/>
  <c r="L160" i="6" s="1"/>
  <c r="L6" i="6"/>
  <c r="K6" i="6"/>
  <c r="I3" i="6"/>
  <c r="J3" i="6" s="1"/>
  <c r="I4" i="6"/>
  <c r="J4" i="6" s="1"/>
  <c r="I5" i="6"/>
  <c r="J5" i="6"/>
  <c r="I6" i="6"/>
  <c r="J6" i="6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/>
  <c r="I14" i="6"/>
  <c r="J14" i="6" s="1"/>
  <c r="I15" i="6"/>
  <c r="J15" i="6"/>
  <c r="I16" i="6"/>
  <c r="J16" i="6" s="1"/>
  <c r="I17" i="6"/>
  <c r="J17" i="6"/>
  <c r="I18" i="6"/>
  <c r="J18" i="6" s="1"/>
  <c r="I19" i="6"/>
  <c r="J19" i="6"/>
  <c r="I20" i="6"/>
  <c r="J20" i="6" s="1"/>
  <c r="I21" i="6"/>
  <c r="J21" i="6"/>
  <c r="I22" i="6"/>
  <c r="J22" i="6" s="1"/>
  <c r="I23" i="6"/>
  <c r="J23" i="6"/>
  <c r="I24" i="6"/>
  <c r="J24" i="6" s="1"/>
  <c r="I25" i="6"/>
  <c r="J25" i="6"/>
  <c r="I26" i="6"/>
  <c r="J26" i="6" s="1"/>
  <c r="I27" i="6"/>
  <c r="J27" i="6"/>
  <c r="I28" i="6"/>
  <c r="J28" i="6" s="1"/>
  <c r="I29" i="6"/>
  <c r="J29" i="6"/>
  <c r="I30" i="6"/>
  <c r="J30" i="6" s="1"/>
  <c r="I31" i="6"/>
  <c r="J31" i="6"/>
  <c r="I32" i="6"/>
  <c r="J32" i="6" s="1"/>
  <c r="I33" i="6"/>
  <c r="J33" i="6"/>
  <c r="I34" i="6"/>
  <c r="J34" i="6" s="1"/>
  <c r="I35" i="6"/>
  <c r="J35" i="6"/>
  <c r="I36" i="6"/>
  <c r="J36" i="6" s="1"/>
  <c r="I37" i="6"/>
  <c r="J37" i="6"/>
  <c r="I38" i="6"/>
  <c r="J38" i="6" s="1"/>
  <c r="I39" i="6"/>
  <c r="J39" i="6"/>
  <c r="I40" i="6"/>
  <c r="J40" i="6" s="1"/>
  <c r="I41" i="6"/>
  <c r="J41" i="6"/>
  <c r="I42" i="6"/>
  <c r="J42" i="6" s="1"/>
  <c r="I43" i="6"/>
  <c r="J43" i="6"/>
  <c r="I44" i="6"/>
  <c r="J44" i="6" s="1"/>
  <c r="I45" i="6"/>
  <c r="J45" i="6"/>
  <c r="I46" i="6"/>
  <c r="J46" i="6" s="1"/>
  <c r="I47" i="6"/>
  <c r="J47" i="6"/>
  <c r="I48" i="6"/>
  <c r="J48" i="6" s="1"/>
  <c r="I49" i="6"/>
  <c r="J49" i="6"/>
  <c r="I50" i="6"/>
  <c r="J50" i="6" s="1"/>
  <c r="I51" i="6"/>
  <c r="J51" i="6"/>
  <c r="I52" i="6"/>
  <c r="J52" i="6" s="1"/>
  <c r="I53" i="6"/>
  <c r="J53" i="6"/>
  <c r="I54" i="6"/>
  <c r="J54" i="6" s="1"/>
  <c r="I55" i="6"/>
  <c r="J55" i="6"/>
  <c r="I56" i="6"/>
  <c r="J56" i="6" s="1"/>
  <c r="I57" i="6"/>
  <c r="J57" i="6"/>
  <c r="I58" i="6"/>
  <c r="J58" i="6" s="1"/>
  <c r="I59" i="6"/>
  <c r="J59" i="6"/>
  <c r="I60" i="6"/>
  <c r="J60" i="6" s="1"/>
  <c r="I61" i="6"/>
  <c r="J61" i="6"/>
  <c r="I62" i="6"/>
  <c r="J62" i="6" s="1"/>
  <c r="I63" i="6"/>
  <c r="J63" i="6"/>
  <c r="I64" i="6"/>
  <c r="J64" i="6" s="1"/>
  <c r="I65" i="6"/>
  <c r="J65" i="6"/>
  <c r="I66" i="6"/>
  <c r="J66" i="6" s="1"/>
  <c r="I67" i="6"/>
  <c r="J67" i="6"/>
  <c r="I68" i="6"/>
  <c r="J68" i="6" s="1"/>
  <c r="I69" i="6"/>
  <c r="J69" i="6"/>
  <c r="I70" i="6"/>
  <c r="J70" i="6" s="1"/>
  <c r="I71" i="6"/>
  <c r="J71" i="6"/>
  <c r="I72" i="6"/>
  <c r="J72" i="6" s="1"/>
  <c r="I73" i="6"/>
  <c r="J73" i="6"/>
  <c r="I74" i="6"/>
  <c r="J74" i="6" s="1"/>
  <c r="I75" i="6"/>
  <c r="J75" i="6"/>
  <c r="I76" i="6"/>
  <c r="J76" i="6" s="1"/>
  <c r="I77" i="6"/>
  <c r="J77" i="6"/>
  <c r="I78" i="6"/>
  <c r="J78" i="6" s="1"/>
  <c r="I79" i="6"/>
  <c r="J79" i="6"/>
  <c r="I80" i="6"/>
  <c r="J80" i="6" s="1"/>
  <c r="I81" i="6"/>
  <c r="J81" i="6"/>
  <c r="I82" i="6"/>
  <c r="J82" i="6" s="1"/>
  <c r="I83" i="6"/>
  <c r="J83" i="6"/>
  <c r="I84" i="6"/>
  <c r="J84" i="6" s="1"/>
  <c r="I85" i="6"/>
  <c r="J85" i="6"/>
  <c r="I86" i="6"/>
  <c r="J86" i="6" s="1"/>
  <c r="I87" i="6"/>
  <c r="J87" i="6"/>
  <c r="I88" i="6"/>
  <c r="J88" i="6" s="1"/>
  <c r="I89" i="6"/>
  <c r="J89" i="6"/>
  <c r="I90" i="6"/>
  <c r="J90" i="6" s="1"/>
  <c r="I91" i="6"/>
  <c r="J91" i="6"/>
  <c r="I92" i="6"/>
  <c r="J92" i="6" s="1"/>
  <c r="I93" i="6"/>
  <c r="J93" i="6"/>
  <c r="I94" i="6"/>
  <c r="J94" i="6" s="1"/>
  <c r="I95" i="6"/>
  <c r="J95" i="6"/>
  <c r="I96" i="6"/>
  <c r="J96" i="6" s="1"/>
  <c r="I97" i="6"/>
  <c r="J97" i="6"/>
  <c r="I98" i="6"/>
  <c r="J98" i="6" s="1"/>
  <c r="I99" i="6"/>
  <c r="J99" i="6"/>
  <c r="I100" i="6"/>
  <c r="J100" i="6" s="1"/>
  <c r="I101" i="6"/>
  <c r="J101" i="6"/>
  <c r="I102" i="6"/>
  <c r="J102" i="6" s="1"/>
  <c r="I103" i="6"/>
  <c r="J103" i="6"/>
  <c r="I104" i="6"/>
  <c r="J104" i="6" s="1"/>
  <c r="I105" i="6"/>
  <c r="J105" i="6"/>
  <c r="I106" i="6"/>
  <c r="J106" i="6" s="1"/>
  <c r="I107" i="6"/>
  <c r="J107" i="6"/>
  <c r="I108" i="6"/>
  <c r="J108" i="6" s="1"/>
  <c r="I109" i="6"/>
  <c r="J109" i="6"/>
  <c r="I110" i="6"/>
  <c r="J110" i="6" s="1"/>
  <c r="I111" i="6"/>
  <c r="J111" i="6"/>
  <c r="I112" i="6"/>
  <c r="J112" i="6" s="1"/>
  <c r="I113" i="6"/>
  <c r="J113" i="6"/>
  <c r="I114" i="6"/>
  <c r="J114" i="6" s="1"/>
  <c r="I115" i="6"/>
  <c r="J115" i="6"/>
  <c r="I116" i="6"/>
  <c r="J116" i="6" s="1"/>
  <c r="I117" i="6"/>
  <c r="J117" i="6"/>
  <c r="I118" i="6"/>
  <c r="J118" i="6" s="1"/>
  <c r="I119" i="6"/>
  <c r="J119" i="6"/>
  <c r="I120" i="6"/>
  <c r="J120" i="6" s="1"/>
  <c r="I121" i="6"/>
  <c r="J121" i="6"/>
  <c r="I122" i="6"/>
  <c r="J122" i="6" s="1"/>
  <c r="I123" i="6"/>
  <c r="J123" i="6"/>
  <c r="I124" i="6"/>
  <c r="J124" i="6" s="1"/>
  <c r="I125" i="6"/>
  <c r="J125" i="6"/>
  <c r="I126" i="6"/>
  <c r="J126" i="6" s="1"/>
  <c r="I127" i="6"/>
  <c r="J127" i="6"/>
  <c r="I128" i="6"/>
  <c r="J128" i="6" s="1"/>
  <c r="I129" i="6"/>
  <c r="J129" i="6"/>
  <c r="I130" i="6"/>
  <c r="J130" i="6" s="1"/>
  <c r="I131" i="6"/>
  <c r="J131" i="6"/>
  <c r="I132" i="6"/>
  <c r="J132" i="6" s="1"/>
  <c r="I133" i="6"/>
  <c r="J133" i="6"/>
  <c r="I134" i="6"/>
  <c r="J134" i="6" s="1"/>
  <c r="I135" i="6"/>
  <c r="J135" i="6"/>
  <c r="I136" i="6"/>
  <c r="J136" i="6" s="1"/>
  <c r="I137" i="6"/>
  <c r="J137" i="6"/>
  <c r="I138" i="6"/>
  <c r="J138" i="6" s="1"/>
  <c r="I139" i="6"/>
  <c r="J139" i="6"/>
  <c r="I140" i="6"/>
  <c r="J140" i="6" s="1"/>
  <c r="I141" i="6"/>
  <c r="J141" i="6"/>
  <c r="I142" i="6"/>
  <c r="J142" i="6" s="1"/>
  <c r="I143" i="6"/>
  <c r="J143" i="6"/>
  <c r="I144" i="6"/>
  <c r="J144" i="6" s="1"/>
  <c r="I145" i="6"/>
  <c r="J145" i="6"/>
  <c r="I146" i="6"/>
  <c r="J146" i="6" s="1"/>
  <c r="I147" i="6"/>
  <c r="J147" i="6"/>
  <c r="I148" i="6"/>
  <c r="J148" i="6" s="1"/>
  <c r="I149" i="6"/>
  <c r="J149" i="6"/>
  <c r="I150" i="6"/>
  <c r="J150" i="6" s="1"/>
  <c r="I151" i="6"/>
  <c r="J151" i="6"/>
  <c r="I152" i="6"/>
  <c r="J152" i="6" s="1"/>
  <c r="I153" i="6"/>
  <c r="J153" i="6"/>
  <c r="I154" i="6"/>
  <c r="J154" i="6" s="1"/>
  <c r="I155" i="6"/>
  <c r="J155" i="6"/>
  <c r="I156" i="6"/>
  <c r="J156" i="6" s="1"/>
  <c r="I157" i="6"/>
  <c r="J157" i="6"/>
  <c r="I158" i="6"/>
  <c r="J158" i="6"/>
  <c r="I159" i="6"/>
  <c r="J159" i="6"/>
  <c r="J160" i="6"/>
  <c r="I160" i="6"/>
  <c r="G162" i="6"/>
  <c r="E162" i="6"/>
  <c r="C161" i="10"/>
  <c r="C169" i="10"/>
  <c r="C177" i="10"/>
  <c r="C185" i="10"/>
  <c r="C193" i="10"/>
  <c r="C197" i="10"/>
  <c r="C175" i="10"/>
  <c r="C162" i="10"/>
  <c r="C170" i="10"/>
  <c r="C178" i="10"/>
  <c r="C186" i="10"/>
  <c r="C194" i="10"/>
  <c r="C189" i="10"/>
  <c r="C191" i="10"/>
  <c r="C163" i="10"/>
  <c r="C171" i="10"/>
  <c r="C179" i="10"/>
  <c r="C187" i="10"/>
  <c r="C195" i="10"/>
  <c r="C181" i="10"/>
  <c r="C164" i="10"/>
  <c r="C172" i="10"/>
  <c r="C180" i="10"/>
  <c r="C188" i="10"/>
  <c r="C196" i="10"/>
  <c r="C173" i="10"/>
  <c r="C165" i="10"/>
  <c r="C199" i="10"/>
  <c r="C166" i="10"/>
  <c r="C174" i="10"/>
  <c r="C182" i="10"/>
  <c r="C190" i="10"/>
  <c r="C198" i="10"/>
  <c r="C167" i="10"/>
  <c r="C183" i="10"/>
  <c r="C168" i="10"/>
  <c r="C176" i="10"/>
  <c r="C184" i="10"/>
  <c r="C192" i="10"/>
  <c r="C200" i="10"/>
  <c r="C161" i="9"/>
  <c r="C169" i="9"/>
  <c r="C177" i="9"/>
  <c r="C185" i="9"/>
  <c r="C162" i="9"/>
  <c r="C170" i="9"/>
  <c r="C178" i="9"/>
  <c r="C186" i="9"/>
  <c r="C194" i="9"/>
  <c r="C164" i="9"/>
  <c r="C172" i="9"/>
  <c r="C180" i="9"/>
  <c r="C188" i="9"/>
  <c r="C196" i="9"/>
  <c r="C163" i="9"/>
  <c r="C165" i="9"/>
  <c r="C173" i="9"/>
  <c r="C181" i="9"/>
  <c r="C189" i="9"/>
  <c r="C197" i="9"/>
  <c r="C195" i="9"/>
  <c r="C166" i="9"/>
  <c r="C174" i="9"/>
  <c r="C182" i="9"/>
  <c r="C190" i="9"/>
  <c r="C198" i="9"/>
  <c r="C187" i="9"/>
  <c r="C167" i="9"/>
  <c r="C175" i="9"/>
  <c r="C183" i="9"/>
  <c r="C191" i="9"/>
  <c r="C199" i="9"/>
  <c r="C179" i="9"/>
  <c r="C168" i="9"/>
  <c r="C176" i="9"/>
  <c r="C184" i="9"/>
  <c r="C192" i="9"/>
  <c r="C200" i="9"/>
  <c r="C193" i="9"/>
  <c r="C171" i="9"/>
  <c r="G28" i="6"/>
  <c r="G36" i="6"/>
  <c r="G40" i="6"/>
  <c r="G44" i="6"/>
  <c r="G48" i="6"/>
  <c r="G56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27" i="6"/>
  <c r="G47" i="6"/>
  <c r="G59" i="6"/>
  <c r="G75" i="6"/>
  <c r="G91" i="6"/>
  <c r="G107" i="6"/>
  <c r="G119" i="6"/>
  <c r="G135" i="6"/>
  <c r="G151" i="6"/>
  <c r="G32" i="6"/>
  <c r="G52" i="6"/>
  <c r="G64" i="6"/>
  <c r="G72" i="6"/>
  <c r="G80" i="6"/>
  <c r="G88" i="6"/>
  <c r="G96" i="6"/>
  <c r="G104" i="6"/>
  <c r="G112" i="6"/>
  <c r="G120" i="6"/>
  <c r="G128" i="6"/>
  <c r="G136" i="6"/>
  <c r="G144" i="6"/>
  <c r="G152" i="6"/>
  <c r="G160" i="6"/>
  <c r="G35" i="6"/>
  <c r="G63" i="6"/>
  <c r="G79" i="6"/>
  <c r="G95" i="6"/>
  <c r="G111" i="6"/>
  <c r="G127" i="6"/>
  <c r="G143" i="6"/>
  <c r="G159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90" i="6"/>
  <c r="G106" i="6"/>
  <c r="G114" i="6"/>
  <c r="G122" i="6"/>
  <c r="G130" i="6"/>
  <c r="G138" i="6"/>
  <c r="G146" i="6"/>
  <c r="G158" i="6"/>
  <c r="G39" i="6"/>
  <c r="G51" i="6"/>
  <c r="G67" i="6"/>
  <c r="G83" i="6"/>
  <c r="G99" i="6"/>
  <c r="G115" i="6"/>
  <c r="G139" i="6"/>
  <c r="G155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4" i="6"/>
  <c r="G98" i="6"/>
  <c r="G102" i="6"/>
  <c r="G110" i="6"/>
  <c r="G118" i="6"/>
  <c r="G126" i="6"/>
  <c r="G134" i="6"/>
  <c r="G142" i="6"/>
  <c r="G150" i="6"/>
  <c r="G154" i="6"/>
  <c r="G31" i="6"/>
  <c r="G43" i="6"/>
  <c r="G55" i="6"/>
  <c r="G71" i="6"/>
  <c r="G87" i="6"/>
  <c r="G103" i="6"/>
  <c r="G123" i="6"/>
  <c r="G131" i="6"/>
  <c r="G147" i="6"/>
  <c r="G26" i="6"/>
  <c r="E13" i="6"/>
  <c r="E74" i="6"/>
  <c r="E154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59" i="6"/>
  <c r="E70" i="6"/>
  <c r="E102" i="6"/>
  <c r="E126" i="6"/>
  <c r="E142" i="6"/>
  <c r="E158" i="6"/>
  <c r="E132" i="6"/>
  <c r="E156" i="6"/>
  <c r="E41" i="6"/>
  <c r="E81" i="6"/>
  <c r="E101" i="6"/>
  <c r="E113" i="6"/>
  <c r="E129" i="6"/>
  <c r="E149" i="6"/>
  <c r="E22" i="6"/>
  <c r="E58" i="6"/>
  <c r="E86" i="6"/>
  <c r="E98" i="6"/>
  <c r="E114" i="6"/>
  <c r="E138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E124" i="6"/>
  <c r="E128" i="6"/>
  <c r="E136" i="6"/>
  <c r="E140" i="6"/>
  <c r="E144" i="6"/>
  <c r="E148" i="6"/>
  <c r="E152" i="6"/>
  <c r="E160" i="6"/>
  <c r="E33" i="6"/>
  <c r="E49" i="6"/>
  <c r="E57" i="6"/>
  <c r="E65" i="6"/>
  <c r="E73" i="6"/>
  <c r="E85" i="6"/>
  <c r="E93" i="6"/>
  <c r="E105" i="6"/>
  <c r="E121" i="6"/>
  <c r="E133" i="6"/>
  <c r="E145" i="6"/>
  <c r="E157" i="6"/>
  <c r="E14" i="6"/>
  <c r="E30" i="6"/>
  <c r="E38" i="6"/>
  <c r="E46" i="6"/>
  <c r="E54" i="6"/>
  <c r="E66" i="6"/>
  <c r="E82" i="6"/>
  <c r="E94" i="6"/>
  <c r="E110" i="6"/>
  <c r="E122" i="6"/>
  <c r="E134" i="6"/>
  <c r="E150" i="6"/>
  <c r="E17" i="6"/>
  <c r="E21" i="6"/>
  <c r="E25" i="6"/>
  <c r="E29" i="6"/>
  <c r="E37" i="6"/>
  <c r="E45" i="6"/>
  <c r="E53" i="6"/>
  <c r="E61" i="6"/>
  <c r="E69" i="6"/>
  <c r="E77" i="6"/>
  <c r="E89" i="6"/>
  <c r="E97" i="6"/>
  <c r="E109" i="6"/>
  <c r="E117" i="6"/>
  <c r="E125" i="6"/>
  <c r="E137" i="6"/>
  <c r="E141" i="6"/>
  <c r="E153" i="6"/>
  <c r="E18" i="6"/>
  <c r="E26" i="6"/>
  <c r="E34" i="6"/>
  <c r="E42" i="6"/>
  <c r="E50" i="6"/>
  <c r="E62" i="6"/>
  <c r="E78" i="6"/>
  <c r="E90" i="6"/>
  <c r="E106" i="6"/>
  <c r="E118" i="6"/>
  <c r="E130" i="6"/>
  <c r="E146" i="6"/>
  <c r="L161" i="6" l="1"/>
  <c r="J161" i="6"/>
  <c r="H26" i="6"/>
  <c r="H147" i="6"/>
  <c r="H131" i="6"/>
  <c r="H123" i="6"/>
  <c r="H103" i="6"/>
  <c r="H87" i="6"/>
  <c r="H71" i="6"/>
  <c r="H55" i="6"/>
  <c r="H43" i="6"/>
  <c r="H31" i="6"/>
  <c r="H154" i="6"/>
  <c r="H150" i="6"/>
  <c r="H142" i="6"/>
  <c r="H134" i="6"/>
  <c r="H126" i="6"/>
  <c r="H118" i="6"/>
  <c r="H110" i="6"/>
  <c r="H102" i="6"/>
  <c r="H98" i="6"/>
  <c r="H94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155" i="6"/>
  <c r="H139" i="6"/>
  <c r="H115" i="6"/>
  <c r="H99" i="6"/>
  <c r="H83" i="6"/>
  <c r="H67" i="6"/>
  <c r="H51" i="6"/>
  <c r="H39" i="6"/>
  <c r="H158" i="6"/>
  <c r="H146" i="6"/>
  <c r="H138" i="6"/>
  <c r="H130" i="6"/>
  <c r="H122" i="6"/>
  <c r="H114" i="6"/>
  <c r="H106" i="6"/>
  <c r="H90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159" i="6"/>
  <c r="H143" i="6"/>
  <c r="H127" i="6"/>
  <c r="H111" i="6"/>
  <c r="H95" i="6"/>
  <c r="H79" i="6"/>
  <c r="H63" i="6"/>
  <c r="H35" i="6"/>
  <c r="H160" i="6"/>
  <c r="H152" i="6"/>
  <c r="H144" i="6"/>
  <c r="H136" i="6"/>
  <c r="H128" i="6"/>
  <c r="H120" i="6"/>
  <c r="H112" i="6"/>
  <c r="H104" i="6"/>
  <c r="H96" i="6"/>
  <c r="H88" i="6"/>
  <c r="H80" i="6"/>
  <c r="H72" i="6"/>
  <c r="H64" i="6"/>
  <c r="H52" i="6"/>
  <c r="H32" i="6"/>
  <c r="H151" i="6"/>
  <c r="H135" i="6"/>
  <c r="H119" i="6"/>
  <c r="H107" i="6"/>
  <c r="H91" i="6"/>
  <c r="H75" i="6"/>
  <c r="H59" i="6"/>
  <c r="H47" i="6"/>
  <c r="H27" i="6"/>
  <c r="H156" i="6"/>
  <c r="H148" i="6"/>
  <c r="H140" i="6"/>
  <c r="H132" i="6"/>
  <c r="H124" i="6"/>
  <c r="H116" i="6"/>
  <c r="H108" i="6"/>
  <c r="H100" i="6"/>
  <c r="H92" i="6"/>
  <c r="H84" i="6"/>
  <c r="H76" i="6"/>
  <c r="H68" i="6"/>
  <c r="H60" i="6"/>
  <c r="H56" i="6"/>
  <c r="H48" i="6"/>
  <c r="H44" i="6"/>
  <c r="H40" i="6"/>
  <c r="H36" i="6"/>
  <c r="H28" i="6"/>
  <c r="F13" i="6"/>
  <c r="F146" i="6"/>
  <c r="F130" i="6"/>
  <c r="F118" i="6"/>
  <c r="F106" i="6"/>
  <c r="F90" i="6"/>
  <c r="F78" i="6"/>
  <c r="F62" i="6"/>
  <c r="F50" i="6"/>
  <c r="F42" i="6"/>
  <c r="F34" i="6"/>
  <c r="F26" i="6"/>
  <c r="F18" i="6"/>
  <c r="F153" i="6"/>
  <c r="F141" i="6"/>
  <c r="F137" i="6"/>
  <c r="F125" i="6"/>
  <c r="F117" i="6"/>
  <c r="F109" i="6"/>
  <c r="F97" i="6"/>
  <c r="F89" i="6"/>
  <c r="F77" i="6"/>
  <c r="F69" i="6"/>
  <c r="F61" i="6"/>
  <c r="F53" i="6"/>
  <c r="F45" i="6"/>
  <c r="F37" i="6"/>
  <c r="F29" i="6"/>
  <c r="F25" i="6"/>
  <c r="F21" i="6"/>
  <c r="F17" i="6"/>
  <c r="F150" i="6"/>
  <c r="F134" i="6"/>
  <c r="F122" i="6"/>
  <c r="F110" i="6"/>
  <c r="F94" i="6"/>
  <c r="F82" i="6"/>
  <c r="F66" i="6"/>
  <c r="F54" i="6"/>
  <c r="F46" i="6"/>
  <c r="F38" i="6"/>
  <c r="F30" i="6"/>
  <c r="F14" i="6"/>
  <c r="F157" i="6"/>
  <c r="F145" i="6"/>
  <c r="F133" i="6"/>
  <c r="F121" i="6"/>
  <c r="F105" i="6"/>
  <c r="F93" i="6"/>
  <c r="F85" i="6"/>
  <c r="F73" i="6"/>
  <c r="F65" i="6"/>
  <c r="F57" i="6"/>
  <c r="F49" i="6"/>
  <c r="F33" i="6"/>
  <c r="F160" i="6"/>
  <c r="F152" i="6"/>
  <c r="F148" i="6"/>
  <c r="F144" i="6"/>
  <c r="F140" i="6"/>
  <c r="F136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38" i="6"/>
  <c r="F114" i="6"/>
  <c r="F98" i="6"/>
  <c r="F86" i="6"/>
  <c r="F58" i="6"/>
  <c r="F22" i="6"/>
  <c r="F149" i="6"/>
  <c r="F129" i="6"/>
  <c r="F113" i="6"/>
  <c r="F101" i="6"/>
  <c r="F81" i="6"/>
  <c r="F41" i="6"/>
  <c r="F156" i="6"/>
  <c r="F132" i="6"/>
  <c r="F158" i="6"/>
  <c r="F142" i="6"/>
  <c r="F126" i="6"/>
  <c r="F102" i="6"/>
  <c r="F70" i="6"/>
  <c r="F159" i="6"/>
  <c r="F155" i="6"/>
  <c r="F151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54" i="6"/>
  <c r="F74" i="6"/>
  <c r="D70" i="6"/>
  <c r="D86" i="6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G5" i="5"/>
  <c r="H5" i="5" s="1"/>
  <c r="G6" i="5"/>
  <c r="H6" i="5" s="1"/>
  <c r="G7" i="5"/>
  <c r="H7" i="5" s="1"/>
  <c r="G8" i="5"/>
  <c r="H8" i="5"/>
  <c r="G9" i="5"/>
  <c r="H9" i="5" s="1"/>
  <c r="G10" i="5"/>
  <c r="H10" i="5" s="1"/>
  <c r="G11" i="5"/>
  <c r="H11" i="5" s="1"/>
  <c r="G12" i="5"/>
  <c r="H12" i="5"/>
  <c r="G13" i="5"/>
  <c r="H13" i="5" s="1"/>
  <c r="G14" i="5"/>
  <c r="H14" i="5" s="1"/>
  <c r="G15" i="5"/>
  <c r="H15" i="5" s="1"/>
  <c r="G16" i="5"/>
  <c r="H16" i="5"/>
  <c r="G17" i="5"/>
  <c r="H17" i="5" s="1"/>
  <c r="G18" i="5"/>
  <c r="H18" i="5" s="1"/>
  <c r="G19" i="5"/>
  <c r="H19" i="5" s="1"/>
  <c r="G20" i="5"/>
  <c r="H20" i="5"/>
  <c r="G21" i="5"/>
  <c r="H21" i="5" s="1"/>
  <c r="G22" i="5"/>
  <c r="H22" i="5" s="1"/>
  <c r="G23" i="5"/>
  <c r="H23" i="5" s="1"/>
  <c r="G24" i="5"/>
  <c r="H24" i="5"/>
  <c r="G25" i="5"/>
  <c r="H25" i="5" s="1"/>
  <c r="G26" i="5"/>
  <c r="H26" i="5" s="1"/>
  <c r="G27" i="5"/>
  <c r="H27" i="5" s="1"/>
  <c r="G28" i="5"/>
  <c r="H28" i="5"/>
  <c r="G29" i="5"/>
  <c r="H29" i="5" s="1"/>
  <c r="G30" i="5"/>
  <c r="H30" i="5" s="1"/>
  <c r="G31" i="5"/>
  <c r="H31" i="5" s="1"/>
  <c r="G32" i="5"/>
  <c r="H32" i="5"/>
  <c r="G33" i="5"/>
  <c r="H33" i="5" s="1"/>
  <c r="G34" i="5"/>
  <c r="H34" i="5" s="1"/>
  <c r="G35" i="5"/>
  <c r="H35" i="5" s="1"/>
  <c r="G36" i="5"/>
  <c r="H36" i="5"/>
  <c r="G37" i="5"/>
  <c r="H37" i="5" s="1"/>
  <c r="G38" i="5"/>
  <c r="H38" i="5" s="1"/>
  <c r="G39" i="5"/>
  <c r="H39" i="5" s="1"/>
  <c r="G40" i="5"/>
  <c r="H40" i="5"/>
  <c r="G41" i="5"/>
  <c r="H41" i="5" s="1"/>
  <c r="G42" i="5"/>
  <c r="H42" i="5" s="1"/>
  <c r="G43" i="5"/>
  <c r="H43" i="5" s="1"/>
  <c r="G44" i="5"/>
  <c r="H44" i="5"/>
  <c r="G45" i="5"/>
  <c r="H45" i="5" s="1"/>
  <c r="G46" i="5"/>
  <c r="H46" i="5" s="1"/>
  <c r="G47" i="5"/>
  <c r="H47" i="5" s="1"/>
  <c r="G48" i="5"/>
  <c r="H48" i="5"/>
  <c r="G49" i="5"/>
  <c r="H49" i="5" s="1"/>
  <c r="G50" i="5"/>
  <c r="H50" i="5" s="1"/>
  <c r="G51" i="5"/>
  <c r="H51" i="5" s="1"/>
  <c r="G52" i="5"/>
  <c r="H52" i="5"/>
  <c r="G53" i="5"/>
  <c r="H53" i="5" s="1"/>
  <c r="G54" i="5"/>
  <c r="H54" i="5" s="1"/>
  <c r="G55" i="5"/>
  <c r="H55" i="5" s="1"/>
  <c r="G56" i="5"/>
  <c r="H56" i="5"/>
  <c r="G57" i="5"/>
  <c r="H57" i="5" s="1"/>
  <c r="G58" i="5"/>
  <c r="H58" i="5" s="1"/>
  <c r="G59" i="5"/>
  <c r="H59" i="5" s="1"/>
  <c r="G60" i="5"/>
  <c r="H60" i="5"/>
  <c r="G61" i="5"/>
  <c r="H61" i="5" s="1"/>
  <c r="G62" i="5"/>
  <c r="H62" i="5" s="1"/>
  <c r="G63" i="5"/>
  <c r="H63" i="5" s="1"/>
  <c r="G64" i="5"/>
  <c r="H64" i="5"/>
  <c r="G65" i="5"/>
  <c r="H65" i="5" s="1"/>
  <c r="G66" i="5"/>
  <c r="H66" i="5" s="1"/>
  <c r="G67" i="5"/>
  <c r="H67" i="5" s="1"/>
  <c r="G68" i="5"/>
  <c r="H68" i="5"/>
  <c r="G69" i="5"/>
  <c r="H69" i="5" s="1"/>
  <c r="G70" i="5"/>
  <c r="H70" i="5" s="1"/>
  <c r="G71" i="5"/>
  <c r="H71" i="5" s="1"/>
  <c r="G72" i="5"/>
  <c r="H72" i="5"/>
  <c r="G73" i="5"/>
  <c r="H73" i="5" s="1"/>
  <c r="G74" i="5"/>
  <c r="H74" i="5" s="1"/>
  <c r="G75" i="5"/>
  <c r="H75" i="5" s="1"/>
  <c r="G76" i="5"/>
  <c r="H76" i="5"/>
  <c r="G77" i="5"/>
  <c r="H77" i="5" s="1"/>
  <c r="G78" i="5"/>
  <c r="H78" i="5" s="1"/>
  <c r="G79" i="5"/>
  <c r="H79" i="5" s="1"/>
  <c r="G80" i="5"/>
  <c r="H80" i="5"/>
  <c r="G81" i="5"/>
  <c r="H81" i="5" s="1"/>
  <c r="G82" i="5"/>
  <c r="H82" i="5" s="1"/>
  <c r="G83" i="5"/>
  <c r="H83" i="5" s="1"/>
  <c r="G84" i="5"/>
  <c r="H84" i="5"/>
  <c r="G85" i="5"/>
  <c r="H85" i="5" s="1"/>
  <c r="G86" i="5"/>
  <c r="H86" i="5" s="1"/>
  <c r="G87" i="5"/>
  <c r="H87" i="5" s="1"/>
  <c r="G88" i="5"/>
  <c r="H88" i="5"/>
  <c r="G89" i="5"/>
  <c r="H89" i="5" s="1"/>
  <c r="G90" i="5"/>
  <c r="H90" i="5" s="1"/>
  <c r="G91" i="5"/>
  <c r="H91" i="5" s="1"/>
  <c r="G92" i="5"/>
  <c r="H92" i="5"/>
  <c r="G93" i="5"/>
  <c r="H93" i="5" s="1"/>
  <c r="G94" i="5"/>
  <c r="H94" i="5" s="1"/>
  <c r="G95" i="5"/>
  <c r="H95" i="5" s="1"/>
  <c r="G96" i="5"/>
  <c r="H96" i="5"/>
  <c r="G97" i="5"/>
  <c r="H97" i="5" s="1"/>
  <c r="G98" i="5"/>
  <c r="H98" i="5" s="1"/>
  <c r="G99" i="5"/>
  <c r="H99" i="5" s="1"/>
  <c r="G100" i="5"/>
  <c r="H100" i="5"/>
  <c r="G101" i="5"/>
  <c r="H101" i="5" s="1"/>
  <c r="G102" i="5"/>
  <c r="H102" i="5" s="1"/>
  <c r="G103" i="5"/>
  <c r="H103" i="5" s="1"/>
  <c r="G104" i="5"/>
  <c r="H104" i="5"/>
  <c r="G105" i="5"/>
  <c r="H105" i="5" s="1"/>
  <c r="G106" i="5"/>
  <c r="H106" i="5" s="1"/>
  <c r="G107" i="5"/>
  <c r="H107" i="5" s="1"/>
  <c r="G108" i="5"/>
  <c r="H108" i="5"/>
  <c r="G109" i="5"/>
  <c r="H109" i="5" s="1"/>
  <c r="G110" i="5"/>
  <c r="H110" i="5" s="1"/>
  <c r="G111" i="5"/>
  <c r="H111" i="5" s="1"/>
  <c r="G112" i="5"/>
  <c r="H112" i="5"/>
  <c r="G113" i="5"/>
  <c r="H113" i="5" s="1"/>
  <c r="G114" i="5"/>
  <c r="H114" i="5" s="1"/>
  <c r="G115" i="5"/>
  <c r="H115" i="5" s="1"/>
  <c r="G116" i="5"/>
  <c r="H116" i="5"/>
  <c r="G117" i="5"/>
  <c r="H117" i="5" s="1"/>
  <c r="G118" i="5"/>
  <c r="H118" i="5" s="1"/>
  <c r="G119" i="5"/>
  <c r="H119" i="5" s="1"/>
  <c r="G120" i="5"/>
  <c r="H120" i="5"/>
  <c r="G121" i="5"/>
  <c r="H121" i="5" s="1"/>
  <c r="G122" i="5"/>
  <c r="H122" i="5" s="1"/>
  <c r="G123" i="5"/>
  <c r="H123" i="5" s="1"/>
  <c r="G124" i="5"/>
  <c r="H124" i="5"/>
  <c r="G125" i="5"/>
  <c r="H125" i="5" s="1"/>
  <c r="G126" i="5"/>
  <c r="H126" i="5" s="1"/>
  <c r="G127" i="5"/>
  <c r="H127" i="5" s="1"/>
  <c r="G128" i="5"/>
  <c r="H128" i="5"/>
  <c r="G129" i="5"/>
  <c r="H129" i="5" s="1"/>
  <c r="G130" i="5"/>
  <c r="H130" i="5" s="1"/>
  <c r="G131" i="5"/>
  <c r="H131" i="5" s="1"/>
  <c r="G132" i="5"/>
  <c r="H132" i="5"/>
  <c r="G133" i="5"/>
  <c r="H133" i="5" s="1"/>
  <c r="G134" i="5"/>
  <c r="H134" i="5" s="1"/>
  <c r="G135" i="5"/>
  <c r="H135" i="5" s="1"/>
  <c r="G136" i="5"/>
  <c r="H136" i="5"/>
  <c r="G137" i="5"/>
  <c r="H137" i="5" s="1"/>
  <c r="G138" i="5"/>
  <c r="H138" i="5" s="1"/>
  <c r="G139" i="5"/>
  <c r="H139" i="5" s="1"/>
  <c r="G140" i="5"/>
  <c r="H140" i="5"/>
  <c r="G141" i="5"/>
  <c r="H141" i="5" s="1"/>
  <c r="G142" i="5"/>
  <c r="H142" i="5" s="1"/>
  <c r="G143" i="5"/>
  <c r="H143" i="5" s="1"/>
  <c r="G144" i="5"/>
  <c r="H144" i="5"/>
  <c r="G145" i="5"/>
  <c r="H145" i="5" s="1"/>
  <c r="G146" i="5"/>
  <c r="H146" i="5" s="1"/>
  <c r="G147" i="5"/>
  <c r="H147" i="5" s="1"/>
  <c r="G148" i="5"/>
  <c r="H148" i="5"/>
  <c r="G149" i="5"/>
  <c r="H149" i="5" s="1"/>
  <c r="G150" i="5"/>
  <c r="H150" i="5" s="1"/>
  <c r="G151" i="5"/>
  <c r="H151" i="5" s="1"/>
  <c r="G152" i="5"/>
  <c r="H152" i="5"/>
  <c r="G153" i="5"/>
  <c r="H153" i="5" s="1"/>
  <c r="G154" i="5"/>
  <c r="H154" i="5" s="1"/>
  <c r="G155" i="5"/>
  <c r="H155" i="5" s="1"/>
  <c r="G156" i="5"/>
  <c r="H156" i="5"/>
  <c r="G157" i="5"/>
  <c r="H157" i="5" s="1"/>
  <c r="G158" i="5"/>
  <c r="H158" i="5" s="1"/>
  <c r="G159" i="5"/>
  <c r="H159" i="5" s="1"/>
  <c r="G160" i="5"/>
  <c r="H160" i="5"/>
  <c r="F5" i="5"/>
  <c r="E5" i="5"/>
  <c r="H4" i="5"/>
  <c r="G4" i="5"/>
  <c r="D163" i="5"/>
  <c r="C12" i="5"/>
  <c r="D12" i="5"/>
  <c r="E12" i="5"/>
  <c r="F12" i="5" s="1"/>
  <c r="C13" i="5"/>
  <c r="D13" i="5" s="1"/>
  <c r="E13" i="5"/>
  <c r="F13" i="5" s="1"/>
  <c r="C14" i="5"/>
  <c r="D14" i="5" s="1"/>
  <c r="E14" i="5"/>
  <c r="F14" i="5" s="1"/>
  <c r="C15" i="5"/>
  <c r="D15" i="5"/>
  <c r="E15" i="5"/>
  <c r="F15" i="5"/>
  <c r="C16" i="5"/>
  <c r="D16" i="5" s="1"/>
  <c r="E16" i="5"/>
  <c r="F16" i="5" s="1"/>
  <c r="C17" i="5"/>
  <c r="D17" i="5" s="1"/>
  <c r="E17" i="5"/>
  <c r="F17" i="5"/>
  <c r="C18" i="5"/>
  <c r="D18" i="5" s="1"/>
  <c r="E18" i="5"/>
  <c r="F18" i="5" s="1"/>
  <c r="C19" i="5"/>
  <c r="D19" i="5"/>
  <c r="E19" i="5"/>
  <c r="F19" i="5"/>
  <c r="C20" i="5"/>
  <c r="D20" i="5"/>
  <c r="E20" i="5"/>
  <c r="F20" i="5" s="1"/>
  <c r="C21" i="5"/>
  <c r="D21" i="5" s="1"/>
  <c r="E21" i="5"/>
  <c r="F21" i="5" s="1"/>
  <c r="C22" i="5"/>
  <c r="D22" i="5"/>
  <c r="E22" i="5"/>
  <c r="F22" i="5" s="1"/>
  <c r="C23" i="5"/>
  <c r="D23" i="5" s="1"/>
  <c r="E23" i="5"/>
  <c r="F23" i="5"/>
  <c r="C24" i="5"/>
  <c r="D24" i="5"/>
  <c r="E24" i="5"/>
  <c r="F24" i="5" s="1"/>
  <c r="C25" i="5"/>
  <c r="D25" i="5" s="1"/>
  <c r="E25" i="5"/>
  <c r="F25" i="5" s="1"/>
  <c r="C26" i="5"/>
  <c r="D26" i="5" s="1"/>
  <c r="E26" i="5"/>
  <c r="F26" i="5" s="1"/>
  <c r="C27" i="5"/>
  <c r="D27" i="5"/>
  <c r="E27" i="5"/>
  <c r="F27" i="5" s="1"/>
  <c r="C28" i="5"/>
  <c r="D28" i="5"/>
  <c r="E28" i="5"/>
  <c r="F28" i="5" s="1"/>
  <c r="C29" i="5"/>
  <c r="D29" i="5"/>
  <c r="E29" i="5"/>
  <c r="F29" i="5" s="1"/>
  <c r="C30" i="5"/>
  <c r="D30" i="5"/>
  <c r="E30" i="5"/>
  <c r="F30" i="5" s="1"/>
  <c r="C31" i="5"/>
  <c r="D31" i="5"/>
  <c r="E31" i="5"/>
  <c r="F31" i="5"/>
  <c r="C32" i="5"/>
  <c r="D32" i="5" s="1"/>
  <c r="E32" i="5"/>
  <c r="F32" i="5" s="1"/>
  <c r="C33" i="5"/>
  <c r="D33" i="5" s="1"/>
  <c r="E33" i="5"/>
  <c r="F33" i="5"/>
  <c r="C34" i="5"/>
  <c r="D34" i="5" s="1"/>
  <c r="E34" i="5"/>
  <c r="F34" i="5" s="1"/>
  <c r="C35" i="5"/>
  <c r="D35" i="5" s="1"/>
  <c r="E35" i="5"/>
  <c r="F35" i="5"/>
  <c r="C36" i="5"/>
  <c r="D36" i="5"/>
  <c r="E36" i="5"/>
  <c r="F36" i="5" s="1"/>
  <c r="C37" i="5"/>
  <c r="D37" i="5"/>
  <c r="E37" i="5"/>
  <c r="F37" i="5" s="1"/>
  <c r="C38" i="5"/>
  <c r="D38" i="5"/>
  <c r="E38" i="5"/>
  <c r="F38" i="5" s="1"/>
  <c r="C39" i="5"/>
  <c r="D39" i="5" s="1"/>
  <c r="E39" i="5"/>
  <c r="F39" i="5"/>
  <c r="C40" i="5"/>
  <c r="D40" i="5"/>
  <c r="E40" i="5"/>
  <c r="F40" i="5" s="1"/>
  <c r="C41" i="5"/>
  <c r="D41" i="5" s="1"/>
  <c r="E41" i="5"/>
  <c r="F41" i="5" s="1"/>
  <c r="C42" i="5"/>
  <c r="D42" i="5" s="1"/>
  <c r="E42" i="5"/>
  <c r="F42" i="5" s="1"/>
  <c r="C43" i="5"/>
  <c r="D43" i="5"/>
  <c r="E43" i="5"/>
  <c r="F43" i="5" s="1"/>
  <c r="C44" i="5"/>
  <c r="D44" i="5"/>
  <c r="E44" i="5"/>
  <c r="F44" i="5" s="1"/>
  <c r="C45" i="5"/>
  <c r="D45" i="5" s="1"/>
  <c r="E45" i="5"/>
  <c r="F45" i="5" s="1"/>
  <c r="C46" i="5"/>
  <c r="D46" i="5" s="1"/>
  <c r="E46" i="5"/>
  <c r="F46" i="5" s="1"/>
  <c r="C47" i="5"/>
  <c r="D47" i="5"/>
  <c r="E47" i="5"/>
  <c r="F47" i="5"/>
  <c r="C48" i="5"/>
  <c r="D48" i="5" s="1"/>
  <c r="E48" i="5"/>
  <c r="F48" i="5" s="1"/>
  <c r="C49" i="5"/>
  <c r="D49" i="5" s="1"/>
  <c r="E49" i="5"/>
  <c r="F49" i="5"/>
  <c r="C50" i="5"/>
  <c r="D50" i="5" s="1"/>
  <c r="E50" i="5"/>
  <c r="F50" i="5" s="1"/>
  <c r="C51" i="5"/>
  <c r="D51" i="5"/>
  <c r="E51" i="5"/>
  <c r="F51" i="5" s="1"/>
  <c r="C52" i="5"/>
  <c r="D52" i="5"/>
  <c r="E52" i="5"/>
  <c r="F52" i="5" s="1"/>
  <c r="C53" i="5"/>
  <c r="D53" i="5"/>
  <c r="E53" i="5"/>
  <c r="F53" i="5" s="1"/>
  <c r="C54" i="5"/>
  <c r="D54" i="5" s="1"/>
  <c r="E54" i="5"/>
  <c r="F54" i="5" s="1"/>
  <c r="C55" i="5"/>
  <c r="D55" i="5" s="1"/>
  <c r="E55" i="5"/>
  <c r="F55" i="5" s="1"/>
  <c r="C56" i="5"/>
  <c r="D56" i="5"/>
  <c r="E56" i="5"/>
  <c r="F56" i="5" s="1"/>
  <c r="C57" i="5"/>
  <c r="D57" i="5" s="1"/>
  <c r="E57" i="5"/>
  <c r="F57" i="5" s="1"/>
  <c r="C58" i="5"/>
  <c r="D58" i="5" s="1"/>
  <c r="E58" i="5"/>
  <c r="F58" i="5" s="1"/>
  <c r="C59" i="5"/>
  <c r="D59" i="5"/>
  <c r="E59" i="5"/>
  <c r="F59" i="5" s="1"/>
  <c r="C60" i="5"/>
  <c r="D60" i="5"/>
  <c r="E60" i="5"/>
  <c r="F60" i="5" s="1"/>
  <c r="C61" i="5"/>
  <c r="D61" i="5" s="1"/>
  <c r="E61" i="5"/>
  <c r="F61" i="5" s="1"/>
  <c r="C62" i="5"/>
  <c r="D62" i="5" s="1"/>
  <c r="E62" i="5"/>
  <c r="F62" i="5" s="1"/>
  <c r="C63" i="5"/>
  <c r="D63" i="5"/>
  <c r="E63" i="5"/>
  <c r="F63" i="5"/>
  <c r="C64" i="5"/>
  <c r="D64" i="5" s="1"/>
  <c r="E64" i="5"/>
  <c r="F64" i="5" s="1"/>
  <c r="C65" i="5"/>
  <c r="D65" i="5" s="1"/>
  <c r="E65" i="5"/>
  <c r="F65" i="5" s="1"/>
  <c r="C66" i="5"/>
  <c r="D66" i="5" s="1"/>
  <c r="E66" i="5"/>
  <c r="F66" i="5" s="1"/>
  <c r="C67" i="5"/>
  <c r="D67" i="5" s="1"/>
  <c r="E67" i="5"/>
  <c r="F67" i="5" s="1"/>
  <c r="C68" i="5"/>
  <c r="D68" i="5"/>
  <c r="E68" i="5"/>
  <c r="F68" i="5" s="1"/>
  <c r="C69" i="5"/>
  <c r="D69" i="5"/>
  <c r="E69" i="5"/>
  <c r="F69" i="5" s="1"/>
  <c r="C70" i="5"/>
  <c r="D70" i="5"/>
  <c r="E70" i="5"/>
  <c r="F70" i="5" s="1"/>
  <c r="C71" i="5"/>
  <c r="D71" i="5" s="1"/>
  <c r="E71" i="5"/>
  <c r="F71" i="5" s="1"/>
  <c r="C72" i="5"/>
  <c r="D72" i="5" s="1"/>
  <c r="E72" i="5"/>
  <c r="F72" i="5" s="1"/>
  <c r="C73" i="5"/>
  <c r="D73" i="5" s="1"/>
  <c r="E73" i="5"/>
  <c r="F73" i="5"/>
  <c r="C74" i="5"/>
  <c r="D74" i="5"/>
  <c r="E74" i="5"/>
  <c r="F74" i="5" s="1"/>
  <c r="C75" i="5"/>
  <c r="D75" i="5"/>
  <c r="E75" i="5"/>
  <c r="F75" i="5" s="1"/>
  <c r="C76" i="5"/>
  <c r="D76" i="5" s="1"/>
  <c r="E76" i="5"/>
  <c r="F76" i="5" s="1"/>
  <c r="C77" i="5"/>
  <c r="D77" i="5"/>
  <c r="E77" i="5"/>
  <c r="F77" i="5" s="1"/>
  <c r="C78" i="5"/>
  <c r="D78" i="5"/>
  <c r="E78" i="5"/>
  <c r="F78" i="5" s="1"/>
  <c r="C79" i="5"/>
  <c r="D79" i="5" s="1"/>
  <c r="E79" i="5"/>
  <c r="F79" i="5"/>
  <c r="C80" i="5"/>
  <c r="D80" i="5" s="1"/>
  <c r="E80" i="5"/>
  <c r="F80" i="5" s="1"/>
  <c r="C81" i="5"/>
  <c r="D81" i="5" s="1"/>
  <c r="E81" i="5"/>
  <c r="F81" i="5"/>
  <c r="C82" i="5"/>
  <c r="D82" i="5" s="1"/>
  <c r="E82" i="5"/>
  <c r="F82" i="5" s="1"/>
  <c r="C83" i="5"/>
  <c r="D83" i="5" s="1"/>
  <c r="E83" i="5"/>
  <c r="F83" i="5" s="1"/>
  <c r="C84" i="5"/>
  <c r="D84" i="5"/>
  <c r="E84" i="5"/>
  <c r="F84" i="5" s="1"/>
  <c r="C85" i="5"/>
  <c r="D85" i="5"/>
  <c r="E85" i="5"/>
  <c r="F85" i="5" s="1"/>
  <c r="C86" i="5"/>
  <c r="D86" i="5"/>
  <c r="E86" i="5"/>
  <c r="F86" i="5" s="1"/>
  <c r="C87" i="5"/>
  <c r="D87" i="5" s="1"/>
  <c r="E87" i="5"/>
  <c r="F87" i="5" s="1"/>
  <c r="C88" i="5"/>
  <c r="D88" i="5"/>
  <c r="E88" i="5"/>
  <c r="F88" i="5" s="1"/>
  <c r="C89" i="5"/>
  <c r="D89" i="5" s="1"/>
  <c r="E89" i="5"/>
  <c r="F89" i="5"/>
  <c r="C90" i="5"/>
  <c r="D90" i="5" s="1"/>
  <c r="E90" i="5"/>
  <c r="F90" i="5" s="1"/>
  <c r="C91" i="5"/>
  <c r="D91" i="5"/>
  <c r="E91" i="5"/>
  <c r="F91" i="5" s="1"/>
  <c r="C92" i="5"/>
  <c r="D92" i="5" s="1"/>
  <c r="E92" i="5"/>
  <c r="F92" i="5" s="1"/>
  <c r="C93" i="5"/>
  <c r="D93" i="5" s="1"/>
  <c r="E93" i="5"/>
  <c r="F93" i="5" s="1"/>
  <c r="C94" i="5"/>
  <c r="D94" i="5"/>
  <c r="E94" i="5"/>
  <c r="F94" i="5" s="1"/>
  <c r="C95" i="5"/>
  <c r="D95" i="5"/>
  <c r="E95" i="5"/>
  <c r="F95" i="5"/>
  <c r="C96" i="5"/>
  <c r="D96" i="5" s="1"/>
  <c r="E96" i="5"/>
  <c r="F96" i="5" s="1"/>
  <c r="C97" i="5"/>
  <c r="D97" i="5"/>
  <c r="E97" i="5"/>
  <c r="F97" i="5" s="1"/>
  <c r="C98" i="5"/>
  <c r="D98" i="5" s="1"/>
  <c r="E98" i="5"/>
  <c r="F98" i="5" s="1"/>
  <c r="C99" i="5"/>
  <c r="D99" i="5" s="1"/>
  <c r="E99" i="5"/>
  <c r="F99" i="5" s="1"/>
  <c r="C100" i="5"/>
  <c r="D100" i="5"/>
  <c r="E100" i="5"/>
  <c r="F100" i="5" s="1"/>
  <c r="C101" i="5"/>
  <c r="D101" i="5"/>
  <c r="E101" i="5"/>
  <c r="F101" i="5"/>
  <c r="C102" i="5"/>
  <c r="D102" i="5" s="1"/>
  <c r="E102" i="5"/>
  <c r="F102" i="5" s="1"/>
  <c r="C103" i="5"/>
  <c r="D103" i="5" s="1"/>
  <c r="E103" i="5"/>
  <c r="F103" i="5" s="1"/>
  <c r="C104" i="5"/>
  <c r="D104" i="5" s="1"/>
  <c r="E104" i="5"/>
  <c r="F104" i="5" s="1"/>
  <c r="C105" i="5"/>
  <c r="D105" i="5" s="1"/>
  <c r="E105" i="5"/>
  <c r="F105" i="5"/>
  <c r="C106" i="5"/>
  <c r="D106" i="5"/>
  <c r="E106" i="5"/>
  <c r="F106" i="5" s="1"/>
  <c r="C107" i="5"/>
  <c r="D107" i="5"/>
  <c r="E107" i="5"/>
  <c r="F107" i="5" s="1"/>
  <c r="C108" i="5"/>
  <c r="D108" i="5" s="1"/>
  <c r="E108" i="5"/>
  <c r="F108" i="5" s="1"/>
  <c r="C109" i="5"/>
  <c r="D109" i="5"/>
  <c r="E109" i="5"/>
  <c r="F109" i="5" s="1"/>
  <c r="C110" i="5"/>
  <c r="D110" i="5"/>
  <c r="E110" i="5"/>
  <c r="F110" i="5" s="1"/>
  <c r="C111" i="5"/>
  <c r="D111" i="5" s="1"/>
  <c r="E111" i="5"/>
  <c r="F111" i="5"/>
  <c r="C112" i="5"/>
  <c r="D112" i="5" s="1"/>
  <c r="E112" i="5"/>
  <c r="F112" i="5" s="1"/>
  <c r="C113" i="5"/>
  <c r="D113" i="5"/>
  <c r="E113" i="5"/>
  <c r="F113" i="5" s="1"/>
  <c r="C114" i="5"/>
  <c r="D114" i="5" s="1"/>
  <c r="E114" i="5"/>
  <c r="F114" i="5" s="1"/>
  <c r="C115" i="5"/>
  <c r="D115" i="5" s="1"/>
  <c r="E115" i="5"/>
  <c r="F115" i="5" s="1"/>
  <c r="C116" i="5"/>
  <c r="D116" i="5"/>
  <c r="E116" i="5"/>
  <c r="F116" i="5" s="1"/>
  <c r="C117" i="5"/>
  <c r="D117" i="5"/>
  <c r="E117" i="5"/>
  <c r="F117" i="5"/>
  <c r="C118" i="5"/>
  <c r="D118" i="5"/>
  <c r="E118" i="5"/>
  <c r="F118" i="5" s="1"/>
  <c r="C119" i="5"/>
  <c r="D119" i="5" s="1"/>
  <c r="E119" i="5"/>
  <c r="F119" i="5" s="1"/>
  <c r="C120" i="5"/>
  <c r="D120" i="5" s="1"/>
  <c r="E120" i="5"/>
  <c r="F120" i="5" s="1"/>
  <c r="C121" i="5"/>
  <c r="D121" i="5" s="1"/>
  <c r="E121" i="5"/>
  <c r="F121" i="5"/>
  <c r="C122" i="5"/>
  <c r="D122" i="5"/>
  <c r="E122" i="5"/>
  <c r="F122" i="5" s="1"/>
  <c r="C123" i="5"/>
  <c r="D123" i="5"/>
  <c r="E123" i="5"/>
  <c r="F123" i="5" s="1"/>
  <c r="C124" i="5"/>
  <c r="D124" i="5" s="1"/>
  <c r="E124" i="5"/>
  <c r="F124" i="5" s="1"/>
  <c r="C125" i="5"/>
  <c r="D125" i="5"/>
  <c r="E125" i="5"/>
  <c r="F125" i="5" s="1"/>
  <c r="C126" i="5"/>
  <c r="D126" i="5"/>
  <c r="E126" i="5"/>
  <c r="F126" i="5" s="1"/>
  <c r="C127" i="5"/>
  <c r="D127" i="5"/>
  <c r="E127" i="5"/>
  <c r="F127" i="5"/>
  <c r="C128" i="5"/>
  <c r="D128" i="5" s="1"/>
  <c r="E128" i="5"/>
  <c r="F128" i="5" s="1"/>
  <c r="C129" i="5"/>
  <c r="D129" i="5"/>
  <c r="E129" i="5"/>
  <c r="F129" i="5" s="1"/>
  <c r="C130" i="5"/>
  <c r="D130" i="5" s="1"/>
  <c r="E130" i="5"/>
  <c r="F130" i="5" s="1"/>
  <c r="C131" i="5"/>
  <c r="D131" i="5" s="1"/>
  <c r="E131" i="5"/>
  <c r="F131" i="5"/>
  <c r="C132" i="5"/>
  <c r="D132" i="5"/>
  <c r="E132" i="5"/>
  <c r="F132" i="5" s="1"/>
  <c r="C133" i="5"/>
  <c r="D133" i="5"/>
  <c r="E133" i="5"/>
  <c r="F133" i="5"/>
  <c r="C134" i="5"/>
  <c r="D134" i="5" s="1"/>
  <c r="E134" i="5"/>
  <c r="F134" i="5" s="1"/>
  <c r="C135" i="5"/>
  <c r="D135" i="5" s="1"/>
  <c r="E135" i="5"/>
  <c r="F135" i="5" s="1"/>
  <c r="C136" i="5"/>
  <c r="D136" i="5"/>
  <c r="E136" i="5"/>
  <c r="F136" i="5" s="1"/>
  <c r="C137" i="5"/>
  <c r="D137" i="5" s="1"/>
  <c r="E137" i="5"/>
  <c r="F137" i="5"/>
  <c r="C138" i="5"/>
  <c r="D138" i="5"/>
  <c r="E138" i="5"/>
  <c r="F138" i="5" s="1"/>
  <c r="C139" i="5"/>
  <c r="D139" i="5"/>
  <c r="E139" i="5"/>
  <c r="F139" i="5" s="1"/>
  <c r="C140" i="5"/>
  <c r="D140" i="5" s="1"/>
  <c r="E140" i="5"/>
  <c r="F140" i="5" s="1"/>
  <c r="C141" i="5"/>
  <c r="D141" i="5"/>
  <c r="E141" i="5"/>
  <c r="F141" i="5" s="1"/>
  <c r="C142" i="5"/>
  <c r="D142" i="5"/>
  <c r="E142" i="5"/>
  <c r="F142" i="5" s="1"/>
  <c r="C143" i="5"/>
  <c r="D143" i="5"/>
  <c r="E143" i="5"/>
  <c r="F143" i="5"/>
  <c r="C144" i="5"/>
  <c r="D144" i="5"/>
  <c r="E144" i="5"/>
  <c r="F144" i="5" s="1"/>
  <c r="C145" i="5"/>
  <c r="D145" i="5" s="1"/>
  <c r="E145" i="5"/>
  <c r="F145" i="5"/>
  <c r="C146" i="5"/>
  <c r="D146" i="5" s="1"/>
  <c r="E146" i="5"/>
  <c r="F146" i="5" s="1"/>
  <c r="C147" i="5"/>
  <c r="D147" i="5" s="1"/>
  <c r="E147" i="5"/>
  <c r="F147" i="5"/>
  <c r="C148" i="5"/>
  <c r="D148" i="5"/>
  <c r="E148" i="5"/>
  <c r="F148" i="5" s="1"/>
  <c r="C149" i="5"/>
  <c r="D149" i="5"/>
  <c r="E149" i="5"/>
  <c r="F149" i="5" s="1"/>
  <c r="C150" i="5"/>
  <c r="D150" i="5"/>
  <c r="E150" i="5"/>
  <c r="F150" i="5" s="1"/>
  <c r="C151" i="5"/>
  <c r="D151" i="5"/>
  <c r="E151" i="5"/>
  <c r="F151" i="5" s="1"/>
  <c r="C152" i="5"/>
  <c r="D152" i="5"/>
  <c r="E152" i="5"/>
  <c r="F152" i="5" s="1"/>
  <c r="C153" i="5"/>
  <c r="D153" i="5" s="1"/>
  <c r="E153" i="5"/>
  <c r="F153" i="5"/>
  <c r="C154" i="5"/>
  <c r="D154" i="5" s="1"/>
  <c r="E154" i="5"/>
  <c r="F154" i="5" s="1"/>
  <c r="C155" i="5"/>
  <c r="D155" i="5"/>
  <c r="E155" i="5"/>
  <c r="F155" i="5"/>
  <c r="C156" i="5"/>
  <c r="D156" i="5" s="1"/>
  <c r="E156" i="5"/>
  <c r="F156" i="5" s="1"/>
  <c r="C157" i="5"/>
  <c r="D157" i="5"/>
  <c r="E157" i="5"/>
  <c r="F157" i="5" s="1"/>
  <c r="C158" i="5"/>
  <c r="D158" i="5"/>
  <c r="E158" i="5"/>
  <c r="F158" i="5" s="1"/>
  <c r="C159" i="5"/>
  <c r="D159" i="5"/>
  <c r="E159" i="5"/>
  <c r="F159" i="5"/>
  <c r="C160" i="5"/>
  <c r="D160" i="5"/>
  <c r="E160" i="5"/>
  <c r="F160" i="5" s="1"/>
  <c r="E6" i="5"/>
  <c r="F6" i="5" s="1"/>
  <c r="E7" i="5"/>
  <c r="F7" i="5" s="1"/>
  <c r="E8" i="5"/>
  <c r="F8" i="5" s="1"/>
  <c r="E9" i="5"/>
  <c r="F9" i="5"/>
  <c r="E10" i="5"/>
  <c r="F10" i="5" s="1"/>
  <c r="E11" i="5"/>
  <c r="F11" i="5" s="1"/>
  <c r="F163" i="5"/>
  <c r="C4" i="5"/>
  <c r="D4" i="5"/>
  <c r="C5" i="5"/>
  <c r="D5" i="5" s="1"/>
  <c r="C6" i="5"/>
  <c r="D6" i="5"/>
  <c r="C7" i="5"/>
  <c r="D7" i="5"/>
  <c r="C8" i="5"/>
  <c r="D8" i="5"/>
  <c r="C9" i="5"/>
  <c r="D9" i="5"/>
  <c r="D161" i="5" s="1"/>
  <c r="C10" i="5"/>
  <c r="D10" i="5" s="1"/>
  <c r="C11" i="5"/>
  <c r="D11" i="5"/>
  <c r="D3" i="5"/>
  <c r="C3" i="5"/>
  <c r="I3" i="1"/>
  <c r="J3" i="1"/>
  <c r="K3" i="1"/>
  <c r="L3" i="1"/>
  <c r="I4" i="1"/>
  <c r="J4" i="1"/>
  <c r="K4" i="1"/>
  <c r="L4" i="1"/>
  <c r="L5" i="1"/>
  <c r="I49" i="1"/>
  <c r="K70" i="1"/>
  <c r="K105" i="1"/>
  <c r="K119" i="1"/>
  <c r="K145" i="1"/>
  <c r="L159" i="1"/>
  <c r="I160" i="1"/>
  <c r="J160" i="1"/>
  <c r="K160" i="1"/>
  <c r="L160" i="1"/>
  <c r="L2" i="1"/>
  <c r="K2" i="1"/>
  <c r="J2" i="1"/>
  <c r="I2" i="1"/>
  <c r="H3" i="1"/>
  <c r="H4" i="1"/>
  <c r="H5" i="1"/>
  <c r="I5" i="1" s="1"/>
  <c r="H6" i="1"/>
  <c r="H7" i="1"/>
  <c r="I7" i="1" s="1"/>
  <c r="H8" i="1"/>
  <c r="L8" i="1" s="1"/>
  <c r="H9" i="1"/>
  <c r="J9" i="1" s="1"/>
  <c r="H10" i="1"/>
  <c r="I10" i="1" s="1"/>
  <c r="H11" i="1"/>
  <c r="J11" i="1" s="1"/>
  <c r="H12" i="1"/>
  <c r="L12" i="1" s="1"/>
  <c r="H13" i="1"/>
  <c r="H14" i="1"/>
  <c r="L14" i="1" s="1"/>
  <c r="H15" i="1"/>
  <c r="I15" i="1" s="1"/>
  <c r="H16" i="1"/>
  <c r="L16" i="1" s="1"/>
  <c r="H17" i="1"/>
  <c r="J17" i="1" s="1"/>
  <c r="H18" i="1"/>
  <c r="I18" i="1" s="1"/>
  <c r="H19" i="1"/>
  <c r="J19" i="1" s="1"/>
  <c r="H20" i="1"/>
  <c r="K20" i="1" s="1"/>
  <c r="H21" i="1"/>
  <c r="H22" i="1"/>
  <c r="H23" i="1"/>
  <c r="I23" i="1" s="1"/>
  <c r="H24" i="1"/>
  <c r="H25" i="1"/>
  <c r="J25" i="1" s="1"/>
  <c r="H26" i="1"/>
  <c r="I26" i="1" s="1"/>
  <c r="H27" i="1"/>
  <c r="J27" i="1" s="1"/>
  <c r="H28" i="1"/>
  <c r="L28" i="1" s="1"/>
  <c r="H29" i="1"/>
  <c r="H30" i="1"/>
  <c r="K30" i="1" s="1"/>
  <c r="H31" i="1"/>
  <c r="I31" i="1" s="1"/>
  <c r="H32" i="1"/>
  <c r="H33" i="1"/>
  <c r="J33" i="1" s="1"/>
  <c r="H34" i="1"/>
  <c r="I34" i="1" s="1"/>
  <c r="H35" i="1"/>
  <c r="J35" i="1" s="1"/>
  <c r="H36" i="1"/>
  <c r="K36" i="1" s="1"/>
  <c r="H37" i="1"/>
  <c r="H38" i="1"/>
  <c r="K38" i="1" s="1"/>
  <c r="H39" i="1"/>
  <c r="I39" i="1" s="1"/>
  <c r="H40" i="1"/>
  <c r="H41" i="1"/>
  <c r="J41" i="1" s="1"/>
  <c r="H42" i="1"/>
  <c r="I42" i="1" s="1"/>
  <c r="H43" i="1"/>
  <c r="J43" i="1" s="1"/>
  <c r="H44" i="1"/>
  <c r="K44" i="1" s="1"/>
  <c r="H45" i="1"/>
  <c r="H46" i="1"/>
  <c r="K46" i="1" s="1"/>
  <c r="H47" i="1"/>
  <c r="I47" i="1" s="1"/>
  <c r="H48" i="1"/>
  <c r="L48" i="1" s="1"/>
  <c r="H49" i="1"/>
  <c r="J49" i="1" s="1"/>
  <c r="H50" i="1"/>
  <c r="I50" i="1" s="1"/>
  <c r="H51" i="1"/>
  <c r="J51" i="1" s="1"/>
  <c r="H52" i="1"/>
  <c r="K52" i="1" s="1"/>
  <c r="H53" i="1"/>
  <c r="H54" i="1"/>
  <c r="H55" i="1"/>
  <c r="I55" i="1" s="1"/>
  <c r="H56" i="1"/>
  <c r="K56" i="1" s="1"/>
  <c r="H57" i="1"/>
  <c r="J57" i="1" s="1"/>
  <c r="H58" i="1"/>
  <c r="I58" i="1" s="1"/>
  <c r="H59" i="1"/>
  <c r="J59" i="1" s="1"/>
  <c r="H60" i="1"/>
  <c r="L60" i="1" s="1"/>
  <c r="H61" i="1"/>
  <c r="H62" i="1"/>
  <c r="L62" i="1" s="1"/>
  <c r="H63" i="1"/>
  <c r="J63" i="1" s="1"/>
  <c r="H64" i="1"/>
  <c r="H65" i="1"/>
  <c r="J65" i="1" s="1"/>
  <c r="H66" i="1"/>
  <c r="I66" i="1" s="1"/>
  <c r="H67" i="1"/>
  <c r="J67" i="1" s="1"/>
  <c r="H68" i="1"/>
  <c r="K68" i="1" s="1"/>
  <c r="H69" i="1"/>
  <c r="H70" i="1"/>
  <c r="H71" i="1"/>
  <c r="J71" i="1" s="1"/>
  <c r="H72" i="1"/>
  <c r="H73" i="1"/>
  <c r="J73" i="1" s="1"/>
  <c r="H74" i="1"/>
  <c r="I74" i="1" s="1"/>
  <c r="H75" i="1"/>
  <c r="J75" i="1" s="1"/>
  <c r="H76" i="1"/>
  <c r="K76" i="1" s="1"/>
  <c r="H77" i="1"/>
  <c r="H78" i="1"/>
  <c r="H79" i="1"/>
  <c r="J79" i="1" s="1"/>
  <c r="H80" i="1"/>
  <c r="K80" i="1" s="1"/>
  <c r="H81" i="1"/>
  <c r="J81" i="1" s="1"/>
  <c r="H82" i="1"/>
  <c r="I82" i="1" s="1"/>
  <c r="H83" i="1"/>
  <c r="J83" i="1" s="1"/>
  <c r="H84" i="1"/>
  <c r="L84" i="1" s="1"/>
  <c r="H85" i="1"/>
  <c r="H86" i="1"/>
  <c r="K86" i="1" s="1"/>
  <c r="H87" i="1"/>
  <c r="J87" i="1" s="1"/>
  <c r="H88" i="1"/>
  <c r="K88" i="1" s="1"/>
  <c r="H89" i="1"/>
  <c r="J89" i="1" s="1"/>
  <c r="H90" i="1"/>
  <c r="I90" i="1" s="1"/>
  <c r="H91" i="1"/>
  <c r="J91" i="1" s="1"/>
  <c r="H92" i="1"/>
  <c r="L92" i="1" s="1"/>
  <c r="H93" i="1"/>
  <c r="H94" i="1"/>
  <c r="L94" i="1" s="1"/>
  <c r="H95" i="1"/>
  <c r="J95" i="1" s="1"/>
  <c r="H96" i="1"/>
  <c r="H97" i="1"/>
  <c r="J97" i="1" s="1"/>
  <c r="H98" i="1"/>
  <c r="I98" i="1" s="1"/>
  <c r="H99" i="1"/>
  <c r="J99" i="1" s="1"/>
  <c r="H100" i="1"/>
  <c r="L100" i="1" s="1"/>
  <c r="H101" i="1"/>
  <c r="H102" i="1"/>
  <c r="K102" i="1" s="1"/>
  <c r="H103" i="1"/>
  <c r="J103" i="1" s="1"/>
  <c r="H104" i="1"/>
  <c r="H105" i="1"/>
  <c r="J105" i="1" s="1"/>
  <c r="H106" i="1"/>
  <c r="I106" i="1" s="1"/>
  <c r="H107" i="1"/>
  <c r="J107" i="1" s="1"/>
  <c r="H108" i="1"/>
  <c r="K108" i="1" s="1"/>
  <c r="H109" i="1"/>
  <c r="H110" i="1"/>
  <c r="K110" i="1" s="1"/>
  <c r="H111" i="1"/>
  <c r="J111" i="1" s="1"/>
  <c r="H112" i="1"/>
  <c r="H113" i="1"/>
  <c r="J113" i="1" s="1"/>
  <c r="H114" i="1"/>
  <c r="I114" i="1" s="1"/>
  <c r="H115" i="1"/>
  <c r="J115" i="1" s="1"/>
  <c r="H116" i="1"/>
  <c r="K116" i="1" s="1"/>
  <c r="H117" i="1"/>
  <c r="H118" i="1"/>
  <c r="K118" i="1" s="1"/>
  <c r="H119" i="1"/>
  <c r="J119" i="1" s="1"/>
  <c r="H120" i="1"/>
  <c r="H121" i="1"/>
  <c r="J121" i="1" s="1"/>
  <c r="H122" i="1"/>
  <c r="I122" i="1" s="1"/>
  <c r="H123" i="1"/>
  <c r="J123" i="1" s="1"/>
  <c r="H124" i="1"/>
  <c r="K124" i="1" s="1"/>
  <c r="H125" i="1"/>
  <c r="H126" i="1"/>
  <c r="K126" i="1" s="1"/>
  <c r="H127" i="1"/>
  <c r="J127" i="1" s="1"/>
  <c r="H128" i="1"/>
  <c r="H129" i="1"/>
  <c r="J129" i="1" s="1"/>
  <c r="H130" i="1"/>
  <c r="I130" i="1" s="1"/>
  <c r="H131" i="1"/>
  <c r="J131" i="1" s="1"/>
  <c r="H132" i="1"/>
  <c r="K132" i="1" s="1"/>
  <c r="H133" i="1"/>
  <c r="H134" i="1"/>
  <c r="K134" i="1" s="1"/>
  <c r="H135" i="1"/>
  <c r="J135" i="1" s="1"/>
  <c r="H136" i="1"/>
  <c r="K136" i="1" s="1"/>
  <c r="H137" i="1"/>
  <c r="J137" i="1" s="1"/>
  <c r="H138" i="1"/>
  <c r="I138" i="1" s="1"/>
  <c r="H139" i="1"/>
  <c r="J139" i="1" s="1"/>
  <c r="H140" i="1"/>
  <c r="K140" i="1" s="1"/>
  <c r="H141" i="1"/>
  <c r="H142" i="1"/>
  <c r="K142" i="1" s="1"/>
  <c r="H143" i="1"/>
  <c r="J143" i="1" s="1"/>
  <c r="H144" i="1"/>
  <c r="H145" i="1"/>
  <c r="J145" i="1" s="1"/>
  <c r="H146" i="1"/>
  <c r="I146" i="1" s="1"/>
  <c r="H147" i="1"/>
  <c r="J147" i="1" s="1"/>
  <c r="H148" i="1"/>
  <c r="K148" i="1" s="1"/>
  <c r="H149" i="1"/>
  <c r="H150" i="1"/>
  <c r="K150" i="1" s="1"/>
  <c r="H151" i="1"/>
  <c r="J151" i="1" s="1"/>
  <c r="H152" i="1"/>
  <c r="H153" i="1"/>
  <c r="J153" i="1" s="1"/>
  <c r="H154" i="1"/>
  <c r="I154" i="1" s="1"/>
  <c r="H155" i="1"/>
  <c r="J155" i="1" s="1"/>
  <c r="H156" i="1"/>
  <c r="K156" i="1" s="1"/>
  <c r="H157" i="1"/>
  <c r="H158" i="1"/>
  <c r="K158" i="1" s="1"/>
  <c r="H159" i="1"/>
  <c r="I159" i="1" s="1"/>
  <c r="H160" i="1"/>
  <c r="H2" i="1"/>
  <c r="C161" i="1"/>
  <c r="D161" i="1"/>
  <c r="E161" i="1"/>
  <c r="B161" i="1"/>
  <c r="K159" i="1" l="1"/>
  <c r="I145" i="1"/>
  <c r="I119" i="1"/>
  <c r="L98" i="1"/>
  <c r="I65" i="1"/>
  <c r="K47" i="1"/>
  <c r="K5" i="1"/>
  <c r="J159" i="1"/>
  <c r="K143" i="1"/>
  <c r="K98" i="1"/>
  <c r="K63" i="1"/>
  <c r="K41" i="1"/>
  <c r="J5" i="1"/>
  <c r="L138" i="1"/>
  <c r="K113" i="1"/>
  <c r="L90" i="1"/>
  <c r="I63" i="1"/>
  <c r="I41" i="1"/>
  <c r="K138" i="1"/>
  <c r="I113" i="1"/>
  <c r="K57" i="1"/>
  <c r="K151" i="1"/>
  <c r="K137" i="1"/>
  <c r="K111" i="1"/>
  <c r="I79" i="1"/>
  <c r="I57" i="1"/>
  <c r="I33" i="1"/>
  <c r="I151" i="1"/>
  <c r="L130" i="1"/>
  <c r="L106" i="1"/>
  <c r="K71" i="1"/>
  <c r="K55" i="1"/>
  <c r="K106" i="1"/>
  <c r="I71" i="1"/>
  <c r="K49" i="1"/>
  <c r="L10" i="1"/>
  <c r="D161" i="6"/>
  <c r="F161" i="6"/>
  <c r="H161" i="6"/>
  <c r="H163" i="5"/>
  <c r="H161" i="5"/>
  <c r="F161" i="5"/>
  <c r="I83" i="1"/>
  <c r="I155" i="1"/>
  <c r="I143" i="1"/>
  <c r="I137" i="1"/>
  <c r="K130" i="1"/>
  <c r="I123" i="1"/>
  <c r="I111" i="1"/>
  <c r="I105" i="1"/>
  <c r="K97" i="1"/>
  <c r="K90" i="1"/>
  <c r="L82" i="1"/>
  <c r="I75" i="1"/>
  <c r="K67" i="1"/>
  <c r="L52" i="1"/>
  <c r="K35" i="1"/>
  <c r="I27" i="1"/>
  <c r="L18" i="1"/>
  <c r="K10" i="1"/>
  <c r="K123" i="1"/>
  <c r="K75" i="1"/>
  <c r="K27" i="1"/>
  <c r="L154" i="1"/>
  <c r="K147" i="1"/>
  <c r="K135" i="1"/>
  <c r="K129" i="1"/>
  <c r="L122" i="1"/>
  <c r="K115" i="1"/>
  <c r="K103" i="1"/>
  <c r="I97" i="1"/>
  <c r="K89" i="1"/>
  <c r="K82" i="1"/>
  <c r="L74" i="1"/>
  <c r="I67" i="1"/>
  <c r="K59" i="1"/>
  <c r="K51" i="1"/>
  <c r="K43" i="1"/>
  <c r="I35" i="1"/>
  <c r="L26" i="1"/>
  <c r="K18" i="1"/>
  <c r="K9" i="1"/>
  <c r="I19" i="1"/>
  <c r="K154" i="1"/>
  <c r="I147" i="1"/>
  <c r="I135" i="1"/>
  <c r="I129" i="1"/>
  <c r="K122" i="1"/>
  <c r="I115" i="1"/>
  <c r="I103" i="1"/>
  <c r="K95" i="1"/>
  <c r="I89" i="1"/>
  <c r="K81" i="1"/>
  <c r="K74" i="1"/>
  <c r="L66" i="1"/>
  <c r="I59" i="1"/>
  <c r="I51" i="1"/>
  <c r="I43" i="1"/>
  <c r="L34" i="1"/>
  <c r="K26" i="1"/>
  <c r="K17" i="1"/>
  <c r="I9" i="1"/>
  <c r="K153" i="1"/>
  <c r="L146" i="1"/>
  <c r="K139" i="1"/>
  <c r="K127" i="1"/>
  <c r="K121" i="1"/>
  <c r="L114" i="1"/>
  <c r="K107" i="1"/>
  <c r="I95" i="1"/>
  <c r="K87" i="1"/>
  <c r="I81" i="1"/>
  <c r="K73" i="1"/>
  <c r="K66" i="1"/>
  <c r="L58" i="1"/>
  <c r="L50" i="1"/>
  <c r="L42" i="1"/>
  <c r="K34" i="1"/>
  <c r="K25" i="1"/>
  <c r="I17" i="1"/>
  <c r="K155" i="1"/>
  <c r="I153" i="1"/>
  <c r="K146" i="1"/>
  <c r="I139" i="1"/>
  <c r="I127" i="1"/>
  <c r="I121" i="1"/>
  <c r="K114" i="1"/>
  <c r="I107" i="1"/>
  <c r="K99" i="1"/>
  <c r="I87" i="1"/>
  <c r="K79" i="1"/>
  <c r="I73" i="1"/>
  <c r="K65" i="1"/>
  <c r="K58" i="1"/>
  <c r="K50" i="1"/>
  <c r="K42" i="1"/>
  <c r="K33" i="1"/>
  <c r="I25" i="1"/>
  <c r="K131" i="1"/>
  <c r="I99" i="1"/>
  <c r="K91" i="1"/>
  <c r="L20" i="1"/>
  <c r="K11" i="1"/>
  <c r="I131" i="1"/>
  <c r="I91" i="1"/>
  <c r="K83" i="1"/>
  <c r="K19" i="1"/>
  <c r="I11" i="1"/>
  <c r="I120" i="1"/>
  <c r="J120" i="1"/>
  <c r="I104" i="1"/>
  <c r="J104" i="1"/>
  <c r="I64" i="1"/>
  <c r="J64" i="1"/>
  <c r="I32" i="1"/>
  <c r="J32" i="1"/>
  <c r="L80" i="1"/>
  <c r="K48" i="1"/>
  <c r="L36" i="1"/>
  <c r="L32" i="1"/>
  <c r="I150" i="1"/>
  <c r="J150" i="1"/>
  <c r="I134" i="1"/>
  <c r="J134" i="1"/>
  <c r="I126" i="1"/>
  <c r="J126" i="1"/>
  <c r="I118" i="1"/>
  <c r="J118" i="1"/>
  <c r="I110" i="1"/>
  <c r="J110" i="1"/>
  <c r="I102" i="1"/>
  <c r="J102" i="1"/>
  <c r="I94" i="1"/>
  <c r="J94" i="1"/>
  <c r="I86" i="1"/>
  <c r="J86" i="1"/>
  <c r="I78" i="1"/>
  <c r="J78" i="1"/>
  <c r="I70" i="1"/>
  <c r="J70" i="1"/>
  <c r="I62" i="1"/>
  <c r="J62" i="1"/>
  <c r="I54" i="1"/>
  <c r="J54" i="1"/>
  <c r="I46" i="1"/>
  <c r="J46" i="1"/>
  <c r="I38" i="1"/>
  <c r="J38" i="1"/>
  <c r="I30" i="1"/>
  <c r="J30" i="1"/>
  <c r="I22" i="1"/>
  <c r="J22" i="1"/>
  <c r="K22" i="1"/>
  <c r="I14" i="1"/>
  <c r="J14" i="1"/>
  <c r="K14" i="1"/>
  <c r="I6" i="1"/>
  <c r="J6" i="1"/>
  <c r="K6" i="1"/>
  <c r="K94" i="1"/>
  <c r="K84" i="1"/>
  <c r="K62" i="1"/>
  <c r="K32" i="1"/>
  <c r="L6" i="1"/>
  <c r="I128" i="1"/>
  <c r="J128" i="1"/>
  <c r="I96" i="1"/>
  <c r="J96" i="1"/>
  <c r="I72" i="1"/>
  <c r="J72" i="1"/>
  <c r="I40" i="1"/>
  <c r="J40" i="1"/>
  <c r="K104" i="1"/>
  <c r="K72" i="1"/>
  <c r="I158" i="1"/>
  <c r="J158" i="1"/>
  <c r="I142" i="1"/>
  <c r="J142" i="1"/>
  <c r="J157" i="1"/>
  <c r="L157" i="1"/>
  <c r="J149" i="1"/>
  <c r="L149" i="1"/>
  <c r="J141" i="1"/>
  <c r="L141" i="1"/>
  <c r="J133" i="1"/>
  <c r="L133" i="1"/>
  <c r="J125" i="1"/>
  <c r="L125" i="1"/>
  <c r="J117" i="1"/>
  <c r="L117" i="1"/>
  <c r="J109" i="1"/>
  <c r="L109" i="1"/>
  <c r="I101" i="1"/>
  <c r="J101" i="1"/>
  <c r="K101" i="1"/>
  <c r="L101" i="1"/>
  <c r="I93" i="1"/>
  <c r="J93" i="1"/>
  <c r="K93" i="1"/>
  <c r="L93" i="1"/>
  <c r="I85" i="1"/>
  <c r="J85" i="1"/>
  <c r="K85" i="1"/>
  <c r="L85" i="1"/>
  <c r="I77" i="1"/>
  <c r="J77" i="1"/>
  <c r="K77" i="1"/>
  <c r="L77" i="1"/>
  <c r="I69" i="1"/>
  <c r="J69" i="1"/>
  <c r="K69" i="1"/>
  <c r="L69" i="1"/>
  <c r="I61" i="1"/>
  <c r="J61" i="1"/>
  <c r="K61" i="1"/>
  <c r="L61" i="1"/>
  <c r="I53" i="1"/>
  <c r="J53" i="1"/>
  <c r="K53" i="1"/>
  <c r="L53" i="1"/>
  <c r="I45" i="1"/>
  <c r="J45" i="1"/>
  <c r="K45" i="1"/>
  <c r="L45" i="1"/>
  <c r="I37" i="1"/>
  <c r="J37" i="1"/>
  <c r="K37" i="1"/>
  <c r="L37" i="1"/>
  <c r="I29" i="1"/>
  <c r="J29" i="1"/>
  <c r="K29" i="1"/>
  <c r="L29" i="1"/>
  <c r="I21" i="1"/>
  <c r="J21" i="1"/>
  <c r="K21" i="1"/>
  <c r="L21" i="1"/>
  <c r="I13" i="1"/>
  <c r="J13" i="1"/>
  <c r="K13" i="1"/>
  <c r="L13" i="1"/>
  <c r="L158" i="1"/>
  <c r="L150" i="1"/>
  <c r="L142" i="1"/>
  <c r="L134" i="1"/>
  <c r="L126" i="1"/>
  <c r="L118" i="1"/>
  <c r="L110" i="1"/>
  <c r="L102" i="1"/>
  <c r="L88" i="1"/>
  <c r="L70" i="1"/>
  <c r="L56" i="1"/>
  <c r="L46" i="1"/>
  <c r="L30" i="1"/>
  <c r="I144" i="1"/>
  <c r="J144" i="1"/>
  <c r="I80" i="1"/>
  <c r="J80" i="1"/>
  <c r="I24" i="1"/>
  <c r="J24" i="1"/>
  <c r="K128" i="1"/>
  <c r="I156" i="1"/>
  <c r="J156" i="1"/>
  <c r="I132" i="1"/>
  <c r="J132" i="1"/>
  <c r="I108" i="1"/>
  <c r="J108" i="1"/>
  <c r="I76" i="1"/>
  <c r="J76" i="1"/>
  <c r="I52" i="1"/>
  <c r="J52" i="1"/>
  <c r="I12" i="1"/>
  <c r="J12" i="1"/>
  <c r="K12" i="1"/>
  <c r="K157" i="1"/>
  <c r="K149" i="1"/>
  <c r="K141" i="1"/>
  <c r="K133" i="1"/>
  <c r="K125" i="1"/>
  <c r="K117" i="1"/>
  <c r="K109" i="1"/>
  <c r="L96" i="1"/>
  <c r="L78" i="1"/>
  <c r="L68" i="1"/>
  <c r="L64" i="1"/>
  <c r="L44" i="1"/>
  <c r="L40" i="1"/>
  <c r="L24" i="1"/>
  <c r="I152" i="1"/>
  <c r="J152" i="1"/>
  <c r="I112" i="1"/>
  <c r="J112" i="1"/>
  <c r="I56" i="1"/>
  <c r="J56" i="1"/>
  <c r="I8" i="1"/>
  <c r="J8" i="1"/>
  <c r="K8" i="1"/>
  <c r="K152" i="1"/>
  <c r="K120" i="1"/>
  <c r="I140" i="1"/>
  <c r="J140" i="1"/>
  <c r="I116" i="1"/>
  <c r="J116" i="1"/>
  <c r="I100" i="1"/>
  <c r="J100" i="1"/>
  <c r="I84" i="1"/>
  <c r="J84" i="1"/>
  <c r="I60" i="1"/>
  <c r="J60" i="1"/>
  <c r="I36" i="1"/>
  <c r="J36" i="1"/>
  <c r="I28" i="1"/>
  <c r="J28" i="1"/>
  <c r="K60" i="1"/>
  <c r="I157" i="1"/>
  <c r="I149" i="1"/>
  <c r="I141" i="1"/>
  <c r="I133" i="1"/>
  <c r="I125" i="1"/>
  <c r="I117" i="1"/>
  <c r="I109" i="1"/>
  <c r="K100" i="1"/>
  <c r="K96" i="1"/>
  <c r="K78" i="1"/>
  <c r="K64" i="1"/>
  <c r="L54" i="1"/>
  <c r="K40" i="1"/>
  <c r="K28" i="1"/>
  <c r="K24" i="1"/>
  <c r="I136" i="1"/>
  <c r="J136" i="1"/>
  <c r="I88" i="1"/>
  <c r="J88" i="1"/>
  <c r="I48" i="1"/>
  <c r="J48" i="1"/>
  <c r="I16" i="1"/>
  <c r="J16" i="1"/>
  <c r="K16" i="1"/>
  <c r="K144" i="1"/>
  <c r="K112" i="1"/>
  <c r="I148" i="1"/>
  <c r="J148" i="1"/>
  <c r="I124" i="1"/>
  <c r="J124" i="1"/>
  <c r="I92" i="1"/>
  <c r="J92" i="1"/>
  <c r="I68" i="1"/>
  <c r="J68" i="1"/>
  <c r="I44" i="1"/>
  <c r="J44" i="1"/>
  <c r="I20" i="1"/>
  <c r="J20" i="1"/>
  <c r="K92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86" i="1"/>
  <c r="L76" i="1"/>
  <c r="L72" i="1"/>
  <c r="K54" i="1"/>
  <c r="L38" i="1"/>
  <c r="L2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L155" i="1"/>
  <c r="L153" i="1"/>
  <c r="L151" i="1"/>
  <c r="L147" i="1"/>
  <c r="L145" i="1"/>
  <c r="L143" i="1"/>
  <c r="L139" i="1"/>
  <c r="L137" i="1"/>
  <c r="L135" i="1"/>
  <c r="L131" i="1"/>
  <c r="L129" i="1"/>
  <c r="L127" i="1"/>
  <c r="L123" i="1"/>
  <c r="L121" i="1"/>
  <c r="L119" i="1"/>
  <c r="L115" i="1"/>
  <c r="L113" i="1"/>
  <c r="L111" i="1"/>
  <c r="L107" i="1"/>
  <c r="L105" i="1"/>
  <c r="L103" i="1"/>
  <c r="L99" i="1"/>
  <c r="L97" i="1"/>
  <c r="L95" i="1"/>
  <c r="L91" i="1"/>
  <c r="L89" i="1"/>
  <c r="L87" i="1"/>
  <c r="L83" i="1"/>
  <c r="L81" i="1"/>
  <c r="L79" i="1"/>
  <c r="L75" i="1"/>
  <c r="L73" i="1"/>
  <c r="L71" i="1"/>
  <c r="L67" i="1"/>
  <c r="L65" i="1"/>
  <c r="L63" i="1"/>
  <c r="L59" i="1"/>
  <c r="L57" i="1"/>
  <c r="L55" i="1"/>
  <c r="L51" i="1"/>
  <c r="L49" i="1"/>
  <c r="L47" i="1"/>
  <c r="L43" i="1"/>
  <c r="L41" i="1"/>
  <c r="L39" i="1"/>
  <c r="L35" i="1"/>
  <c r="L33" i="1"/>
  <c r="L31" i="1"/>
  <c r="L27" i="1"/>
  <c r="L25" i="1"/>
  <c r="L23" i="1"/>
  <c r="L19" i="1"/>
  <c r="L17" i="1"/>
  <c r="L15" i="1"/>
  <c r="L11" i="1"/>
  <c r="L9" i="1"/>
  <c r="L7" i="1"/>
  <c r="K39" i="1"/>
  <c r="K31" i="1"/>
  <c r="K23" i="1"/>
  <c r="K15" i="1"/>
  <c r="K7" i="1"/>
  <c r="J55" i="1"/>
  <c r="J47" i="1"/>
  <c r="J39" i="1"/>
  <c r="J31" i="1"/>
  <c r="J23" i="1"/>
  <c r="J15" i="1"/>
  <c r="J7" i="1"/>
  <c r="C162" i="4"/>
  <c r="C170" i="4"/>
  <c r="C178" i="4"/>
  <c r="C186" i="4"/>
  <c r="C194" i="4"/>
  <c r="C202" i="4"/>
  <c r="C210" i="4"/>
  <c r="C218" i="4"/>
  <c r="C226" i="4"/>
  <c r="C234" i="4"/>
  <c r="C164" i="4"/>
  <c r="C188" i="4"/>
  <c r="C212" i="4"/>
  <c r="C228" i="4"/>
  <c r="C169" i="4"/>
  <c r="C163" i="4"/>
  <c r="C171" i="4"/>
  <c r="C179" i="4"/>
  <c r="C187" i="4"/>
  <c r="C195" i="4"/>
  <c r="C203" i="4"/>
  <c r="C211" i="4"/>
  <c r="C219" i="4"/>
  <c r="C227" i="4"/>
  <c r="C235" i="4"/>
  <c r="C172" i="4"/>
  <c r="C180" i="4"/>
  <c r="C196" i="4"/>
  <c r="C220" i="4"/>
  <c r="C236" i="4"/>
  <c r="C193" i="4"/>
  <c r="C204" i="4"/>
  <c r="C161" i="4"/>
  <c r="C165" i="4"/>
  <c r="C173" i="4"/>
  <c r="C181" i="4"/>
  <c r="C189" i="4"/>
  <c r="C197" i="4"/>
  <c r="C205" i="4"/>
  <c r="C213" i="4"/>
  <c r="C221" i="4"/>
  <c r="C229" i="4"/>
  <c r="C237" i="4"/>
  <c r="C175" i="4"/>
  <c r="C183" i="4"/>
  <c r="C199" i="4"/>
  <c r="C215" i="4"/>
  <c r="C231" i="4"/>
  <c r="C176" i="4"/>
  <c r="C184" i="4"/>
  <c r="C200" i="4"/>
  <c r="C216" i="4"/>
  <c r="C232" i="4"/>
  <c r="C240" i="4"/>
  <c r="C185" i="4"/>
  <c r="C201" i="4"/>
  <c r="C217" i="4"/>
  <c r="C233" i="4"/>
  <c r="C166" i="4"/>
  <c r="C174" i="4"/>
  <c r="C182" i="4"/>
  <c r="C190" i="4"/>
  <c r="C198" i="4"/>
  <c r="C206" i="4"/>
  <c r="C214" i="4"/>
  <c r="C222" i="4"/>
  <c r="C230" i="4"/>
  <c r="C238" i="4"/>
  <c r="C167" i="4"/>
  <c r="C191" i="4"/>
  <c r="C207" i="4"/>
  <c r="C223" i="4"/>
  <c r="C239" i="4"/>
  <c r="C168" i="4"/>
  <c r="C192" i="4"/>
  <c r="C208" i="4"/>
  <c r="C224" i="4"/>
  <c r="C177" i="4"/>
  <c r="C209" i="4"/>
  <c r="C225" i="4"/>
  <c r="C163" i="3"/>
  <c r="C165" i="3"/>
  <c r="C173" i="3"/>
  <c r="C181" i="3"/>
  <c r="C189" i="3"/>
  <c r="C197" i="3"/>
  <c r="H6" i="3"/>
  <c r="C166" i="3"/>
  <c r="C174" i="3"/>
  <c r="C182" i="3"/>
  <c r="C190" i="3"/>
  <c r="C198" i="3"/>
  <c r="H7" i="3"/>
  <c r="C167" i="3"/>
  <c r="C175" i="3"/>
  <c r="C183" i="3"/>
  <c r="C191" i="3"/>
  <c r="C199" i="3"/>
  <c r="H8" i="3"/>
  <c r="C171" i="3"/>
  <c r="C195" i="3"/>
  <c r="H4" i="3"/>
  <c r="C172" i="3"/>
  <c r="C188" i="3"/>
  <c r="H5" i="3"/>
  <c r="C168" i="3"/>
  <c r="C176" i="3"/>
  <c r="C184" i="3"/>
  <c r="C192" i="3"/>
  <c r="C200" i="3"/>
  <c r="C161" i="3"/>
  <c r="C169" i="3"/>
  <c r="C177" i="3"/>
  <c r="C185" i="3"/>
  <c r="C193" i="3"/>
  <c r="H2" i="3"/>
  <c r="C162" i="3"/>
  <c r="C170" i="3"/>
  <c r="C178" i="3"/>
  <c r="C186" i="3"/>
  <c r="C194" i="3"/>
  <c r="H3" i="3"/>
  <c r="C179" i="3"/>
  <c r="C187" i="3"/>
  <c r="C164" i="3"/>
  <c r="C180" i="3"/>
  <c r="C196" i="3"/>
  <c r="J161" i="1" l="1"/>
  <c r="K161" i="1"/>
  <c r="L161" i="1"/>
  <c r="I161" i="1"/>
  <c r="I163" i="1" s="1"/>
  <c r="D163" i="1" s="1"/>
  <c r="D225" i="4"/>
  <c r="D208" i="4"/>
  <c r="E223" i="4"/>
  <c r="D238" i="4"/>
  <c r="D206" i="4"/>
  <c r="D174" i="4"/>
  <c r="E201" i="4"/>
  <c r="E216" i="4"/>
  <c r="D231" i="4"/>
  <c r="D175" i="4"/>
  <c r="D213" i="4"/>
  <c r="D181" i="4"/>
  <c r="D204" i="4"/>
  <c r="D196" i="4"/>
  <c r="D227" i="4"/>
  <c r="D195" i="4"/>
  <c r="D163" i="4"/>
  <c r="D188" i="4"/>
  <c r="D218" i="4"/>
  <c r="D186" i="4"/>
  <c r="D209" i="4"/>
  <c r="E207" i="4"/>
  <c r="D230" i="4"/>
  <c r="D198" i="4"/>
  <c r="D166" i="4"/>
  <c r="D200" i="4"/>
  <c r="D215" i="4"/>
  <c r="D205" i="4"/>
  <c r="D173" i="4"/>
  <c r="D180" i="4"/>
  <c r="D187" i="4"/>
  <c r="D169" i="4"/>
  <c r="D210" i="4"/>
  <c r="D178" i="4"/>
  <c r="E239" i="4"/>
  <c r="D217" i="4"/>
  <c r="E176" i="4"/>
  <c r="D221" i="4"/>
  <c r="E161" i="4"/>
  <c r="D171" i="4"/>
  <c r="D226" i="4"/>
  <c r="E224" i="4"/>
  <c r="E182" i="4"/>
  <c r="D176" i="4"/>
  <c r="E221" i="4"/>
  <c r="D161" i="4"/>
  <c r="E235" i="4"/>
  <c r="D212" i="4"/>
  <c r="E162" i="4"/>
  <c r="E225" i="4"/>
  <c r="E208" i="4"/>
  <c r="D223" i="4"/>
  <c r="E238" i="4"/>
  <c r="E206" i="4"/>
  <c r="E174" i="4"/>
  <c r="D201" i="4"/>
  <c r="D216" i="4"/>
  <c r="E231" i="4"/>
  <c r="E175" i="4"/>
  <c r="E213" i="4"/>
  <c r="E181" i="4"/>
  <c r="E204" i="4"/>
  <c r="E196" i="4"/>
  <c r="E227" i="4"/>
  <c r="E195" i="4"/>
  <c r="E163" i="4"/>
  <c r="E188" i="4"/>
  <c r="E218" i="4"/>
  <c r="E186" i="4"/>
  <c r="E192" i="4"/>
  <c r="D185" i="4"/>
  <c r="D237" i="4"/>
  <c r="E193" i="4"/>
  <c r="E219" i="4"/>
  <c r="D164" i="4"/>
  <c r="D214" i="4"/>
  <c r="D220" i="4"/>
  <c r="D162" i="4"/>
  <c r="E167" i="4"/>
  <c r="E171" i="4"/>
  <c r="E209" i="4"/>
  <c r="D192" i="4"/>
  <c r="D207" i="4"/>
  <c r="E230" i="4"/>
  <c r="E198" i="4"/>
  <c r="E166" i="4"/>
  <c r="E185" i="4"/>
  <c r="E200" i="4"/>
  <c r="E215" i="4"/>
  <c r="E237" i="4"/>
  <c r="E205" i="4"/>
  <c r="E173" i="4"/>
  <c r="D193" i="4"/>
  <c r="E180" i="4"/>
  <c r="D219" i="4"/>
  <c r="E187" i="4"/>
  <c r="E169" i="4"/>
  <c r="E164" i="4"/>
  <c r="E210" i="4"/>
  <c r="E178" i="4"/>
  <c r="E168" i="4"/>
  <c r="D240" i="4"/>
  <c r="E229" i="4"/>
  <c r="E165" i="4"/>
  <c r="E172" i="4"/>
  <c r="D228" i="4"/>
  <c r="E202" i="4"/>
  <c r="D167" i="4"/>
  <c r="D203" i="4"/>
  <c r="E214" i="4"/>
  <c r="E194" i="4"/>
  <c r="D177" i="4"/>
  <c r="D168" i="4"/>
  <c r="D191" i="4"/>
  <c r="D222" i="4"/>
  <c r="D190" i="4"/>
  <c r="E233" i="4"/>
  <c r="E240" i="4"/>
  <c r="D184" i="4"/>
  <c r="D199" i="4"/>
  <c r="D229" i="4"/>
  <c r="D197" i="4"/>
  <c r="D165" i="4"/>
  <c r="D236" i="4"/>
  <c r="D172" i="4"/>
  <c r="E211" i="4"/>
  <c r="E179" i="4"/>
  <c r="E228" i="4"/>
  <c r="D234" i="4"/>
  <c r="D202" i="4"/>
  <c r="D170" i="4"/>
  <c r="E177" i="4"/>
  <c r="E191" i="4"/>
  <c r="E222" i="4"/>
  <c r="E190" i="4"/>
  <c r="D233" i="4"/>
  <c r="E184" i="4"/>
  <c r="E199" i="4"/>
  <c r="E197" i="4"/>
  <c r="E236" i="4"/>
  <c r="D211" i="4"/>
  <c r="D179" i="4"/>
  <c r="E234" i="4"/>
  <c r="E170" i="4"/>
  <c r="D224" i="4"/>
  <c r="D182" i="4"/>
  <c r="E232" i="4"/>
  <c r="D183" i="4"/>
  <c r="D189" i="4"/>
  <c r="D235" i="4"/>
  <c r="E212" i="4"/>
  <c r="D194" i="4"/>
  <c r="D239" i="4"/>
  <c r="E217" i="4"/>
  <c r="D232" i="4"/>
  <c r="E183" i="4"/>
  <c r="E189" i="4"/>
  <c r="E220" i="4"/>
  <c r="E203" i="4"/>
  <c r="E226" i="4"/>
  <c r="D196" i="3"/>
  <c r="D179" i="3"/>
  <c r="D170" i="3"/>
  <c r="D177" i="3"/>
  <c r="D192" i="3"/>
  <c r="D188" i="3"/>
  <c r="D199" i="3"/>
  <c r="D167" i="3"/>
  <c r="D174" i="3"/>
  <c r="D181" i="3"/>
  <c r="D200" i="3"/>
  <c r="E185" i="3"/>
  <c r="E182" i="3"/>
  <c r="E196" i="3"/>
  <c r="E179" i="3"/>
  <c r="E170" i="3"/>
  <c r="E177" i="3"/>
  <c r="E192" i="3"/>
  <c r="E188" i="3"/>
  <c r="E199" i="3"/>
  <c r="E167" i="3"/>
  <c r="E174" i="3"/>
  <c r="E181" i="3"/>
  <c r="D168" i="3"/>
  <c r="E171" i="3"/>
  <c r="D180" i="3"/>
  <c r="D194" i="3"/>
  <c r="D162" i="3"/>
  <c r="D169" i="3"/>
  <c r="D184" i="3"/>
  <c r="D172" i="3"/>
  <c r="D191" i="3"/>
  <c r="D198" i="3"/>
  <c r="D166" i="3"/>
  <c r="D173" i="3"/>
  <c r="D171" i="3"/>
  <c r="E168" i="3"/>
  <c r="E180" i="3"/>
  <c r="E194" i="3"/>
  <c r="E162" i="3"/>
  <c r="E169" i="3"/>
  <c r="E184" i="3"/>
  <c r="E172" i="3"/>
  <c r="E191" i="3"/>
  <c r="E198" i="3"/>
  <c r="E166" i="3"/>
  <c r="E173" i="3"/>
  <c r="D185" i="3"/>
  <c r="E187" i="3"/>
  <c r="D163" i="3"/>
  <c r="D164" i="3"/>
  <c r="D186" i="3"/>
  <c r="D193" i="3"/>
  <c r="D161" i="3"/>
  <c r="D176" i="3"/>
  <c r="D195" i="3"/>
  <c r="D183" i="3"/>
  <c r="D190" i="3"/>
  <c r="D197" i="3"/>
  <c r="D165" i="3"/>
  <c r="D178" i="3"/>
  <c r="D175" i="3"/>
  <c r="D189" i="3"/>
  <c r="E200" i="3"/>
  <c r="E175" i="3"/>
  <c r="E164" i="3"/>
  <c r="E186" i="3"/>
  <c r="E193" i="3"/>
  <c r="E161" i="3"/>
  <c r="E176" i="3"/>
  <c r="E195" i="3"/>
  <c r="E183" i="3"/>
  <c r="E190" i="3"/>
  <c r="E197" i="3"/>
  <c r="E165" i="3"/>
  <c r="D187" i="3"/>
  <c r="D182" i="3"/>
  <c r="E163" i="3"/>
  <c r="E178" i="3"/>
  <c r="E189" i="3"/>
  <c r="L162" i="1" l="1"/>
  <c r="L163" i="1"/>
  <c r="K162" i="1"/>
  <c r="K163" i="1"/>
  <c r="J162" i="1"/>
  <c r="J163" i="1"/>
  <c r="I162" i="1"/>
</calcChain>
</file>

<file path=xl/sharedStrings.xml><?xml version="1.0" encoding="utf-8"?>
<sst xmlns="http://schemas.openxmlformats.org/spreadsheetml/2006/main" count="94" uniqueCount="70">
  <si>
    <t>T10Y2Y</t>
  </si>
  <si>
    <t>HOUST</t>
  </si>
  <si>
    <t>UNRATE</t>
  </si>
  <si>
    <t>Date</t>
  </si>
  <si>
    <t>Sales errr Stock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</si>
  <si>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</si>
  <si>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</si>
  <si>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</si>
  <si>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</si>
  <si>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</si>
  <si>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</si>
  <si>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</si>
  <si>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</si>
  <si>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</si>
  <si>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</si>
  <si>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</si>
  <si>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</si>
  <si>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</si>
  <si>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</si>
  <si>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</si>
  <si>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</si>
  <si>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</si>
  <si>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</si>
  <si>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</si>
  <si>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</si>
  <si>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</si>
  <si>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</si>
  <si>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</si>
  <si>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</si>
  <si>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Forecast(HOUST)</t>
  </si>
  <si>
    <t>Lower Confidence Bound(HOUST)</t>
  </si>
  <si>
    <t>Upper Confidence Bound(HOUST)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</si>
  <si>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</si>
  <si>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</si>
  <si>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</si>
  <si>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</si>
  <si>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</si>
  <si>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</si>
  <si>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</si>
  <si>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</si>
  <si>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</si>
  <si>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Forecast(T10Y2Y)</t>
  </si>
  <si>
    <t>Lower Confidence Bound(T10Y2Y)</t>
  </si>
  <si>
    <t>Upper Confidence Bound(T10Y2Y)</t>
  </si>
  <si>
    <t>&lt;-- Naïve</t>
  </si>
  <si>
    <t>&lt;-- Naïve + Drift</t>
  </si>
  <si>
    <t>&lt;-- Naïve + Seasonal</t>
  </si>
  <si>
    <t>Month</t>
  </si>
  <si>
    <t>HOUSST1</t>
  </si>
  <si>
    <t>HOUSST2</t>
  </si>
  <si>
    <t>HOUSST3</t>
  </si>
  <si>
    <t>HOUSST4</t>
  </si>
  <si>
    <t>Avg</t>
  </si>
  <si>
    <t>Diff from mean</t>
  </si>
  <si>
    <t>Diff from prior qt</t>
  </si>
  <si>
    <t>Naïve</t>
  </si>
  <si>
    <t>Naïve Err</t>
  </si>
  <si>
    <t>3-mo MA</t>
  </si>
  <si>
    <t>Average Error</t>
  </si>
  <si>
    <t>STDEV of Errors</t>
  </si>
  <si>
    <t>2-mo MA</t>
  </si>
  <si>
    <t>MA2 Err</t>
  </si>
  <si>
    <t>MA3 Err</t>
  </si>
  <si>
    <t>6-years</t>
  </si>
  <si>
    <t>Err</t>
  </si>
  <si>
    <t>2.5 years</t>
  </si>
  <si>
    <t>3-yr linear</t>
  </si>
  <si>
    <t>4-Qtr MA</t>
  </si>
  <si>
    <t>Average</t>
  </si>
  <si>
    <t>Forecast(UNRATE)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</si>
</sst>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"/>
    <numFmt numFmtId="165" formatCode="0.00000"/>
    <numFmt numFmtId="166" formatCode="0.000E+00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166" fontId="0" fillId="2" borderId="0" xfId="0" applyNumberFormat="1" applyFill="1" applyBorder="1" applyAlignment="1"/>
    <xf numFmtId="0" fontId="1" fillId="2" borderId="2" xfId="0" applyFont="1" applyFill="1" applyBorder="1" applyAlignment="1">
      <alignment horizontal="center" wrapText="1"/>
    </xf>
    <xf numFmtId="165" fontId="0" fillId="2" borderId="0" xfId="0" applyNumberFormat="1" applyFill="1" applyBorder="1" applyAlignment="1"/>
    <xf numFmtId="165" fontId="0" fillId="2" borderId="1" xfId="0" applyNumberFormat="1" applyFill="1" applyBorder="1" applyAlignment="1"/>
    <xf numFmtId="0" fontId="1" fillId="3" borderId="2" xfId="0" applyFont="1" applyFill="1" applyBorder="1" applyAlignment="1">
      <alignment horizontal="center" wrapText="1"/>
    </xf>
    <xf numFmtId="0" fontId="0" fillId="3" borderId="0" xfId="0" applyFill="1" applyBorder="1" applyAlignment="1"/>
    <xf numFmtId="165" fontId="0" fillId="3" borderId="0" xfId="0" applyNumberFormat="1" applyFill="1" applyBorder="1" applyAlignment="1"/>
    <xf numFmtId="165" fontId="0" fillId="3" borderId="1" xfId="0" applyNumberFormat="1" applyFill="1" applyBorder="1" applyAlignment="1"/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5" borderId="0" xfId="0" applyNumberForma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10" fontId="0" fillId="0" borderId="0" xfId="2" applyNumberFormat="1" applyFont="1" applyAlignment="1">
      <alignment horizontal="center"/>
    </xf>
    <xf numFmtId="2" fontId="2" fillId="0" borderId="0" xfId="0" applyNumberFormat="1" applyFont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5" borderId="0" xfId="0" applyNumberFormat="1" applyFill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164" fontId="0" fillId="9" borderId="0" xfId="0" applyNumberForma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0" fillId="9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0" fontId="2" fillId="8" borderId="0" xfId="0" applyFont="1" applyFill="1"/>
    <xf numFmtId="2" fontId="5" fillId="10" borderId="0" xfId="0" applyNumberFormat="1" applyFont="1" applyFill="1"/>
    <xf numFmtId="2" fontId="4" fillId="11" borderId="0" xfId="0" applyNumberFormat="1" applyFont="1" applyFill="1"/>
    <xf numFmtId="2" fontId="2" fillId="5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3">
    <dxf>
      <numFmt numFmtId="2" formatCode="0.00"/>
    </dxf>
    <dxf>
      <numFmt numFmtId="164" formatCode="yyyy\-mm\-dd"/>
    </dxf>
    <dxf>
      <numFmt numFmtId="2" formatCode="0.00"/>
    </dxf>
    <dxf>
      <numFmt numFmtId="164" formatCode="yyyy\-mm\-dd"/>
    </dxf>
    <dxf>
      <numFmt numFmtId="2" formatCode="0.00"/>
    </dxf>
    <dxf>
      <numFmt numFmtId="2" formatCode="0.00"/>
    </dxf>
    <dxf>
      <numFmt numFmtId="2" formatCode="0.00"/>
    </dxf>
    <dxf>
      <numFmt numFmtId="164" formatCode="yyyy\-mm\-dd"/>
    </dxf>
    <dxf>
      <numFmt numFmtId="4" formatCode="#,##0.00"/>
    </dxf>
    <dxf>
      <numFmt numFmtId="1" formatCode="0"/>
    </dxf>
    <dxf>
      <numFmt numFmtId="1" formatCode="0"/>
    </dxf>
    <dxf>
      <numFmt numFmtId="1" formatCode="0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HOUST'!$B$1</c:f>
              <c:strCache>
                <c:ptCount val="1"/>
                <c:pt idx="0">
                  <c:v>HOUST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HOUST'!$B$2:$B$200</c:f>
              <c:numCache>
                <c:formatCode>0</c:formatCode>
                <c:ptCount val="199"/>
                <c:pt idx="0">
                  <c:v>1058</c:v>
                </c:pt>
                <c:pt idx="1">
                  <c:v>1392</c:v>
                </c:pt>
                <c:pt idx="2">
                  <c:v>1505</c:v>
                </c:pt>
                <c:pt idx="3">
                  <c:v>1366.3333333333333</c:v>
                </c:pt>
                <c:pt idx="4">
                  <c:v>1181.6666666666667</c:v>
                </c:pt>
                <c:pt idx="5">
                  <c:v>964</c:v>
                </c:pt>
                <c:pt idx="6">
                  <c:v>873.33333333333337</c:v>
                </c:pt>
                <c:pt idx="7">
                  <c:v>880</c:v>
                </c:pt>
                <c:pt idx="8">
                  <c:v>948</c:v>
                </c:pt>
                <c:pt idx="9">
                  <c:v>1118.6666666666667</c:v>
                </c:pt>
                <c:pt idx="10">
                  <c:v>1282.6666666666667</c:v>
                </c:pt>
                <c:pt idx="11">
                  <c:v>1630.3333333333333</c:v>
                </c:pt>
                <c:pt idx="12">
                  <c:v>1660.3333333333333</c:v>
                </c:pt>
                <c:pt idx="13">
                  <c:v>1801.6666666666667</c:v>
                </c:pt>
                <c:pt idx="14">
                  <c:v>1729.3333333333333</c:v>
                </c:pt>
                <c:pt idx="15">
                  <c:v>1940</c:v>
                </c:pt>
                <c:pt idx="16">
                  <c:v>1822.6666666666667</c:v>
                </c:pt>
                <c:pt idx="17">
                  <c:v>1672</c:v>
                </c:pt>
                <c:pt idx="18">
                  <c:v>1630.3333333333333</c:v>
                </c:pt>
                <c:pt idx="19">
                  <c:v>1714.3333333333333</c:v>
                </c:pt>
                <c:pt idx="20">
                  <c:v>1725.6666666666667</c:v>
                </c:pt>
                <c:pt idx="21">
                  <c:v>1701</c:v>
                </c:pt>
                <c:pt idx="22">
                  <c:v>1824.6666666666667</c:v>
                </c:pt>
                <c:pt idx="23">
                  <c:v>1898.6666666666667</c:v>
                </c:pt>
                <c:pt idx="24">
                  <c:v>1878</c:v>
                </c:pt>
                <c:pt idx="25">
                  <c:v>1758.6666666666667</c:v>
                </c:pt>
                <c:pt idx="26">
                  <c:v>1712.3333333333333</c:v>
                </c:pt>
                <c:pt idx="27">
                  <c:v>1761.3333333333333</c:v>
                </c:pt>
                <c:pt idx="28">
                  <c:v>1612</c:v>
                </c:pt>
                <c:pt idx="29">
                  <c:v>1625</c:v>
                </c:pt>
                <c:pt idx="30">
                  <c:v>1523.6666666666667</c:v>
                </c:pt>
                <c:pt idx="31">
                  <c:v>1425.3333333333333</c:v>
                </c:pt>
                <c:pt idx="32">
                  <c:v>1490.6666666666667</c:v>
                </c:pt>
                <c:pt idx="33">
                  <c:v>1484</c:v>
                </c:pt>
                <c:pt idx="34">
                  <c:v>1551.3333333333333</c:v>
                </c:pt>
                <c:pt idx="35">
                  <c:v>1489.3333333333333</c:v>
                </c:pt>
                <c:pt idx="36">
                  <c:v>1355.6666666666667</c:v>
                </c:pt>
                <c:pt idx="37">
                  <c:v>1346</c:v>
                </c:pt>
                <c:pt idx="38">
                  <c:v>1337.3333333333333</c:v>
                </c:pt>
                <c:pt idx="39">
                  <c:v>1425.6666666666667</c:v>
                </c:pt>
                <c:pt idx="40">
                  <c:v>1212.3333333333333</c:v>
                </c:pt>
                <c:pt idx="41">
                  <c:v>1132</c:v>
                </c:pt>
                <c:pt idx="42">
                  <c:v>1042.6666666666667</c:v>
                </c:pt>
                <c:pt idx="43">
                  <c:v>894.66666666666663</c:v>
                </c:pt>
                <c:pt idx="44">
                  <c:v>1011</c:v>
                </c:pt>
                <c:pt idx="45">
                  <c:v>1042.3333333333333</c:v>
                </c:pt>
                <c:pt idx="46">
                  <c:v>1087</c:v>
                </c:pt>
                <c:pt idx="47">
                  <c:v>1241</c:v>
                </c:pt>
                <c:pt idx="48">
                  <c:v>1152.6666666666667</c:v>
                </c:pt>
                <c:pt idx="49">
                  <c:v>1183.6666666666667</c:v>
                </c:pt>
                <c:pt idx="50">
                  <c:v>1228.3333333333333</c:v>
                </c:pt>
                <c:pt idx="51">
                  <c:v>1167.6666666666667</c:v>
                </c:pt>
                <c:pt idx="52">
                  <c:v>1266</c:v>
                </c:pt>
                <c:pt idx="53">
                  <c:v>1299</c:v>
                </c:pt>
                <c:pt idx="54">
                  <c:v>1433.6666666666667</c:v>
                </c:pt>
                <c:pt idx="55">
                  <c:v>1391</c:v>
                </c:pt>
                <c:pt idx="56">
                  <c:v>1466.6666666666667</c:v>
                </c:pt>
                <c:pt idx="57">
                  <c:v>1454.3333333333333</c:v>
                </c:pt>
                <c:pt idx="58">
                  <c:v>1472</c:v>
                </c:pt>
                <c:pt idx="59">
                  <c:v>1324</c:v>
                </c:pt>
                <c:pt idx="60">
                  <c:v>1287.3333333333333</c:v>
                </c:pt>
                <c:pt idx="61">
                  <c:v>1415.3333333333333</c:v>
                </c:pt>
                <c:pt idx="62">
                  <c:v>1417.3333333333333</c:v>
                </c:pt>
                <c:pt idx="63">
                  <c:v>1460.6666666666667</c:v>
                </c:pt>
                <c:pt idx="64">
                  <c:v>1495.6666666666667</c:v>
                </c:pt>
                <c:pt idx="65">
                  <c:v>1501.3333333333333</c:v>
                </c:pt>
                <c:pt idx="66">
                  <c:v>1417</c:v>
                </c:pt>
                <c:pt idx="67">
                  <c:v>1432.6666666666667</c:v>
                </c:pt>
                <c:pt idx="68">
                  <c:v>1476</c:v>
                </c:pt>
                <c:pt idx="69">
                  <c:v>1457.6666666666667</c:v>
                </c:pt>
                <c:pt idx="70">
                  <c:v>1532</c:v>
                </c:pt>
                <c:pt idx="71">
                  <c:v>1558.6666666666667</c:v>
                </c:pt>
                <c:pt idx="72">
                  <c:v>1572.3333333333333</c:v>
                </c:pt>
                <c:pt idx="73">
                  <c:v>1631.3333333333333</c:v>
                </c:pt>
                <c:pt idx="74">
                  <c:v>1722.3333333333333</c:v>
                </c:pt>
                <c:pt idx="75">
                  <c:v>1709.3333333333333</c:v>
                </c:pt>
                <c:pt idx="76">
                  <c:v>1574.3333333333333</c:v>
                </c:pt>
                <c:pt idx="77">
                  <c:v>1650.6666666666667</c:v>
                </c:pt>
                <c:pt idx="78">
                  <c:v>1654.6666666666667</c:v>
                </c:pt>
                <c:pt idx="79">
                  <c:v>1659</c:v>
                </c:pt>
                <c:pt idx="80">
                  <c:v>1586.6666666666667</c:v>
                </c:pt>
                <c:pt idx="81">
                  <c:v>1503.6666666666667</c:v>
                </c:pt>
                <c:pt idx="82">
                  <c:v>1544</c:v>
                </c:pt>
                <c:pt idx="83">
                  <c:v>1605</c:v>
                </c:pt>
                <c:pt idx="84">
                  <c:v>1630</c:v>
                </c:pt>
                <c:pt idx="85">
                  <c:v>1599.6666666666667</c:v>
                </c:pt>
                <c:pt idx="86">
                  <c:v>1570</c:v>
                </c:pt>
                <c:pt idx="87">
                  <c:v>1723</c:v>
                </c:pt>
                <c:pt idx="88">
                  <c:v>1691</c:v>
                </c:pt>
                <c:pt idx="89">
                  <c:v>1697.3333333333333</c:v>
                </c:pt>
                <c:pt idx="90">
                  <c:v>1729.6666666666667</c:v>
                </c:pt>
                <c:pt idx="91">
                  <c:v>1736</c:v>
                </c:pt>
                <c:pt idx="92">
                  <c:v>1753.6666666666667</c:v>
                </c:pt>
                <c:pt idx="93">
                  <c:v>1889.6666666666667</c:v>
                </c:pt>
                <c:pt idx="94">
                  <c:v>2035.6666666666667</c:v>
                </c:pt>
                <c:pt idx="95">
                  <c:v>1918.3333333333333</c:v>
                </c:pt>
                <c:pt idx="96">
                  <c:v>1937.3333333333333</c:v>
                </c:pt>
                <c:pt idx="97">
                  <c:v>1977</c:v>
                </c:pt>
                <c:pt idx="98">
                  <c:v>1965.3333333333333</c:v>
                </c:pt>
                <c:pt idx="99">
                  <c:v>2071.6666666666665</c:v>
                </c:pt>
                <c:pt idx="100">
                  <c:v>2051.3333333333335</c:v>
                </c:pt>
                <c:pt idx="101">
                  <c:v>2100</c:v>
                </c:pt>
                <c:pt idx="102">
                  <c:v>2068.6666666666665</c:v>
                </c:pt>
                <c:pt idx="103">
                  <c:v>2120.3333333333335</c:v>
                </c:pt>
                <c:pt idx="104">
                  <c:v>1855</c:v>
                </c:pt>
                <c:pt idx="105">
                  <c:v>1702.3333333333333</c:v>
                </c:pt>
                <c:pt idx="106">
                  <c:v>1570</c:v>
                </c:pt>
                <c:pt idx="107">
                  <c:v>1461.3333333333333</c:v>
                </c:pt>
                <c:pt idx="108">
                  <c:v>1451</c:v>
                </c:pt>
                <c:pt idx="109">
                  <c:v>1289</c:v>
                </c:pt>
                <c:pt idx="110">
                  <c:v>1166</c:v>
                </c:pt>
                <c:pt idx="111">
                  <c:v>1064</c:v>
                </c:pt>
                <c:pt idx="112">
                  <c:v>1010.6666666666666</c:v>
                </c:pt>
                <c:pt idx="113">
                  <c:v>862.33333333333337</c:v>
                </c:pt>
                <c:pt idx="114">
                  <c:v>663</c:v>
                </c:pt>
                <c:pt idx="115">
                  <c:v>525.66666666666663</c:v>
                </c:pt>
                <c:pt idx="116">
                  <c:v>534.33333333333337</c:v>
                </c:pt>
                <c:pt idx="117">
                  <c:v>588.33333333333337</c:v>
                </c:pt>
                <c:pt idx="118">
                  <c:v>567.66666666666663</c:v>
                </c:pt>
                <c:pt idx="119">
                  <c:v>618</c:v>
                </c:pt>
                <c:pt idx="120">
                  <c:v>602</c:v>
                </c:pt>
                <c:pt idx="121">
                  <c:v>579.66666666666663</c:v>
                </c:pt>
                <c:pt idx="122">
                  <c:v>542.33333333333337</c:v>
                </c:pt>
                <c:pt idx="123">
                  <c:v>582.33333333333337</c:v>
                </c:pt>
                <c:pt idx="124">
                  <c:v>574.33333333333337</c:v>
                </c:pt>
                <c:pt idx="125">
                  <c:v>619.33333333333337</c:v>
                </c:pt>
                <c:pt idx="126">
                  <c:v>671.66666666666663</c:v>
                </c:pt>
                <c:pt idx="127">
                  <c:v>707.33333333333337</c:v>
                </c:pt>
                <c:pt idx="128">
                  <c:v>739.33333333333337</c:v>
                </c:pt>
                <c:pt idx="129">
                  <c:v>780.33333333333337</c:v>
                </c:pt>
                <c:pt idx="130">
                  <c:v>908</c:v>
                </c:pt>
                <c:pt idx="131">
                  <c:v>953.33333333333337</c:v>
                </c:pt>
                <c:pt idx="132">
                  <c:v>868</c:v>
                </c:pt>
                <c:pt idx="133">
                  <c:v>882.33333333333337</c:v>
                </c:pt>
                <c:pt idx="134">
                  <c:v>1009</c:v>
                </c:pt>
                <c:pt idx="135">
                  <c:v>934</c:v>
                </c:pt>
                <c:pt idx="136">
                  <c:v>987</c:v>
                </c:pt>
                <c:pt idx="137">
                  <c:v>1030.6666666666667</c:v>
                </c:pt>
                <c:pt idx="138">
                  <c:v>1049.3333333333333</c:v>
                </c:pt>
                <c:pt idx="139">
                  <c:v>980.66666666666663</c:v>
                </c:pt>
                <c:pt idx="140">
                  <c:v>1157</c:v>
                </c:pt>
                <c:pt idx="141">
                  <c:v>1161.6666666666667</c:v>
                </c:pt>
                <c:pt idx="142">
                  <c:v>1129.3333333333333</c:v>
                </c:pt>
                <c:pt idx="143">
                  <c:v>1145.6666666666667</c:v>
                </c:pt>
                <c:pt idx="144">
                  <c:v>1160.6666666666667</c:v>
                </c:pt>
                <c:pt idx="145">
                  <c:v>1151.3333333333333</c:v>
                </c:pt>
                <c:pt idx="146">
                  <c:v>1254</c:v>
                </c:pt>
                <c:pt idx="147">
                  <c:v>1230.6666666666667</c:v>
                </c:pt>
                <c:pt idx="148">
                  <c:v>1169.3333333333333</c:v>
                </c:pt>
                <c:pt idx="149">
                  <c:v>1175.3333333333333</c:v>
                </c:pt>
                <c:pt idx="150">
                  <c:v>1259.6666666666667</c:v>
                </c:pt>
                <c:pt idx="151">
                  <c:v>1320.6666666666667</c:v>
                </c:pt>
                <c:pt idx="152">
                  <c:v>1259.6666666666667</c:v>
                </c:pt>
                <c:pt idx="153">
                  <c:v>1233</c:v>
                </c:pt>
                <c:pt idx="154">
                  <c:v>1185</c:v>
                </c:pt>
                <c:pt idx="155">
                  <c:v>1213</c:v>
                </c:pt>
                <c:pt idx="156">
                  <c:v>1255.6666666666667</c:v>
                </c:pt>
                <c:pt idx="157">
                  <c:v>1281.6666666666667</c:v>
                </c:pt>
                <c:pt idx="158">
                  <c:v>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D-4AEE-8ADE-8BFA42A9648F}"/>
            </c:ext>
          </c:extLst>
        </c:ser>
        <c:ser>
          <c:idx val="1"/>
          <c:order val="1"/>
          <c:tx>
            <c:strRef>
              <c:f>'Forecast HOUST'!$C$1</c:f>
              <c:strCache>
                <c:ptCount val="1"/>
                <c:pt idx="0">
                  <c:v>Forecast(HOUST)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HOUST'!$A$2:$A$200</c:f>
              <c:numCache>
                <c:formatCode>yyyy\-mm\-dd</c:formatCode>
                <c:ptCount val="19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</c:numCache>
            </c:numRef>
          </c:cat>
          <c:val>
            <c:numRef>
              <c:f>'Forecast HOUST'!$C$2:$C$200</c:f>
              <c:numCache>
                <c:formatCode>General</c:formatCode>
                <c:ptCount val="199"/>
                <c:pt idx="158" formatCode="0">
                  <c:v>1441</c:v>
                </c:pt>
                <c:pt idx="159" formatCode="0">
                  <c:v>1438.1145211368523</c:v>
                </c:pt>
                <c:pt idx="160" formatCode="0">
                  <c:v>1435.2290422737042</c:v>
                </c:pt>
                <c:pt idx="161" formatCode="0">
                  <c:v>1432.3435634105567</c:v>
                </c:pt>
                <c:pt idx="162" formatCode="0">
                  <c:v>1429.4580845474084</c:v>
                </c:pt>
                <c:pt idx="163" formatCode="0">
                  <c:v>1426.5726056842609</c:v>
                </c:pt>
                <c:pt idx="164" formatCode="0">
                  <c:v>1423.6871268211128</c:v>
                </c:pt>
                <c:pt idx="165" formatCode="0">
                  <c:v>1420.8016479579653</c:v>
                </c:pt>
                <c:pt idx="166" formatCode="0">
                  <c:v>1417.916169094817</c:v>
                </c:pt>
                <c:pt idx="167" formatCode="0">
                  <c:v>1415.0306902316695</c:v>
                </c:pt>
                <c:pt idx="168" formatCode="0">
                  <c:v>1412.1452113685214</c:v>
                </c:pt>
                <c:pt idx="169" formatCode="0">
                  <c:v>1409.2597325053739</c:v>
                </c:pt>
                <c:pt idx="170" formatCode="0">
                  <c:v>1406.3742536422255</c:v>
                </c:pt>
                <c:pt idx="171" formatCode="0">
                  <c:v>1403.4887747790783</c:v>
                </c:pt>
                <c:pt idx="172" formatCode="0">
                  <c:v>1400.6032959159299</c:v>
                </c:pt>
                <c:pt idx="173" formatCode="0">
                  <c:v>1397.7178170527825</c:v>
                </c:pt>
                <c:pt idx="174" formatCode="0">
                  <c:v>1394.8323381896341</c:v>
                </c:pt>
                <c:pt idx="175" formatCode="0">
                  <c:v>1391.9468593264869</c:v>
                </c:pt>
                <c:pt idx="176" formatCode="0">
                  <c:v>1389.0613804633385</c:v>
                </c:pt>
                <c:pt idx="177" formatCode="0">
                  <c:v>1386.1759016001911</c:v>
                </c:pt>
                <c:pt idx="178" formatCode="0">
                  <c:v>1383.2904227370427</c:v>
                </c:pt>
                <c:pt idx="179" formatCode="0">
                  <c:v>1380.4049438738955</c:v>
                </c:pt>
                <c:pt idx="180" formatCode="0">
                  <c:v>1377.5194650107471</c:v>
                </c:pt>
                <c:pt idx="181" formatCode="0">
                  <c:v>1374.6339861475997</c:v>
                </c:pt>
                <c:pt idx="182" formatCode="0">
                  <c:v>1371.7485072844515</c:v>
                </c:pt>
                <c:pt idx="183" formatCode="0">
                  <c:v>1368.8630284213041</c:v>
                </c:pt>
                <c:pt idx="184" formatCode="0">
                  <c:v>1365.9775495581557</c:v>
                </c:pt>
                <c:pt idx="185" formatCode="0">
                  <c:v>1363.0920706950083</c:v>
                </c:pt>
                <c:pt idx="186" formatCode="0">
                  <c:v>1360.2065918318601</c:v>
                </c:pt>
                <c:pt idx="187" formatCode="0">
                  <c:v>1357.3211129687127</c:v>
                </c:pt>
                <c:pt idx="188" formatCode="0">
                  <c:v>1354.4356341055643</c:v>
                </c:pt>
                <c:pt idx="189" formatCode="0">
                  <c:v>1351.5501552424168</c:v>
                </c:pt>
                <c:pt idx="190" formatCode="0">
                  <c:v>1348.6646763792687</c:v>
                </c:pt>
                <c:pt idx="191" formatCode="0">
                  <c:v>1345.7791975161213</c:v>
                </c:pt>
                <c:pt idx="192" formatCode="0">
                  <c:v>1342.8937186529729</c:v>
                </c:pt>
                <c:pt idx="193" formatCode="0">
                  <c:v>1340.0082397898257</c:v>
                </c:pt>
                <c:pt idx="194" formatCode="0">
                  <c:v>1337.1227609266773</c:v>
                </c:pt>
                <c:pt idx="195" formatCode="0">
                  <c:v>1334.2372820635298</c:v>
                </c:pt>
                <c:pt idx="196" formatCode="0">
                  <c:v>1331.3518032003815</c:v>
                </c:pt>
                <c:pt idx="197" formatCode="0">
                  <c:v>1328.4663243372343</c:v>
                </c:pt>
                <c:pt idx="198" formatCode="0">
                  <c:v>1325.5808454740859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D-4AEE-8ADE-8BFA42A9648F}"/>
            </c:ext>
          </c:extLst>
        </c:ser>
        <c:ser>
          <c:idx val="2"/>
          <c:order val="2"/>
          <c:tx>
            <c:strRef>
              <c:f>'Forecast HOUST'!$D$1</c:f>
              <c:strCache>
                <c:ptCount val="1"/>
                <c:pt idx="0">
                  <c:v>Lower Confidence Bound(HOUST)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HOUST'!$A$2:$A$200</c:f>
              <c:numCache>
                <c:formatCode>yyyy\-mm\-dd</c:formatCode>
                <c:ptCount val="19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</c:numCache>
            </c:numRef>
          </c:cat>
          <c:val>
            <c:numRef>
              <c:f>'Forecast HOUST'!$D$2:$D$200</c:f>
              <c:numCache>
                <c:formatCode>General</c:formatCode>
                <c:ptCount val="199"/>
                <c:pt idx="158" formatCode="0">
                  <c:v>1441</c:v>
                </c:pt>
                <c:pt idx="159" formatCode="0">
                  <c:v>1246.4146478305524</c:v>
                </c:pt>
                <c:pt idx="160" formatCode="0">
                  <c:v>1164.259999914078</c:v>
                </c:pt>
                <c:pt idx="161" formatCode="0">
                  <c:v>1100.4202841080282</c:v>
                </c:pt>
                <c:pt idx="162" formatCode="0">
                  <c:v>1046.0582420848841</c:v>
                </c:pt>
                <c:pt idx="163" formatCode="0">
                  <c:v>997.74697330320987</c:v>
                </c:pt>
                <c:pt idx="164" formatCode="0">
                  <c:v>953.72852417531976</c:v>
                </c:pt>
                <c:pt idx="165" formatCode="0">
                  <c:v>912.9586522011017</c:v>
                </c:pt>
                <c:pt idx="166" formatCode="0">
                  <c:v>874.75711605395179</c:v>
                </c:pt>
                <c:pt idx="167" formatCode="0">
                  <c:v>838.65155512934814</c:v>
                </c:pt>
                <c:pt idx="168" formatCode="0">
                  <c:v>804.29816376514577</c:v>
                </c:pt>
                <c:pt idx="169" formatCode="0">
                  <c:v>771.43749387265473</c:v>
                </c:pt>
                <c:pt idx="170" formatCode="0">
                  <c:v>739.86806063129643</c:v>
                </c:pt>
                <c:pt idx="171" formatCode="0">
                  <c:v>709.42970059286097</c:v>
                </c:pt>
                <c:pt idx="172" formatCode="0">
                  <c:v>679.99260975657444</c:v>
                </c:pt>
                <c:pt idx="173" formatCode="0">
                  <c:v>651.44985816663984</c:v>
                </c:pt>
                <c:pt idx="174" formatCode="0">
                  <c:v>623.71212167536783</c:v>
                </c:pt>
                <c:pt idx="175" formatCode="0">
                  <c:v>596.70387754324736</c:v>
                </c:pt>
                <c:pt idx="176" formatCode="0">
                  <c:v>570.36059554051963</c:v>
                </c:pt>
                <c:pt idx="177" formatCode="0">
                  <c:v>544.62662360874924</c:v>
                </c:pt>
                <c:pt idx="178" formatCode="0">
                  <c:v>519.45356907935547</c:v>
                </c:pt>
                <c:pt idx="179" formatCode="0">
                  <c:v>494.79904050670973</c:v>
                </c:pt>
                <c:pt idx="180" formatCode="0">
                  <c:v>470.62565655774529</c:v>
                </c:pt>
                <c:pt idx="181" formatCode="0">
                  <c:v>446.90025579732401</c:v>
                </c:pt>
                <c:pt idx="182" formatCode="0">
                  <c:v>423.5932597462463</c:v>
                </c:pt>
                <c:pt idx="183" formatCode="0">
                  <c:v>400.67815438026355</c:v>
                </c:pt>
                <c:pt idx="184" formatCode="0">
                  <c:v>378.13106422239719</c:v>
                </c:pt>
                <c:pt idx="185" formatCode="0">
                  <c:v>355.93039959301734</c:v>
                </c:pt>
                <c:pt idx="186" formatCode="0">
                  <c:v>334.05656222615971</c:v>
                </c:pt>
                <c:pt idx="187" formatCode="0">
                  <c:v>312.49169786959283</c:v>
                </c:pt>
                <c:pt idx="188" formatCode="0">
                  <c:v>291.21948701956148</c:v>
                </c:pt>
                <c:pt idx="189" formatCode="0">
                  <c:v>270.2249668455263</c:v>
                </c:pt>
                <c:pt idx="190" formatCode="0">
                  <c:v>249.49437880680011</c:v>
                </c:pt>
                <c:pt idx="191" formatCode="0">
                  <c:v>229.01503757275077</c:v>
                </c:pt>
                <c:pt idx="192" formatCode="0">
                  <c:v>208.77521771725765</c:v>
                </c:pt>
                <c:pt idx="193" formatCode="0">
                  <c:v>188.76405532886292</c:v>
                </c:pt>
                <c:pt idx="194" formatCode="0">
                  <c:v>168.97146220581226</c:v>
                </c:pt>
                <c:pt idx="195" formatCode="0">
                  <c:v>149.38805072372429</c:v>
                </c:pt>
                <c:pt idx="196" formatCode="0">
                  <c:v>130.00506779768284</c:v>
                </c:pt>
                <c:pt idx="197" formatCode="0">
                  <c:v>110.81433662912605</c:v>
                </c:pt>
                <c:pt idx="198" formatCode="0">
                  <c:v>91.808205145014426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D-4AEE-8ADE-8BFA42A9648F}"/>
            </c:ext>
          </c:extLst>
        </c:ser>
        <c:ser>
          <c:idx val="3"/>
          <c:order val="3"/>
          <c:tx>
            <c:strRef>
              <c:f>'Forecast HOUST'!$E$1</c:f>
              <c:strCache>
                <c:ptCount val="1"/>
                <c:pt idx="0">
                  <c:v>Upper Confidence Bound(HOUST)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HOUST'!$A$2:$A$200</c:f>
              <c:numCache>
                <c:formatCode>yyyy\-mm\-dd</c:formatCode>
                <c:ptCount val="19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</c:numCache>
            </c:numRef>
          </c:cat>
          <c:val>
            <c:numRef>
              <c:f>'Forecast HOUST'!$E$2:$E$200</c:f>
              <c:numCache>
                <c:formatCode>General</c:formatCode>
                <c:ptCount val="199"/>
                <c:pt idx="158" formatCode="0">
                  <c:v>1441</c:v>
                </c:pt>
                <c:pt idx="159" formatCode="0">
                  <c:v>1629.8143944431522</c:v>
                </c:pt>
                <c:pt idx="160" formatCode="0">
                  <c:v>1706.1980846333304</c:v>
                </c:pt>
                <c:pt idx="161" formatCode="0">
                  <c:v>1764.2668427130852</c:v>
                </c:pt>
                <c:pt idx="162" formatCode="0">
                  <c:v>1812.8579270099326</c:v>
                </c:pt>
                <c:pt idx="163" formatCode="0">
                  <c:v>1855.3982380653119</c:v>
                </c:pt>
                <c:pt idx="164" formatCode="0">
                  <c:v>1893.6457294669058</c:v>
                </c:pt>
                <c:pt idx="165" formatCode="0">
                  <c:v>1928.6446437148288</c:v>
                </c:pt>
                <c:pt idx="166" formatCode="0">
                  <c:v>1961.075222135682</c:v>
                </c:pt>
                <c:pt idx="167" formatCode="0">
                  <c:v>1991.4098253339907</c:v>
                </c:pt>
                <c:pt idx="168" formatCode="0">
                  <c:v>2019.9922589718969</c:v>
                </c:pt>
                <c:pt idx="169" formatCode="0">
                  <c:v>2047.0819711380932</c:v>
                </c:pt>
                <c:pt idx="170" formatCode="0">
                  <c:v>2072.8804466531546</c:v>
                </c:pt>
                <c:pt idx="171" formatCode="0">
                  <c:v>2097.5478489652955</c:v>
                </c:pt>
                <c:pt idx="172" formatCode="0">
                  <c:v>2121.2139820752855</c:v>
                </c:pt>
                <c:pt idx="173" formatCode="0">
                  <c:v>2143.9857759389251</c:v>
                </c:pt>
                <c:pt idx="174" formatCode="0">
                  <c:v>2165.9525547039002</c:v>
                </c:pt>
                <c:pt idx="175" formatCode="0">
                  <c:v>2187.1898411097263</c:v>
                </c:pt>
                <c:pt idx="176" formatCode="0">
                  <c:v>2207.7621653861574</c:v>
                </c:pt>
                <c:pt idx="177" formatCode="0">
                  <c:v>2227.7251795916327</c:v>
                </c:pt>
                <c:pt idx="178" formatCode="0">
                  <c:v>2247.12727639473</c:v>
                </c:pt>
                <c:pt idx="179" formatCode="0">
                  <c:v>2266.0108472410811</c:v>
                </c:pt>
                <c:pt idx="180" formatCode="0">
                  <c:v>2284.4132734637487</c:v>
                </c:pt>
                <c:pt idx="181" formatCode="0">
                  <c:v>2302.3677164978753</c:v>
                </c:pt>
                <c:pt idx="182" formatCode="0">
                  <c:v>2319.903754822657</c:v>
                </c:pt>
                <c:pt idx="183" formatCode="0">
                  <c:v>2337.0479024623446</c:v>
                </c:pt>
                <c:pt idx="184" formatCode="0">
                  <c:v>2353.8240348939144</c:v>
                </c:pt>
                <c:pt idx="185" formatCode="0">
                  <c:v>2370.2537417969993</c:v>
                </c:pt>
                <c:pt idx="186" formatCode="0">
                  <c:v>2386.3566214375605</c:v>
                </c:pt>
                <c:pt idx="187" formatCode="0">
                  <c:v>2402.1505280678325</c:v>
                </c:pt>
                <c:pt idx="188" formatCode="0">
                  <c:v>2417.6517811915674</c:v>
                </c:pt>
                <c:pt idx="189" formatCode="0">
                  <c:v>2432.8753436393072</c:v>
                </c:pt>
                <c:pt idx="190" formatCode="0">
                  <c:v>2447.8349739517371</c:v>
                </c:pt>
                <c:pt idx="191" formatCode="0">
                  <c:v>2462.5433574594917</c:v>
                </c:pt>
                <c:pt idx="192" formatCode="0">
                  <c:v>2477.0122195886879</c:v>
                </c:pt>
                <c:pt idx="193" formatCode="0">
                  <c:v>2491.2524242507884</c:v>
                </c:pt>
                <c:pt idx="194" formatCode="0">
                  <c:v>2505.2740596475423</c:v>
                </c:pt>
                <c:pt idx="195" formatCode="0">
                  <c:v>2519.0865134033356</c:v>
                </c:pt>
                <c:pt idx="196" formatCode="0">
                  <c:v>2532.6985386030801</c:v>
                </c:pt>
                <c:pt idx="197" formatCode="0">
                  <c:v>2546.1183120453425</c:v>
                </c:pt>
                <c:pt idx="198" formatCode="0">
                  <c:v>2559.3534858031571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D-4AEE-8ADE-8BFA42A96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309136"/>
        <c:axId val="893097696"/>
      </c:lineChart>
      <c:catAx>
        <c:axId val="985309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97696"/>
        <c:crosses val="autoZero"/>
        <c:auto val="1"/>
        <c:lblAlgn val="ctr"/>
        <c:lblOffset val="100"/>
        <c:noMultiLvlLbl val="0"/>
      </c:catAx>
      <c:valAx>
        <c:axId val="8930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T10Y2Y'!$B$1</c:f>
              <c:strCache>
                <c:ptCount val="1"/>
                <c:pt idx="0">
                  <c:v>T10Y2Y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'Forecast T10Y2Y'!$B$2:$B$240</c:f>
              <c:numCache>
                <c:formatCode>0.00</c:formatCode>
                <c:ptCount val="239"/>
                <c:pt idx="0">
                  <c:v>0.25095238095238093</c:v>
                </c:pt>
                <c:pt idx="1">
                  <c:v>0.58546874999999998</c:v>
                </c:pt>
                <c:pt idx="2">
                  <c:v>-0.7972131147540984</c:v>
                </c:pt>
                <c:pt idx="3">
                  <c:v>-0.61590163934426234</c:v>
                </c:pt>
                <c:pt idx="4">
                  <c:v>-0.94920634920634916</c:v>
                </c:pt>
                <c:pt idx="5">
                  <c:v>-1.183125</c:v>
                </c:pt>
                <c:pt idx="6">
                  <c:v>0.17147540983606557</c:v>
                </c:pt>
                <c:pt idx="7">
                  <c:v>-0.23442622950819672</c:v>
                </c:pt>
                <c:pt idx="8">
                  <c:v>-0.21714285714285714</c:v>
                </c:pt>
                <c:pt idx="9">
                  <c:v>0.48265625000000001</c:v>
                </c:pt>
                <c:pt idx="10">
                  <c:v>0.78737704918032791</c:v>
                </c:pt>
                <c:pt idx="11">
                  <c:v>1.0152380952380953</c:v>
                </c:pt>
                <c:pt idx="12">
                  <c:v>0.79396825396825399</c:v>
                </c:pt>
                <c:pt idx="13">
                  <c:v>0.7784375</c:v>
                </c:pt>
                <c:pt idx="14">
                  <c:v>0.9956666666666667</c:v>
                </c:pt>
                <c:pt idx="15">
                  <c:v>1.0298387096774193</c:v>
                </c:pt>
                <c:pt idx="16">
                  <c:v>0.84730158730158733</c:v>
                </c:pt>
                <c:pt idx="17">
                  <c:v>0.36031746031746031</c:v>
                </c:pt>
                <c:pt idx="18">
                  <c:v>0.92196721311475405</c:v>
                </c:pt>
                <c:pt idx="19">
                  <c:v>1.3115000000000001</c:v>
                </c:pt>
                <c:pt idx="20">
                  <c:v>1.421904761904762</c:v>
                </c:pt>
                <c:pt idx="21">
                  <c:v>1.4395238095238094</c:v>
                </c:pt>
                <c:pt idx="22">
                  <c:v>1.2316129032258065</c:v>
                </c:pt>
                <c:pt idx="23">
                  <c:v>0.78933333333333333</c:v>
                </c:pt>
                <c:pt idx="24">
                  <c:v>0.62015624999999996</c:v>
                </c:pt>
                <c:pt idx="25">
                  <c:v>0.85578125000000005</c:v>
                </c:pt>
                <c:pt idx="26">
                  <c:v>0.98822580645161295</c:v>
                </c:pt>
                <c:pt idx="27">
                  <c:v>0.84426229508196726</c:v>
                </c:pt>
                <c:pt idx="28">
                  <c:v>0.89269841269841266</c:v>
                </c:pt>
                <c:pt idx="29">
                  <c:v>1.0296875000000001</c:v>
                </c:pt>
                <c:pt idx="30">
                  <c:v>1.139032258064516</c:v>
                </c:pt>
                <c:pt idx="31">
                  <c:v>1.0593548387096774</c:v>
                </c:pt>
                <c:pt idx="32">
                  <c:v>1.0355555555555556</c:v>
                </c:pt>
                <c:pt idx="33">
                  <c:v>0.63843749999999999</c:v>
                </c:pt>
                <c:pt idx="34">
                  <c:v>0.24786885245901638</c:v>
                </c:pt>
                <c:pt idx="35">
                  <c:v>-0.20672131147540984</c:v>
                </c:pt>
                <c:pt idx="36">
                  <c:v>-0.18515624999999999</c:v>
                </c:pt>
                <c:pt idx="37">
                  <c:v>2.1587301587301589E-2</c:v>
                </c:pt>
                <c:pt idx="38">
                  <c:v>5.5322580645161289E-2</c:v>
                </c:pt>
                <c:pt idx="39">
                  <c:v>5.9032258064516126E-2</c:v>
                </c:pt>
                <c:pt idx="40">
                  <c:v>0.10301587301587302</c:v>
                </c:pt>
                <c:pt idx="41">
                  <c:v>0.60253968253968249</c:v>
                </c:pt>
                <c:pt idx="42">
                  <c:v>0.80016129032258065</c:v>
                </c:pt>
                <c:pt idx="43">
                  <c:v>0.98716666666666664</c:v>
                </c:pt>
                <c:pt idx="44">
                  <c:v>1.23140625</c:v>
                </c:pt>
                <c:pt idx="45">
                  <c:v>1.42890625</c:v>
                </c:pt>
                <c:pt idx="46">
                  <c:v>1.8412903225806452</c:v>
                </c:pt>
                <c:pt idx="47">
                  <c:v>2.0130645161290324</c:v>
                </c:pt>
                <c:pt idx="48">
                  <c:v>2.172857142857143</c:v>
                </c:pt>
                <c:pt idx="49">
                  <c:v>2.4679687499999998</c:v>
                </c:pt>
                <c:pt idx="50">
                  <c:v>2.2956451612903228</c:v>
                </c:pt>
                <c:pt idx="51">
                  <c:v>2.1250819672131147</c:v>
                </c:pt>
                <c:pt idx="52">
                  <c:v>1.9923809523809524</c:v>
                </c:pt>
                <c:pt idx="53">
                  <c:v>1.64140625</c:v>
                </c:pt>
                <c:pt idx="54">
                  <c:v>1.5309677419354839</c:v>
                </c:pt>
                <c:pt idx="55">
                  <c:v>1.5306451612903227</c:v>
                </c:pt>
                <c:pt idx="56">
                  <c:v>1.2627419354838709</c:v>
                </c:pt>
                <c:pt idx="57">
                  <c:v>1.0948437499999999</c:v>
                </c:pt>
                <c:pt idx="58">
                  <c:v>0.67459016393442628</c:v>
                </c:pt>
                <c:pt idx="59">
                  <c:v>0.35677419354838708</c:v>
                </c:pt>
                <c:pt idx="60">
                  <c:v>0.46841269841269839</c:v>
                </c:pt>
                <c:pt idx="61">
                  <c:v>0.4676190476190476</c:v>
                </c:pt>
                <c:pt idx="62">
                  <c:v>0.39548387096774196</c:v>
                </c:pt>
                <c:pt idx="63">
                  <c:v>0.64032258064516134</c:v>
                </c:pt>
                <c:pt idx="64">
                  <c:v>0.60328124999999999</c:v>
                </c:pt>
                <c:pt idx="65">
                  <c:v>0.6</c:v>
                </c:pt>
                <c:pt idx="66">
                  <c:v>0.55048387096774198</c:v>
                </c:pt>
                <c:pt idx="67">
                  <c:v>0.52233333333333332</c:v>
                </c:pt>
                <c:pt idx="68">
                  <c:v>0.42375000000000002</c:v>
                </c:pt>
                <c:pt idx="69">
                  <c:v>0.3384375</c:v>
                </c:pt>
                <c:pt idx="70">
                  <c:v>0.17177419354838711</c:v>
                </c:pt>
                <c:pt idx="71">
                  <c:v>0.14131147540983607</c:v>
                </c:pt>
                <c:pt idx="72">
                  <c:v>3.4920634920634921E-2</c:v>
                </c:pt>
                <c:pt idx="73">
                  <c:v>7.1249999999999994E-2</c:v>
                </c:pt>
                <c:pt idx="74">
                  <c:v>0.28564516129032258</c:v>
                </c:pt>
                <c:pt idx="75">
                  <c:v>0.13918032786885245</c:v>
                </c:pt>
                <c:pt idx="76">
                  <c:v>0.25703124999999999</c:v>
                </c:pt>
                <c:pt idx="77">
                  <c:v>0.25062499999999999</c:v>
                </c:pt>
                <c:pt idx="78">
                  <c:v>0.19661290322580646</c:v>
                </c:pt>
                <c:pt idx="79">
                  <c:v>-5.7936507936507939E-2</c:v>
                </c:pt>
                <c:pt idx="80">
                  <c:v>-0.38777777777777778</c:v>
                </c:pt>
                <c:pt idx="81">
                  <c:v>-0.32714285714285712</c:v>
                </c:pt>
                <c:pt idx="82">
                  <c:v>-0.14838709677419354</c:v>
                </c:pt>
                <c:pt idx="83">
                  <c:v>0.46403225806451615</c:v>
                </c:pt>
                <c:pt idx="84">
                  <c:v>1.0844444444444443</c:v>
                </c:pt>
                <c:pt idx="85">
                  <c:v>1.3195081967213116</c:v>
                </c:pt>
                <c:pt idx="86">
                  <c:v>1.895</c:v>
                </c:pt>
                <c:pt idx="87">
                  <c:v>1.8786666666666667</c:v>
                </c:pt>
                <c:pt idx="88">
                  <c:v>1.8721874999999999</c:v>
                </c:pt>
                <c:pt idx="89">
                  <c:v>2.0335937500000001</c:v>
                </c:pt>
                <c:pt idx="90">
                  <c:v>2.1151612903225807</c:v>
                </c:pt>
                <c:pt idx="91">
                  <c:v>2.270983606557377</c:v>
                </c:pt>
                <c:pt idx="92">
                  <c:v>2.1990476190476191</c:v>
                </c:pt>
                <c:pt idx="93">
                  <c:v>2.5493749999999999</c:v>
                </c:pt>
                <c:pt idx="94">
                  <c:v>2.4288709677419353</c:v>
                </c:pt>
                <c:pt idx="95">
                  <c:v>2.3233870967741934</c:v>
                </c:pt>
                <c:pt idx="96">
                  <c:v>2.1424193548387098</c:v>
                </c:pt>
                <c:pt idx="97">
                  <c:v>1.74484375</c:v>
                </c:pt>
                <c:pt idx="98">
                  <c:v>1.3533870967741934</c:v>
                </c:pt>
                <c:pt idx="99">
                  <c:v>0.84868852459016397</c:v>
                </c:pt>
                <c:pt idx="100">
                  <c:v>0.51265625000000004</c:v>
                </c:pt>
                <c:pt idx="101">
                  <c:v>0.25718750000000001</c:v>
                </c:pt>
                <c:pt idx="102">
                  <c:v>0.12360655737704918</c:v>
                </c:pt>
                <c:pt idx="103">
                  <c:v>-2.7580645161290322E-2</c:v>
                </c:pt>
                <c:pt idx="104">
                  <c:v>7.4761904761904766E-2</c:v>
                </c:pt>
                <c:pt idx="105">
                  <c:v>-3.5555555555555556E-2</c:v>
                </c:pt>
                <c:pt idx="106">
                  <c:v>-0.10693548387096774</c:v>
                </c:pt>
                <c:pt idx="107">
                  <c:v>-8.1451612903225806E-2</c:v>
                </c:pt>
                <c:pt idx="108">
                  <c:v>4.2343749999999999E-2</c:v>
                </c:pt>
                <c:pt idx="109">
                  <c:v>0.34761904761904761</c:v>
                </c:pt>
                <c:pt idx="110">
                  <c:v>0.77693548387096778</c:v>
                </c:pt>
                <c:pt idx="111">
                  <c:v>1.6359016393442622</c:v>
                </c:pt>
                <c:pt idx="112">
                  <c:v>1.4651562499999999</c:v>
                </c:pt>
                <c:pt idx="113">
                  <c:v>1.5021875</c:v>
                </c:pt>
                <c:pt idx="114">
                  <c:v>2.0191935483870966</c:v>
                </c:pt>
                <c:pt idx="115">
                  <c:v>1.8319672131147542</c:v>
                </c:pt>
                <c:pt idx="116">
                  <c:v>2.303174603174603</c:v>
                </c:pt>
                <c:pt idx="117">
                  <c:v>2.4878125</c:v>
                </c:pt>
                <c:pt idx="118">
                  <c:v>2.5861290322580643</c:v>
                </c:pt>
                <c:pt idx="119">
                  <c:v>2.8001639344262297</c:v>
                </c:pt>
                <c:pt idx="120">
                  <c:v>2.6193749999999998</c:v>
                </c:pt>
                <c:pt idx="121">
                  <c:v>2.2457812499999998</c:v>
                </c:pt>
                <c:pt idx="122">
                  <c:v>2.391290322580645</c:v>
                </c:pt>
                <c:pt idx="123">
                  <c:v>2.7637096774193548</c:v>
                </c:pt>
                <c:pt idx="124">
                  <c:v>2.6398412698412699</c:v>
                </c:pt>
                <c:pt idx="125">
                  <c:v>2.1349999999999998</c:v>
                </c:pt>
                <c:pt idx="126">
                  <c:v>1.7831147540983607</c:v>
                </c:pt>
                <c:pt idx="127">
                  <c:v>1.7504838709677419</c:v>
                </c:pt>
                <c:pt idx="128">
                  <c:v>1.5362499999999999</c:v>
                </c:pt>
                <c:pt idx="129">
                  <c:v>1.3834920634920636</c:v>
                </c:pt>
                <c:pt idx="130">
                  <c:v>1.4395081967213115</c:v>
                </c:pt>
                <c:pt idx="131">
                  <c:v>1.6881666666666666</c:v>
                </c:pt>
                <c:pt idx="132">
                  <c:v>1.71609375</c:v>
                </c:pt>
                <c:pt idx="133">
                  <c:v>2.3406250000000002</c:v>
                </c:pt>
                <c:pt idx="134">
                  <c:v>2.4169354838709678</c:v>
                </c:pt>
                <c:pt idx="135">
                  <c:v>2.3906557377049178</c:v>
                </c:pt>
                <c:pt idx="136">
                  <c:v>2.2014285714285715</c:v>
                </c:pt>
                <c:pt idx="137">
                  <c:v>1.9845312500000001</c:v>
                </c:pt>
                <c:pt idx="138">
                  <c:v>1.7393548387096773</c:v>
                </c:pt>
                <c:pt idx="139">
                  <c:v>1.3642622950819672</c:v>
                </c:pt>
                <c:pt idx="140">
                  <c:v>1.55171875</c:v>
                </c:pt>
                <c:pt idx="141">
                  <c:v>1.5306249999999999</c:v>
                </c:pt>
                <c:pt idx="142">
                  <c:v>1.3522580645161291</c:v>
                </c:pt>
                <c:pt idx="143">
                  <c:v>1.078032786885246</c:v>
                </c:pt>
                <c:pt idx="144">
                  <c:v>0.97890624999999998</c:v>
                </c:pt>
                <c:pt idx="145">
                  <c:v>0.83625000000000005</c:v>
                </c:pt>
                <c:pt idx="146">
                  <c:v>1.1291803278688526</c:v>
                </c:pt>
                <c:pt idx="147">
                  <c:v>1.2022580645161289</c:v>
                </c:pt>
                <c:pt idx="148">
                  <c:v>0.96333333333333337</c:v>
                </c:pt>
                <c:pt idx="149">
                  <c:v>0.87873015873015869</c:v>
                </c:pt>
                <c:pt idx="150">
                  <c:v>0.67709677419354841</c:v>
                </c:pt>
                <c:pt idx="151">
                  <c:v>0.59803278688524586</c:v>
                </c:pt>
                <c:pt idx="152">
                  <c:v>0.44359375000000001</c:v>
                </c:pt>
                <c:pt idx="153">
                  <c:v>0.25793650793650796</c:v>
                </c:pt>
                <c:pt idx="154">
                  <c:v>0.23836065573770493</c:v>
                </c:pt>
                <c:pt idx="155">
                  <c:v>0.16786885245901639</c:v>
                </c:pt>
                <c:pt idx="156">
                  <c:v>0.21095238095238095</c:v>
                </c:pt>
                <c:pt idx="157">
                  <c:v>0.11203125</c:v>
                </c:pt>
                <c:pt idx="158">
                  <c:v>0.20080645161290323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59A-A9CF-D4E2DDB9CFBB}"/>
            </c:ext>
          </c:extLst>
        </c:ser>
        <c:ser>
          <c:idx val="1"/>
          <c:order val="1"/>
          <c:tx>
            <c:strRef>
              <c:f>'Forecast T10Y2Y'!$C$1</c:f>
              <c:strCache>
                <c:ptCount val="1"/>
                <c:pt idx="0">
                  <c:v>Forecast(T10Y2Y)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T10Y2Y'!$A$2:$A$240</c:f>
              <c:numCache>
                <c:formatCode>yyyy\-mm\-dd</c:formatCode>
                <c:ptCount val="23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  <c:pt idx="199">
                  <c:v>47484</c:v>
                </c:pt>
                <c:pt idx="200">
                  <c:v>47574</c:v>
                </c:pt>
                <c:pt idx="201">
                  <c:v>47665</c:v>
                </c:pt>
                <c:pt idx="202">
                  <c:v>47757</c:v>
                </c:pt>
                <c:pt idx="203">
                  <c:v>47849</c:v>
                </c:pt>
                <c:pt idx="204">
                  <c:v>47939</c:v>
                </c:pt>
                <c:pt idx="205">
                  <c:v>48030</c:v>
                </c:pt>
                <c:pt idx="206">
                  <c:v>48122</c:v>
                </c:pt>
                <c:pt idx="207">
                  <c:v>48214</c:v>
                </c:pt>
                <c:pt idx="208">
                  <c:v>48305</c:v>
                </c:pt>
                <c:pt idx="209">
                  <c:v>48396</c:v>
                </c:pt>
                <c:pt idx="210">
                  <c:v>48488</c:v>
                </c:pt>
                <c:pt idx="211">
                  <c:v>48580</c:v>
                </c:pt>
                <c:pt idx="212">
                  <c:v>48670</c:v>
                </c:pt>
                <c:pt idx="213">
                  <c:v>48761</c:v>
                </c:pt>
                <c:pt idx="214">
                  <c:v>48853</c:v>
                </c:pt>
                <c:pt idx="215">
                  <c:v>48945</c:v>
                </c:pt>
                <c:pt idx="216">
                  <c:v>49035</c:v>
                </c:pt>
                <c:pt idx="217">
                  <c:v>49126</c:v>
                </c:pt>
                <c:pt idx="218">
                  <c:v>49218</c:v>
                </c:pt>
                <c:pt idx="219">
                  <c:v>49310</c:v>
                </c:pt>
                <c:pt idx="220">
                  <c:v>49400</c:v>
                </c:pt>
                <c:pt idx="221">
                  <c:v>49491</c:v>
                </c:pt>
                <c:pt idx="222">
                  <c:v>49583</c:v>
                </c:pt>
                <c:pt idx="223">
                  <c:v>49675</c:v>
                </c:pt>
                <c:pt idx="224">
                  <c:v>49766</c:v>
                </c:pt>
                <c:pt idx="225">
                  <c:v>49857</c:v>
                </c:pt>
                <c:pt idx="226">
                  <c:v>49949</c:v>
                </c:pt>
                <c:pt idx="227">
                  <c:v>50041</c:v>
                </c:pt>
                <c:pt idx="228">
                  <c:v>50131</c:v>
                </c:pt>
                <c:pt idx="229">
                  <c:v>50222</c:v>
                </c:pt>
                <c:pt idx="230">
                  <c:v>50314</c:v>
                </c:pt>
                <c:pt idx="231">
                  <c:v>50406</c:v>
                </c:pt>
                <c:pt idx="232">
                  <c:v>50496</c:v>
                </c:pt>
                <c:pt idx="233">
                  <c:v>50587</c:v>
                </c:pt>
                <c:pt idx="234">
                  <c:v>50679</c:v>
                </c:pt>
                <c:pt idx="235">
                  <c:v>50771</c:v>
                </c:pt>
                <c:pt idx="236">
                  <c:v>50861</c:v>
                </c:pt>
                <c:pt idx="237">
                  <c:v>50952</c:v>
                </c:pt>
                <c:pt idx="238">
                  <c:v>51044</c:v>
                </c:pt>
              </c:numCache>
            </c:numRef>
          </c:cat>
          <c:val>
            <c:numRef>
              <c:f>'Forecast T10Y2Y'!$C$2:$C$240</c:f>
              <c:numCache>
                <c:formatCode>General</c:formatCode>
                <c:ptCount val="239"/>
                <c:pt idx="158" formatCode="0.00">
                  <c:v>0.20080645161290323</c:v>
                </c:pt>
                <c:pt idx="159" formatCode="0.00">
                  <c:v>0.27385954552576403</c:v>
                </c:pt>
                <c:pt idx="160" formatCode="0.00">
                  <c:v>0.13980112494146241</c:v>
                </c:pt>
                <c:pt idx="161" formatCode="0.00">
                  <c:v>0.14407434626691201</c:v>
                </c:pt>
                <c:pt idx="162" formatCode="0.00">
                  <c:v>0.35260374476255196</c:v>
                </c:pt>
                <c:pt idx="163" formatCode="0.00">
                  <c:v>0.48906247738664216</c:v>
                </c:pt>
                <c:pt idx="164" formatCode="0.00">
                  <c:v>0.70219544403536238</c:v>
                </c:pt>
                <c:pt idx="165" formatCode="0.00">
                  <c:v>0.77507026577251104</c:v>
                </c:pt>
                <c:pt idx="166" formatCode="0.00">
                  <c:v>0.75670369636142687</c:v>
                </c:pt>
                <c:pt idx="167" formatCode="0.00">
                  <c:v>0.69087276149550769</c:v>
                </c:pt>
                <c:pt idx="168" formatCode="0.00">
                  <c:v>0.61888252163446467</c:v>
                </c:pt>
                <c:pt idx="169" formatCode="0.00">
                  <c:v>0.70633263930845569</c:v>
                </c:pt>
                <c:pt idx="170" formatCode="0.00">
                  <c:v>0.78966265705999816</c:v>
                </c:pt>
                <c:pt idx="171" formatCode="0.00">
                  <c:v>0.72892400724509199</c:v>
                </c:pt>
                <c:pt idx="172" formatCode="0.00">
                  <c:v>0.64421796973436751</c:v>
                </c:pt>
                <c:pt idx="173" formatCode="0.00">
                  <c:v>0.55801660332179126</c:v>
                </c:pt>
                <c:pt idx="174" formatCode="0.00">
                  <c:v>0.60889443126540532</c:v>
                </c:pt>
                <c:pt idx="175" formatCode="0.00">
                  <c:v>0.52386110362243798</c:v>
                </c:pt>
                <c:pt idx="176" formatCode="0.00">
                  <c:v>0.33145874839418182</c:v>
                </c:pt>
                <c:pt idx="177" formatCode="0.00">
                  <c:v>0.17961501480026576</c:v>
                </c:pt>
                <c:pt idx="178" formatCode="0.00">
                  <c:v>1.1350517138852656E-2</c:v>
                </c:pt>
                <c:pt idx="179" formatCode="0.00">
                  <c:v>8.2155983204299232E-2</c:v>
                </c:pt>
                <c:pt idx="180" formatCode="0.00">
                  <c:v>0.16336020347629915</c:v>
                </c:pt>
                <c:pt idx="181" formatCode="0.00">
                  <c:v>0.26555913078530224</c:v>
                </c:pt>
                <c:pt idx="182" formatCode="0.00">
                  <c:v>0.33625863113895843</c:v>
                </c:pt>
                <c:pt idx="183" formatCode="0.00">
                  <c:v>0.40933156083966327</c:v>
                </c:pt>
                <c:pt idx="184" formatCode="0.00">
                  <c:v>0.2752731402553617</c:v>
                </c:pt>
                <c:pt idx="185" formatCode="0.00">
                  <c:v>0.27954636158081131</c:v>
                </c:pt>
                <c:pt idx="186" formatCode="0.00">
                  <c:v>0.4880757600764512</c:v>
                </c:pt>
                <c:pt idx="187" formatCode="0.00">
                  <c:v>0.62453449270054151</c:v>
                </c:pt>
                <c:pt idx="188" formatCode="0.00">
                  <c:v>0.83766745934926168</c:v>
                </c:pt>
                <c:pt idx="189" formatCode="0.00">
                  <c:v>0.91054228108641033</c:v>
                </c:pt>
                <c:pt idx="190" formatCode="0.00">
                  <c:v>0.89217571167532617</c:v>
                </c:pt>
                <c:pt idx="191" formatCode="0.00">
                  <c:v>0.82634477680940699</c:v>
                </c:pt>
                <c:pt idx="192" formatCode="0.00">
                  <c:v>0.75435453694836396</c:v>
                </c:pt>
                <c:pt idx="193" formatCode="0.00">
                  <c:v>0.84180465462235499</c:v>
                </c:pt>
                <c:pt idx="194" formatCode="0.00">
                  <c:v>0.92513467237389735</c:v>
                </c:pt>
                <c:pt idx="195" formatCode="0.00">
                  <c:v>0.86439602255899128</c:v>
                </c:pt>
                <c:pt idx="196" formatCode="0.00">
                  <c:v>0.77968998504826681</c:v>
                </c:pt>
                <c:pt idx="197" formatCode="0.00">
                  <c:v>0.69348861863569056</c:v>
                </c:pt>
                <c:pt idx="198" formatCode="0.00">
                  <c:v>0.74436644657930451</c:v>
                </c:pt>
                <c:pt idx="199" formatCode="0.00">
                  <c:v>0.65933311893633728</c:v>
                </c:pt>
                <c:pt idx="200" formatCode="0.00">
                  <c:v>0.46693076370808112</c:v>
                </c:pt>
                <c:pt idx="201" formatCode="0.00">
                  <c:v>0.31508703011416506</c:v>
                </c:pt>
                <c:pt idx="202" formatCode="0.00">
                  <c:v>0.1468225324527519</c:v>
                </c:pt>
                <c:pt idx="203" formatCode="0.00">
                  <c:v>0.21762799851819853</c:v>
                </c:pt>
                <c:pt idx="204" formatCode="0.00">
                  <c:v>0.29883221879019833</c:v>
                </c:pt>
                <c:pt idx="205" formatCode="0.00">
                  <c:v>0.40103114609920154</c:v>
                </c:pt>
                <c:pt idx="206" formatCode="0.00">
                  <c:v>0.47173064645285773</c:v>
                </c:pt>
                <c:pt idx="207" formatCode="0.00">
                  <c:v>0.54480357615356256</c:v>
                </c:pt>
                <c:pt idx="208" formatCode="0.00">
                  <c:v>0.410745155569261</c:v>
                </c:pt>
                <c:pt idx="209" formatCode="0.00">
                  <c:v>0.41501837689471061</c:v>
                </c:pt>
                <c:pt idx="210" formatCode="0.00">
                  <c:v>0.62354777539035044</c:v>
                </c:pt>
                <c:pt idx="211" formatCode="0.00">
                  <c:v>0.76000650801444081</c:v>
                </c:pt>
                <c:pt idx="212" formatCode="0.00">
                  <c:v>0.97313947466316097</c:v>
                </c:pt>
                <c:pt idx="213" formatCode="0.00">
                  <c:v>1.0460142964003096</c:v>
                </c:pt>
                <c:pt idx="214" formatCode="0.00">
                  <c:v>1.0276477269892255</c:v>
                </c:pt>
                <c:pt idx="215" formatCode="0.00">
                  <c:v>0.96181679212330629</c:v>
                </c:pt>
                <c:pt idx="216" formatCode="0.00">
                  <c:v>0.88982655226226326</c:v>
                </c:pt>
                <c:pt idx="217" formatCode="0.00">
                  <c:v>0.97727666993625428</c:v>
                </c:pt>
                <c:pt idx="218" formatCode="0.00">
                  <c:v>1.0606066876877966</c:v>
                </c:pt>
                <c:pt idx="219" formatCode="0.00">
                  <c:v>0.99986803787289058</c:v>
                </c:pt>
                <c:pt idx="220" formatCode="0.00">
                  <c:v>0.91516200036216599</c:v>
                </c:pt>
                <c:pt idx="221" formatCode="0.00">
                  <c:v>0.82896063394958985</c:v>
                </c:pt>
                <c:pt idx="222" formatCode="0.00">
                  <c:v>0.8798384618932038</c:v>
                </c:pt>
                <c:pt idx="223" formatCode="0.00">
                  <c:v>0.79480513425023658</c:v>
                </c:pt>
                <c:pt idx="224" formatCode="0.00">
                  <c:v>0.60240277902198036</c:v>
                </c:pt>
                <c:pt idx="225" formatCode="0.00">
                  <c:v>0.45055904542806424</c:v>
                </c:pt>
                <c:pt idx="226" formatCode="0.00">
                  <c:v>0.28229454776665119</c:v>
                </c:pt>
                <c:pt idx="227" formatCode="0.00">
                  <c:v>0.35310001383209771</c:v>
                </c:pt>
                <c:pt idx="228" formatCode="0.00">
                  <c:v>0.43430423410409763</c:v>
                </c:pt>
                <c:pt idx="229" formatCode="0.00">
                  <c:v>0.53650316141310084</c:v>
                </c:pt>
                <c:pt idx="230" formatCode="0.00">
                  <c:v>0.60720266176675697</c:v>
                </c:pt>
                <c:pt idx="231" formatCode="0.00">
                  <c:v>0.68027559146746186</c:v>
                </c:pt>
                <c:pt idx="232" formatCode="0.00">
                  <c:v>0.54621717088316024</c:v>
                </c:pt>
                <c:pt idx="233" formatCode="0.00">
                  <c:v>0.55049039220860974</c:v>
                </c:pt>
                <c:pt idx="234" formatCode="0.00">
                  <c:v>0.75901979070424974</c:v>
                </c:pt>
                <c:pt idx="235" formatCode="0.00">
                  <c:v>0.89547852332833999</c:v>
                </c:pt>
                <c:pt idx="236" formatCode="0.00">
                  <c:v>1.1086114899770603</c:v>
                </c:pt>
                <c:pt idx="237" formatCode="0.00">
                  <c:v>1.1814863117142089</c:v>
                </c:pt>
                <c:pt idx="238" formatCode="0.00">
                  <c:v>1.1631197423031248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6-459A-A9CF-D4E2DDB9CFBB}"/>
            </c:ext>
          </c:extLst>
        </c:ser>
        <c:ser>
          <c:idx val="2"/>
          <c:order val="2"/>
          <c:tx>
            <c:strRef>
              <c:f>'Forecast T10Y2Y'!$D$1</c:f>
              <c:strCache>
                <c:ptCount val="1"/>
                <c:pt idx="0">
                  <c:v>Lower Confidence Bound(T10Y2Y)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T10Y2Y'!$A$2:$A$240</c:f>
              <c:numCache>
                <c:formatCode>yyyy\-mm\-dd</c:formatCode>
                <c:ptCount val="23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  <c:pt idx="199">
                  <c:v>47484</c:v>
                </c:pt>
                <c:pt idx="200">
                  <c:v>47574</c:v>
                </c:pt>
                <c:pt idx="201">
                  <c:v>47665</c:v>
                </c:pt>
                <c:pt idx="202">
                  <c:v>47757</c:v>
                </c:pt>
                <c:pt idx="203">
                  <c:v>47849</c:v>
                </c:pt>
                <c:pt idx="204">
                  <c:v>47939</c:v>
                </c:pt>
                <c:pt idx="205">
                  <c:v>48030</c:v>
                </c:pt>
                <c:pt idx="206">
                  <c:v>48122</c:v>
                </c:pt>
                <c:pt idx="207">
                  <c:v>48214</c:v>
                </c:pt>
                <c:pt idx="208">
                  <c:v>48305</c:v>
                </c:pt>
                <c:pt idx="209">
                  <c:v>48396</c:v>
                </c:pt>
                <c:pt idx="210">
                  <c:v>48488</c:v>
                </c:pt>
                <c:pt idx="211">
                  <c:v>48580</c:v>
                </c:pt>
                <c:pt idx="212">
                  <c:v>48670</c:v>
                </c:pt>
                <c:pt idx="213">
                  <c:v>48761</c:v>
                </c:pt>
                <c:pt idx="214">
                  <c:v>48853</c:v>
                </c:pt>
                <c:pt idx="215">
                  <c:v>48945</c:v>
                </c:pt>
                <c:pt idx="216">
                  <c:v>49035</c:v>
                </c:pt>
                <c:pt idx="217">
                  <c:v>49126</c:v>
                </c:pt>
                <c:pt idx="218">
                  <c:v>49218</c:v>
                </c:pt>
                <c:pt idx="219">
                  <c:v>49310</c:v>
                </c:pt>
                <c:pt idx="220">
                  <c:v>49400</c:v>
                </c:pt>
                <c:pt idx="221">
                  <c:v>49491</c:v>
                </c:pt>
                <c:pt idx="222">
                  <c:v>49583</c:v>
                </c:pt>
                <c:pt idx="223">
                  <c:v>49675</c:v>
                </c:pt>
                <c:pt idx="224">
                  <c:v>49766</c:v>
                </c:pt>
                <c:pt idx="225">
                  <c:v>49857</c:v>
                </c:pt>
                <c:pt idx="226">
                  <c:v>49949</c:v>
                </c:pt>
                <c:pt idx="227">
                  <c:v>50041</c:v>
                </c:pt>
                <c:pt idx="228">
                  <c:v>50131</c:v>
                </c:pt>
                <c:pt idx="229">
                  <c:v>50222</c:v>
                </c:pt>
                <c:pt idx="230">
                  <c:v>50314</c:v>
                </c:pt>
                <c:pt idx="231">
                  <c:v>50406</c:v>
                </c:pt>
                <c:pt idx="232">
                  <c:v>50496</c:v>
                </c:pt>
                <c:pt idx="233">
                  <c:v>50587</c:v>
                </c:pt>
                <c:pt idx="234">
                  <c:v>50679</c:v>
                </c:pt>
                <c:pt idx="235">
                  <c:v>50771</c:v>
                </c:pt>
                <c:pt idx="236">
                  <c:v>50861</c:v>
                </c:pt>
                <c:pt idx="237">
                  <c:v>50952</c:v>
                </c:pt>
                <c:pt idx="238">
                  <c:v>51044</c:v>
                </c:pt>
              </c:numCache>
            </c:numRef>
          </c:cat>
          <c:val>
            <c:numRef>
              <c:f>'Forecast T10Y2Y'!$D$2:$D$240</c:f>
              <c:numCache>
                <c:formatCode>General</c:formatCode>
                <c:ptCount val="239"/>
                <c:pt idx="158" formatCode="0.00">
                  <c:v>0.20080645161290323</c:v>
                </c:pt>
                <c:pt idx="159" formatCode="0.00">
                  <c:v>-0.32941988293097108</c:v>
                </c:pt>
                <c:pt idx="160" formatCode="0.00">
                  <c:v>-0.67223203410824728</c:v>
                </c:pt>
                <c:pt idx="161" formatCode="0.00">
                  <c:v>-0.8334254382627122</c:v>
                </c:pt>
                <c:pt idx="162" formatCode="0.00">
                  <c:v>-0.76644528399751743</c:v>
                </c:pt>
                <c:pt idx="163" formatCode="0.00">
                  <c:v>-0.75580429433174845</c:v>
                </c:pt>
                <c:pt idx="164" formatCode="0.00">
                  <c:v>-0.6571331432924914</c:v>
                </c:pt>
                <c:pt idx="165" formatCode="0.00">
                  <c:v>-0.69002844887285497</c:v>
                </c:pt>
                <c:pt idx="166" formatCode="0.00">
                  <c:v>-0.80723815460586623</c:v>
                </c:pt>
                <c:pt idx="167" formatCode="0.00">
                  <c:v>-0.9662254688075036</c:v>
                </c:pt>
                <c:pt idx="168" formatCode="0.00">
                  <c:v>-1.1265962856120593</c:v>
                </c:pt>
                <c:pt idx="169" formatCode="0.00">
                  <c:v>-1.1234433049315131</c:v>
                </c:pt>
                <c:pt idx="170" formatCode="0.00">
                  <c:v>-1.1208677644416003</c:v>
                </c:pt>
                <c:pt idx="171" formatCode="0.00">
                  <c:v>-1.2592501427051335</c:v>
                </c:pt>
                <c:pt idx="172" formatCode="0.00">
                  <c:v>-1.4188405876393893</c:v>
                </c:pt>
                <c:pt idx="173" formatCode="0.00">
                  <c:v>-1.5774575129445629</c:v>
                </c:pt>
                <c:pt idx="174" formatCode="0.00">
                  <c:v>-1.5967697427860026</c:v>
                </c:pt>
                <c:pt idx="175" formatCode="0.00">
                  <c:v>-1.7499738906979867</c:v>
                </c:pt>
                <c:pt idx="176" formatCode="0.00">
                  <c:v>-2.0087044568636396</c:v>
                </c:pt>
                <c:pt idx="177" formatCode="0.00">
                  <c:v>-2.2251864144502242</c:v>
                </c:pt>
                <c:pt idx="178" formatCode="0.00">
                  <c:v>-2.4565320914825994</c:v>
                </c:pt>
                <c:pt idx="179" formatCode="0.00">
                  <c:v>-2.4473673953332011</c:v>
                </c:pt>
                <c:pt idx="180" formatCode="0.00">
                  <c:v>-2.4264665281627065</c:v>
                </c:pt>
                <c:pt idx="181" formatCode="0.00">
                  <c:v>-2.3833250172779863</c:v>
                </c:pt>
                <c:pt idx="182" formatCode="0.00">
                  <c:v>-2.3705186852110427</c:v>
                </c:pt>
                <c:pt idx="183" formatCode="0.00">
                  <c:v>-2.3669111439217829</c:v>
                </c:pt>
                <c:pt idx="184" formatCode="0.00">
                  <c:v>-2.5564974914973875</c:v>
                </c:pt>
                <c:pt idx="185" formatCode="0.00">
                  <c:v>-2.606800798784159</c:v>
                </c:pt>
                <c:pt idx="186" formatCode="0.00">
                  <c:v>-2.4519496380284664</c:v>
                </c:pt>
                <c:pt idx="187" formatCode="0.00">
                  <c:v>-2.3683193080746734</c:v>
                </c:pt>
                <c:pt idx="188" formatCode="0.00">
                  <c:v>-2.207209262617833</c:v>
                </c:pt>
                <c:pt idx="189" formatCode="0.00">
                  <c:v>-2.1855926008076922</c:v>
                </c:pt>
                <c:pt idx="190" formatCode="0.00">
                  <c:v>-2.2544900579004286</c:v>
                </c:pt>
                <c:pt idx="191" formatCode="0.00">
                  <c:v>-2.3701592127836468</c:v>
                </c:pt>
                <c:pt idx="192" formatCode="0.00">
                  <c:v>-2.4913270255230922</c:v>
                </c:pt>
                <c:pt idx="193" formatCode="0.00">
                  <c:v>-2.4524235314267617</c:v>
                </c:pt>
                <c:pt idx="194" formatCode="0.00">
                  <c:v>-2.4170367914735715</c:v>
                </c:pt>
                <c:pt idx="195" formatCode="0.00">
                  <c:v>-2.5251410828356278</c:v>
                </c:pt>
                <c:pt idx="196" formatCode="0.00">
                  <c:v>-2.6566591175494887</c:v>
                </c:pt>
                <c:pt idx="197" formatCode="0.00">
                  <c:v>-2.7891412669365421</c:v>
                </c:pt>
                <c:pt idx="198" formatCode="0.00">
                  <c:v>-2.7840340141972866</c:v>
                </c:pt>
                <c:pt idx="199" formatCode="0.00">
                  <c:v>-2.9143474149109916</c:v>
                </c:pt>
                <c:pt idx="200" formatCode="0.00">
                  <c:v>-3.1515578554457244</c:v>
                </c:pt>
                <c:pt idx="201" formatCode="0.00">
                  <c:v>-3.3477551076716616</c:v>
                </c:pt>
                <c:pt idx="202" formatCode="0.00">
                  <c:v>-3.5599349729787755</c:v>
                </c:pt>
                <c:pt idx="203" formatCode="0.00">
                  <c:v>-3.53262221287281</c:v>
                </c:pt>
                <c:pt idx="204" formatCode="0.00">
                  <c:v>-3.4945026710036897</c:v>
                </c:pt>
                <c:pt idx="205" formatCode="0.00">
                  <c:v>-3.4349942378409271</c:v>
                </c:pt>
                <c:pt idx="206" formatCode="0.00">
                  <c:v>-3.4066041581052335</c:v>
                </c:pt>
                <c:pt idx="207" formatCode="0.00">
                  <c:v>-3.3846291834669429</c:v>
                </c:pt>
                <c:pt idx="208" formatCode="0.00">
                  <c:v>-3.5601756451878317</c:v>
                </c:pt>
                <c:pt idx="209" formatCode="0.00">
                  <c:v>-3.5970475912788591</c:v>
                </c:pt>
                <c:pt idx="210" formatCode="0.00">
                  <c:v>-3.4293310189414621</c:v>
                </c:pt>
                <c:pt idx="211" formatCode="0.00">
                  <c:v>-3.3333628009389269</c:v>
                </c:pt>
                <c:pt idx="212" formatCode="0.00">
                  <c:v>-3.1604075971238919</c:v>
                </c:pt>
                <c:pt idx="213" formatCode="0.00">
                  <c:v>-3.1274069062858589</c:v>
                </c:pt>
                <c:pt idx="214" formatCode="0.00">
                  <c:v>-3.1853526822710148</c:v>
                </c:pt>
                <c:pt idx="215" formatCode="0.00">
                  <c:v>-3.2904762202126161</c:v>
                </c:pt>
                <c:pt idx="216" formatCode="0.00">
                  <c:v>-3.401480417173095</c:v>
                </c:pt>
                <c:pt idx="217" formatCode="0.00">
                  <c:v>-3.3527732265210379</c:v>
                </c:pt>
                <c:pt idx="218" formatCode="0.00">
                  <c:v>-3.3079224000383025</c:v>
                </c:pt>
                <c:pt idx="219" formatCode="0.00">
                  <c:v>-3.4068834966834034</c:v>
                </c:pt>
                <c:pt idx="220" formatCode="0.00">
                  <c:v>-3.5295619421023892</c:v>
                </c:pt>
                <c:pt idx="221" formatCode="0.00">
                  <c:v>-3.653492113198042</c:v>
                </c:pt>
                <c:pt idx="222" formatCode="0.00">
                  <c:v>-3.6401056674393137</c:v>
                </c:pt>
                <c:pt idx="223" formatCode="0.00">
                  <c:v>-3.7623988943442934</c:v>
                </c:pt>
                <c:pt idx="224" formatCode="0.00">
                  <c:v>-3.9918353772075856</c:v>
                </c:pt>
                <c:pt idx="225" formatCode="0.00">
                  <c:v>-4.1804929618303204</c:v>
                </c:pt>
                <c:pt idx="226" formatCode="0.00">
                  <c:v>-4.3853563238666569</c:v>
                </c:pt>
                <c:pt idx="227" formatCode="0.00">
                  <c:v>-4.350939830878997</c:v>
                </c:pt>
                <c:pt idx="228" formatCode="0.00">
                  <c:v>-4.3059196029457132</c:v>
                </c:pt>
                <c:pt idx="229" formatCode="0.00">
                  <c:v>-4.2397044221691171</c:v>
                </c:pt>
                <c:pt idx="230" formatCode="0.00">
                  <c:v>-4.2047929904466672</c:v>
                </c:pt>
                <c:pt idx="231" formatCode="0.00">
                  <c:v>-4.1749034185817315</c:v>
                </c:pt>
                <c:pt idx="232" formatCode="0.00">
                  <c:v>-4.3443166974578356</c:v>
                </c:pt>
                <c:pt idx="233" formatCode="0.00">
                  <c:v>-4.3752165030658547</c:v>
                </c:pt>
                <c:pt idx="234" formatCode="0.00">
                  <c:v>-4.2016822412471271</c:v>
                </c:pt>
                <c:pt idx="235" formatCode="0.00">
                  <c:v>-4.1000445664230103</c:v>
                </c:pt>
                <c:pt idx="236" formatCode="0.00">
                  <c:v>-3.9215622662011107</c:v>
                </c:pt>
                <c:pt idx="237" formatCode="0.00">
                  <c:v>-3.8831712886584784</c:v>
                </c:pt>
                <c:pt idx="238" formatCode="0.00">
                  <c:v>-3.9358583360120472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6-459A-A9CF-D4E2DDB9CFBB}"/>
            </c:ext>
          </c:extLst>
        </c:ser>
        <c:ser>
          <c:idx val="3"/>
          <c:order val="3"/>
          <c:tx>
            <c:strRef>
              <c:f>'Forecast T10Y2Y'!$E$1</c:f>
              <c:strCache>
                <c:ptCount val="1"/>
                <c:pt idx="0">
                  <c:v>Upper Confidence Bound(T10Y2Y)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T10Y2Y'!$A$2:$A$240</c:f>
              <c:numCache>
                <c:formatCode>yyyy\-mm\-dd</c:formatCode>
                <c:ptCount val="23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  <c:pt idx="199">
                  <c:v>47484</c:v>
                </c:pt>
                <c:pt idx="200">
                  <c:v>47574</c:v>
                </c:pt>
                <c:pt idx="201">
                  <c:v>47665</c:v>
                </c:pt>
                <c:pt idx="202">
                  <c:v>47757</c:v>
                </c:pt>
                <c:pt idx="203">
                  <c:v>47849</c:v>
                </c:pt>
                <c:pt idx="204">
                  <c:v>47939</c:v>
                </c:pt>
                <c:pt idx="205">
                  <c:v>48030</c:v>
                </c:pt>
                <c:pt idx="206">
                  <c:v>48122</c:v>
                </c:pt>
                <c:pt idx="207">
                  <c:v>48214</c:v>
                </c:pt>
                <c:pt idx="208">
                  <c:v>48305</c:v>
                </c:pt>
                <c:pt idx="209">
                  <c:v>48396</c:v>
                </c:pt>
                <c:pt idx="210">
                  <c:v>48488</c:v>
                </c:pt>
                <c:pt idx="211">
                  <c:v>48580</c:v>
                </c:pt>
                <c:pt idx="212">
                  <c:v>48670</c:v>
                </c:pt>
                <c:pt idx="213">
                  <c:v>48761</c:v>
                </c:pt>
                <c:pt idx="214">
                  <c:v>48853</c:v>
                </c:pt>
                <c:pt idx="215">
                  <c:v>48945</c:v>
                </c:pt>
                <c:pt idx="216">
                  <c:v>49035</c:v>
                </c:pt>
                <c:pt idx="217">
                  <c:v>49126</c:v>
                </c:pt>
                <c:pt idx="218">
                  <c:v>49218</c:v>
                </c:pt>
                <c:pt idx="219">
                  <c:v>49310</c:v>
                </c:pt>
                <c:pt idx="220">
                  <c:v>49400</c:v>
                </c:pt>
                <c:pt idx="221">
                  <c:v>49491</c:v>
                </c:pt>
                <c:pt idx="222">
                  <c:v>49583</c:v>
                </c:pt>
                <c:pt idx="223">
                  <c:v>49675</c:v>
                </c:pt>
                <c:pt idx="224">
                  <c:v>49766</c:v>
                </c:pt>
                <c:pt idx="225">
                  <c:v>49857</c:v>
                </c:pt>
                <c:pt idx="226">
                  <c:v>49949</c:v>
                </c:pt>
                <c:pt idx="227">
                  <c:v>50041</c:v>
                </c:pt>
                <c:pt idx="228">
                  <c:v>50131</c:v>
                </c:pt>
                <c:pt idx="229">
                  <c:v>50222</c:v>
                </c:pt>
                <c:pt idx="230">
                  <c:v>50314</c:v>
                </c:pt>
                <c:pt idx="231">
                  <c:v>50406</c:v>
                </c:pt>
                <c:pt idx="232">
                  <c:v>50496</c:v>
                </c:pt>
                <c:pt idx="233">
                  <c:v>50587</c:v>
                </c:pt>
                <c:pt idx="234">
                  <c:v>50679</c:v>
                </c:pt>
                <c:pt idx="235">
                  <c:v>50771</c:v>
                </c:pt>
                <c:pt idx="236">
                  <c:v>50861</c:v>
                </c:pt>
                <c:pt idx="237">
                  <c:v>50952</c:v>
                </c:pt>
                <c:pt idx="238">
                  <c:v>51044</c:v>
                </c:pt>
              </c:numCache>
            </c:numRef>
          </c:cat>
          <c:val>
            <c:numRef>
              <c:f>'Forecast T10Y2Y'!$E$2:$E$240</c:f>
              <c:numCache>
                <c:formatCode>General</c:formatCode>
                <c:ptCount val="239"/>
                <c:pt idx="158" formatCode="0.00">
                  <c:v>0.20080645161290323</c:v>
                </c:pt>
                <c:pt idx="159" formatCode="0.00">
                  <c:v>0.87713897398249907</c:v>
                </c:pt>
                <c:pt idx="160" formatCode="0.00">
                  <c:v>0.95183428399117198</c:v>
                </c:pt>
                <c:pt idx="161" formatCode="0.00">
                  <c:v>1.1215741307965363</c:v>
                </c:pt>
                <c:pt idx="162" formatCode="0.00">
                  <c:v>1.4716527735226212</c:v>
                </c:pt>
                <c:pt idx="163" formatCode="0.00">
                  <c:v>1.7339292491050327</c:v>
                </c:pt>
                <c:pt idx="164" formatCode="0.00">
                  <c:v>2.0615240313632164</c:v>
                </c:pt>
                <c:pt idx="165" formatCode="0.00">
                  <c:v>2.2401689804178773</c:v>
                </c:pt>
                <c:pt idx="166" formatCode="0.00">
                  <c:v>2.32064554732872</c:v>
                </c:pt>
                <c:pt idx="167" formatCode="0.00">
                  <c:v>2.347970991798519</c:v>
                </c:pt>
                <c:pt idx="168" formatCode="0.00">
                  <c:v>2.3643613288809888</c:v>
                </c:pt>
                <c:pt idx="169" formatCode="0.00">
                  <c:v>2.5361085835484243</c:v>
                </c:pt>
                <c:pt idx="170" formatCode="0.00">
                  <c:v>2.7001930785615968</c:v>
                </c:pt>
                <c:pt idx="171" formatCode="0.00">
                  <c:v>2.7170981571953172</c:v>
                </c:pt>
                <c:pt idx="172" formatCode="0.00">
                  <c:v>2.7072765271081245</c:v>
                </c:pt>
                <c:pt idx="173" formatCode="0.00">
                  <c:v>2.6934907195881452</c:v>
                </c:pt>
                <c:pt idx="174" formatCode="0.00">
                  <c:v>2.8145586053168135</c:v>
                </c:pt>
                <c:pt idx="175" formatCode="0.00">
                  <c:v>2.7976960979428624</c:v>
                </c:pt>
                <c:pt idx="176" formatCode="0.00">
                  <c:v>2.6716219536520032</c:v>
                </c:pt>
                <c:pt idx="177" formatCode="0.00">
                  <c:v>2.5844164440507553</c:v>
                </c:pt>
                <c:pt idx="178" formatCode="0.00">
                  <c:v>2.4792331257603051</c:v>
                </c:pt>
                <c:pt idx="179" formatCode="0.00">
                  <c:v>2.6116793617417993</c:v>
                </c:pt>
                <c:pt idx="180" formatCode="0.00">
                  <c:v>2.7531869351153051</c:v>
                </c:pt>
                <c:pt idx="181" formatCode="0.00">
                  <c:v>2.9144432788485908</c:v>
                </c:pt>
                <c:pt idx="182" formatCode="0.00">
                  <c:v>3.0430359474889594</c:v>
                </c:pt>
                <c:pt idx="183" formatCode="0.00">
                  <c:v>3.185574265601109</c:v>
                </c:pt>
                <c:pt idx="184" formatCode="0.00">
                  <c:v>3.1070437720081112</c:v>
                </c:pt>
                <c:pt idx="185" formatCode="0.00">
                  <c:v>3.1658935219457818</c:v>
                </c:pt>
                <c:pt idx="186" formatCode="0.00">
                  <c:v>3.4281011581813692</c:v>
                </c:pt>
                <c:pt idx="187" formatCode="0.00">
                  <c:v>3.6173882934757562</c:v>
                </c:pt>
                <c:pt idx="188" formatCode="0.00">
                  <c:v>3.8825441813163568</c:v>
                </c:pt>
                <c:pt idx="189" formatCode="0.00">
                  <c:v>4.0066771629805134</c:v>
                </c:pt>
                <c:pt idx="190" formatCode="0.00">
                  <c:v>4.0388414812510813</c:v>
                </c:pt>
                <c:pt idx="191" formatCode="0.00">
                  <c:v>4.0228487664024604</c:v>
                </c:pt>
                <c:pt idx="192" formatCode="0.00">
                  <c:v>4.0000360994198205</c:v>
                </c:pt>
                <c:pt idx="193" formatCode="0.00">
                  <c:v>4.1360328406714713</c:v>
                </c:pt>
                <c:pt idx="194" formatCode="0.00">
                  <c:v>4.2673061362213662</c:v>
                </c:pt>
                <c:pt idx="195" formatCode="0.00">
                  <c:v>4.2539331279536103</c:v>
                </c:pt>
                <c:pt idx="196" formatCode="0.00">
                  <c:v>4.2160390876460223</c:v>
                </c:pt>
                <c:pt idx="197" formatCode="0.00">
                  <c:v>4.1761185042079232</c:v>
                </c:pt>
                <c:pt idx="198" formatCode="0.00">
                  <c:v>4.272766907355896</c:v>
                </c:pt>
                <c:pt idx="199" formatCode="0.00">
                  <c:v>4.2330136527836659</c:v>
                </c:pt>
                <c:pt idx="200" formatCode="0.00">
                  <c:v>4.085419382861887</c:v>
                </c:pt>
                <c:pt idx="201" formatCode="0.00">
                  <c:v>3.9779291678999917</c:v>
                </c:pt>
                <c:pt idx="202" formatCode="0.00">
                  <c:v>3.8535800378842793</c:v>
                </c:pt>
                <c:pt idx="203" formatCode="0.00">
                  <c:v>3.9678782099092071</c:v>
                </c:pt>
                <c:pt idx="204" formatCode="0.00">
                  <c:v>4.0921671085840865</c:v>
                </c:pt>
                <c:pt idx="205" formatCode="0.00">
                  <c:v>4.2370565300393297</c:v>
                </c:pt>
                <c:pt idx="206" formatCode="0.00">
                  <c:v>4.3500654510109493</c:v>
                </c:pt>
                <c:pt idx="207" formatCode="0.00">
                  <c:v>4.4742363357740675</c:v>
                </c:pt>
                <c:pt idx="208" formatCode="0.00">
                  <c:v>4.381665956326354</c:v>
                </c:pt>
                <c:pt idx="209" formatCode="0.00">
                  <c:v>4.4270843450682804</c:v>
                </c:pt>
                <c:pt idx="210" formatCode="0.00">
                  <c:v>4.676426569722163</c:v>
                </c:pt>
                <c:pt idx="211" formatCode="0.00">
                  <c:v>4.8533758169678087</c:v>
                </c:pt>
                <c:pt idx="212" formatCode="0.00">
                  <c:v>5.1066865464502138</c:v>
                </c:pt>
                <c:pt idx="213" formatCode="0.00">
                  <c:v>5.2194354990864777</c:v>
                </c:pt>
                <c:pt idx="214" formatCode="0.00">
                  <c:v>5.2406481362494652</c:v>
                </c:pt>
                <c:pt idx="215" formatCode="0.00">
                  <c:v>5.2141098044592287</c:v>
                </c:pt>
                <c:pt idx="216" formatCode="0.00">
                  <c:v>5.1811335216976211</c:v>
                </c:pt>
                <c:pt idx="217" formatCode="0.00">
                  <c:v>5.3073265663935469</c:v>
                </c:pt>
                <c:pt idx="218" formatCode="0.00">
                  <c:v>5.4291357754138954</c:v>
                </c:pt>
                <c:pt idx="219" formatCode="0.00">
                  <c:v>5.406619572429185</c:v>
                </c:pt>
                <c:pt idx="220" formatCode="0.00">
                  <c:v>5.3598859428267209</c:v>
                </c:pt>
                <c:pt idx="221" formatCode="0.00">
                  <c:v>5.3114133810972222</c:v>
                </c:pt>
                <c:pt idx="222" formatCode="0.00">
                  <c:v>5.3997825912257218</c:v>
                </c:pt>
                <c:pt idx="223" formatCode="0.00">
                  <c:v>5.3520091628447668</c:v>
                </c:pt>
                <c:pt idx="224" formatCode="0.00">
                  <c:v>5.1966409352515459</c:v>
                </c:pt>
                <c:pt idx="225" formatCode="0.00">
                  <c:v>5.0816110526864486</c:v>
                </c:pt>
                <c:pt idx="226" formatCode="0.00">
                  <c:v>4.9499454193999588</c:v>
                </c:pt>
                <c:pt idx="227" formatCode="0.00">
                  <c:v>5.0571398585431924</c:v>
                </c:pt>
                <c:pt idx="228" formatCode="0.00">
                  <c:v>5.174528071153909</c:v>
                </c:pt>
                <c:pt idx="229" formatCode="0.00">
                  <c:v>5.3127107449953197</c:v>
                </c:pt>
                <c:pt idx="230" formatCode="0.00">
                  <c:v>5.4191983139801811</c:v>
                </c:pt>
                <c:pt idx="231" formatCode="0.00">
                  <c:v>5.5354546015166548</c:v>
                </c:pt>
                <c:pt idx="232" formatCode="0.00">
                  <c:v>5.4367510392241565</c:v>
                </c:pt>
                <c:pt idx="233" formatCode="0.00">
                  <c:v>5.4761972874830738</c:v>
                </c:pt>
                <c:pt idx="234" formatCode="0.00">
                  <c:v>5.719721822655627</c:v>
                </c:pt>
                <c:pt idx="235" formatCode="0.00">
                  <c:v>5.8910016130796912</c:v>
                </c:pt>
                <c:pt idx="236" formatCode="0.00">
                  <c:v>6.1387852461552317</c:v>
                </c:pt>
                <c:pt idx="237" formatCode="0.00">
                  <c:v>6.2461439120868958</c:v>
                </c:pt>
                <c:pt idx="238" formatCode="0.00">
                  <c:v>6.2620978206182967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6-459A-A9CF-D4E2DDB9C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877024"/>
        <c:axId val="893098112"/>
      </c:lineChart>
      <c:catAx>
        <c:axId val="9818770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98112"/>
        <c:crosses val="autoZero"/>
        <c:auto val="1"/>
        <c:lblAlgn val="ctr"/>
        <c:lblOffset val="100"/>
        <c:noMultiLvlLbl val="0"/>
      </c:catAx>
      <c:valAx>
        <c:axId val="8930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'UnEmp Linear Chart'!$B$1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 Linear Chart'!$B$2:$B$200</c:f>
              <c:numCache>
                <c:formatCode>0.00</c:formatCode>
                <c:ptCount val="199"/>
                <c:pt idx="0">
                  <c:v>7.3</c:v>
                </c:pt>
                <c:pt idx="1">
                  <c:v>7.7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8.1999999999999993</c:v>
                </c:pt>
                <c:pt idx="7">
                  <c:v>8.8000000000000007</c:v>
                </c:pt>
                <c:pt idx="8">
                  <c:v>9.4</c:v>
                </c:pt>
                <c:pt idx="9">
                  <c:v>9.9</c:v>
                </c:pt>
                <c:pt idx="10">
                  <c:v>10.7</c:v>
                </c:pt>
                <c:pt idx="11">
                  <c:v>10.4</c:v>
                </c:pt>
                <c:pt idx="12">
                  <c:v>10.1</c:v>
                </c:pt>
                <c:pt idx="13">
                  <c:v>9.4</c:v>
                </c:pt>
                <c:pt idx="14">
                  <c:v>8.5</c:v>
                </c:pt>
                <c:pt idx="15">
                  <c:v>7.9</c:v>
                </c:pt>
                <c:pt idx="16">
                  <c:v>7.4</c:v>
                </c:pt>
                <c:pt idx="17">
                  <c:v>7.4</c:v>
                </c:pt>
                <c:pt idx="18">
                  <c:v>7.3</c:v>
                </c:pt>
                <c:pt idx="19">
                  <c:v>7.2</c:v>
                </c:pt>
                <c:pt idx="20">
                  <c:v>7.3</c:v>
                </c:pt>
                <c:pt idx="21">
                  <c:v>7.2</c:v>
                </c:pt>
                <c:pt idx="22">
                  <c:v>7</c:v>
                </c:pt>
                <c:pt idx="23">
                  <c:v>7</c:v>
                </c:pt>
                <c:pt idx="24">
                  <c:v>7.2</c:v>
                </c:pt>
                <c:pt idx="25">
                  <c:v>7</c:v>
                </c:pt>
                <c:pt idx="26">
                  <c:v>6.8</c:v>
                </c:pt>
                <c:pt idx="27">
                  <c:v>6.6</c:v>
                </c:pt>
                <c:pt idx="28">
                  <c:v>6.3</c:v>
                </c:pt>
                <c:pt idx="29">
                  <c:v>6</c:v>
                </c:pt>
                <c:pt idx="30">
                  <c:v>5.8</c:v>
                </c:pt>
                <c:pt idx="31">
                  <c:v>5.7</c:v>
                </c:pt>
                <c:pt idx="32">
                  <c:v>5.5</c:v>
                </c:pt>
                <c:pt idx="33">
                  <c:v>5.5</c:v>
                </c:pt>
                <c:pt idx="34">
                  <c:v>5.3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5.4</c:v>
                </c:pt>
                <c:pt idx="39">
                  <c:v>5.3</c:v>
                </c:pt>
                <c:pt idx="40">
                  <c:v>5.3</c:v>
                </c:pt>
                <c:pt idx="41">
                  <c:v>5.7</c:v>
                </c:pt>
                <c:pt idx="42">
                  <c:v>6.1</c:v>
                </c:pt>
                <c:pt idx="43">
                  <c:v>6.6</c:v>
                </c:pt>
                <c:pt idx="44">
                  <c:v>6.8</c:v>
                </c:pt>
                <c:pt idx="45">
                  <c:v>6.9</c:v>
                </c:pt>
                <c:pt idx="46">
                  <c:v>7.1</c:v>
                </c:pt>
                <c:pt idx="47">
                  <c:v>7.4</c:v>
                </c:pt>
                <c:pt idx="48">
                  <c:v>7.6</c:v>
                </c:pt>
                <c:pt idx="49">
                  <c:v>7.6</c:v>
                </c:pt>
                <c:pt idx="50">
                  <c:v>7.4</c:v>
                </c:pt>
                <c:pt idx="51">
                  <c:v>7.1</c:v>
                </c:pt>
                <c:pt idx="52">
                  <c:v>7.1</c:v>
                </c:pt>
                <c:pt idx="53">
                  <c:v>6.8</c:v>
                </c:pt>
                <c:pt idx="54">
                  <c:v>6.6</c:v>
                </c:pt>
                <c:pt idx="55">
                  <c:v>6.6</c:v>
                </c:pt>
                <c:pt idx="56">
                  <c:v>6.2</c:v>
                </c:pt>
                <c:pt idx="57">
                  <c:v>6</c:v>
                </c:pt>
                <c:pt idx="58">
                  <c:v>5.6</c:v>
                </c:pt>
                <c:pt idx="59">
                  <c:v>5.5</c:v>
                </c:pt>
                <c:pt idx="60">
                  <c:v>5.7</c:v>
                </c:pt>
                <c:pt idx="61">
                  <c:v>5.7</c:v>
                </c:pt>
                <c:pt idx="62">
                  <c:v>5.6</c:v>
                </c:pt>
                <c:pt idx="63">
                  <c:v>5.5</c:v>
                </c:pt>
                <c:pt idx="64">
                  <c:v>5.5</c:v>
                </c:pt>
                <c:pt idx="65">
                  <c:v>5.3</c:v>
                </c:pt>
                <c:pt idx="66">
                  <c:v>5.3</c:v>
                </c:pt>
                <c:pt idx="67">
                  <c:v>5.2</c:v>
                </c:pt>
                <c:pt idx="68">
                  <c:v>5</c:v>
                </c:pt>
                <c:pt idx="69">
                  <c:v>4.9000000000000004</c:v>
                </c:pt>
                <c:pt idx="70">
                  <c:v>4.7</c:v>
                </c:pt>
                <c:pt idx="71">
                  <c:v>4.5999999999999996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</c:v>
                </c:pt>
                <c:pt idx="80">
                  <c:v>3.9</c:v>
                </c:pt>
                <c:pt idx="81">
                  <c:v>4</c:v>
                </c:pt>
                <c:pt idx="82">
                  <c:v>3.9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4.8</c:v>
                </c:pt>
                <c:pt idx="86">
                  <c:v>5.5</c:v>
                </c:pt>
                <c:pt idx="87">
                  <c:v>5.7</c:v>
                </c:pt>
                <c:pt idx="88">
                  <c:v>5.8</c:v>
                </c:pt>
                <c:pt idx="89">
                  <c:v>5.7</c:v>
                </c:pt>
                <c:pt idx="90">
                  <c:v>5.9</c:v>
                </c:pt>
                <c:pt idx="91">
                  <c:v>5.9</c:v>
                </c:pt>
                <c:pt idx="92">
                  <c:v>6.1</c:v>
                </c:pt>
                <c:pt idx="93">
                  <c:v>6.1</c:v>
                </c:pt>
                <c:pt idx="94">
                  <c:v>5.8</c:v>
                </c:pt>
                <c:pt idx="95">
                  <c:v>5.7</c:v>
                </c:pt>
                <c:pt idx="96">
                  <c:v>5.6</c:v>
                </c:pt>
                <c:pt idx="97">
                  <c:v>5.4</c:v>
                </c:pt>
                <c:pt idx="98">
                  <c:v>5.4</c:v>
                </c:pt>
                <c:pt idx="99">
                  <c:v>5.3</c:v>
                </c:pt>
                <c:pt idx="100">
                  <c:v>5.0999999999999996</c:v>
                </c:pt>
                <c:pt idx="101">
                  <c:v>5</c:v>
                </c:pt>
                <c:pt idx="102">
                  <c:v>5</c:v>
                </c:pt>
                <c:pt idx="103">
                  <c:v>4.7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4.5</c:v>
                </c:pt>
                <c:pt idx="109">
                  <c:v>4.7</c:v>
                </c:pt>
                <c:pt idx="110">
                  <c:v>4.8</c:v>
                </c:pt>
                <c:pt idx="111">
                  <c:v>5</c:v>
                </c:pt>
                <c:pt idx="112">
                  <c:v>5.3</c:v>
                </c:pt>
                <c:pt idx="113">
                  <c:v>6</c:v>
                </c:pt>
                <c:pt idx="114">
                  <c:v>6.9</c:v>
                </c:pt>
                <c:pt idx="115">
                  <c:v>8.3000000000000007</c:v>
                </c:pt>
                <c:pt idx="116">
                  <c:v>9.3000000000000007</c:v>
                </c:pt>
                <c:pt idx="117">
                  <c:v>9.6</c:v>
                </c:pt>
                <c:pt idx="118">
                  <c:v>9.9</c:v>
                </c:pt>
                <c:pt idx="119">
                  <c:v>9.8000000000000007</c:v>
                </c:pt>
                <c:pt idx="120">
                  <c:v>9.6</c:v>
                </c:pt>
                <c:pt idx="121">
                  <c:v>9.5</c:v>
                </c:pt>
                <c:pt idx="122">
                  <c:v>9.5</c:v>
                </c:pt>
                <c:pt idx="123">
                  <c:v>9</c:v>
                </c:pt>
                <c:pt idx="124">
                  <c:v>9.1</c:v>
                </c:pt>
                <c:pt idx="125">
                  <c:v>9</c:v>
                </c:pt>
                <c:pt idx="126">
                  <c:v>8.6</c:v>
                </c:pt>
                <c:pt idx="127">
                  <c:v>8.3000000000000007</c:v>
                </c:pt>
                <c:pt idx="128">
                  <c:v>8.1999999999999993</c:v>
                </c:pt>
                <c:pt idx="129">
                  <c:v>8</c:v>
                </c:pt>
                <c:pt idx="130">
                  <c:v>7.8</c:v>
                </c:pt>
                <c:pt idx="131">
                  <c:v>7.7</c:v>
                </c:pt>
                <c:pt idx="132">
                  <c:v>7.5</c:v>
                </c:pt>
                <c:pt idx="133">
                  <c:v>7.2</c:v>
                </c:pt>
                <c:pt idx="134">
                  <c:v>6.9</c:v>
                </c:pt>
                <c:pt idx="135">
                  <c:v>6.7</c:v>
                </c:pt>
                <c:pt idx="136">
                  <c:v>6.2</c:v>
                </c:pt>
                <c:pt idx="137">
                  <c:v>6.1</c:v>
                </c:pt>
                <c:pt idx="138">
                  <c:v>5.7</c:v>
                </c:pt>
                <c:pt idx="139">
                  <c:v>5.5</c:v>
                </c:pt>
                <c:pt idx="140">
                  <c:v>5.4</c:v>
                </c:pt>
                <c:pt idx="141">
                  <c:v>5.0999999999999996</c:v>
                </c:pt>
                <c:pt idx="142">
                  <c:v>5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4.5999999999999996</c:v>
                </c:pt>
                <c:pt idx="148">
                  <c:v>4.4000000000000004</c:v>
                </c:pt>
                <c:pt idx="149">
                  <c:v>4.3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3.9</c:v>
                </c:pt>
                <c:pt idx="153">
                  <c:v>3.8</c:v>
                </c:pt>
                <c:pt idx="154">
                  <c:v>3.8</c:v>
                </c:pt>
                <c:pt idx="155">
                  <c:v>3.9</c:v>
                </c:pt>
                <c:pt idx="156">
                  <c:v>3.6</c:v>
                </c:pt>
                <c:pt idx="157">
                  <c:v>3.6</c:v>
                </c:pt>
                <c:pt idx="15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5-4C18-9044-325287FA54C8}"/>
            </c:ext>
          </c:extLst>
        </c:ser>
        <c:ser>
          <c:idx val="1"/>
          <c:order val="1"/>
          <c:tx>
            <c:strRef>
              <c:f>'UnEmp Linear Chart'!$C$1</c:f>
              <c:strCache>
                <c:ptCount val="1"/>
                <c:pt idx="0">
                  <c:v>Forecast(UNRATE)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'UnEmp Linear Chart'!$A$2:$A$200</c:f>
              <c:numCache>
                <c:formatCode>yyyy\-mm\-dd</c:formatCode>
                <c:ptCount val="19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</c:numCache>
            </c:numRef>
          </c:cat>
          <c:val>
            <c:numRef>
              <c:f>'UnEmp Linear Chart'!$C$2:$C$200</c:f>
              <c:numCache>
                <c:formatCode>General</c:formatCode>
                <c:ptCount val="199"/>
                <c:pt idx="158" formatCode="0.00">
                  <c:v>3.5</c:v>
                </c:pt>
                <c:pt idx="159" formatCode="0.00">
                  <c:v>3.4877265942202054</c:v>
                </c:pt>
                <c:pt idx="160" formatCode="0.00">
                  <c:v>3.4754531884404107</c:v>
                </c:pt>
                <c:pt idx="161" formatCode="0.00">
                  <c:v>3.4631797826606165</c:v>
                </c:pt>
                <c:pt idx="162" formatCode="0.00">
                  <c:v>3.4509063768808219</c:v>
                </c:pt>
                <c:pt idx="163" formatCode="0.00">
                  <c:v>3.4386329711010273</c:v>
                </c:pt>
                <c:pt idx="164" formatCode="0.00">
                  <c:v>3.4263595653212326</c:v>
                </c:pt>
                <c:pt idx="165" formatCode="0.00">
                  <c:v>3.414086159541438</c:v>
                </c:pt>
                <c:pt idx="166" formatCode="0.00">
                  <c:v>3.4018127537616438</c:v>
                </c:pt>
                <c:pt idx="167" formatCode="0.00">
                  <c:v>3.3895393479818492</c:v>
                </c:pt>
                <c:pt idx="168" formatCode="0.00">
                  <c:v>3.3772659422020546</c:v>
                </c:pt>
                <c:pt idx="169" formatCode="0.00">
                  <c:v>3.3649925364222599</c:v>
                </c:pt>
                <c:pt idx="170" formatCode="0.00">
                  <c:v>3.3527191306424653</c:v>
                </c:pt>
                <c:pt idx="171" formatCode="0.00">
                  <c:v>3.3404457248626711</c:v>
                </c:pt>
                <c:pt idx="172" formatCode="0.00">
                  <c:v>3.3281723190828765</c:v>
                </c:pt>
                <c:pt idx="173" formatCode="0.00">
                  <c:v>3.3158989133030818</c:v>
                </c:pt>
                <c:pt idx="174" formatCode="0.00">
                  <c:v>3.3036255075232872</c:v>
                </c:pt>
                <c:pt idx="175" formatCode="0.00">
                  <c:v>3.291352101743493</c:v>
                </c:pt>
                <c:pt idx="176" formatCode="0.00">
                  <c:v>3.2790786959636984</c:v>
                </c:pt>
                <c:pt idx="177" formatCode="0.00">
                  <c:v>3.2668052901839038</c:v>
                </c:pt>
                <c:pt idx="178" formatCode="0.00">
                  <c:v>3.2545318844041091</c:v>
                </c:pt>
                <c:pt idx="179" formatCode="0.00">
                  <c:v>3.2422584786243145</c:v>
                </c:pt>
                <c:pt idx="180" formatCode="0.00">
                  <c:v>3.2299850728445203</c:v>
                </c:pt>
                <c:pt idx="181" formatCode="0.00">
                  <c:v>3.2177116670647257</c:v>
                </c:pt>
                <c:pt idx="182" formatCode="0.00">
                  <c:v>3.205438261284931</c:v>
                </c:pt>
                <c:pt idx="183" formatCode="0.00">
                  <c:v>3.1931648555051364</c:v>
                </c:pt>
                <c:pt idx="184" formatCode="0.00">
                  <c:v>3.1808914497253422</c:v>
                </c:pt>
                <c:pt idx="185" formatCode="0.00">
                  <c:v>3.1686180439455476</c:v>
                </c:pt>
                <c:pt idx="186" formatCode="0.00">
                  <c:v>3.1563446381657529</c:v>
                </c:pt>
                <c:pt idx="187" formatCode="0.00">
                  <c:v>3.1440712323859583</c:v>
                </c:pt>
                <c:pt idx="188" formatCode="0.00">
                  <c:v>3.1317978266061637</c:v>
                </c:pt>
                <c:pt idx="189" formatCode="0.00">
                  <c:v>3.1195244208263695</c:v>
                </c:pt>
                <c:pt idx="190" formatCode="0.00">
                  <c:v>3.1072510150465749</c:v>
                </c:pt>
                <c:pt idx="191" formatCode="0.00">
                  <c:v>3.0949776092667802</c:v>
                </c:pt>
                <c:pt idx="192" formatCode="0.00">
                  <c:v>3.0827042034869856</c:v>
                </c:pt>
                <c:pt idx="193" formatCode="0.00">
                  <c:v>3.070430797707191</c:v>
                </c:pt>
                <c:pt idx="194" formatCode="0.00">
                  <c:v>3.0581573919273968</c:v>
                </c:pt>
                <c:pt idx="195" formatCode="0.00">
                  <c:v>3.0458839861476021</c:v>
                </c:pt>
                <c:pt idx="196" formatCode="0.00">
                  <c:v>3.0336105803678075</c:v>
                </c:pt>
                <c:pt idx="197" formatCode="0.00">
                  <c:v>3.0213371745880129</c:v>
                </c:pt>
                <c:pt idx="198" formatCode="0.00">
                  <c:v>3.0090637688082182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5-4C18-9044-325287FA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35504"/>
        <c:axId val="1364197840"/>
      </c:lineChart>
      <c:catAx>
        <c:axId val="12522355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7840"/>
        <c:crosses val="autoZero"/>
        <c:auto val="1"/>
        <c:lblAlgn val="ctr"/>
        <c:lblOffset val="100"/>
        <c:noMultiLvlLbl val="0"/>
      </c:catAx>
      <c:valAx>
        <c:axId val="1364197840"/>
        <c:scaling>
          <c:orientation val="minMax"/>
          <c:max val="11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'Unemp Linear Chart2'!$B$1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'Unemp Linear Chart2'!$B$2:$B$200</c:f>
              <c:numCache>
                <c:formatCode>0.00</c:formatCode>
                <c:ptCount val="199"/>
                <c:pt idx="0">
                  <c:v>7.3</c:v>
                </c:pt>
                <c:pt idx="1">
                  <c:v>7.7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8.1999999999999993</c:v>
                </c:pt>
                <c:pt idx="7">
                  <c:v>8.8000000000000007</c:v>
                </c:pt>
                <c:pt idx="8">
                  <c:v>9.4</c:v>
                </c:pt>
                <c:pt idx="9">
                  <c:v>9.9</c:v>
                </c:pt>
                <c:pt idx="10">
                  <c:v>10.7</c:v>
                </c:pt>
                <c:pt idx="11">
                  <c:v>10.4</c:v>
                </c:pt>
                <c:pt idx="12">
                  <c:v>10.1</c:v>
                </c:pt>
                <c:pt idx="13">
                  <c:v>9.4</c:v>
                </c:pt>
                <c:pt idx="14">
                  <c:v>8.5</c:v>
                </c:pt>
                <c:pt idx="15">
                  <c:v>7.9</c:v>
                </c:pt>
                <c:pt idx="16">
                  <c:v>7.4</c:v>
                </c:pt>
                <c:pt idx="17">
                  <c:v>7.4</c:v>
                </c:pt>
                <c:pt idx="18">
                  <c:v>7.3</c:v>
                </c:pt>
                <c:pt idx="19">
                  <c:v>7.2</c:v>
                </c:pt>
                <c:pt idx="20">
                  <c:v>7.3</c:v>
                </c:pt>
                <c:pt idx="21">
                  <c:v>7.2</c:v>
                </c:pt>
                <c:pt idx="22">
                  <c:v>7</c:v>
                </c:pt>
                <c:pt idx="23">
                  <c:v>7</c:v>
                </c:pt>
                <c:pt idx="24">
                  <c:v>7.2</c:v>
                </c:pt>
                <c:pt idx="25">
                  <c:v>7</c:v>
                </c:pt>
                <c:pt idx="26">
                  <c:v>6.8</c:v>
                </c:pt>
                <c:pt idx="27">
                  <c:v>6.6</c:v>
                </c:pt>
                <c:pt idx="28">
                  <c:v>6.3</c:v>
                </c:pt>
                <c:pt idx="29">
                  <c:v>6</c:v>
                </c:pt>
                <c:pt idx="30">
                  <c:v>5.8</c:v>
                </c:pt>
                <c:pt idx="31">
                  <c:v>5.7</c:v>
                </c:pt>
                <c:pt idx="32">
                  <c:v>5.5</c:v>
                </c:pt>
                <c:pt idx="33">
                  <c:v>5.5</c:v>
                </c:pt>
                <c:pt idx="34">
                  <c:v>5.3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5.4</c:v>
                </c:pt>
                <c:pt idx="39">
                  <c:v>5.3</c:v>
                </c:pt>
                <c:pt idx="40">
                  <c:v>5.3</c:v>
                </c:pt>
                <c:pt idx="41">
                  <c:v>5.7</c:v>
                </c:pt>
                <c:pt idx="42">
                  <c:v>6.1</c:v>
                </c:pt>
                <c:pt idx="43">
                  <c:v>6.6</c:v>
                </c:pt>
                <c:pt idx="44">
                  <c:v>6.8</c:v>
                </c:pt>
                <c:pt idx="45">
                  <c:v>6.9</c:v>
                </c:pt>
                <c:pt idx="46">
                  <c:v>7.1</c:v>
                </c:pt>
                <c:pt idx="47">
                  <c:v>7.4</c:v>
                </c:pt>
                <c:pt idx="48">
                  <c:v>7.6</c:v>
                </c:pt>
                <c:pt idx="49">
                  <c:v>7.6</c:v>
                </c:pt>
                <c:pt idx="50">
                  <c:v>7.4</c:v>
                </c:pt>
                <c:pt idx="51">
                  <c:v>7.1</c:v>
                </c:pt>
                <c:pt idx="52">
                  <c:v>7.1</c:v>
                </c:pt>
                <c:pt idx="53">
                  <c:v>6.8</c:v>
                </c:pt>
                <c:pt idx="54">
                  <c:v>6.6</c:v>
                </c:pt>
                <c:pt idx="55">
                  <c:v>6.6</c:v>
                </c:pt>
                <c:pt idx="56">
                  <c:v>6.2</c:v>
                </c:pt>
                <c:pt idx="57">
                  <c:v>6</c:v>
                </c:pt>
                <c:pt idx="58">
                  <c:v>5.6</c:v>
                </c:pt>
                <c:pt idx="59">
                  <c:v>5.5</c:v>
                </c:pt>
                <c:pt idx="60">
                  <c:v>5.7</c:v>
                </c:pt>
                <c:pt idx="61">
                  <c:v>5.7</c:v>
                </c:pt>
                <c:pt idx="62">
                  <c:v>5.6</c:v>
                </c:pt>
                <c:pt idx="63">
                  <c:v>5.5</c:v>
                </c:pt>
                <c:pt idx="64">
                  <c:v>5.5</c:v>
                </c:pt>
                <c:pt idx="65">
                  <c:v>5.3</c:v>
                </c:pt>
                <c:pt idx="66">
                  <c:v>5.3</c:v>
                </c:pt>
                <c:pt idx="67">
                  <c:v>5.2</c:v>
                </c:pt>
                <c:pt idx="68">
                  <c:v>5</c:v>
                </c:pt>
                <c:pt idx="69">
                  <c:v>4.9000000000000004</c:v>
                </c:pt>
                <c:pt idx="70">
                  <c:v>4.7</c:v>
                </c:pt>
                <c:pt idx="71">
                  <c:v>4.5999999999999996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4.0999999999999996</c:v>
                </c:pt>
                <c:pt idx="79">
                  <c:v>4</c:v>
                </c:pt>
                <c:pt idx="80">
                  <c:v>3.9</c:v>
                </c:pt>
                <c:pt idx="81">
                  <c:v>4</c:v>
                </c:pt>
                <c:pt idx="82">
                  <c:v>3.9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4.8</c:v>
                </c:pt>
                <c:pt idx="86">
                  <c:v>5.5</c:v>
                </c:pt>
                <c:pt idx="87">
                  <c:v>5.7</c:v>
                </c:pt>
                <c:pt idx="88">
                  <c:v>5.8</c:v>
                </c:pt>
                <c:pt idx="89">
                  <c:v>5.7</c:v>
                </c:pt>
                <c:pt idx="90">
                  <c:v>5.9</c:v>
                </c:pt>
                <c:pt idx="91">
                  <c:v>5.9</c:v>
                </c:pt>
                <c:pt idx="92">
                  <c:v>6.1</c:v>
                </c:pt>
                <c:pt idx="93">
                  <c:v>6.1</c:v>
                </c:pt>
                <c:pt idx="94">
                  <c:v>5.8</c:v>
                </c:pt>
                <c:pt idx="95">
                  <c:v>5.7</c:v>
                </c:pt>
                <c:pt idx="96">
                  <c:v>5.6</c:v>
                </c:pt>
                <c:pt idx="97">
                  <c:v>5.4</c:v>
                </c:pt>
                <c:pt idx="98">
                  <c:v>5.4</c:v>
                </c:pt>
                <c:pt idx="99">
                  <c:v>5.3</c:v>
                </c:pt>
                <c:pt idx="100">
                  <c:v>5.0999999999999996</c:v>
                </c:pt>
                <c:pt idx="101">
                  <c:v>5</c:v>
                </c:pt>
                <c:pt idx="102">
                  <c:v>5</c:v>
                </c:pt>
                <c:pt idx="103">
                  <c:v>4.7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4.5</c:v>
                </c:pt>
                <c:pt idx="109">
                  <c:v>4.7</c:v>
                </c:pt>
                <c:pt idx="110">
                  <c:v>4.8</c:v>
                </c:pt>
                <c:pt idx="111">
                  <c:v>5</c:v>
                </c:pt>
                <c:pt idx="112">
                  <c:v>5.3</c:v>
                </c:pt>
                <c:pt idx="113">
                  <c:v>6</c:v>
                </c:pt>
                <c:pt idx="114">
                  <c:v>6.9</c:v>
                </c:pt>
                <c:pt idx="115">
                  <c:v>8.3000000000000007</c:v>
                </c:pt>
                <c:pt idx="116">
                  <c:v>9.3000000000000007</c:v>
                </c:pt>
                <c:pt idx="117">
                  <c:v>9.6</c:v>
                </c:pt>
                <c:pt idx="118">
                  <c:v>9.9</c:v>
                </c:pt>
                <c:pt idx="119">
                  <c:v>9.8000000000000007</c:v>
                </c:pt>
                <c:pt idx="120">
                  <c:v>9.6</c:v>
                </c:pt>
                <c:pt idx="121">
                  <c:v>9.5</c:v>
                </c:pt>
                <c:pt idx="122">
                  <c:v>9.5</c:v>
                </c:pt>
                <c:pt idx="123">
                  <c:v>9</c:v>
                </c:pt>
                <c:pt idx="124">
                  <c:v>9.1</c:v>
                </c:pt>
                <c:pt idx="125">
                  <c:v>9</c:v>
                </c:pt>
                <c:pt idx="126">
                  <c:v>8.6</c:v>
                </c:pt>
                <c:pt idx="127">
                  <c:v>8.3000000000000007</c:v>
                </c:pt>
                <c:pt idx="128">
                  <c:v>8.1999999999999993</c:v>
                </c:pt>
                <c:pt idx="129">
                  <c:v>8</c:v>
                </c:pt>
                <c:pt idx="130">
                  <c:v>7.8</c:v>
                </c:pt>
                <c:pt idx="131">
                  <c:v>7.7</c:v>
                </c:pt>
                <c:pt idx="132">
                  <c:v>7.5</c:v>
                </c:pt>
                <c:pt idx="133">
                  <c:v>7.2</c:v>
                </c:pt>
                <c:pt idx="134">
                  <c:v>6.9</c:v>
                </c:pt>
                <c:pt idx="135">
                  <c:v>6.7</c:v>
                </c:pt>
                <c:pt idx="136">
                  <c:v>6.2</c:v>
                </c:pt>
                <c:pt idx="137">
                  <c:v>6.1</c:v>
                </c:pt>
                <c:pt idx="138">
                  <c:v>5.7</c:v>
                </c:pt>
                <c:pt idx="139">
                  <c:v>5.5</c:v>
                </c:pt>
                <c:pt idx="140">
                  <c:v>5.4</c:v>
                </c:pt>
                <c:pt idx="141">
                  <c:v>5.0999999999999996</c:v>
                </c:pt>
                <c:pt idx="142">
                  <c:v>5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4.5999999999999996</c:v>
                </c:pt>
                <c:pt idx="148">
                  <c:v>4.4000000000000004</c:v>
                </c:pt>
                <c:pt idx="149">
                  <c:v>4.3</c:v>
                </c:pt>
                <c:pt idx="150">
                  <c:v>4.0999999999999996</c:v>
                </c:pt>
                <c:pt idx="151">
                  <c:v>4.0999999999999996</c:v>
                </c:pt>
                <c:pt idx="152">
                  <c:v>3.9</c:v>
                </c:pt>
                <c:pt idx="153">
                  <c:v>3.8</c:v>
                </c:pt>
                <c:pt idx="154">
                  <c:v>3.8</c:v>
                </c:pt>
                <c:pt idx="155">
                  <c:v>3.9</c:v>
                </c:pt>
                <c:pt idx="156">
                  <c:v>3.6</c:v>
                </c:pt>
                <c:pt idx="157">
                  <c:v>3.6</c:v>
                </c:pt>
                <c:pt idx="15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8-48D3-ADBF-E032420026C8}"/>
            </c:ext>
          </c:extLst>
        </c:ser>
        <c:ser>
          <c:idx val="1"/>
          <c:order val="1"/>
          <c:tx>
            <c:strRef>
              <c:f>'Unemp Linear Chart2'!$C$1</c:f>
              <c:strCache>
                <c:ptCount val="1"/>
                <c:pt idx="0">
                  <c:v>Forecast(UNRATE)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'Unemp Linear Chart2'!$A$2:$A$200</c:f>
              <c:numCache>
                <c:formatCode>yyyy\-mm\-dd</c:formatCode>
                <c:ptCount val="199"/>
                <c:pt idx="0">
                  <c:v>29312</c:v>
                </c:pt>
                <c:pt idx="1">
                  <c:v>29403</c:v>
                </c:pt>
                <c:pt idx="2">
                  <c:v>29495</c:v>
                </c:pt>
                <c:pt idx="3">
                  <c:v>29587</c:v>
                </c:pt>
                <c:pt idx="4">
                  <c:v>29677</c:v>
                </c:pt>
                <c:pt idx="5">
                  <c:v>29768</c:v>
                </c:pt>
                <c:pt idx="6">
                  <c:v>29860</c:v>
                </c:pt>
                <c:pt idx="7">
                  <c:v>29952</c:v>
                </c:pt>
                <c:pt idx="8">
                  <c:v>30042</c:v>
                </c:pt>
                <c:pt idx="9">
                  <c:v>30133</c:v>
                </c:pt>
                <c:pt idx="10">
                  <c:v>30225</c:v>
                </c:pt>
                <c:pt idx="11">
                  <c:v>30317</c:v>
                </c:pt>
                <c:pt idx="12">
                  <c:v>30407</c:v>
                </c:pt>
                <c:pt idx="13">
                  <c:v>30498</c:v>
                </c:pt>
                <c:pt idx="14">
                  <c:v>30590</c:v>
                </c:pt>
                <c:pt idx="15">
                  <c:v>30682</c:v>
                </c:pt>
                <c:pt idx="16">
                  <c:v>30773</c:v>
                </c:pt>
                <c:pt idx="17">
                  <c:v>30864</c:v>
                </c:pt>
                <c:pt idx="18">
                  <c:v>30956</c:v>
                </c:pt>
                <c:pt idx="19">
                  <c:v>31048</c:v>
                </c:pt>
                <c:pt idx="20">
                  <c:v>31138</c:v>
                </c:pt>
                <c:pt idx="21">
                  <c:v>31229</c:v>
                </c:pt>
                <c:pt idx="22">
                  <c:v>31321</c:v>
                </c:pt>
                <c:pt idx="23">
                  <c:v>31413</c:v>
                </c:pt>
                <c:pt idx="24">
                  <c:v>31503</c:v>
                </c:pt>
                <c:pt idx="25">
                  <c:v>31594</c:v>
                </c:pt>
                <c:pt idx="26">
                  <c:v>31686</c:v>
                </c:pt>
                <c:pt idx="27">
                  <c:v>31778</c:v>
                </c:pt>
                <c:pt idx="28">
                  <c:v>31868</c:v>
                </c:pt>
                <c:pt idx="29">
                  <c:v>31959</c:v>
                </c:pt>
                <c:pt idx="30">
                  <c:v>32051</c:v>
                </c:pt>
                <c:pt idx="31">
                  <c:v>32143</c:v>
                </c:pt>
                <c:pt idx="32">
                  <c:v>32234</c:v>
                </c:pt>
                <c:pt idx="33">
                  <c:v>32325</c:v>
                </c:pt>
                <c:pt idx="34">
                  <c:v>32417</c:v>
                </c:pt>
                <c:pt idx="35">
                  <c:v>32509</c:v>
                </c:pt>
                <c:pt idx="36">
                  <c:v>32599</c:v>
                </c:pt>
                <c:pt idx="37">
                  <c:v>32690</c:v>
                </c:pt>
                <c:pt idx="38">
                  <c:v>32782</c:v>
                </c:pt>
                <c:pt idx="39">
                  <c:v>32874</c:v>
                </c:pt>
                <c:pt idx="40">
                  <c:v>32964</c:v>
                </c:pt>
                <c:pt idx="41">
                  <c:v>33055</c:v>
                </c:pt>
                <c:pt idx="42">
                  <c:v>33147</c:v>
                </c:pt>
                <c:pt idx="43">
                  <c:v>33239</c:v>
                </c:pt>
                <c:pt idx="44">
                  <c:v>33329</c:v>
                </c:pt>
                <c:pt idx="45">
                  <c:v>33420</c:v>
                </c:pt>
                <c:pt idx="46">
                  <c:v>33512</c:v>
                </c:pt>
                <c:pt idx="47">
                  <c:v>33604</c:v>
                </c:pt>
                <c:pt idx="48">
                  <c:v>33695</c:v>
                </c:pt>
                <c:pt idx="49">
                  <c:v>33786</c:v>
                </c:pt>
                <c:pt idx="50">
                  <c:v>33878</c:v>
                </c:pt>
                <c:pt idx="51">
                  <c:v>33970</c:v>
                </c:pt>
                <c:pt idx="52">
                  <c:v>34060</c:v>
                </c:pt>
                <c:pt idx="53">
                  <c:v>34151</c:v>
                </c:pt>
                <c:pt idx="54">
                  <c:v>34243</c:v>
                </c:pt>
                <c:pt idx="55">
                  <c:v>34335</c:v>
                </c:pt>
                <c:pt idx="56">
                  <c:v>34425</c:v>
                </c:pt>
                <c:pt idx="57">
                  <c:v>34516</c:v>
                </c:pt>
                <c:pt idx="58">
                  <c:v>34608</c:v>
                </c:pt>
                <c:pt idx="59">
                  <c:v>34700</c:v>
                </c:pt>
                <c:pt idx="60">
                  <c:v>34790</c:v>
                </c:pt>
                <c:pt idx="61">
                  <c:v>34881</c:v>
                </c:pt>
                <c:pt idx="62">
                  <c:v>34973</c:v>
                </c:pt>
                <c:pt idx="63">
                  <c:v>35065</c:v>
                </c:pt>
                <c:pt idx="64">
                  <c:v>35156</c:v>
                </c:pt>
                <c:pt idx="65">
                  <c:v>35247</c:v>
                </c:pt>
                <c:pt idx="66">
                  <c:v>35339</c:v>
                </c:pt>
                <c:pt idx="67">
                  <c:v>35431</c:v>
                </c:pt>
                <c:pt idx="68">
                  <c:v>35521</c:v>
                </c:pt>
                <c:pt idx="69">
                  <c:v>35612</c:v>
                </c:pt>
                <c:pt idx="70">
                  <c:v>35704</c:v>
                </c:pt>
                <c:pt idx="71">
                  <c:v>35796</c:v>
                </c:pt>
                <c:pt idx="72">
                  <c:v>35886</c:v>
                </c:pt>
                <c:pt idx="73">
                  <c:v>35977</c:v>
                </c:pt>
                <c:pt idx="74">
                  <c:v>36069</c:v>
                </c:pt>
                <c:pt idx="75">
                  <c:v>36161</c:v>
                </c:pt>
                <c:pt idx="76">
                  <c:v>36251</c:v>
                </c:pt>
                <c:pt idx="77">
                  <c:v>36342</c:v>
                </c:pt>
                <c:pt idx="78">
                  <c:v>36434</c:v>
                </c:pt>
                <c:pt idx="79">
                  <c:v>36526</c:v>
                </c:pt>
                <c:pt idx="80">
                  <c:v>36617</c:v>
                </c:pt>
                <c:pt idx="81">
                  <c:v>36708</c:v>
                </c:pt>
                <c:pt idx="82">
                  <c:v>36800</c:v>
                </c:pt>
                <c:pt idx="83">
                  <c:v>36892</c:v>
                </c:pt>
                <c:pt idx="84">
                  <c:v>36982</c:v>
                </c:pt>
                <c:pt idx="85">
                  <c:v>37073</c:v>
                </c:pt>
                <c:pt idx="86">
                  <c:v>37165</c:v>
                </c:pt>
                <c:pt idx="87">
                  <c:v>37257</c:v>
                </c:pt>
                <c:pt idx="88">
                  <c:v>37347</c:v>
                </c:pt>
                <c:pt idx="89">
                  <c:v>37438</c:v>
                </c:pt>
                <c:pt idx="90">
                  <c:v>37530</c:v>
                </c:pt>
                <c:pt idx="91">
                  <c:v>37622</c:v>
                </c:pt>
                <c:pt idx="92">
                  <c:v>37712</c:v>
                </c:pt>
                <c:pt idx="93">
                  <c:v>37803</c:v>
                </c:pt>
                <c:pt idx="94">
                  <c:v>37895</c:v>
                </c:pt>
                <c:pt idx="95">
                  <c:v>37987</c:v>
                </c:pt>
                <c:pt idx="96">
                  <c:v>38078</c:v>
                </c:pt>
                <c:pt idx="97">
                  <c:v>38169</c:v>
                </c:pt>
                <c:pt idx="98">
                  <c:v>38261</c:v>
                </c:pt>
                <c:pt idx="99">
                  <c:v>38353</c:v>
                </c:pt>
                <c:pt idx="100">
                  <c:v>38443</c:v>
                </c:pt>
                <c:pt idx="101">
                  <c:v>38534</c:v>
                </c:pt>
                <c:pt idx="102">
                  <c:v>38626</c:v>
                </c:pt>
                <c:pt idx="103">
                  <c:v>38718</c:v>
                </c:pt>
                <c:pt idx="104">
                  <c:v>38808</c:v>
                </c:pt>
                <c:pt idx="105">
                  <c:v>38899</c:v>
                </c:pt>
                <c:pt idx="106">
                  <c:v>38991</c:v>
                </c:pt>
                <c:pt idx="107">
                  <c:v>39083</c:v>
                </c:pt>
                <c:pt idx="108">
                  <c:v>39173</c:v>
                </c:pt>
                <c:pt idx="109">
                  <c:v>39264</c:v>
                </c:pt>
                <c:pt idx="110">
                  <c:v>39356</c:v>
                </c:pt>
                <c:pt idx="111">
                  <c:v>39448</c:v>
                </c:pt>
                <c:pt idx="112">
                  <c:v>39539</c:v>
                </c:pt>
                <c:pt idx="113">
                  <c:v>39630</c:v>
                </c:pt>
                <c:pt idx="114">
                  <c:v>39722</c:v>
                </c:pt>
                <c:pt idx="115">
                  <c:v>39814</c:v>
                </c:pt>
                <c:pt idx="116">
                  <c:v>39904</c:v>
                </c:pt>
                <c:pt idx="117">
                  <c:v>39995</c:v>
                </c:pt>
                <c:pt idx="118">
                  <c:v>40087</c:v>
                </c:pt>
                <c:pt idx="119">
                  <c:v>40179</c:v>
                </c:pt>
                <c:pt idx="120">
                  <c:v>40269</c:v>
                </c:pt>
                <c:pt idx="121">
                  <c:v>40360</c:v>
                </c:pt>
                <c:pt idx="122">
                  <c:v>40452</c:v>
                </c:pt>
                <c:pt idx="123">
                  <c:v>40544</c:v>
                </c:pt>
                <c:pt idx="124">
                  <c:v>40634</c:v>
                </c:pt>
                <c:pt idx="125">
                  <c:v>40725</c:v>
                </c:pt>
                <c:pt idx="126">
                  <c:v>40817</c:v>
                </c:pt>
                <c:pt idx="127">
                  <c:v>40909</c:v>
                </c:pt>
                <c:pt idx="128">
                  <c:v>41000</c:v>
                </c:pt>
                <c:pt idx="129">
                  <c:v>41091</c:v>
                </c:pt>
                <c:pt idx="130">
                  <c:v>41183</c:v>
                </c:pt>
                <c:pt idx="131">
                  <c:v>41275</c:v>
                </c:pt>
                <c:pt idx="132">
                  <c:v>41365</c:v>
                </c:pt>
                <c:pt idx="133">
                  <c:v>41456</c:v>
                </c:pt>
                <c:pt idx="134">
                  <c:v>41548</c:v>
                </c:pt>
                <c:pt idx="135">
                  <c:v>41640</c:v>
                </c:pt>
                <c:pt idx="136">
                  <c:v>41730</c:v>
                </c:pt>
                <c:pt idx="137">
                  <c:v>41821</c:v>
                </c:pt>
                <c:pt idx="138">
                  <c:v>41913</c:v>
                </c:pt>
                <c:pt idx="139">
                  <c:v>42005</c:v>
                </c:pt>
                <c:pt idx="140">
                  <c:v>42095</c:v>
                </c:pt>
                <c:pt idx="141">
                  <c:v>42186</c:v>
                </c:pt>
                <c:pt idx="142">
                  <c:v>42278</c:v>
                </c:pt>
                <c:pt idx="143">
                  <c:v>42370</c:v>
                </c:pt>
                <c:pt idx="144">
                  <c:v>42461</c:v>
                </c:pt>
                <c:pt idx="145">
                  <c:v>42552</c:v>
                </c:pt>
                <c:pt idx="146">
                  <c:v>42644</c:v>
                </c:pt>
                <c:pt idx="147">
                  <c:v>42736</c:v>
                </c:pt>
                <c:pt idx="148">
                  <c:v>42826</c:v>
                </c:pt>
                <c:pt idx="149">
                  <c:v>42917</c:v>
                </c:pt>
                <c:pt idx="150">
                  <c:v>43009</c:v>
                </c:pt>
                <c:pt idx="151">
                  <c:v>43101</c:v>
                </c:pt>
                <c:pt idx="152">
                  <c:v>43191</c:v>
                </c:pt>
                <c:pt idx="153">
                  <c:v>43282</c:v>
                </c:pt>
                <c:pt idx="154">
                  <c:v>43374</c:v>
                </c:pt>
                <c:pt idx="155">
                  <c:v>43466</c:v>
                </c:pt>
                <c:pt idx="156">
                  <c:v>43556</c:v>
                </c:pt>
                <c:pt idx="157">
                  <c:v>43647</c:v>
                </c:pt>
                <c:pt idx="158">
                  <c:v>43739</c:v>
                </c:pt>
                <c:pt idx="159">
                  <c:v>43831</c:v>
                </c:pt>
                <c:pt idx="160">
                  <c:v>43922</c:v>
                </c:pt>
                <c:pt idx="161">
                  <c:v>44013</c:v>
                </c:pt>
                <c:pt idx="162">
                  <c:v>44105</c:v>
                </c:pt>
                <c:pt idx="163">
                  <c:v>44197</c:v>
                </c:pt>
                <c:pt idx="164">
                  <c:v>44287</c:v>
                </c:pt>
                <c:pt idx="165">
                  <c:v>44378</c:v>
                </c:pt>
                <c:pt idx="166">
                  <c:v>44470</c:v>
                </c:pt>
                <c:pt idx="167">
                  <c:v>44562</c:v>
                </c:pt>
                <c:pt idx="168">
                  <c:v>44652</c:v>
                </c:pt>
                <c:pt idx="169">
                  <c:v>44743</c:v>
                </c:pt>
                <c:pt idx="170">
                  <c:v>44835</c:v>
                </c:pt>
                <c:pt idx="171">
                  <c:v>44927</c:v>
                </c:pt>
                <c:pt idx="172">
                  <c:v>45017</c:v>
                </c:pt>
                <c:pt idx="173">
                  <c:v>45108</c:v>
                </c:pt>
                <c:pt idx="174">
                  <c:v>45200</c:v>
                </c:pt>
                <c:pt idx="175">
                  <c:v>45292</c:v>
                </c:pt>
                <c:pt idx="176">
                  <c:v>45383</c:v>
                </c:pt>
                <c:pt idx="177">
                  <c:v>45474</c:v>
                </c:pt>
                <c:pt idx="178">
                  <c:v>45566</c:v>
                </c:pt>
                <c:pt idx="179">
                  <c:v>45658</c:v>
                </c:pt>
                <c:pt idx="180">
                  <c:v>45748</c:v>
                </c:pt>
                <c:pt idx="181">
                  <c:v>45839</c:v>
                </c:pt>
                <c:pt idx="182">
                  <c:v>45931</c:v>
                </c:pt>
                <c:pt idx="183">
                  <c:v>46023</c:v>
                </c:pt>
                <c:pt idx="184">
                  <c:v>46113</c:v>
                </c:pt>
                <c:pt idx="185">
                  <c:v>46204</c:v>
                </c:pt>
                <c:pt idx="186">
                  <c:v>46296</c:v>
                </c:pt>
                <c:pt idx="187">
                  <c:v>46388</c:v>
                </c:pt>
                <c:pt idx="188">
                  <c:v>46478</c:v>
                </c:pt>
                <c:pt idx="189">
                  <c:v>46569</c:v>
                </c:pt>
                <c:pt idx="190">
                  <c:v>46661</c:v>
                </c:pt>
                <c:pt idx="191">
                  <c:v>46753</c:v>
                </c:pt>
                <c:pt idx="192">
                  <c:v>46844</c:v>
                </c:pt>
                <c:pt idx="193">
                  <c:v>46935</c:v>
                </c:pt>
                <c:pt idx="194">
                  <c:v>47027</c:v>
                </c:pt>
                <c:pt idx="195">
                  <c:v>47119</c:v>
                </c:pt>
                <c:pt idx="196">
                  <c:v>47209</c:v>
                </c:pt>
                <c:pt idx="197">
                  <c:v>47300</c:v>
                </c:pt>
                <c:pt idx="198">
                  <c:v>47392</c:v>
                </c:pt>
              </c:numCache>
            </c:numRef>
          </c:cat>
          <c:val>
            <c:numRef>
              <c:f>'Unemp Linear Chart2'!$C$2:$C$200</c:f>
              <c:numCache>
                <c:formatCode>General</c:formatCode>
                <c:ptCount val="199"/>
                <c:pt idx="158" formatCode="0.00">
                  <c:v>3.5</c:v>
                </c:pt>
                <c:pt idx="159" formatCode="0.00">
                  <c:v>3.518162838706357</c:v>
                </c:pt>
                <c:pt idx="160" formatCode="0.00">
                  <c:v>3.5038092961667924</c:v>
                </c:pt>
                <c:pt idx="161" formatCode="0.00">
                  <c:v>3.4491637800952022</c:v>
                </c:pt>
                <c:pt idx="162" formatCode="0.00">
                  <c:v>3.2968249935028058</c:v>
                </c:pt>
                <c:pt idx="163" formatCode="0.00">
                  <c:v>3.1765437602123225</c:v>
                </c:pt>
                <c:pt idx="164" formatCode="0.00">
                  <c:v>2.8229563945695224</c:v>
                </c:pt>
                <c:pt idx="165" formatCode="0.00">
                  <c:v>2.5100784582109084</c:v>
                </c:pt>
                <c:pt idx="166" formatCode="0.00">
                  <c:v>2.45672456384243</c:v>
                </c:pt>
                <c:pt idx="167" formatCode="0.00">
                  <c:v>2.833491322057573</c:v>
                </c:pt>
                <c:pt idx="168" formatCode="0.00">
                  <c:v>3.5742377755723478</c:v>
                </c:pt>
                <c:pt idx="169" formatCode="0.00">
                  <c:v>4.0196736292428774</c:v>
                </c:pt>
                <c:pt idx="170" formatCode="0.00">
                  <c:v>3.8039191363872669</c:v>
                </c:pt>
                <c:pt idx="171" formatCode="0.00">
                  <c:v>3.2280886495685763</c:v>
                </c:pt>
                <c:pt idx="172" formatCode="0.00">
                  <c:v>3.1579246354062134</c:v>
                </c:pt>
                <c:pt idx="173" formatCode="0.00">
                  <c:v>2.9423104161206095</c:v>
                </c:pt>
                <c:pt idx="174" formatCode="0.00">
                  <c:v>2.7501211450568133</c:v>
                </c:pt>
                <c:pt idx="175" formatCode="0.00">
                  <c:v>2.7599962620722049</c:v>
                </c:pt>
                <c:pt idx="176" formatCode="0.00">
                  <c:v>2.749197893050515</c:v>
                </c:pt>
                <c:pt idx="177" formatCode="0.00">
                  <c:v>2.7163559185307715</c:v>
                </c:pt>
                <c:pt idx="178" formatCode="0.00">
                  <c:v>2.6368811168858892</c:v>
                </c:pt>
                <c:pt idx="179" formatCode="0.00">
                  <c:v>2.7410752440200179</c:v>
                </c:pt>
                <c:pt idx="180" formatCode="0.00">
                  <c:v>2.8458886914048596</c:v>
                </c:pt>
                <c:pt idx="181" formatCode="0.00">
                  <c:v>3.0597250192621743</c:v>
                </c:pt>
                <c:pt idx="182" formatCode="0.00">
                  <c:v>3.5184385274207348</c:v>
                </c:pt>
                <c:pt idx="183" formatCode="0.00">
                  <c:v>3.748727193505716</c:v>
                </c:pt>
                <c:pt idx="184" formatCode="0.00">
                  <c:v>3.6868939032590955</c:v>
                </c:pt>
                <c:pt idx="185" formatCode="0.00">
                  <c:v>3.8708763878112187</c:v>
                </c:pt>
                <c:pt idx="186" formatCode="0.00">
                  <c:v>4.0459691266601707</c:v>
                </c:pt>
                <c:pt idx="187" formatCode="0.00">
                  <c:v>4.3522146640586152</c:v>
                </c:pt>
                <c:pt idx="188" formatCode="0.00">
                  <c:v>4.5791380567100717</c:v>
                </c:pt>
                <c:pt idx="189" formatCode="0.00">
                  <c:v>4.5330212523559501</c:v>
                </c:pt>
                <c:pt idx="190" formatCode="0.00">
                  <c:v>4.4881457210760693</c:v>
                </c:pt>
                <c:pt idx="191" formatCode="0.00">
                  <c:v>4.8957517203283105</c:v>
                </c:pt>
                <c:pt idx="192" formatCode="0.00">
                  <c:v>5.5912213122593641</c:v>
                </c:pt>
                <c:pt idx="193" formatCode="0.00">
                  <c:v>5.9437053224645302</c:v>
                </c:pt>
                <c:pt idx="194" formatCode="0.00">
                  <c:v>5.7125945415645543</c:v>
                </c:pt>
                <c:pt idx="195" formatCode="0.00">
                  <c:v>5.1170096021871814</c:v>
                </c:pt>
                <c:pt idx="196" formatCode="0.00">
                  <c:v>4.7217462614770316</c:v>
                </c:pt>
                <c:pt idx="197" formatCode="0.00">
                  <c:v>4.582017578692807</c:v>
                </c:pt>
                <c:pt idx="198" formatCode="0.00">
                  <c:v>4.501542556658686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8-48D3-ADBF-E0324200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01904"/>
        <c:axId val="1364180784"/>
      </c:lineChart>
      <c:catAx>
        <c:axId val="1252201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0784"/>
        <c:crosses val="autoZero"/>
        <c:auto val="1"/>
        <c:lblAlgn val="ctr"/>
        <c:lblOffset val="100"/>
        <c:noMultiLvlLbl val="0"/>
      </c:catAx>
      <c:valAx>
        <c:axId val="13641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14</xdr:row>
      <xdr:rowOff>9525</xdr:rowOff>
    </xdr:from>
    <xdr:to>
      <xdr:col>19</xdr:col>
      <xdr:colOff>228600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9BDE2-B8F9-479C-BA00-2440A4AD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8</xdr:row>
      <xdr:rowOff>104775</xdr:rowOff>
    </xdr:from>
    <xdr:to>
      <xdr:col>21</xdr:col>
      <xdr:colOff>371475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F1F89-9602-42C4-87B6-56928727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142874</xdr:rowOff>
    </xdr:from>
    <xdr:to>
      <xdr:col>16</xdr:col>
      <xdr:colOff>61912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915A1-20BE-4C85-9418-4B05947F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157162</xdr:colOff>
      <xdr:row>9</xdr:row>
      <xdr:rowOff>152400</xdr:rowOff>
    </xdr:from>
    <xdr:to>
      <xdr:col>22</xdr:col>
      <xdr:colOff>195262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F9CA2-62E6-4F58-BAA1-8C8967AF5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E81A39-0B53-498A-BE6D-4B93173A4E80}" name="Table1" displayName="Table1" ref="A1:E200" totalsRowShown="0">
  <autoFilter ref="A1:E200" xr:uid="{86E3884E-8F30-4289-A53C-5BE135B66B34}"/>
  <tableColumns count="5">
    <tableColumn id="1" xr3:uid="{96251632-2472-4FE4-A953-A0738C0DB9C8}" name="Date" dataDxfId="12"/>
    <tableColumn id="2" xr3:uid="{3916A31B-E228-4F4F-8181-ABA73C135B97}" name="HOUST"/>
    <tableColumn id="3" xr3:uid="{CDC3EAEA-35DA-4D84-A326-B441EA078302}" name="Forecast(HOUST)" dataDxfId="11">
      <calculatedColumnFormula>_xlfn.FORECAST.ETS(A2,$B$2:$B$160,$A$2:$A$160,1,1)</calculatedColumnFormula>
    </tableColumn>
    <tableColumn id="4" xr3:uid="{2B2C781C-C859-41F6-BD1B-3C4B063949C9}" name="Lower Confidence Bound(HOUST)" dataDxfId="10">
      <calculatedColumnFormula>C2-_xlfn.FORECAST.ETS.CONFINT(A2,$B$2:$B$160,$A$2:$A$160,0.95,1,1)</calculatedColumnFormula>
    </tableColumn>
    <tableColumn id="5" xr3:uid="{2C5A652E-9E7F-4D7B-8823-7A87F2EAA6DC}" name="Upper Confidence Bound(HOUST)" dataDxfId="9">
      <calculatedColumnFormula>C2+_xlfn.FORECAST.ETS.CONFINT(A2,$B$2:$B$160,$A$2:$A$160,0.95,1,1)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7D71A-01DB-4CF4-8E34-ECD693CF51A9}" name="Table2" displayName="Table2" ref="G1:H8" totalsRowShown="0">
  <autoFilter ref="G1:H8" xr:uid="{14049932-8123-4FCE-AB06-F88780D56EC6}"/>
  <tableColumns count="2">
    <tableColumn id="1" xr3:uid="{B090F7D1-02B4-4819-A3FA-8B277497EE1A}" name="Statistic"/>
    <tableColumn id="2" xr3:uid="{175D2871-5E40-4635-9F6C-9F315CE8A79B}" name="Valu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4AED9-8A11-4942-92AD-B8FB6F32F2BA}" name="Table3" displayName="Table3" ref="A1:E240" totalsRowShown="0">
  <autoFilter ref="A1:E240" xr:uid="{A2F3A3D5-BC71-4049-8321-4DE42CB9BFCC}"/>
  <tableColumns count="5">
    <tableColumn id="1" xr3:uid="{9D647B83-B645-4A84-AC1A-423ADD85AB7B}" name="Date" dataDxfId="7"/>
    <tableColumn id="2" xr3:uid="{FC3DF333-5ADE-4484-9BC6-4ED2737FAF78}" name="T10Y2Y"/>
    <tableColumn id="3" xr3:uid="{0F7DD721-9D41-4771-8D33-36C8CC06C611}" name="Forecast(T10Y2Y)" dataDxfId="6">
      <calculatedColumnFormula>_xlfn.FORECAST.ETS(A2,$B$2:$B$160,$A$2:$A$160,24,1)</calculatedColumnFormula>
    </tableColumn>
    <tableColumn id="4" xr3:uid="{77CDC325-2C53-44C6-8372-03051ECD7D47}" name="Lower Confidence Bound(T10Y2Y)" dataDxfId="5">
      <calculatedColumnFormula>C2-_xlfn.FORECAST.ETS.CONFINT(A2,$B$2:$B$160,$A$2:$A$160,0.95,24,1)</calculatedColumnFormula>
    </tableColumn>
    <tableColumn id="5" xr3:uid="{EF8B1F9C-356C-4EFF-9DC6-D8E3C5ADAB3D}" name="Upper Confidence Bound(T10Y2Y)" dataDxfId="4">
      <calculatedColumnFormula>C2+_xlfn.FORECAST.ETS.CONFINT(A2,$B$2:$B$160,$A$2:$A$160,0.95,24,1)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D8A730-506F-45E0-8719-04B12B68BA0E}" name="Table4" displayName="Table4" ref="A1:C200" totalsRowShown="0">
  <autoFilter ref="A1:C200" xr:uid="{988D05A3-2E63-48C6-B073-61BF8064C761}"/>
  <tableColumns count="3">
    <tableColumn id="1" xr3:uid="{17317786-81E9-44CE-9CA8-2D61F43DB280}" name="Date" dataDxfId="3"/>
    <tableColumn id="2" xr3:uid="{231A8B34-7FC7-49C8-B42A-4A4B3C853C94}" name="UNRATE"/>
    <tableColumn id="3" xr3:uid="{D0C18D11-327B-43DF-B8BE-852FBD382BD0}" name="Forecast(UNRATE)" dataDxfId="2">
      <calculatedColumnFormula>_xlfn.FORECAST.ETS(A2,$B$2:$B$160,$A$2:$A$160,1,1)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E5324B-D1C6-4B58-AD7C-36AFD845AC34}" name="Table5" displayName="Table5" ref="A1:C200" totalsRowShown="0">
  <autoFilter ref="A1:C200" xr:uid="{7DBF4D73-5600-47A0-9879-237732946DA5}"/>
  <tableColumns count="3">
    <tableColumn id="1" xr3:uid="{5221E12F-55D1-4CCB-8EEF-DCBBC53E2867}" name="Date" dataDxfId="1"/>
    <tableColumn id="2" xr3:uid="{870FC1BF-B5F8-4791-B9F6-74B4CB8C6A45}" name="UNRATE"/>
    <tableColumn id="3" xr3:uid="{C67888F7-6DC2-463D-8B08-37281C0BE7DE}" name="Forecast(UNRATE)" dataDxfId="0">
      <calculatedColumnFormula>_xlfn.FORECAST.ETS(A2,$B$2:$B$160,$A$2:$A$160,48,1)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0"/>
  <sheetViews>
    <sheetView tabSelected="1" topLeftCell="A147" workbookViewId="0">
      <selection activeCell="E167" sqref="E167"/>
    </sheetView>
  </sheetViews>
  <sheetFormatPr defaultColWidth="9.1796875" defaultRowHeight="12.5" x14ac:dyDescent="0.25"/>
  <cols>
    <col min="1" max="1" width="11.54296875" style="1" customWidth="1"/>
    <col min="2" max="4" width="11" style="1" customWidth="1"/>
    <col min="5" max="5" width="12.1796875" style="1" customWidth="1"/>
    <col min="6" max="6" width="14.453125" style="1" customWidth="1"/>
    <col min="7" max="7" width="4.81640625" style="1" customWidth="1"/>
    <col min="8" max="8" width="13.453125" style="1" customWidth="1"/>
    <col min="9" max="12" width="10" style="1" customWidth="1"/>
    <col min="13" max="19" width="11.1796875" style="1" customWidth="1"/>
    <col min="20" max="256" width="20.7265625" style="1" customWidth="1"/>
    <col min="257" max="16384" width="9.1796875" style="1"/>
  </cols>
  <sheetData>
    <row r="1" spans="1:12" ht="26" x14ac:dyDescent="0.25">
      <c r="A1" s="27" t="s">
        <v>3</v>
      </c>
      <c r="B1" s="27" t="s">
        <v>0</v>
      </c>
      <c r="C1" s="27" t="s">
        <v>2</v>
      </c>
      <c r="D1" s="27" t="s">
        <v>1</v>
      </c>
      <c r="E1" s="28" t="s">
        <v>4</v>
      </c>
      <c r="H1" s="40" t="s">
        <v>47</v>
      </c>
      <c r="I1" s="40" t="s">
        <v>48</v>
      </c>
      <c r="J1" s="40" t="s">
        <v>49</v>
      </c>
      <c r="K1" s="40" t="s">
        <v>50</v>
      </c>
      <c r="L1" s="40" t="s">
        <v>51</v>
      </c>
    </row>
    <row r="2" spans="1:12" x14ac:dyDescent="0.25">
      <c r="A2" s="2">
        <v>29312</v>
      </c>
      <c r="B2" s="4">
        <v>0.25095238095238093</v>
      </c>
      <c r="C2" s="1">
        <v>7.3</v>
      </c>
      <c r="D2" s="5">
        <v>1058</v>
      </c>
      <c r="E2" s="3">
        <v>1.285158</v>
      </c>
      <c r="F2" s="4"/>
      <c r="H2" s="5">
        <f>MONTH(A2)</f>
        <v>4</v>
      </c>
      <c r="I2" s="1" t="str">
        <f>IF($H2=1,$D2,"")</f>
        <v/>
      </c>
      <c r="J2" s="1">
        <f>IF($H2=4,$D2,"")</f>
        <v>1058</v>
      </c>
      <c r="K2" s="1" t="str">
        <f>IF($H2=7,$D2,"")</f>
        <v/>
      </c>
      <c r="L2" s="1" t="str">
        <f>IF($H2=10,$D2,"")</f>
        <v/>
      </c>
    </row>
    <row r="3" spans="1:12" x14ac:dyDescent="0.25">
      <c r="A3" s="2">
        <v>29403</v>
      </c>
      <c r="B3" s="4">
        <v>0.58546874999999998</v>
      </c>
      <c r="C3" s="1">
        <v>7.7</v>
      </c>
      <c r="D3" s="5">
        <v>1392</v>
      </c>
      <c r="E3" s="3">
        <v>1.653157</v>
      </c>
      <c r="F3" s="4"/>
      <c r="H3" s="5">
        <f t="shared" ref="H3:H66" si="0">MONTH(A3)</f>
        <v>7</v>
      </c>
      <c r="I3" s="1" t="str">
        <f t="shared" ref="I3:I66" si="1">IF($H3=1,$D3,"")</f>
        <v/>
      </c>
      <c r="J3" s="1" t="str">
        <f t="shared" ref="J3:J66" si="2">IF($H3=4,$D3,"")</f>
        <v/>
      </c>
      <c r="K3" s="1">
        <f t="shared" ref="K3:K66" si="3">IF($H3=7,$D3,"")</f>
        <v>1392</v>
      </c>
      <c r="L3" s="1" t="str">
        <f t="shared" ref="L3:L66" si="4">IF($H3=10,$D3,"")</f>
        <v/>
      </c>
    </row>
    <row r="4" spans="1:12" x14ac:dyDescent="0.25">
      <c r="A4" s="2">
        <v>29495</v>
      </c>
      <c r="B4" s="4">
        <v>-0.7972131147540984</v>
      </c>
      <c r="C4" s="1">
        <v>7.4</v>
      </c>
      <c r="D4" s="5">
        <v>1505</v>
      </c>
      <c r="E4" s="3">
        <v>1.5625720000000001</v>
      </c>
      <c r="F4" s="4"/>
      <c r="H4" s="5">
        <f t="shared" si="0"/>
        <v>10</v>
      </c>
      <c r="I4" s="1" t="str">
        <f t="shared" si="1"/>
        <v/>
      </c>
      <c r="J4" s="1" t="str">
        <f t="shared" si="2"/>
        <v/>
      </c>
      <c r="K4" s="1" t="str">
        <f t="shared" si="3"/>
        <v/>
      </c>
      <c r="L4" s="1">
        <f t="shared" si="4"/>
        <v>1505</v>
      </c>
    </row>
    <row r="5" spans="1:12" x14ac:dyDescent="0.25">
      <c r="A5" s="2">
        <v>29587</v>
      </c>
      <c r="B5" s="4">
        <v>-0.61590163934426234</v>
      </c>
      <c r="C5" s="1">
        <v>7.4</v>
      </c>
      <c r="D5" s="5">
        <v>1366.3333333333333</v>
      </c>
      <c r="E5" s="3">
        <v>1.6191880000000001</v>
      </c>
      <c r="F5" s="4"/>
      <c r="H5" s="5">
        <f t="shared" si="0"/>
        <v>1</v>
      </c>
      <c r="I5" s="1">
        <f t="shared" si="1"/>
        <v>1366.3333333333333</v>
      </c>
      <c r="J5" s="1" t="str">
        <f t="shared" si="2"/>
        <v/>
      </c>
      <c r="K5" s="1" t="str">
        <f t="shared" si="3"/>
        <v/>
      </c>
      <c r="L5" s="1" t="str">
        <f t="shared" si="4"/>
        <v/>
      </c>
    </row>
    <row r="6" spans="1:12" x14ac:dyDescent="0.25">
      <c r="A6" s="2">
        <v>29677</v>
      </c>
      <c r="B6" s="4">
        <v>-0.94920634920634916</v>
      </c>
      <c r="C6" s="1">
        <v>7.4</v>
      </c>
      <c r="D6" s="5">
        <v>1181.6666666666667</v>
      </c>
      <c r="E6" s="3">
        <v>1.7210939999999999</v>
      </c>
      <c r="F6" s="4"/>
      <c r="H6" s="5">
        <f t="shared" si="0"/>
        <v>4</v>
      </c>
      <c r="I6" s="1" t="str">
        <f t="shared" si="1"/>
        <v/>
      </c>
      <c r="J6" s="1">
        <f t="shared" si="2"/>
        <v>1181.6666666666667</v>
      </c>
      <c r="K6" s="1" t="str">
        <f t="shared" si="3"/>
        <v/>
      </c>
      <c r="L6" s="1" t="str">
        <f t="shared" si="4"/>
        <v/>
      </c>
    </row>
    <row r="7" spans="1:12" x14ac:dyDescent="0.25">
      <c r="A7" s="2">
        <v>29768</v>
      </c>
      <c r="B7" s="4">
        <v>-1.183125</v>
      </c>
      <c r="C7" s="1">
        <v>7.4</v>
      </c>
      <c r="D7" s="5">
        <v>964</v>
      </c>
      <c r="E7" s="3">
        <v>1.596541</v>
      </c>
      <c r="F7" s="4"/>
      <c r="H7" s="5">
        <f t="shared" si="0"/>
        <v>7</v>
      </c>
      <c r="I7" s="1" t="str">
        <f t="shared" si="1"/>
        <v/>
      </c>
      <c r="J7" s="1" t="str">
        <f t="shared" si="2"/>
        <v/>
      </c>
      <c r="K7" s="1">
        <f t="shared" si="3"/>
        <v>964</v>
      </c>
      <c r="L7" s="1" t="str">
        <f t="shared" si="4"/>
        <v/>
      </c>
    </row>
    <row r="8" spans="1:12" x14ac:dyDescent="0.25">
      <c r="A8" s="2">
        <v>29860</v>
      </c>
      <c r="B8" s="4">
        <v>0.17147540983606557</v>
      </c>
      <c r="C8" s="1">
        <v>8.1999999999999993</v>
      </c>
      <c r="D8" s="5">
        <v>873.33333333333337</v>
      </c>
      <c r="E8" s="3">
        <v>1.4719880000000001</v>
      </c>
      <c r="F8" s="4"/>
      <c r="H8" s="5">
        <f t="shared" si="0"/>
        <v>10</v>
      </c>
      <c r="I8" s="1" t="str">
        <f t="shared" si="1"/>
        <v/>
      </c>
      <c r="J8" s="1" t="str">
        <f t="shared" si="2"/>
        <v/>
      </c>
      <c r="K8" s="1" t="str">
        <f t="shared" si="3"/>
        <v/>
      </c>
      <c r="L8" s="1">
        <f t="shared" si="4"/>
        <v>873.33333333333337</v>
      </c>
    </row>
    <row r="9" spans="1:12" x14ac:dyDescent="0.25">
      <c r="A9" s="2">
        <v>29952</v>
      </c>
      <c r="B9" s="4">
        <v>-0.23442622950819672</v>
      </c>
      <c r="C9" s="1">
        <v>8.8000000000000007</v>
      </c>
      <c r="D9" s="5">
        <v>880</v>
      </c>
      <c r="E9" s="3">
        <v>1.517279</v>
      </c>
      <c r="F9" s="4"/>
      <c r="H9" s="5">
        <f t="shared" si="0"/>
        <v>1</v>
      </c>
      <c r="I9" s="1">
        <f t="shared" si="1"/>
        <v>880</v>
      </c>
      <c r="J9" s="1" t="str">
        <f t="shared" si="2"/>
        <v/>
      </c>
      <c r="K9" s="1" t="str">
        <f t="shared" si="3"/>
        <v/>
      </c>
      <c r="L9" s="1" t="str">
        <f t="shared" si="4"/>
        <v/>
      </c>
    </row>
    <row r="10" spans="1:12" x14ac:dyDescent="0.25">
      <c r="A10" s="2">
        <v>30042</v>
      </c>
      <c r="B10" s="4">
        <v>-0.21714285714285714</v>
      </c>
      <c r="C10" s="1">
        <v>9.4</v>
      </c>
      <c r="D10" s="5">
        <v>948</v>
      </c>
      <c r="E10" s="3">
        <v>1.415373</v>
      </c>
      <c r="F10" s="4"/>
      <c r="H10" s="5">
        <f t="shared" si="0"/>
        <v>4</v>
      </c>
      <c r="I10" s="1" t="str">
        <f t="shared" si="1"/>
        <v/>
      </c>
      <c r="J10" s="1">
        <f t="shared" si="2"/>
        <v>948</v>
      </c>
      <c r="K10" s="1" t="str">
        <f t="shared" si="3"/>
        <v/>
      </c>
      <c r="L10" s="1" t="str">
        <f t="shared" si="4"/>
        <v/>
      </c>
    </row>
    <row r="11" spans="1:12" x14ac:dyDescent="0.25">
      <c r="A11" s="2">
        <v>30133</v>
      </c>
      <c r="B11" s="4">
        <v>0.48265625000000001</v>
      </c>
      <c r="C11" s="1">
        <v>9.9</v>
      </c>
      <c r="D11" s="5">
        <v>1118.6666666666667</v>
      </c>
      <c r="E11" s="3">
        <v>1.222882</v>
      </c>
      <c r="F11" s="4"/>
      <c r="H11" s="5">
        <f t="shared" si="0"/>
        <v>7</v>
      </c>
      <c r="I11" s="1" t="str">
        <f t="shared" si="1"/>
        <v/>
      </c>
      <c r="J11" s="1" t="str">
        <f t="shared" si="2"/>
        <v/>
      </c>
      <c r="K11" s="1">
        <f t="shared" si="3"/>
        <v>1118.6666666666667</v>
      </c>
      <c r="L11" s="1" t="str">
        <f t="shared" si="4"/>
        <v/>
      </c>
    </row>
    <row r="12" spans="1:12" x14ac:dyDescent="0.25">
      <c r="A12" s="2">
        <v>30225</v>
      </c>
      <c r="B12" s="4">
        <v>0.78737704918032791</v>
      </c>
      <c r="C12" s="1">
        <v>10.7</v>
      </c>
      <c r="D12" s="5">
        <v>1282.6666666666667</v>
      </c>
      <c r="E12" s="3">
        <v>1.9701979999999999</v>
      </c>
      <c r="F12" s="4"/>
      <c r="H12" s="5">
        <f t="shared" si="0"/>
        <v>10</v>
      </c>
      <c r="I12" s="1" t="str">
        <f t="shared" si="1"/>
        <v/>
      </c>
      <c r="J12" s="1" t="str">
        <f t="shared" si="2"/>
        <v/>
      </c>
      <c r="K12" s="1" t="str">
        <f t="shared" si="3"/>
        <v/>
      </c>
      <c r="L12" s="1">
        <f t="shared" si="4"/>
        <v>1282.6666666666667</v>
      </c>
    </row>
    <row r="13" spans="1:12" x14ac:dyDescent="0.25">
      <c r="A13" s="2">
        <v>30317</v>
      </c>
      <c r="B13" s="4">
        <v>1.0152380952380953</v>
      </c>
      <c r="C13" s="1">
        <v>10.4</v>
      </c>
      <c r="D13" s="5">
        <v>1630.3333333333333</v>
      </c>
      <c r="E13" s="3">
        <v>2.049461</v>
      </c>
      <c r="F13" s="4"/>
      <c r="H13" s="5">
        <f t="shared" si="0"/>
        <v>1</v>
      </c>
      <c r="I13" s="1">
        <f t="shared" si="1"/>
        <v>1630.3333333333333</v>
      </c>
      <c r="J13" s="1" t="str">
        <f t="shared" si="2"/>
        <v/>
      </c>
      <c r="K13" s="1" t="str">
        <f t="shared" si="3"/>
        <v/>
      </c>
      <c r="L13" s="1" t="str">
        <f t="shared" si="4"/>
        <v/>
      </c>
    </row>
    <row r="14" spans="1:12" x14ac:dyDescent="0.25">
      <c r="A14" s="2">
        <v>30407</v>
      </c>
      <c r="B14" s="4">
        <v>0.79396825396825399</v>
      </c>
      <c r="C14" s="1">
        <v>10.1</v>
      </c>
      <c r="D14" s="5">
        <v>1660.3333333333333</v>
      </c>
      <c r="E14" s="3">
        <v>2.151367</v>
      </c>
      <c r="F14" s="4"/>
      <c r="H14" s="5">
        <f t="shared" si="0"/>
        <v>4</v>
      </c>
      <c r="I14" s="1" t="str">
        <f t="shared" si="1"/>
        <v/>
      </c>
      <c r="J14" s="1">
        <f t="shared" si="2"/>
        <v>1660.3333333333333</v>
      </c>
      <c r="K14" s="1" t="str">
        <f t="shared" si="3"/>
        <v/>
      </c>
      <c r="L14" s="1" t="str">
        <f t="shared" si="4"/>
        <v/>
      </c>
    </row>
    <row r="15" spans="1:12" x14ac:dyDescent="0.25">
      <c r="A15" s="2">
        <v>30498</v>
      </c>
      <c r="B15" s="4">
        <v>0.7784375</v>
      </c>
      <c r="C15" s="1">
        <v>9.4</v>
      </c>
      <c r="D15" s="5">
        <v>1801.6666666666667</v>
      </c>
      <c r="E15" s="3">
        <v>1.9701979999999999</v>
      </c>
      <c r="F15" s="4"/>
      <c r="H15" s="5">
        <f t="shared" si="0"/>
        <v>7</v>
      </c>
      <c r="I15" s="1" t="str">
        <f t="shared" si="1"/>
        <v/>
      </c>
      <c r="J15" s="1" t="str">
        <f t="shared" si="2"/>
        <v/>
      </c>
      <c r="K15" s="1">
        <f t="shared" si="3"/>
        <v>1801.6666666666667</v>
      </c>
      <c r="L15" s="1" t="str">
        <f t="shared" si="4"/>
        <v/>
      </c>
    </row>
    <row r="16" spans="1:12" x14ac:dyDescent="0.25">
      <c r="A16" s="2">
        <v>30590</v>
      </c>
      <c r="B16" s="4">
        <v>0.9956666666666667</v>
      </c>
      <c r="C16" s="1">
        <v>8.5</v>
      </c>
      <c r="D16" s="5">
        <v>1729.3333333333333</v>
      </c>
      <c r="E16" s="3">
        <v>2.0721059999999998</v>
      </c>
      <c r="F16" s="4"/>
      <c r="H16" s="5">
        <f t="shared" si="0"/>
        <v>10</v>
      </c>
      <c r="I16" s="1" t="str">
        <f t="shared" si="1"/>
        <v/>
      </c>
      <c r="J16" s="1" t="str">
        <f t="shared" si="2"/>
        <v/>
      </c>
      <c r="K16" s="1" t="str">
        <f t="shared" si="3"/>
        <v/>
      </c>
      <c r="L16" s="1">
        <f t="shared" si="4"/>
        <v>1729.3333333333333</v>
      </c>
    </row>
    <row r="17" spans="1:12" x14ac:dyDescent="0.25">
      <c r="A17" s="2">
        <v>30682</v>
      </c>
      <c r="B17" s="4">
        <v>1.0298387096774193</v>
      </c>
      <c r="C17" s="1">
        <v>7.9</v>
      </c>
      <c r="D17" s="5">
        <v>1940</v>
      </c>
      <c r="E17" s="3">
        <v>2.287242</v>
      </c>
      <c r="F17" s="4"/>
      <c r="H17" s="5">
        <f t="shared" si="0"/>
        <v>1</v>
      </c>
      <c r="I17" s="1">
        <f t="shared" si="1"/>
        <v>1940</v>
      </c>
      <c r="J17" s="1" t="str">
        <f t="shared" si="2"/>
        <v/>
      </c>
      <c r="K17" s="1" t="str">
        <f t="shared" si="3"/>
        <v/>
      </c>
      <c r="L17" s="1" t="str">
        <f t="shared" si="4"/>
        <v/>
      </c>
    </row>
    <row r="18" spans="1:12" x14ac:dyDescent="0.25">
      <c r="A18" s="2">
        <v>30773</v>
      </c>
      <c r="B18" s="4">
        <v>0.84730158730158733</v>
      </c>
      <c r="C18" s="1">
        <v>7.4</v>
      </c>
      <c r="D18" s="5">
        <v>1822.6666666666667</v>
      </c>
      <c r="E18" s="3">
        <v>2.0834280000000001</v>
      </c>
      <c r="F18" s="4"/>
      <c r="H18" s="5">
        <f t="shared" si="0"/>
        <v>4</v>
      </c>
      <c r="I18" s="1" t="str">
        <f t="shared" si="1"/>
        <v/>
      </c>
      <c r="J18" s="1">
        <f t="shared" si="2"/>
        <v>1822.6666666666667</v>
      </c>
      <c r="K18" s="1" t="str">
        <f t="shared" si="3"/>
        <v/>
      </c>
      <c r="L18" s="1" t="str">
        <f t="shared" si="4"/>
        <v/>
      </c>
    </row>
    <row r="19" spans="1:12" x14ac:dyDescent="0.25">
      <c r="A19" s="2">
        <v>30864</v>
      </c>
      <c r="B19" s="4">
        <v>0.36031746031746031</v>
      </c>
      <c r="C19" s="1">
        <v>7.4</v>
      </c>
      <c r="D19" s="5">
        <v>1672</v>
      </c>
      <c r="E19" s="3">
        <v>1.9362299999999999</v>
      </c>
      <c r="F19" s="4"/>
      <c r="H19" s="5">
        <f t="shared" si="0"/>
        <v>7</v>
      </c>
      <c r="I19" s="1" t="str">
        <f t="shared" si="1"/>
        <v/>
      </c>
      <c r="J19" s="1" t="str">
        <f t="shared" si="2"/>
        <v/>
      </c>
      <c r="K19" s="1">
        <f t="shared" si="3"/>
        <v>1672</v>
      </c>
      <c r="L19" s="1" t="str">
        <f t="shared" si="4"/>
        <v/>
      </c>
    </row>
    <row r="20" spans="1:12" x14ac:dyDescent="0.25">
      <c r="A20" s="2">
        <v>30956</v>
      </c>
      <c r="B20" s="4">
        <v>0.92196721311475405</v>
      </c>
      <c r="C20" s="1">
        <v>7.3</v>
      </c>
      <c r="D20" s="5">
        <v>1630.3333333333333</v>
      </c>
      <c r="E20" s="3">
        <v>2.287242</v>
      </c>
      <c r="F20" s="4"/>
      <c r="H20" s="5">
        <f t="shared" si="0"/>
        <v>10</v>
      </c>
      <c r="I20" s="1" t="str">
        <f t="shared" si="1"/>
        <v/>
      </c>
      <c r="J20" s="1" t="str">
        <f t="shared" si="2"/>
        <v/>
      </c>
      <c r="K20" s="1" t="str">
        <f t="shared" si="3"/>
        <v/>
      </c>
      <c r="L20" s="1">
        <f t="shared" si="4"/>
        <v>1630.3333333333333</v>
      </c>
    </row>
    <row r="21" spans="1:12" x14ac:dyDescent="0.25">
      <c r="A21" s="2">
        <v>31048</v>
      </c>
      <c r="B21" s="4">
        <v>1.3115000000000001</v>
      </c>
      <c r="C21" s="1">
        <v>7.2</v>
      </c>
      <c r="D21" s="5">
        <v>1714.3333333333333</v>
      </c>
      <c r="E21" s="3">
        <v>2.6269330000000002</v>
      </c>
      <c r="F21" s="4"/>
      <c r="H21" s="5">
        <f t="shared" si="0"/>
        <v>1</v>
      </c>
      <c r="I21" s="1">
        <f t="shared" si="1"/>
        <v>1714.3333333333333</v>
      </c>
      <c r="J21" s="1" t="str">
        <f t="shared" si="2"/>
        <v/>
      </c>
      <c r="K21" s="1" t="str">
        <f t="shared" si="3"/>
        <v/>
      </c>
      <c r="L21" s="1" t="str">
        <f t="shared" si="4"/>
        <v/>
      </c>
    </row>
    <row r="22" spans="1:12" x14ac:dyDescent="0.25">
      <c r="A22" s="2">
        <v>31138</v>
      </c>
      <c r="B22" s="4">
        <v>1.421904761904762</v>
      </c>
      <c r="C22" s="1">
        <v>7.3</v>
      </c>
      <c r="D22" s="5">
        <v>1725.6666666666667</v>
      </c>
      <c r="E22" s="3">
        <v>2.400474</v>
      </c>
      <c r="F22" s="4"/>
      <c r="H22" s="5">
        <f t="shared" si="0"/>
        <v>4</v>
      </c>
      <c r="I22" s="1" t="str">
        <f t="shared" si="1"/>
        <v/>
      </c>
      <c r="J22" s="1">
        <f t="shared" si="2"/>
        <v>1725.6666666666667</v>
      </c>
      <c r="K22" s="1" t="str">
        <f t="shared" si="3"/>
        <v/>
      </c>
      <c r="L22" s="1" t="str">
        <f t="shared" si="4"/>
        <v/>
      </c>
    </row>
    <row r="23" spans="1:12" x14ac:dyDescent="0.25">
      <c r="A23" s="2">
        <v>31229</v>
      </c>
      <c r="B23" s="4">
        <v>1.4395238095238094</v>
      </c>
      <c r="C23" s="1">
        <v>7.2</v>
      </c>
      <c r="D23" s="5">
        <v>1701</v>
      </c>
      <c r="E23" s="3">
        <v>2.6042860000000001</v>
      </c>
      <c r="F23" s="4"/>
      <c r="H23" s="5">
        <f t="shared" si="0"/>
        <v>7</v>
      </c>
      <c r="I23" s="1" t="str">
        <f t="shared" si="1"/>
        <v/>
      </c>
      <c r="J23" s="1" t="str">
        <f t="shared" si="2"/>
        <v/>
      </c>
      <c r="K23" s="1">
        <f t="shared" si="3"/>
        <v>1701</v>
      </c>
      <c r="L23" s="1" t="str">
        <f t="shared" si="4"/>
        <v/>
      </c>
    </row>
    <row r="24" spans="1:12" x14ac:dyDescent="0.25">
      <c r="A24" s="2">
        <v>31321</v>
      </c>
      <c r="B24" s="4">
        <v>1.2316129032258065</v>
      </c>
      <c r="C24" s="1">
        <v>7</v>
      </c>
      <c r="D24" s="5">
        <v>1824.6666666666667</v>
      </c>
      <c r="E24" s="3">
        <v>2.6727430000000001</v>
      </c>
      <c r="F24" s="4"/>
      <c r="H24" s="5">
        <f t="shared" si="0"/>
        <v>10</v>
      </c>
      <c r="I24" s="1" t="str">
        <f t="shared" si="1"/>
        <v/>
      </c>
      <c r="J24" s="1" t="str">
        <f t="shared" si="2"/>
        <v/>
      </c>
      <c r="K24" s="1" t="str">
        <f t="shared" si="3"/>
        <v/>
      </c>
      <c r="L24" s="1">
        <f t="shared" si="4"/>
        <v>1824.6666666666667</v>
      </c>
    </row>
    <row r="25" spans="1:12" x14ac:dyDescent="0.25">
      <c r="A25" s="2">
        <v>31413</v>
      </c>
      <c r="B25" s="4">
        <v>0.78933333333333333</v>
      </c>
      <c r="C25" s="1">
        <v>7</v>
      </c>
      <c r="D25" s="5">
        <v>1898.6666666666667</v>
      </c>
      <c r="E25" s="3">
        <v>3.3060610000000001</v>
      </c>
      <c r="F25" s="4"/>
      <c r="H25" s="5">
        <f t="shared" si="0"/>
        <v>1</v>
      </c>
      <c r="I25" s="1">
        <f t="shared" si="1"/>
        <v>1898.6666666666667</v>
      </c>
      <c r="J25" s="1" t="str">
        <f t="shared" si="2"/>
        <v/>
      </c>
      <c r="K25" s="1" t="str">
        <f t="shared" si="3"/>
        <v/>
      </c>
      <c r="L25" s="1" t="str">
        <f t="shared" si="4"/>
        <v/>
      </c>
    </row>
    <row r="26" spans="1:12" x14ac:dyDescent="0.25">
      <c r="A26" s="2">
        <v>31503</v>
      </c>
      <c r="B26" s="4">
        <v>0.62015624999999996</v>
      </c>
      <c r="C26" s="1">
        <v>7.2</v>
      </c>
      <c r="D26" s="5">
        <v>1878</v>
      </c>
      <c r="E26" s="3">
        <v>4.1679000000000004</v>
      </c>
      <c r="F26" s="4"/>
      <c r="H26" s="5">
        <f t="shared" si="0"/>
        <v>4</v>
      </c>
      <c r="I26" s="1" t="str">
        <f t="shared" si="1"/>
        <v/>
      </c>
      <c r="J26" s="1">
        <f t="shared" si="2"/>
        <v>1878</v>
      </c>
      <c r="K26" s="1" t="str">
        <f t="shared" si="3"/>
        <v/>
      </c>
      <c r="L26" s="1" t="str">
        <f t="shared" si="4"/>
        <v/>
      </c>
    </row>
    <row r="27" spans="1:12" x14ac:dyDescent="0.25">
      <c r="A27" s="2">
        <v>31594</v>
      </c>
      <c r="B27" s="4">
        <v>0.85578125000000005</v>
      </c>
      <c r="C27" s="1">
        <v>7</v>
      </c>
      <c r="D27" s="5">
        <v>1758.6666666666667</v>
      </c>
      <c r="E27" s="3">
        <v>3.5201699999999998</v>
      </c>
      <c r="F27" s="4"/>
      <c r="H27" s="5">
        <f t="shared" si="0"/>
        <v>7</v>
      </c>
      <c r="I27" s="1" t="str">
        <f t="shared" si="1"/>
        <v/>
      </c>
      <c r="J27" s="1" t="str">
        <f t="shared" si="2"/>
        <v/>
      </c>
      <c r="K27" s="1">
        <f t="shared" si="3"/>
        <v>1758.6666666666667</v>
      </c>
      <c r="L27" s="1" t="str">
        <f t="shared" si="4"/>
        <v/>
      </c>
    </row>
    <row r="28" spans="1:12" x14ac:dyDescent="0.25">
      <c r="A28" s="2">
        <v>31686</v>
      </c>
      <c r="B28" s="4">
        <v>0.98822580645161295</v>
      </c>
      <c r="C28" s="1">
        <v>6.8</v>
      </c>
      <c r="D28" s="5">
        <v>1712.3333333333333</v>
      </c>
      <c r="E28" s="3">
        <v>3.773444</v>
      </c>
      <c r="F28" s="4"/>
      <c r="H28" s="5">
        <f t="shared" si="0"/>
        <v>10</v>
      </c>
      <c r="I28" s="1" t="str">
        <f t="shared" si="1"/>
        <v/>
      </c>
      <c r="J28" s="1" t="str">
        <f t="shared" si="2"/>
        <v/>
      </c>
      <c r="K28" s="1" t="str">
        <f t="shared" si="3"/>
        <v/>
      </c>
      <c r="L28" s="1">
        <f t="shared" si="4"/>
        <v>1712.3333333333333</v>
      </c>
    </row>
    <row r="29" spans="1:12" x14ac:dyDescent="0.25">
      <c r="A29" s="2">
        <v>31778</v>
      </c>
      <c r="B29" s="4">
        <v>0.84426229508196726</v>
      </c>
      <c r="C29" s="1">
        <v>6.6</v>
      </c>
      <c r="D29" s="5">
        <v>1761.3333333333333</v>
      </c>
      <c r="E29" s="3">
        <v>4.8287570000000004</v>
      </c>
      <c r="F29" s="4"/>
      <c r="H29" s="5">
        <f t="shared" si="0"/>
        <v>1</v>
      </c>
      <c r="I29" s="1">
        <f t="shared" si="1"/>
        <v>1761.3333333333333</v>
      </c>
      <c r="J29" s="1" t="str">
        <f t="shared" si="2"/>
        <v/>
      </c>
      <c r="K29" s="1" t="str">
        <f t="shared" si="3"/>
        <v/>
      </c>
      <c r="L29" s="1" t="str">
        <f t="shared" si="4"/>
        <v/>
      </c>
    </row>
    <row r="30" spans="1:12" x14ac:dyDescent="0.25">
      <c r="A30" s="2">
        <v>31868</v>
      </c>
      <c r="B30" s="4">
        <v>0.89269841269841266</v>
      </c>
      <c r="C30" s="1">
        <v>6.3</v>
      </c>
      <c r="D30" s="5">
        <v>1612</v>
      </c>
      <c r="E30" s="3">
        <v>4.8499049999999997</v>
      </c>
      <c r="F30" s="4"/>
      <c r="H30" s="5">
        <f t="shared" si="0"/>
        <v>4</v>
      </c>
      <c r="I30" s="1" t="str">
        <f t="shared" si="1"/>
        <v/>
      </c>
      <c r="J30" s="1">
        <f t="shared" si="2"/>
        <v>1612</v>
      </c>
      <c r="K30" s="1" t="str">
        <f t="shared" si="3"/>
        <v/>
      </c>
      <c r="L30" s="1" t="str">
        <f t="shared" si="4"/>
        <v/>
      </c>
    </row>
    <row r="31" spans="1:12" x14ac:dyDescent="0.25">
      <c r="A31" s="2">
        <v>31959</v>
      </c>
      <c r="B31" s="4">
        <v>1.0296875000000001</v>
      </c>
      <c r="C31" s="1">
        <v>6</v>
      </c>
      <c r="D31" s="5">
        <v>1625</v>
      </c>
      <c r="E31" s="3">
        <v>4.9628100000000002</v>
      </c>
      <c r="F31" s="4"/>
      <c r="H31" s="5">
        <f t="shared" si="0"/>
        <v>7</v>
      </c>
      <c r="I31" s="1" t="str">
        <f t="shared" si="1"/>
        <v/>
      </c>
      <c r="J31" s="1" t="str">
        <f t="shared" si="2"/>
        <v/>
      </c>
      <c r="K31" s="1">
        <f t="shared" si="3"/>
        <v>1625</v>
      </c>
      <c r="L31" s="1" t="str">
        <f t="shared" si="4"/>
        <v/>
      </c>
    </row>
    <row r="32" spans="1:12" x14ac:dyDescent="0.25">
      <c r="A32" s="2">
        <v>32051</v>
      </c>
      <c r="B32" s="4">
        <v>1.139032258064516</v>
      </c>
      <c r="C32" s="1">
        <v>5.8</v>
      </c>
      <c r="D32" s="5">
        <v>1523.6666666666667</v>
      </c>
      <c r="E32" s="3">
        <v>3.5150670000000002</v>
      </c>
      <c r="F32" s="4"/>
      <c r="H32" s="5">
        <f t="shared" si="0"/>
        <v>10</v>
      </c>
      <c r="I32" s="1" t="str">
        <f t="shared" si="1"/>
        <v/>
      </c>
      <c r="J32" s="1" t="str">
        <f t="shared" si="2"/>
        <v/>
      </c>
      <c r="K32" s="1" t="str">
        <f t="shared" si="3"/>
        <v/>
      </c>
      <c r="L32" s="1">
        <f t="shared" si="4"/>
        <v>1523.6666666666667</v>
      </c>
    </row>
    <row r="33" spans="1:12" x14ac:dyDescent="0.25">
      <c r="A33" s="2">
        <v>32143</v>
      </c>
      <c r="B33" s="4">
        <v>1.0593548387096774</v>
      </c>
      <c r="C33" s="1">
        <v>5.7</v>
      </c>
      <c r="D33" s="5">
        <v>1425.3333333333333</v>
      </c>
      <c r="E33" s="3">
        <v>4.0468919999999997</v>
      </c>
      <c r="F33" s="4"/>
      <c r="H33" s="5">
        <f t="shared" si="0"/>
        <v>1</v>
      </c>
      <c r="I33" s="1">
        <f t="shared" si="1"/>
        <v>1425.3333333333333</v>
      </c>
      <c r="J33" s="1" t="str">
        <f t="shared" si="2"/>
        <v/>
      </c>
      <c r="K33" s="1" t="str">
        <f t="shared" si="3"/>
        <v/>
      </c>
      <c r="L33" s="1" t="str">
        <f t="shared" si="4"/>
        <v/>
      </c>
    </row>
    <row r="34" spans="1:12" x14ac:dyDescent="0.25">
      <c r="A34" s="2">
        <v>32234</v>
      </c>
      <c r="B34" s="4">
        <v>1.0355555555555556</v>
      </c>
      <c r="C34" s="1">
        <v>5.5</v>
      </c>
      <c r="D34" s="5">
        <v>1490.6666666666667</v>
      </c>
      <c r="E34" s="3">
        <v>4.5776669999999999</v>
      </c>
      <c r="F34" s="4"/>
      <c r="H34" s="5">
        <f t="shared" si="0"/>
        <v>4</v>
      </c>
      <c r="I34" s="1" t="str">
        <f t="shared" si="1"/>
        <v/>
      </c>
      <c r="J34" s="1">
        <f t="shared" si="2"/>
        <v>1490.6666666666667</v>
      </c>
      <c r="K34" s="1" t="str">
        <f t="shared" si="3"/>
        <v/>
      </c>
      <c r="L34" s="1" t="str">
        <f t="shared" si="4"/>
        <v/>
      </c>
    </row>
    <row r="35" spans="1:12" x14ac:dyDescent="0.25">
      <c r="A35" s="2">
        <v>32325</v>
      </c>
      <c r="B35" s="4">
        <v>0.63843749999999999</v>
      </c>
      <c r="C35" s="1">
        <v>5.5</v>
      </c>
      <c r="D35" s="5">
        <v>1484</v>
      </c>
      <c r="E35" s="3">
        <v>4.1337099999999998</v>
      </c>
      <c r="F35" s="4"/>
      <c r="H35" s="5">
        <f t="shared" si="0"/>
        <v>7</v>
      </c>
      <c r="I35" s="1" t="str">
        <f t="shared" si="1"/>
        <v/>
      </c>
      <c r="J35" s="1" t="str">
        <f t="shared" si="2"/>
        <v/>
      </c>
      <c r="K35" s="1">
        <f t="shared" si="3"/>
        <v>1484</v>
      </c>
      <c r="L35" s="1" t="str">
        <f t="shared" si="4"/>
        <v/>
      </c>
    </row>
    <row r="36" spans="1:12" x14ac:dyDescent="0.25">
      <c r="A36" s="2">
        <v>32417</v>
      </c>
      <c r="B36" s="4">
        <v>0.24786885245901638</v>
      </c>
      <c r="C36" s="1">
        <v>5.3</v>
      </c>
      <c r="D36" s="5">
        <v>1551.3333333333333</v>
      </c>
      <c r="E36" s="3">
        <v>4.557086</v>
      </c>
      <c r="F36" s="4"/>
      <c r="H36" s="5">
        <f t="shared" si="0"/>
        <v>10</v>
      </c>
      <c r="I36" s="1" t="str">
        <f t="shared" si="1"/>
        <v/>
      </c>
      <c r="J36" s="1" t="str">
        <f t="shared" si="2"/>
        <v/>
      </c>
      <c r="K36" s="1" t="str">
        <f t="shared" si="3"/>
        <v/>
      </c>
      <c r="L36" s="1">
        <f t="shared" si="4"/>
        <v>1551.3333333333333</v>
      </c>
    </row>
    <row r="37" spans="1:12" x14ac:dyDescent="0.25">
      <c r="A37" s="2">
        <v>32509</v>
      </c>
      <c r="B37" s="4">
        <v>-0.20672131147540984</v>
      </c>
      <c r="C37" s="1">
        <v>5.2</v>
      </c>
      <c r="D37" s="5">
        <v>1489.3333333333333</v>
      </c>
      <c r="E37" s="3">
        <v>5.0296969999999996</v>
      </c>
      <c r="F37" s="4"/>
      <c r="H37" s="5">
        <f t="shared" si="0"/>
        <v>1</v>
      </c>
      <c r="I37" s="1">
        <f t="shared" si="1"/>
        <v>1489.3333333333333</v>
      </c>
      <c r="J37" s="1" t="str">
        <f t="shared" si="2"/>
        <v/>
      </c>
      <c r="K37" s="1" t="str">
        <f t="shared" si="3"/>
        <v/>
      </c>
      <c r="L37" s="1" t="str">
        <f t="shared" si="4"/>
        <v/>
      </c>
    </row>
    <row r="38" spans="1:12" x14ac:dyDescent="0.25">
      <c r="A38" s="2">
        <v>32599</v>
      </c>
      <c r="B38" s="4">
        <v>-0.18515624999999999</v>
      </c>
      <c r="C38" s="1">
        <v>5.2</v>
      </c>
      <c r="D38" s="5">
        <v>1355.6666666666667</v>
      </c>
      <c r="E38" s="3">
        <v>5.8714729999999999</v>
      </c>
      <c r="F38" s="4"/>
      <c r="H38" s="5">
        <f t="shared" si="0"/>
        <v>4</v>
      </c>
      <c r="I38" s="1" t="str">
        <f t="shared" si="1"/>
        <v/>
      </c>
      <c r="J38" s="1">
        <f t="shared" si="2"/>
        <v>1355.6666666666667</v>
      </c>
      <c r="K38" s="1" t="str">
        <f t="shared" si="3"/>
        <v/>
      </c>
      <c r="L38" s="1" t="str">
        <f t="shared" si="4"/>
        <v/>
      </c>
    </row>
    <row r="39" spans="1:12" x14ac:dyDescent="0.25">
      <c r="A39" s="2">
        <v>32690</v>
      </c>
      <c r="B39" s="4">
        <v>2.1587301587301589E-2</v>
      </c>
      <c r="C39" s="1">
        <v>5.2</v>
      </c>
      <c r="D39" s="5">
        <v>1346</v>
      </c>
      <c r="E39" s="3">
        <v>6.5529789999999997</v>
      </c>
      <c r="F39" s="4"/>
      <c r="H39" s="5">
        <f t="shared" si="0"/>
        <v>7</v>
      </c>
      <c r="I39" s="1" t="str">
        <f t="shared" si="1"/>
        <v/>
      </c>
      <c r="J39" s="1" t="str">
        <f t="shared" si="2"/>
        <v/>
      </c>
      <c r="K39" s="1">
        <f t="shared" si="3"/>
        <v>1346</v>
      </c>
      <c r="L39" s="1" t="str">
        <f t="shared" si="4"/>
        <v/>
      </c>
    </row>
    <row r="40" spans="1:12" x14ac:dyDescent="0.25">
      <c r="A40" s="2">
        <v>32782</v>
      </c>
      <c r="B40" s="4">
        <v>5.5322580645161289E-2</v>
      </c>
      <c r="C40" s="1">
        <v>5.4</v>
      </c>
      <c r="D40" s="5">
        <v>1337.3333333333333</v>
      </c>
      <c r="E40" s="3">
        <v>6.4438199999999997</v>
      </c>
      <c r="F40" s="4"/>
      <c r="H40" s="5">
        <f t="shared" si="0"/>
        <v>10</v>
      </c>
      <c r="I40" s="1" t="str">
        <f t="shared" si="1"/>
        <v/>
      </c>
      <c r="J40" s="1" t="str">
        <f t="shared" si="2"/>
        <v/>
      </c>
      <c r="K40" s="1" t="str">
        <f t="shared" si="3"/>
        <v/>
      </c>
      <c r="L40" s="1">
        <f t="shared" si="4"/>
        <v>1337.3333333333333</v>
      </c>
    </row>
    <row r="41" spans="1:12" x14ac:dyDescent="0.25">
      <c r="A41" s="2">
        <v>32874</v>
      </c>
      <c r="B41" s="4">
        <v>5.9032258064516126E-2</v>
      </c>
      <c r="C41" s="1">
        <v>5.3</v>
      </c>
      <c r="D41" s="5">
        <v>1425.6666666666667</v>
      </c>
      <c r="E41" s="3">
        <v>6.3785030000000003</v>
      </c>
      <c r="F41" s="4"/>
      <c r="H41" s="5">
        <f t="shared" si="0"/>
        <v>1</v>
      </c>
      <c r="I41" s="1">
        <f t="shared" si="1"/>
        <v>1425.6666666666667</v>
      </c>
      <c r="J41" s="1" t="str">
        <f t="shared" si="2"/>
        <v/>
      </c>
      <c r="K41" s="1" t="str">
        <f t="shared" si="3"/>
        <v/>
      </c>
      <c r="L41" s="1" t="str">
        <f t="shared" si="4"/>
        <v/>
      </c>
    </row>
    <row r="42" spans="1:12" x14ac:dyDescent="0.25">
      <c r="A42" s="2">
        <v>32964</v>
      </c>
      <c r="B42" s="4">
        <v>0.10301587301587302</v>
      </c>
      <c r="C42" s="1">
        <v>5.3</v>
      </c>
      <c r="D42" s="5">
        <v>1212.3333333333333</v>
      </c>
      <c r="E42" s="3">
        <v>6.0381770000000001</v>
      </c>
      <c r="F42" s="4"/>
      <c r="H42" s="5">
        <f t="shared" si="0"/>
        <v>4</v>
      </c>
      <c r="I42" s="1" t="str">
        <f t="shared" si="1"/>
        <v/>
      </c>
      <c r="J42" s="1">
        <f t="shared" si="2"/>
        <v>1212.3333333333333</v>
      </c>
      <c r="K42" s="1" t="str">
        <f t="shared" si="3"/>
        <v/>
      </c>
      <c r="L42" s="1" t="str">
        <f t="shared" si="4"/>
        <v/>
      </c>
    </row>
    <row r="43" spans="1:12" x14ac:dyDescent="0.25">
      <c r="A43" s="2">
        <v>33055</v>
      </c>
      <c r="B43" s="4">
        <v>0.60253968253968249</v>
      </c>
      <c r="C43" s="1">
        <v>5.7</v>
      </c>
      <c r="D43" s="5">
        <v>1132</v>
      </c>
      <c r="E43" s="3">
        <v>6.6255040000000003</v>
      </c>
      <c r="F43" s="4"/>
      <c r="H43" s="5">
        <f t="shared" si="0"/>
        <v>7</v>
      </c>
      <c r="I43" s="1" t="str">
        <f t="shared" si="1"/>
        <v/>
      </c>
      <c r="J43" s="1" t="str">
        <f t="shared" si="2"/>
        <v/>
      </c>
      <c r="K43" s="1">
        <f t="shared" si="3"/>
        <v>1132</v>
      </c>
      <c r="L43" s="1" t="str">
        <f t="shared" si="4"/>
        <v/>
      </c>
    </row>
    <row r="44" spans="1:12" x14ac:dyDescent="0.25">
      <c r="A44" s="2">
        <v>33147</v>
      </c>
      <c r="B44" s="4">
        <v>0.80016129032258065</v>
      </c>
      <c r="C44" s="1">
        <v>6.1</v>
      </c>
      <c r="D44" s="5">
        <v>1042.6666666666667</v>
      </c>
      <c r="E44" s="3">
        <v>5.3005930000000001</v>
      </c>
      <c r="F44" s="4"/>
      <c r="H44" s="5">
        <f t="shared" si="0"/>
        <v>10</v>
      </c>
      <c r="I44" s="1" t="str">
        <f t="shared" si="1"/>
        <v/>
      </c>
      <c r="J44" s="1" t="str">
        <f t="shared" si="2"/>
        <v/>
      </c>
      <c r="K44" s="1" t="str">
        <f t="shared" si="3"/>
        <v/>
      </c>
      <c r="L44" s="1">
        <f t="shared" si="4"/>
        <v>1042.6666666666667</v>
      </c>
    </row>
    <row r="45" spans="1:12" x14ac:dyDescent="0.25">
      <c r="A45" s="2">
        <v>33239</v>
      </c>
      <c r="B45" s="4">
        <v>0.98716666666666664</v>
      </c>
      <c r="C45" s="1">
        <v>6.6</v>
      </c>
      <c r="D45" s="5">
        <v>894.66666666666663</v>
      </c>
      <c r="E45" s="3">
        <v>6.1718099999999998</v>
      </c>
      <c r="F45" s="4"/>
      <c r="H45" s="5">
        <f t="shared" si="0"/>
        <v>1</v>
      </c>
      <c r="I45" s="1">
        <f t="shared" si="1"/>
        <v>894.66666666666663</v>
      </c>
      <c r="J45" s="1" t="str">
        <f t="shared" si="2"/>
        <v/>
      </c>
      <c r="K45" s="1" t="str">
        <f t="shared" si="3"/>
        <v/>
      </c>
      <c r="L45" s="1" t="str">
        <f t="shared" si="4"/>
        <v/>
      </c>
    </row>
    <row r="46" spans="1:12" x14ac:dyDescent="0.25">
      <c r="A46" s="2">
        <v>33329</v>
      </c>
      <c r="B46" s="4">
        <v>1.23140625</v>
      </c>
      <c r="C46" s="1">
        <v>6.8</v>
      </c>
      <c r="D46" s="5">
        <v>1011</v>
      </c>
      <c r="E46" s="3">
        <v>7.1988099999999999</v>
      </c>
      <c r="F46" s="4"/>
      <c r="H46" s="5">
        <f t="shared" si="0"/>
        <v>4</v>
      </c>
      <c r="I46" s="1" t="str">
        <f t="shared" si="1"/>
        <v/>
      </c>
      <c r="J46" s="1">
        <f t="shared" si="2"/>
        <v>1011</v>
      </c>
      <c r="K46" s="1" t="str">
        <f t="shared" si="3"/>
        <v/>
      </c>
      <c r="L46" s="1" t="str">
        <f t="shared" si="4"/>
        <v/>
      </c>
    </row>
    <row r="47" spans="1:12" x14ac:dyDescent="0.25">
      <c r="A47" s="2">
        <v>33420</v>
      </c>
      <c r="B47" s="4">
        <v>1.42890625</v>
      </c>
      <c r="C47" s="1">
        <v>6.9</v>
      </c>
      <c r="D47" s="5">
        <v>1042.3333333333333</v>
      </c>
      <c r="E47" s="3">
        <v>8.7072199999999995</v>
      </c>
      <c r="F47" s="4"/>
      <c r="H47" s="5">
        <f t="shared" si="0"/>
        <v>7</v>
      </c>
      <c r="I47" s="1" t="str">
        <f t="shared" si="1"/>
        <v/>
      </c>
      <c r="J47" s="1" t="str">
        <f t="shared" si="2"/>
        <v/>
      </c>
      <c r="K47" s="1">
        <f t="shared" si="3"/>
        <v>1042.3333333333333</v>
      </c>
      <c r="L47" s="1" t="str">
        <f t="shared" si="4"/>
        <v/>
      </c>
    </row>
    <row r="48" spans="1:12" x14ac:dyDescent="0.25">
      <c r="A48" s="2">
        <v>33512</v>
      </c>
      <c r="B48" s="4">
        <v>1.8412903225806452</v>
      </c>
      <c r="C48" s="1">
        <v>7.1</v>
      </c>
      <c r="D48" s="5">
        <v>1087</v>
      </c>
      <c r="E48" s="3">
        <v>8.3292850000000005</v>
      </c>
      <c r="F48" s="4"/>
      <c r="H48" s="5">
        <f t="shared" si="0"/>
        <v>10</v>
      </c>
      <c r="I48" s="1" t="str">
        <f t="shared" si="1"/>
        <v/>
      </c>
      <c r="J48" s="1" t="str">
        <f t="shared" si="2"/>
        <v/>
      </c>
      <c r="K48" s="1" t="str">
        <f t="shared" si="3"/>
        <v/>
      </c>
      <c r="L48" s="1">
        <f t="shared" si="4"/>
        <v>1087</v>
      </c>
    </row>
    <row r="49" spans="1:12" x14ac:dyDescent="0.25">
      <c r="A49" s="2">
        <v>33604</v>
      </c>
      <c r="B49" s="4">
        <v>2.0130645161290324</v>
      </c>
      <c r="C49" s="1">
        <v>7.4</v>
      </c>
      <c r="D49" s="5">
        <v>1241</v>
      </c>
      <c r="E49" s="3">
        <v>9.0971779999999995</v>
      </c>
      <c r="F49" s="4"/>
      <c r="H49" s="5">
        <f t="shared" si="0"/>
        <v>1</v>
      </c>
      <c r="I49" s="1">
        <f t="shared" si="1"/>
        <v>1241</v>
      </c>
      <c r="J49" s="1" t="str">
        <f t="shared" si="2"/>
        <v/>
      </c>
      <c r="K49" s="1" t="str">
        <f t="shared" si="3"/>
        <v/>
      </c>
      <c r="L49" s="1" t="str">
        <f t="shared" si="4"/>
        <v/>
      </c>
    </row>
    <row r="50" spans="1:12" x14ac:dyDescent="0.25">
      <c r="A50" s="2">
        <v>33695</v>
      </c>
      <c r="B50" s="4">
        <v>2.172857142857143</v>
      </c>
      <c r="C50" s="1">
        <v>7.6</v>
      </c>
      <c r="D50" s="5">
        <v>1152.6666666666667</v>
      </c>
      <c r="E50" s="3">
        <v>9.2717700000000001</v>
      </c>
      <c r="F50" s="4"/>
      <c r="H50" s="5">
        <f t="shared" si="0"/>
        <v>4</v>
      </c>
      <c r="I50" s="1" t="str">
        <f t="shared" si="1"/>
        <v/>
      </c>
      <c r="J50" s="1">
        <f t="shared" si="2"/>
        <v>1152.6666666666667</v>
      </c>
      <c r="K50" s="1" t="str">
        <f t="shared" si="3"/>
        <v/>
      </c>
      <c r="L50" s="1" t="str">
        <f t="shared" si="4"/>
        <v/>
      </c>
    </row>
    <row r="51" spans="1:12" x14ac:dyDescent="0.25">
      <c r="A51" s="2">
        <v>33786</v>
      </c>
      <c r="B51" s="4">
        <v>2.4679687499999998</v>
      </c>
      <c r="C51" s="1">
        <v>7.6</v>
      </c>
      <c r="D51" s="5">
        <v>1183.6666666666667</v>
      </c>
      <c r="E51" s="3">
        <v>8.5803080000000005</v>
      </c>
      <c r="F51" s="4"/>
      <c r="H51" s="5">
        <f t="shared" si="0"/>
        <v>7</v>
      </c>
      <c r="I51" s="1" t="str">
        <f t="shared" si="1"/>
        <v/>
      </c>
      <c r="J51" s="1" t="str">
        <f t="shared" si="2"/>
        <v/>
      </c>
      <c r="K51" s="1">
        <f t="shared" si="3"/>
        <v>1183.6666666666667</v>
      </c>
      <c r="L51" s="1" t="str">
        <f t="shared" si="4"/>
        <v/>
      </c>
    </row>
    <row r="52" spans="1:12" x14ac:dyDescent="0.25">
      <c r="A52" s="2">
        <v>33878</v>
      </c>
      <c r="B52" s="4">
        <v>2.2956451612903228</v>
      </c>
      <c r="C52" s="1">
        <v>7.4</v>
      </c>
      <c r="D52" s="5">
        <v>1228.3333333333333</v>
      </c>
      <c r="E52" s="3">
        <v>7.9901660000000003</v>
      </c>
      <c r="F52" s="4"/>
      <c r="H52" s="5">
        <f t="shared" si="0"/>
        <v>10</v>
      </c>
      <c r="I52" s="1" t="str">
        <f t="shared" si="1"/>
        <v/>
      </c>
      <c r="J52" s="1" t="str">
        <f t="shared" si="2"/>
        <v/>
      </c>
      <c r="K52" s="1" t="str">
        <f t="shared" si="3"/>
        <v/>
      </c>
      <c r="L52" s="1">
        <f t="shared" si="4"/>
        <v>1228.3333333333333</v>
      </c>
    </row>
    <row r="53" spans="1:12" x14ac:dyDescent="0.25">
      <c r="A53" s="2">
        <v>33970</v>
      </c>
      <c r="B53" s="4">
        <v>2.1250819672131147</v>
      </c>
      <c r="C53" s="1">
        <v>7.1</v>
      </c>
      <c r="D53" s="5">
        <v>1167.6666666666667</v>
      </c>
      <c r="E53" s="3">
        <v>9.1263140000000007</v>
      </c>
      <c r="F53" s="4"/>
      <c r="H53" s="5">
        <f t="shared" si="0"/>
        <v>1</v>
      </c>
      <c r="I53" s="1">
        <f t="shared" si="1"/>
        <v>1167.6666666666667</v>
      </c>
      <c r="J53" s="1" t="str">
        <f t="shared" si="2"/>
        <v/>
      </c>
      <c r="K53" s="1" t="str">
        <f t="shared" si="3"/>
        <v/>
      </c>
      <c r="L53" s="1" t="str">
        <f t="shared" si="4"/>
        <v/>
      </c>
    </row>
    <row r="54" spans="1:12" x14ac:dyDescent="0.25">
      <c r="A54" s="2">
        <v>34060</v>
      </c>
      <c r="B54" s="4">
        <v>1.9923809523809524</v>
      </c>
      <c r="C54" s="1">
        <v>7.1</v>
      </c>
      <c r="D54" s="5">
        <v>1266</v>
      </c>
      <c r="E54" s="3">
        <v>10.454929999999999</v>
      </c>
      <c r="F54" s="4"/>
      <c r="H54" s="5">
        <f t="shared" si="0"/>
        <v>4</v>
      </c>
      <c r="I54" s="1" t="str">
        <f t="shared" si="1"/>
        <v/>
      </c>
      <c r="J54" s="1">
        <f t="shared" si="2"/>
        <v>1266</v>
      </c>
      <c r="K54" s="1" t="str">
        <f t="shared" si="3"/>
        <v/>
      </c>
      <c r="L54" s="1" t="str">
        <f t="shared" si="4"/>
        <v/>
      </c>
    </row>
    <row r="55" spans="1:12" x14ac:dyDescent="0.25">
      <c r="A55" s="2">
        <v>34151</v>
      </c>
      <c r="B55" s="4">
        <v>1.64140625</v>
      </c>
      <c r="C55" s="1">
        <v>6.8</v>
      </c>
      <c r="D55" s="5">
        <v>1299</v>
      </c>
      <c r="E55" s="3">
        <v>9.4619199999999992</v>
      </c>
      <c r="F55" s="4"/>
      <c r="H55" s="5">
        <f t="shared" si="0"/>
        <v>7</v>
      </c>
      <c r="I55" s="1" t="str">
        <f t="shared" si="1"/>
        <v/>
      </c>
      <c r="J55" s="1" t="str">
        <f t="shared" si="2"/>
        <v/>
      </c>
      <c r="K55" s="1">
        <f t="shared" si="3"/>
        <v>1299</v>
      </c>
      <c r="L55" s="1" t="str">
        <f t="shared" si="4"/>
        <v/>
      </c>
    </row>
    <row r="56" spans="1:12" x14ac:dyDescent="0.25">
      <c r="A56" s="2">
        <v>34243</v>
      </c>
      <c r="B56" s="4">
        <v>1.5309677419354839</v>
      </c>
      <c r="C56" s="1">
        <v>6.6</v>
      </c>
      <c r="D56" s="5">
        <v>1433.6666666666667</v>
      </c>
      <c r="E56" s="3">
        <v>10.052847</v>
      </c>
      <c r="F56" s="4"/>
      <c r="H56" s="5">
        <f t="shared" si="0"/>
        <v>10</v>
      </c>
      <c r="I56" s="1" t="str">
        <f t="shared" si="1"/>
        <v/>
      </c>
      <c r="J56" s="1" t="str">
        <f t="shared" si="2"/>
        <v/>
      </c>
      <c r="K56" s="1" t="str">
        <f t="shared" si="3"/>
        <v/>
      </c>
      <c r="L56" s="1">
        <f t="shared" si="4"/>
        <v>1433.6666666666667</v>
      </c>
    </row>
    <row r="57" spans="1:12" x14ac:dyDescent="0.25">
      <c r="A57" s="2">
        <v>34335</v>
      </c>
      <c r="B57" s="4">
        <v>1.5306451612903227</v>
      </c>
      <c r="C57" s="1">
        <v>6.6</v>
      </c>
      <c r="D57" s="5">
        <v>1391</v>
      </c>
      <c r="E57" s="3">
        <v>10.437068999999999</v>
      </c>
      <c r="F57" s="4"/>
      <c r="H57" s="5">
        <f t="shared" si="0"/>
        <v>1</v>
      </c>
      <c r="I57" s="1">
        <f t="shared" si="1"/>
        <v>1391</v>
      </c>
      <c r="J57" s="1" t="str">
        <f t="shared" si="2"/>
        <v/>
      </c>
      <c r="K57" s="1" t="str">
        <f t="shared" si="3"/>
        <v/>
      </c>
      <c r="L57" s="1" t="str">
        <f t="shared" si="4"/>
        <v/>
      </c>
    </row>
    <row r="58" spans="1:12" x14ac:dyDescent="0.25">
      <c r="A58" s="2">
        <v>34425</v>
      </c>
      <c r="B58" s="4">
        <v>1.2627419354838709</v>
      </c>
      <c r="C58" s="1">
        <v>6.2</v>
      </c>
      <c r="D58" s="5">
        <v>1466.6666666666667</v>
      </c>
      <c r="E58" s="3">
        <v>9.404674</v>
      </c>
      <c r="F58" s="4"/>
      <c r="H58" s="5">
        <f t="shared" si="0"/>
        <v>4</v>
      </c>
      <c r="I58" s="1" t="str">
        <f t="shared" si="1"/>
        <v/>
      </c>
      <c r="J58" s="1">
        <f t="shared" si="2"/>
        <v>1466.6666666666667</v>
      </c>
      <c r="K58" s="1" t="str">
        <f t="shared" si="3"/>
        <v/>
      </c>
      <c r="L58" s="1" t="str">
        <f t="shared" si="4"/>
        <v/>
      </c>
    </row>
    <row r="59" spans="1:12" x14ac:dyDescent="0.25">
      <c r="A59" s="2">
        <v>34516</v>
      </c>
      <c r="B59" s="4">
        <v>1.0948437499999999</v>
      </c>
      <c r="C59" s="1">
        <v>6</v>
      </c>
      <c r="D59" s="5">
        <v>1454.3333333333333</v>
      </c>
      <c r="E59" s="3">
        <v>10.025677</v>
      </c>
      <c r="F59" s="4"/>
      <c r="H59" s="5">
        <f t="shared" si="0"/>
        <v>7</v>
      </c>
      <c r="I59" s="1" t="str">
        <f t="shared" si="1"/>
        <v/>
      </c>
      <c r="J59" s="1" t="str">
        <f t="shared" si="2"/>
        <v/>
      </c>
      <c r="K59" s="1">
        <f t="shared" si="3"/>
        <v>1454.3333333333333</v>
      </c>
      <c r="L59" s="1" t="str">
        <f t="shared" si="4"/>
        <v/>
      </c>
    </row>
    <row r="60" spans="1:12" x14ac:dyDescent="0.25">
      <c r="A60" s="2">
        <v>34608</v>
      </c>
      <c r="B60" s="4">
        <v>0.67459016393442628</v>
      </c>
      <c r="C60" s="1">
        <v>5.6</v>
      </c>
      <c r="D60" s="5">
        <v>1472</v>
      </c>
      <c r="E60" s="3">
        <v>9.9154900000000001</v>
      </c>
      <c r="F60" s="4"/>
      <c r="H60" s="5">
        <f t="shared" si="0"/>
        <v>10</v>
      </c>
      <c r="I60" s="1" t="str">
        <f t="shared" si="1"/>
        <v/>
      </c>
      <c r="J60" s="1" t="str">
        <f t="shared" si="2"/>
        <v/>
      </c>
      <c r="K60" s="1" t="str">
        <f t="shared" si="3"/>
        <v/>
      </c>
      <c r="L60" s="1">
        <f t="shared" si="4"/>
        <v>1472</v>
      </c>
    </row>
    <row r="61" spans="1:12" x14ac:dyDescent="0.25">
      <c r="A61" s="2">
        <v>34700</v>
      </c>
      <c r="B61" s="4">
        <v>0.35677419354838708</v>
      </c>
      <c r="C61" s="1">
        <v>5.5</v>
      </c>
      <c r="D61" s="5">
        <v>1324</v>
      </c>
      <c r="E61" s="3">
        <v>9.633813</v>
      </c>
      <c r="F61" s="4"/>
      <c r="H61" s="5">
        <f t="shared" si="0"/>
        <v>1</v>
      </c>
      <c r="I61" s="1">
        <f t="shared" si="1"/>
        <v>1324</v>
      </c>
      <c r="J61" s="1" t="str">
        <f t="shared" si="2"/>
        <v/>
      </c>
      <c r="K61" s="1" t="str">
        <f t="shared" si="3"/>
        <v/>
      </c>
      <c r="L61" s="1" t="str">
        <f t="shared" si="4"/>
        <v/>
      </c>
    </row>
    <row r="62" spans="1:12" x14ac:dyDescent="0.25">
      <c r="A62" s="2">
        <v>34790</v>
      </c>
      <c r="B62" s="4">
        <v>0.46841269841269839</v>
      </c>
      <c r="C62" s="1">
        <v>5.7</v>
      </c>
      <c r="D62" s="5">
        <v>1287.3333333333333</v>
      </c>
      <c r="E62" s="3">
        <v>10.257895</v>
      </c>
      <c r="F62" s="4"/>
      <c r="H62" s="5">
        <f t="shared" si="0"/>
        <v>4</v>
      </c>
      <c r="I62" s="1" t="str">
        <f t="shared" si="1"/>
        <v/>
      </c>
      <c r="J62" s="1">
        <f t="shared" si="2"/>
        <v>1287.3333333333333</v>
      </c>
      <c r="K62" s="1" t="str">
        <f t="shared" si="3"/>
        <v/>
      </c>
      <c r="L62" s="1" t="str">
        <f t="shared" si="4"/>
        <v/>
      </c>
    </row>
    <row r="63" spans="1:12" x14ac:dyDescent="0.25">
      <c r="A63" s="2">
        <v>34881</v>
      </c>
      <c r="B63" s="4">
        <v>0.4676190476190476</v>
      </c>
      <c r="C63" s="1">
        <v>5.7</v>
      </c>
      <c r="D63" s="5">
        <v>1415.3333333333333</v>
      </c>
      <c r="E63" s="3">
        <v>10.437745</v>
      </c>
      <c r="F63" s="4"/>
      <c r="H63" s="5">
        <f t="shared" si="0"/>
        <v>7</v>
      </c>
      <c r="I63" s="1" t="str">
        <f t="shared" si="1"/>
        <v/>
      </c>
      <c r="J63" s="1" t="str">
        <f t="shared" si="2"/>
        <v/>
      </c>
      <c r="K63" s="1">
        <f t="shared" si="3"/>
        <v>1415.3333333333333</v>
      </c>
      <c r="L63" s="1" t="str">
        <f t="shared" si="4"/>
        <v/>
      </c>
    </row>
    <row r="64" spans="1:12" x14ac:dyDescent="0.25">
      <c r="A64" s="2">
        <v>34973</v>
      </c>
      <c r="B64" s="4">
        <v>0.39548387096774196</v>
      </c>
      <c r="C64" s="1">
        <v>5.6</v>
      </c>
      <c r="D64" s="5">
        <v>1417.3333333333333</v>
      </c>
      <c r="E64" s="3">
        <v>12.782494</v>
      </c>
      <c r="F64" s="4"/>
      <c r="H64" s="5">
        <f t="shared" si="0"/>
        <v>10</v>
      </c>
      <c r="I64" s="1" t="str">
        <f t="shared" si="1"/>
        <v/>
      </c>
      <c r="J64" s="1" t="str">
        <f t="shared" si="2"/>
        <v/>
      </c>
      <c r="K64" s="1" t="str">
        <f t="shared" si="3"/>
        <v/>
      </c>
      <c r="L64" s="1">
        <f t="shared" si="4"/>
        <v>1417.3333333333333</v>
      </c>
    </row>
    <row r="65" spans="1:12" x14ac:dyDescent="0.25">
      <c r="A65" s="2">
        <v>35065</v>
      </c>
      <c r="B65" s="4">
        <v>0.64032258064516134</v>
      </c>
      <c r="C65" s="1">
        <v>5.5</v>
      </c>
      <c r="D65" s="5">
        <v>1460.6666666666667</v>
      </c>
      <c r="E65" s="3">
        <v>13.987776999999999</v>
      </c>
      <c r="F65" s="4"/>
      <c r="H65" s="5">
        <f t="shared" si="0"/>
        <v>1</v>
      </c>
      <c r="I65" s="1">
        <f t="shared" si="1"/>
        <v>1460.6666666666667</v>
      </c>
      <c r="J65" s="1" t="str">
        <f t="shared" si="2"/>
        <v/>
      </c>
      <c r="K65" s="1" t="str">
        <f t="shared" si="3"/>
        <v/>
      </c>
      <c r="L65" s="1" t="str">
        <f t="shared" si="4"/>
        <v/>
      </c>
    </row>
    <row r="66" spans="1:12" x14ac:dyDescent="0.25">
      <c r="A66" s="2">
        <v>35156</v>
      </c>
      <c r="B66" s="4">
        <v>0.60328124999999999</v>
      </c>
      <c r="C66" s="1">
        <v>5.5</v>
      </c>
      <c r="D66" s="5">
        <v>1495.6666666666667</v>
      </c>
      <c r="E66" s="3">
        <v>17.266349999999999</v>
      </c>
      <c r="F66" s="4"/>
      <c r="H66" s="5">
        <f t="shared" si="0"/>
        <v>4</v>
      </c>
      <c r="I66" s="1" t="str">
        <f t="shared" si="1"/>
        <v/>
      </c>
      <c r="J66" s="1">
        <f t="shared" si="2"/>
        <v>1495.6666666666667</v>
      </c>
      <c r="K66" s="1" t="str">
        <f t="shared" si="3"/>
        <v/>
      </c>
      <c r="L66" s="1" t="str">
        <f t="shared" si="4"/>
        <v/>
      </c>
    </row>
    <row r="67" spans="1:12" x14ac:dyDescent="0.25">
      <c r="A67" s="2">
        <v>35247</v>
      </c>
      <c r="B67" s="4">
        <v>0.6</v>
      </c>
      <c r="C67" s="1">
        <v>5.3</v>
      </c>
      <c r="D67" s="5">
        <v>1501.3333333333333</v>
      </c>
      <c r="E67" s="3">
        <v>15.774675999999999</v>
      </c>
      <c r="F67" s="4"/>
      <c r="H67" s="5">
        <f t="shared" ref="H67:H130" si="5">MONTH(A67)</f>
        <v>7</v>
      </c>
      <c r="I67" s="1" t="str">
        <f t="shared" ref="I67:I130" si="6">IF($H67=1,$D67,"")</f>
        <v/>
      </c>
      <c r="J67" s="1" t="str">
        <f t="shared" ref="J67:J130" si="7">IF($H67=4,$D67,"")</f>
        <v/>
      </c>
      <c r="K67" s="1">
        <f t="shared" ref="K67:K130" si="8">IF($H67=7,$D67,"")</f>
        <v>1501.3333333333333</v>
      </c>
      <c r="L67" s="1" t="str">
        <f t="shared" ref="L67:L130" si="9">IF($H67=10,$D67,"")</f>
        <v/>
      </c>
    </row>
    <row r="68" spans="1:12" x14ac:dyDescent="0.25">
      <c r="A68" s="2">
        <v>35339</v>
      </c>
      <c r="B68" s="4">
        <v>0.55048387096774198</v>
      </c>
      <c r="C68" s="1">
        <v>5.3</v>
      </c>
      <c r="D68" s="5">
        <v>1417</v>
      </c>
      <c r="E68" s="3">
        <v>15.741732000000001</v>
      </c>
      <c r="F68" s="4"/>
      <c r="H68" s="5">
        <f t="shared" si="5"/>
        <v>10</v>
      </c>
      <c r="I68" s="1" t="str">
        <f t="shared" si="6"/>
        <v/>
      </c>
      <c r="J68" s="1" t="str">
        <f t="shared" si="7"/>
        <v/>
      </c>
      <c r="K68" s="1" t="str">
        <f t="shared" si="8"/>
        <v/>
      </c>
      <c r="L68" s="1">
        <f t="shared" si="9"/>
        <v>1417</v>
      </c>
    </row>
    <row r="69" spans="1:12" x14ac:dyDescent="0.25">
      <c r="A69" s="2">
        <v>35431</v>
      </c>
      <c r="B69" s="4">
        <v>0.52233333333333332</v>
      </c>
      <c r="C69" s="1">
        <v>5.2</v>
      </c>
      <c r="D69" s="5">
        <v>1432.6666666666667</v>
      </c>
      <c r="E69" s="3">
        <v>21.447807000000001</v>
      </c>
      <c r="F69" s="4"/>
      <c r="H69" s="5">
        <f t="shared" si="5"/>
        <v>1</v>
      </c>
      <c r="I69" s="1">
        <f t="shared" si="6"/>
        <v>1432.6666666666667</v>
      </c>
      <c r="J69" s="1" t="str">
        <f t="shared" si="7"/>
        <v/>
      </c>
      <c r="K69" s="1" t="str">
        <f t="shared" si="8"/>
        <v/>
      </c>
      <c r="L69" s="1" t="str">
        <f t="shared" si="9"/>
        <v/>
      </c>
    </row>
    <row r="70" spans="1:12" x14ac:dyDescent="0.25">
      <c r="A70" s="2">
        <v>35521</v>
      </c>
      <c r="B70" s="4">
        <v>0.42375000000000002</v>
      </c>
      <c r="C70" s="1">
        <v>5</v>
      </c>
      <c r="D70" s="5">
        <v>1476</v>
      </c>
      <c r="E70" s="3">
        <v>22.044267999999999</v>
      </c>
      <c r="F70" s="4"/>
      <c r="H70" s="5">
        <f t="shared" si="5"/>
        <v>4</v>
      </c>
      <c r="I70" s="1" t="str">
        <f t="shared" si="6"/>
        <v/>
      </c>
      <c r="J70" s="1">
        <f t="shared" si="7"/>
        <v>1476</v>
      </c>
      <c r="K70" s="1" t="str">
        <f t="shared" si="8"/>
        <v/>
      </c>
      <c r="L70" s="1" t="str">
        <f t="shared" si="9"/>
        <v/>
      </c>
    </row>
    <row r="71" spans="1:12" x14ac:dyDescent="0.25">
      <c r="A71" s="2">
        <v>35612</v>
      </c>
      <c r="B71" s="4">
        <v>0.3384375</v>
      </c>
      <c r="C71" s="1">
        <v>4.9000000000000004</v>
      </c>
      <c r="D71" s="5">
        <v>1457.6666666666667</v>
      </c>
      <c r="E71" s="3">
        <v>25.812593</v>
      </c>
      <c r="F71" s="4"/>
      <c r="H71" s="5">
        <f t="shared" si="5"/>
        <v>7</v>
      </c>
      <c r="I71" s="1" t="str">
        <f t="shared" si="6"/>
        <v/>
      </c>
      <c r="J71" s="1" t="str">
        <f t="shared" si="7"/>
        <v/>
      </c>
      <c r="K71" s="1">
        <f t="shared" si="8"/>
        <v>1457.6666666666667</v>
      </c>
      <c r="L71" s="1" t="str">
        <f t="shared" si="9"/>
        <v/>
      </c>
    </row>
    <row r="72" spans="1:12" x14ac:dyDescent="0.25">
      <c r="A72" s="2">
        <v>35704</v>
      </c>
      <c r="B72" s="4">
        <v>0.17177419354838711</v>
      </c>
      <c r="C72" s="1">
        <v>4.7</v>
      </c>
      <c r="D72" s="5">
        <v>1532</v>
      </c>
      <c r="E72" s="3">
        <v>24.180809</v>
      </c>
      <c r="F72" s="4"/>
      <c r="H72" s="5">
        <f t="shared" si="5"/>
        <v>10</v>
      </c>
      <c r="I72" s="1" t="str">
        <f t="shared" si="6"/>
        <v/>
      </c>
      <c r="J72" s="1" t="str">
        <f t="shared" si="7"/>
        <v/>
      </c>
      <c r="K72" s="1" t="str">
        <f t="shared" si="8"/>
        <v/>
      </c>
      <c r="L72" s="1">
        <f t="shared" si="9"/>
        <v>1532</v>
      </c>
    </row>
    <row r="73" spans="1:12" x14ac:dyDescent="0.25">
      <c r="A73" s="2">
        <v>35796</v>
      </c>
      <c r="B73" s="4">
        <v>0.14131147540983607</v>
      </c>
      <c r="C73" s="1">
        <v>4.5999999999999996</v>
      </c>
      <c r="D73" s="5">
        <v>1558.6666666666667</v>
      </c>
      <c r="E73" s="3">
        <v>25.442947</v>
      </c>
      <c r="F73" s="4"/>
      <c r="H73" s="5">
        <f t="shared" si="5"/>
        <v>1</v>
      </c>
      <c r="I73" s="1">
        <f t="shared" si="6"/>
        <v>1558.6666666666667</v>
      </c>
      <c r="J73" s="1" t="str">
        <f t="shared" si="7"/>
        <v/>
      </c>
      <c r="K73" s="1" t="str">
        <f t="shared" si="8"/>
        <v/>
      </c>
      <c r="L73" s="1" t="str">
        <f t="shared" si="9"/>
        <v/>
      </c>
    </row>
    <row r="74" spans="1:12" x14ac:dyDescent="0.25">
      <c r="A74" s="2">
        <v>35886</v>
      </c>
      <c r="B74" s="4">
        <v>3.4920634920634921E-2</v>
      </c>
      <c r="C74" s="1">
        <v>4.4000000000000004</v>
      </c>
      <c r="D74" s="5">
        <v>1572.3333333333333</v>
      </c>
      <c r="E74" s="3">
        <v>29.553436000000001</v>
      </c>
      <c r="F74" s="4"/>
      <c r="H74" s="5">
        <f t="shared" si="5"/>
        <v>4</v>
      </c>
      <c r="I74" s="1" t="str">
        <f t="shared" si="6"/>
        <v/>
      </c>
      <c r="J74" s="1">
        <f t="shared" si="7"/>
        <v>1572.3333333333333</v>
      </c>
      <c r="K74" s="1" t="str">
        <f t="shared" si="8"/>
        <v/>
      </c>
      <c r="L74" s="1" t="str">
        <f t="shared" si="9"/>
        <v/>
      </c>
    </row>
    <row r="75" spans="1:12" x14ac:dyDescent="0.25">
      <c r="A75" s="2">
        <v>35977</v>
      </c>
      <c r="B75" s="4">
        <v>7.1249999999999994E-2</v>
      </c>
      <c r="C75" s="1">
        <v>4.5</v>
      </c>
      <c r="D75" s="5">
        <v>1631.3333333333333</v>
      </c>
      <c r="E75" s="3">
        <v>25.332811</v>
      </c>
      <c r="F75" s="4"/>
      <c r="H75" s="5">
        <f t="shared" si="5"/>
        <v>7</v>
      </c>
      <c r="I75" s="1" t="str">
        <f t="shared" si="6"/>
        <v/>
      </c>
      <c r="J75" s="1" t="str">
        <f t="shared" si="7"/>
        <v/>
      </c>
      <c r="K75" s="1">
        <f t="shared" si="8"/>
        <v>1631.3333333333333</v>
      </c>
      <c r="L75" s="1" t="str">
        <f t="shared" si="9"/>
        <v/>
      </c>
    </row>
    <row r="76" spans="1:12" x14ac:dyDescent="0.25">
      <c r="A76" s="2">
        <v>36069</v>
      </c>
      <c r="B76" s="4">
        <v>0.28564516129032258</v>
      </c>
      <c r="C76" s="1">
        <v>4.4000000000000004</v>
      </c>
      <c r="D76" s="5">
        <v>1722.3333333333333</v>
      </c>
      <c r="E76" s="3">
        <v>17.492671999999999</v>
      </c>
      <c r="F76" s="4"/>
      <c r="H76" s="5">
        <f t="shared" si="5"/>
        <v>10</v>
      </c>
      <c r="I76" s="1" t="str">
        <f t="shared" si="6"/>
        <v/>
      </c>
      <c r="J76" s="1" t="str">
        <f t="shared" si="7"/>
        <v/>
      </c>
      <c r="K76" s="1" t="str">
        <f t="shared" si="8"/>
        <v/>
      </c>
      <c r="L76" s="1">
        <f t="shared" si="9"/>
        <v>1722.3333333333333</v>
      </c>
    </row>
    <row r="77" spans="1:12" x14ac:dyDescent="0.25">
      <c r="A77" s="2">
        <v>36161</v>
      </c>
      <c r="B77" s="4">
        <v>0.13918032786885245</v>
      </c>
      <c r="C77" s="1">
        <v>4.3</v>
      </c>
      <c r="D77" s="5">
        <v>1709.3333333333333</v>
      </c>
      <c r="E77" s="3">
        <v>14.789539</v>
      </c>
      <c r="F77" s="4"/>
      <c r="H77" s="5">
        <f t="shared" si="5"/>
        <v>1</v>
      </c>
      <c r="I77" s="1">
        <f t="shared" si="6"/>
        <v>1709.3333333333333</v>
      </c>
      <c r="J77" s="1" t="str">
        <f t="shared" si="7"/>
        <v/>
      </c>
      <c r="K77" s="1" t="str">
        <f t="shared" si="8"/>
        <v/>
      </c>
      <c r="L77" s="1" t="str">
        <f t="shared" si="9"/>
        <v/>
      </c>
    </row>
    <row r="78" spans="1:12" x14ac:dyDescent="0.25">
      <c r="A78" s="2">
        <v>36251</v>
      </c>
      <c r="B78" s="4">
        <v>0.25703124999999999</v>
      </c>
      <c r="C78" s="1">
        <v>4.3</v>
      </c>
      <c r="D78" s="5">
        <v>1574.3333333333333</v>
      </c>
      <c r="E78" s="3">
        <v>18.030455</v>
      </c>
      <c r="F78" s="4"/>
      <c r="H78" s="5">
        <f t="shared" si="5"/>
        <v>4</v>
      </c>
      <c r="I78" s="1" t="str">
        <f t="shared" si="6"/>
        <v/>
      </c>
      <c r="J78" s="1">
        <f t="shared" si="7"/>
        <v>1574.3333333333333</v>
      </c>
      <c r="K78" s="1" t="str">
        <f t="shared" si="8"/>
        <v/>
      </c>
      <c r="L78" s="1" t="str">
        <f t="shared" si="9"/>
        <v/>
      </c>
    </row>
    <row r="79" spans="1:12" x14ac:dyDescent="0.25">
      <c r="A79" s="2">
        <v>36342</v>
      </c>
      <c r="B79" s="4">
        <v>0.25062499999999999</v>
      </c>
      <c r="C79" s="1">
        <v>4.2</v>
      </c>
      <c r="D79" s="5">
        <v>1650.6666666666667</v>
      </c>
      <c r="E79" s="3">
        <v>16.657017</v>
      </c>
      <c r="F79" s="4"/>
      <c r="H79" s="5">
        <f t="shared" si="5"/>
        <v>7</v>
      </c>
      <c r="I79" s="1" t="str">
        <f t="shared" si="6"/>
        <v/>
      </c>
      <c r="J79" s="1" t="str">
        <f t="shared" si="7"/>
        <v/>
      </c>
      <c r="K79" s="1">
        <f t="shared" si="8"/>
        <v>1650.6666666666667</v>
      </c>
      <c r="L79" s="1" t="str">
        <f t="shared" si="9"/>
        <v/>
      </c>
    </row>
    <row r="80" spans="1:12" x14ac:dyDescent="0.25">
      <c r="A80" s="2">
        <v>36434</v>
      </c>
      <c r="B80" s="4">
        <v>0.19661290322580646</v>
      </c>
      <c r="C80" s="1">
        <v>4.0999999999999996</v>
      </c>
      <c r="D80" s="5">
        <v>1654.6666666666667</v>
      </c>
      <c r="E80" s="3">
        <v>16.680826</v>
      </c>
      <c r="F80" s="4"/>
      <c r="H80" s="5">
        <f t="shared" si="5"/>
        <v>10</v>
      </c>
      <c r="I80" s="1" t="str">
        <f t="shared" si="6"/>
        <v/>
      </c>
      <c r="J80" s="1" t="str">
        <f t="shared" si="7"/>
        <v/>
      </c>
      <c r="K80" s="1" t="str">
        <f t="shared" si="8"/>
        <v/>
      </c>
      <c r="L80" s="1">
        <f t="shared" si="9"/>
        <v>1654.6666666666667</v>
      </c>
    </row>
    <row r="81" spans="1:12" x14ac:dyDescent="0.25">
      <c r="A81" s="2">
        <v>36526</v>
      </c>
      <c r="B81" s="4">
        <v>-5.7936507936507939E-2</v>
      </c>
      <c r="C81" s="1">
        <v>4</v>
      </c>
      <c r="D81" s="5">
        <v>1659</v>
      </c>
      <c r="E81" s="3">
        <v>15.208925000000001</v>
      </c>
      <c r="F81" s="4"/>
      <c r="H81" s="5">
        <f t="shared" si="5"/>
        <v>1</v>
      </c>
      <c r="I81" s="1">
        <f t="shared" si="6"/>
        <v>1659</v>
      </c>
      <c r="J81" s="1" t="str">
        <f t="shared" si="7"/>
        <v/>
      </c>
      <c r="K81" s="1" t="str">
        <f t="shared" si="8"/>
        <v/>
      </c>
      <c r="L81" s="1" t="str">
        <f t="shared" si="9"/>
        <v/>
      </c>
    </row>
    <row r="82" spans="1:12" x14ac:dyDescent="0.25">
      <c r="A82" s="2">
        <v>36617</v>
      </c>
      <c r="B82" s="4">
        <v>-0.38777777777777778</v>
      </c>
      <c r="C82" s="1">
        <v>3.9</v>
      </c>
      <c r="D82" s="5">
        <v>1586.6666666666667</v>
      </c>
      <c r="E82" s="3">
        <v>18.029229999999998</v>
      </c>
      <c r="F82" s="4"/>
      <c r="H82" s="5">
        <f t="shared" si="5"/>
        <v>4</v>
      </c>
      <c r="I82" s="1" t="str">
        <f t="shared" si="6"/>
        <v/>
      </c>
      <c r="J82" s="1">
        <f t="shared" si="7"/>
        <v>1586.6666666666667</v>
      </c>
      <c r="K82" s="1" t="str">
        <f t="shared" si="8"/>
        <v/>
      </c>
      <c r="L82" s="1" t="str">
        <f t="shared" si="9"/>
        <v/>
      </c>
    </row>
    <row r="83" spans="1:12" x14ac:dyDescent="0.25">
      <c r="A83" s="2">
        <v>36708</v>
      </c>
      <c r="B83" s="4">
        <v>-0.32714285714285712</v>
      </c>
      <c r="C83" s="1">
        <v>4</v>
      </c>
      <c r="D83" s="5">
        <v>1503.6666666666667</v>
      </c>
      <c r="E83" s="3">
        <v>16.136854</v>
      </c>
      <c r="F83" s="4"/>
      <c r="H83" s="5">
        <f t="shared" si="5"/>
        <v>7</v>
      </c>
      <c r="I83" s="1" t="str">
        <f t="shared" si="6"/>
        <v/>
      </c>
      <c r="J83" s="1" t="str">
        <f t="shared" si="7"/>
        <v/>
      </c>
      <c r="K83" s="1">
        <f t="shared" si="8"/>
        <v>1503.6666666666667</v>
      </c>
      <c r="L83" s="1" t="str">
        <f t="shared" si="9"/>
        <v/>
      </c>
    </row>
    <row r="84" spans="1:12" x14ac:dyDescent="0.25">
      <c r="A84" s="2">
        <v>36800</v>
      </c>
      <c r="B84" s="4">
        <v>-0.14838709677419354</v>
      </c>
      <c r="C84" s="1">
        <v>3.9</v>
      </c>
      <c r="D84" s="5">
        <v>1544</v>
      </c>
      <c r="E84" s="3">
        <v>16.548400999999998</v>
      </c>
      <c r="F84" s="4"/>
      <c r="H84" s="5">
        <f t="shared" si="5"/>
        <v>10</v>
      </c>
      <c r="I84" s="1" t="str">
        <f t="shared" si="6"/>
        <v/>
      </c>
      <c r="J84" s="1" t="str">
        <f t="shared" si="7"/>
        <v/>
      </c>
      <c r="K84" s="1" t="str">
        <f t="shared" si="8"/>
        <v/>
      </c>
      <c r="L84" s="1">
        <f t="shared" si="9"/>
        <v>1544</v>
      </c>
    </row>
    <row r="85" spans="1:12" x14ac:dyDescent="0.25">
      <c r="A85" s="2">
        <v>36892</v>
      </c>
      <c r="B85" s="4">
        <v>0.46403225806451615</v>
      </c>
      <c r="C85" s="1">
        <v>4.2</v>
      </c>
      <c r="D85" s="5">
        <v>1605</v>
      </c>
      <c r="E85" s="3">
        <v>21.532236000000001</v>
      </c>
      <c r="F85" s="4"/>
      <c r="H85" s="5">
        <f t="shared" si="5"/>
        <v>1</v>
      </c>
      <c r="I85" s="1">
        <f t="shared" si="6"/>
        <v>1605</v>
      </c>
      <c r="J85" s="1" t="str">
        <f t="shared" si="7"/>
        <v/>
      </c>
      <c r="K85" s="1" t="str">
        <f t="shared" si="8"/>
        <v/>
      </c>
      <c r="L85" s="1" t="str">
        <f t="shared" si="9"/>
        <v/>
      </c>
    </row>
    <row r="86" spans="1:12" x14ac:dyDescent="0.25">
      <c r="A86" s="2">
        <v>36982</v>
      </c>
      <c r="B86" s="4">
        <v>1.0844444444444443</v>
      </c>
      <c r="C86" s="1">
        <v>4.4000000000000004</v>
      </c>
      <c r="D86" s="5">
        <v>1630</v>
      </c>
      <c r="E86" s="3">
        <v>22.894417000000001</v>
      </c>
      <c r="F86" s="4"/>
      <c r="H86" s="5">
        <f t="shared" si="5"/>
        <v>4</v>
      </c>
      <c r="I86" s="1" t="str">
        <f t="shared" si="6"/>
        <v/>
      </c>
      <c r="J86" s="1">
        <f t="shared" si="7"/>
        <v>1630</v>
      </c>
      <c r="K86" s="1" t="str">
        <f t="shared" si="8"/>
        <v/>
      </c>
      <c r="L86" s="1" t="str">
        <f t="shared" si="9"/>
        <v/>
      </c>
    </row>
    <row r="87" spans="1:12" x14ac:dyDescent="0.25">
      <c r="A87" s="2">
        <v>37073</v>
      </c>
      <c r="B87" s="4">
        <v>1.3195081967213116</v>
      </c>
      <c r="C87" s="1">
        <v>4.8</v>
      </c>
      <c r="D87" s="5">
        <v>1599.6666666666667</v>
      </c>
      <c r="E87" s="3">
        <v>27.699289</v>
      </c>
      <c r="F87" s="4"/>
      <c r="H87" s="5">
        <f t="shared" si="5"/>
        <v>7</v>
      </c>
      <c r="I87" s="1" t="str">
        <f t="shared" si="6"/>
        <v/>
      </c>
      <c r="J87" s="1" t="str">
        <f t="shared" si="7"/>
        <v/>
      </c>
      <c r="K87" s="1">
        <f t="shared" si="8"/>
        <v>1599.6666666666667</v>
      </c>
      <c r="L87" s="1" t="str">
        <f t="shared" si="9"/>
        <v/>
      </c>
    </row>
    <row r="88" spans="1:12" x14ac:dyDescent="0.25">
      <c r="A88" s="2">
        <v>37165</v>
      </c>
      <c r="B88" s="4">
        <v>1.895</v>
      </c>
      <c r="C88" s="1">
        <v>5.5</v>
      </c>
      <c r="D88" s="5">
        <v>1570</v>
      </c>
      <c r="E88" s="3">
        <v>24.490551</v>
      </c>
      <c r="F88" s="4"/>
      <c r="H88" s="5">
        <f t="shared" si="5"/>
        <v>10</v>
      </c>
      <c r="I88" s="1" t="str">
        <f t="shared" si="6"/>
        <v/>
      </c>
      <c r="J88" s="1" t="str">
        <f t="shared" si="7"/>
        <v/>
      </c>
      <c r="K88" s="1" t="str">
        <f t="shared" si="8"/>
        <v/>
      </c>
      <c r="L88" s="1">
        <f t="shared" si="9"/>
        <v>1570</v>
      </c>
    </row>
    <row r="89" spans="1:12" x14ac:dyDescent="0.25">
      <c r="A89" s="2">
        <v>37257</v>
      </c>
      <c r="B89" s="4">
        <v>1.8786666666666667</v>
      </c>
      <c r="C89" s="1">
        <v>5.7</v>
      </c>
      <c r="D89" s="5">
        <v>1723</v>
      </c>
      <c r="E89" s="3">
        <v>28.474620999999999</v>
      </c>
      <c r="F89" s="4"/>
      <c r="H89" s="5">
        <f t="shared" si="5"/>
        <v>1</v>
      </c>
      <c r="I89" s="1">
        <f t="shared" si="6"/>
        <v>1723</v>
      </c>
      <c r="J89" s="1" t="str">
        <f t="shared" si="7"/>
        <v/>
      </c>
      <c r="K89" s="1" t="str">
        <f t="shared" si="8"/>
        <v/>
      </c>
      <c r="L89" s="1" t="str">
        <f t="shared" si="9"/>
        <v/>
      </c>
    </row>
    <row r="90" spans="1:12" x14ac:dyDescent="0.25">
      <c r="A90" s="2">
        <v>37347</v>
      </c>
      <c r="B90" s="4">
        <v>1.8721874999999999</v>
      </c>
      <c r="C90" s="1">
        <v>5.8</v>
      </c>
      <c r="D90" s="5">
        <v>1691</v>
      </c>
      <c r="E90" s="3">
        <v>30.01774</v>
      </c>
      <c r="F90" s="4"/>
      <c r="H90" s="5">
        <f t="shared" si="5"/>
        <v>4</v>
      </c>
      <c r="I90" s="1" t="str">
        <f t="shared" si="6"/>
        <v/>
      </c>
      <c r="J90" s="1">
        <f t="shared" si="7"/>
        <v>1691</v>
      </c>
      <c r="K90" s="1" t="str">
        <f t="shared" si="8"/>
        <v/>
      </c>
      <c r="L90" s="1" t="str">
        <f t="shared" si="9"/>
        <v/>
      </c>
    </row>
    <row r="91" spans="1:12" x14ac:dyDescent="0.25">
      <c r="A91" s="2">
        <v>37438</v>
      </c>
      <c r="B91" s="4">
        <v>2.0335937500000001</v>
      </c>
      <c r="C91" s="1">
        <v>5.7</v>
      </c>
      <c r="D91" s="5">
        <v>1697.3333333333333</v>
      </c>
      <c r="E91" s="3">
        <v>23.443569</v>
      </c>
      <c r="F91" s="4"/>
      <c r="H91" s="5">
        <f t="shared" si="5"/>
        <v>7</v>
      </c>
      <c r="I91" s="1" t="str">
        <f t="shared" si="6"/>
        <v/>
      </c>
      <c r="J91" s="1" t="str">
        <f t="shared" si="7"/>
        <v/>
      </c>
      <c r="K91" s="1">
        <f t="shared" si="8"/>
        <v>1697.3333333333333</v>
      </c>
      <c r="L91" s="1" t="str">
        <f t="shared" si="9"/>
        <v/>
      </c>
    </row>
    <row r="92" spans="1:12" x14ac:dyDescent="0.25">
      <c r="A92" s="2">
        <v>37530</v>
      </c>
      <c r="B92" s="4">
        <v>2.1151612903225807</v>
      </c>
      <c r="C92" s="1">
        <v>5.9</v>
      </c>
      <c r="D92" s="5">
        <v>1729.6666666666667</v>
      </c>
      <c r="E92" s="3">
        <v>21.180496000000002</v>
      </c>
      <c r="F92" s="4"/>
      <c r="H92" s="5">
        <f t="shared" si="5"/>
        <v>10</v>
      </c>
      <c r="I92" s="1" t="str">
        <f t="shared" si="6"/>
        <v/>
      </c>
      <c r="J92" s="1" t="str">
        <f t="shared" si="7"/>
        <v/>
      </c>
      <c r="K92" s="1" t="str">
        <f t="shared" si="8"/>
        <v/>
      </c>
      <c r="L92" s="1">
        <f t="shared" si="9"/>
        <v>1729.6666666666667</v>
      </c>
    </row>
    <row r="93" spans="1:12" x14ac:dyDescent="0.25">
      <c r="A93" s="2">
        <v>37622</v>
      </c>
      <c r="B93" s="4">
        <v>2.270983606557377</v>
      </c>
      <c r="C93" s="1">
        <v>5.9</v>
      </c>
      <c r="D93" s="5">
        <v>1736</v>
      </c>
      <c r="E93" s="3">
        <v>17.553570000000001</v>
      </c>
      <c r="F93" s="4"/>
      <c r="H93" s="5">
        <f t="shared" si="5"/>
        <v>1</v>
      </c>
      <c r="I93" s="1">
        <f t="shared" si="6"/>
        <v>1736</v>
      </c>
      <c r="J93" s="1" t="str">
        <f t="shared" si="7"/>
        <v/>
      </c>
      <c r="K93" s="1" t="str">
        <f t="shared" si="8"/>
        <v/>
      </c>
      <c r="L93" s="1" t="str">
        <f t="shared" si="9"/>
        <v/>
      </c>
    </row>
    <row r="94" spans="1:12" x14ac:dyDescent="0.25">
      <c r="A94" s="2">
        <v>37712</v>
      </c>
      <c r="B94" s="4">
        <v>2.1990476190476191</v>
      </c>
      <c r="C94" s="1">
        <v>6.1</v>
      </c>
      <c r="D94" s="5">
        <v>1753.6666666666667</v>
      </c>
      <c r="E94" s="3">
        <v>16.008257</v>
      </c>
      <c r="F94" s="4"/>
      <c r="H94" s="5">
        <f t="shared" si="5"/>
        <v>4</v>
      </c>
      <c r="I94" s="1" t="str">
        <f t="shared" si="6"/>
        <v/>
      </c>
      <c r="J94" s="1">
        <f t="shared" si="7"/>
        <v>1753.6666666666667</v>
      </c>
      <c r="K94" s="1" t="str">
        <f t="shared" si="8"/>
        <v/>
      </c>
      <c r="L94" s="1" t="str">
        <f t="shared" si="9"/>
        <v/>
      </c>
    </row>
    <row r="95" spans="1:12" x14ac:dyDescent="0.25">
      <c r="A95" s="2">
        <v>37803</v>
      </c>
      <c r="B95" s="4">
        <v>2.5493749999999999</v>
      </c>
      <c r="C95" s="1">
        <v>6.1</v>
      </c>
      <c r="D95" s="5">
        <v>1889.6666666666667</v>
      </c>
      <c r="E95" s="3">
        <v>19.049526</v>
      </c>
      <c r="F95" s="4"/>
      <c r="H95" s="5">
        <f t="shared" si="5"/>
        <v>7</v>
      </c>
      <c r="I95" s="1" t="str">
        <f t="shared" si="6"/>
        <v/>
      </c>
      <c r="J95" s="1" t="str">
        <f t="shared" si="7"/>
        <v/>
      </c>
      <c r="K95" s="1">
        <f t="shared" si="8"/>
        <v>1889.6666666666667</v>
      </c>
      <c r="L95" s="1" t="str">
        <f t="shared" si="9"/>
        <v/>
      </c>
    </row>
    <row r="96" spans="1:12" x14ac:dyDescent="0.25">
      <c r="A96" s="2">
        <v>37895</v>
      </c>
      <c r="B96" s="4">
        <v>2.4288709677419353</v>
      </c>
      <c r="C96" s="1">
        <v>5.8</v>
      </c>
      <c r="D96" s="5">
        <v>2035.6666666666667</v>
      </c>
      <c r="E96" s="3">
        <v>22.617531</v>
      </c>
      <c r="F96" s="4"/>
      <c r="H96" s="5">
        <f t="shared" si="5"/>
        <v>10</v>
      </c>
      <c r="I96" s="1" t="str">
        <f t="shared" si="6"/>
        <v/>
      </c>
      <c r="J96" s="1" t="str">
        <f t="shared" si="7"/>
        <v/>
      </c>
      <c r="K96" s="1" t="str">
        <f t="shared" si="8"/>
        <v/>
      </c>
      <c r="L96" s="1">
        <f t="shared" si="9"/>
        <v>2035.6666666666667</v>
      </c>
    </row>
    <row r="97" spans="1:12" x14ac:dyDescent="0.25">
      <c r="A97" s="2">
        <v>37987</v>
      </c>
      <c r="B97" s="4">
        <v>2.3233870967741934</v>
      </c>
      <c r="C97" s="1">
        <v>5.7</v>
      </c>
      <c r="D97" s="5">
        <v>1918.3333333333333</v>
      </c>
      <c r="E97" s="3">
        <v>25.903461</v>
      </c>
      <c r="F97" s="4"/>
      <c r="H97" s="5">
        <f t="shared" si="5"/>
        <v>1</v>
      </c>
      <c r="I97" s="1">
        <f t="shared" si="6"/>
        <v>1918.3333333333333</v>
      </c>
      <c r="J97" s="1" t="str">
        <f t="shared" si="7"/>
        <v/>
      </c>
      <c r="K97" s="1" t="str">
        <f t="shared" si="8"/>
        <v/>
      </c>
      <c r="L97" s="1" t="str">
        <f t="shared" si="9"/>
        <v/>
      </c>
    </row>
    <row r="98" spans="1:12" x14ac:dyDescent="0.25">
      <c r="A98" s="2">
        <v>38078</v>
      </c>
      <c r="B98" s="4">
        <v>2.1424193548387098</v>
      </c>
      <c r="C98" s="1">
        <v>5.6</v>
      </c>
      <c r="D98" s="5">
        <v>1937.3333333333333</v>
      </c>
      <c r="E98" s="3">
        <v>29.266762</v>
      </c>
      <c r="F98" s="4"/>
      <c r="H98" s="5">
        <f t="shared" si="5"/>
        <v>4</v>
      </c>
      <c r="I98" s="1" t="str">
        <f t="shared" si="6"/>
        <v/>
      </c>
      <c r="J98" s="1">
        <f t="shared" si="7"/>
        <v>1937.3333333333333</v>
      </c>
      <c r="K98" s="1" t="str">
        <f t="shared" si="8"/>
        <v/>
      </c>
      <c r="L98" s="1" t="str">
        <f t="shared" si="9"/>
        <v/>
      </c>
    </row>
    <row r="99" spans="1:12" x14ac:dyDescent="0.25">
      <c r="A99" s="2">
        <v>38169</v>
      </c>
      <c r="B99" s="4">
        <v>1.74484375</v>
      </c>
      <c r="C99" s="1">
        <v>5.4</v>
      </c>
      <c r="D99" s="5">
        <v>1977</v>
      </c>
      <c r="E99" s="3">
        <v>29.364511</v>
      </c>
      <c r="F99" s="4"/>
      <c r="H99" s="5">
        <f t="shared" si="5"/>
        <v>7</v>
      </c>
      <c r="I99" s="1" t="str">
        <f t="shared" si="6"/>
        <v/>
      </c>
      <c r="J99" s="1" t="str">
        <f t="shared" si="7"/>
        <v/>
      </c>
      <c r="K99" s="1">
        <f t="shared" si="8"/>
        <v>1977</v>
      </c>
      <c r="L99" s="1" t="str">
        <f t="shared" si="9"/>
        <v/>
      </c>
    </row>
    <row r="100" spans="1:12" x14ac:dyDescent="0.25">
      <c r="A100" s="2">
        <v>38261</v>
      </c>
      <c r="B100" s="4">
        <v>1.3533870967741934</v>
      </c>
      <c r="C100" s="1">
        <v>5.4</v>
      </c>
      <c r="D100" s="5">
        <v>1965.3333333333333</v>
      </c>
      <c r="E100" s="3">
        <v>31.033588000000002</v>
      </c>
      <c r="F100" s="4"/>
      <c r="H100" s="5">
        <f t="shared" si="5"/>
        <v>10</v>
      </c>
      <c r="I100" s="1" t="str">
        <f t="shared" si="6"/>
        <v/>
      </c>
      <c r="J100" s="1" t="str">
        <f t="shared" si="7"/>
        <v/>
      </c>
      <c r="K100" s="1" t="str">
        <f t="shared" si="8"/>
        <v/>
      </c>
      <c r="L100" s="1">
        <f t="shared" si="9"/>
        <v>1965.3333333333333</v>
      </c>
    </row>
    <row r="101" spans="1:12" x14ac:dyDescent="0.25">
      <c r="A101" s="2">
        <v>38353</v>
      </c>
      <c r="B101" s="4">
        <v>0.84868852459016397</v>
      </c>
      <c r="C101" s="1">
        <v>5.3</v>
      </c>
      <c r="D101" s="5">
        <v>2071.6666666666665</v>
      </c>
      <c r="E101" s="3">
        <v>33.351387000000003</v>
      </c>
      <c r="F101" s="4"/>
      <c r="H101" s="5">
        <f t="shared" si="5"/>
        <v>1</v>
      </c>
      <c r="I101" s="1">
        <f t="shared" si="6"/>
        <v>2071.6666666666665</v>
      </c>
      <c r="J101" s="1" t="str">
        <f t="shared" si="7"/>
        <v/>
      </c>
      <c r="K101" s="1" t="str">
        <f t="shared" si="8"/>
        <v/>
      </c>
      <c r="L101" s="1" t="str">
        <f t="shared" si="9"/>
        <v/>
      </c>
    </row>
    <row r="102" spans="1:12" x14ac:dyDescent="0.25">
      <c r="A102" s="2">
        <v>38443</v>
      </c>
      <c r="B102" s="4">
        <v>0.51265625000000004</v>
      </c>
      <c r="C102" s="1">
        <v>5.0999999999999996</v>
      </c>
      <c r="D102" s="5">
        <v>2051.3333333333335</v>
      </c>
      <c r="E102" s="3">
        <v>30.354382000000001</v>
      </c>
      <c r="F102" s="4"/>
      <c r="H102" s="5">
        <f t="shared" si="5"/>
        <v>4</v>
      </c>
      <c r="I102" s="1" t="str">
        <f t="shared" si="6"/>
        <v/>
      </c>
      <c r="J102" s="1">
        <f t="shared" si="7"/>
        <v>2051.3333333333335</v>
      </c>
      <c r="K102" s="1" t="str">
        <f t="shared" si="8"/>
        <v/>
      </c>
      <c r="L102" s="1" t="str">
        <f t="shared" si="9"/>
        <v/>
      </c>
    </row>
    <row r="103" spans="1:12" x14ac:dyDescent="0.25">
      <c r="A103" s="2">
        <v>38534</v>
      </c>
      <c r="B103" s="4">
        <v>0.25718750000000001</v>
      </c>
      <c r="C103" s="1">
        <v>5</v>
      </c>
      <c r="D103" s="5">
        <v>2100</v>
      </c>
      <c r="E103" s="3">
        <v>34.732970999999999</v>
      </c>
      <c r="F103" s="4"/>
      <c r="H103" s="5">
        <f t="shared" si="5"/>
        <v>7</v>
      </c>
      <c r="I103" s="1" t="str">
        <f t="shared" si="6"/>
        <v/>
      </c>
      <c r="J103" s="1" t="str">
        <f t="shared" si="7"/>
        <v/>
      </c>
      <c r="K103" s="1">
        <f t="shared" si="8"/>
        <v>2100</v>
      </c>
      <c r="L103" s="1" t="str">
        <f t="shared" si="9"/>
        <v/>
      </c>
    </row>
    <row r="104" spans="1:12" x14ac:dyDescent="0.25">
      <c r="A104" s="2">
        <v>38626</v>
      </c>
      <c r="B104" s="4">
        <v>0.12360655737704918</v>
      </c>
      <c r="C104" s="1">
        <v>5</v>
      </c>
      <c r="D104" s="5">
        <v>2068.6666666666665</v>
      </c>
      <c r="E104" s="3">
        <v>34.239361000000002</v>
      </c>
      <c r="F104" s="4"/>
      <c r="H104" s="5">
        <f t="shared" si="5"/>
        <v>10</v>
      </c>
      <c r="I104" s="1" t="str">
        <f t="shared" si="6"/>
        <v/>
      </c>
      <c r="J104" s="1" t="str">
        <f t="shared" si="7"/>
        <v/>
      </c>
      <c r="K104" s="1" t="str">
        <f t="shared" si="8"/>
        <v/>
      </c>
      <c r="L104" s="1">
        <f t="shared" si="9"/>
        <v>2068.6666666666665</v>
      </c>
    </row>
    <row r="105" spans="1:12" x14ac:dyDescent="0.25">
      <c r="A105" s="2">
        <v>38718</v>
      </c>
      <c r="B105" s="4">
        <v>-2.7580645161290322E-2</v>
      </c>
      <c r="C105" s="1">
        <v>4.7</v>
      </c>
      <c r="D105" s="5">
        <v>2120.3333333333335</v>
      </c>
      <c r="E105" s="3">
        <v>35.244487999999997</v>
      </c>
      <c r="F105" s="4"/>
      <c r="H105" s="5">
        <f t="shared" si="5"/>
        <v>1</v>
      </c>
      <c r="I105" s="1">
        <f t="shared" si="6"/>
        <v>2120.3333333333335</v>
      </c>
      <c r="J105" s="1" t="str">
        <f t="shared" si="7"/>
        <v/>
      </c>
      <c r="K105" s="1" t="str">
        <f t="shared" si="8"/>
        <v/>
      </c>
      <c r="L105" s="1" t="str">
        <f t="shared" si="9"/>
        <v/>
      </c>
    </row>
    <row r="106" spans="1:12" x14ac:dyDescent="0.25">
      <c r="A106" s="2">
        <v>38808</v>
      </c>
      <c r="B106" s="4">
        <v>7.4761904761904766E-2</v>
      </c>
      <c r="C106" s="1">
        <v>4.5999999999999996</v>
      </c>
      <c r="D106" s="5">
        <v>1855</v>
      </c>
      <c r="E106" s="3">
        <v>37.765037999999997</v>
      </c>
      <c r="F106" s="4"/>
      <c r="H106" s="5">
        <f t="shared" si="5"/>
        <v>4</v>
      </c>
      <c r="I106" s="1" t="str">
        <f t="shared" si="6"/>
        <v/>
      </c>
      <c r="J106" s="1">
        <f t="shared" si="7"/>
        <v>1855</v>
      </c>
      <c r="K106" s="1" t="str">
        <f t="shared" si="8"/>
        <v/>
      </c>
      <c r="L106" s="1" t="str">
        <f t="shared" si="9"/>
        <v/>
      </c>
    </row>
    <row r="107" spans="1:12" x14ac:dyDescent="0.25">
      <c r="A107" s="2">
        <v>38899</v>
      </c>
      <c r="B107" s="4">
        <v>-3.5555555555555556E-2</v>
      </c>
      <c r="C107" s="1">
        <v>4.5999999999999996</v>
      </c>
      <c r="D107" s="5">
        <v>1702.3333333333333</v>
      </c>
      <c r="E107" s="3">
        <v>32.984146000000003</v>
      </c>
      <c r="F107" s="4"/>
      <c r="H107" s="5">
        <f t="shared" si="5"/>
        <v>7</v>
      </c>
      <c r="I107" s="1" t="str">
        <f t="shared" si="6"/>
        <v/>
      </c>
      <c r="J107" s="1" t="str">
        <f t="shared" si="7"/>
        <v/>
      </c>
      <c r="K107" s="1">
        <f t="shared" si="8"/>
        <v>1702.3333333333333</v>
      </c>
      <c r="L107" s="1" t="str">
        <f t="shared" si="9"/>
        <v/>
      </c>
    </row>
    <row r="108" spans="1:12" x14ac:dyDescent="0.25">
      <c r="A108" s="2">
        <v>38991</v>
      </c>
      <c r="B108" s="4">
        <v>-0.10693548387096774</v>
      </c>
      <c r="C108" s="1">
        <v>4.4000000000000004</v>
      </c>
      <c r="D108" s="5">
        <v>1570</v>
      </c>
      <c r="E108" s="3">
        <v>34.859921</v>
      </c>
      <c r="F108" s="4"/>
      <c r="H108" s="5">
        <f t="shared" si="5"/>
        <v>10</v>
      </c>
      <c r="I108" s="1" t="str">
        <f t="shared" si="6"/>
        <v/>
      </c>
      <c r="J108" s="1" t="str">
        <f t="shared" si="7"/>
        <v/>
      </c>
      <c r="K108" s="1" t="str">
        <f t="shared" si="8"/>
        <v/>
      </c>
      <c r="L108" s="1">
        <f t="shared" si="9"/>
        <v>1570</v>
      </c>
    </row>
    <row r="109" spans="1:12" x14ac:dyDescent="0.25">
      <c r="A109" s="2">
        <v>39083</v>
      </c>
      <c r="B109" s="4">
        <v>-8.1451612903225806E-2</v>
      </c>
      <c r="C109" s="1">
        <v>4.5</v>
      </c>
      <c r="D109" s="5">
        <v>1461.3333333333333</v>
      </c>
      <c r="E109" s="3">
        <v>42.135342000000001</v>
      </c>
      <c r="F109" s="4"/>
      <c r="H109" s="5">
        <f t="shared" si="5"/>
        <v>1</v>
      </c>
      <c r="I109" s="1">
        <f t="shared" si="6"/>
        <v>1461.3333333333333</v>
      </c>
      <c r="J109" s="1" t="str">
        <f t="shared" si="7"/>
        <v/>
      </c>
      <c r="K109" s="1" t="str">
        <f t="shared" si="8"/>
        <v/>
      </c>
      <c r="L109" s="1" t="str">
        <f t="shared" si="9"/>
        <v/>
      </c>
    </row>
    <row r="110" spans="1:12" x14ac:dyDescent="0.25">
      <c r="A110" s="2">
        <v>39173</v>
      </c>
      <c r="B110" s="4">
        <v>4.2343749999999999E-2</v>
      </c>
      <c r="C110" s="1">
        <v>4.5</v>
      </c>
      <c r="D110" s="5">
        <v>1451</v>
      </c>
      <c r="E110" s="3">
        <v>43.123787</v>
      </c>
      <c r="F110" s="4"/>
      <c r="H110" s="5">
        <f t="shared" si="5"/>
        <v>4</v>
      </c>
      <c r="I110" s="1" t="str">
        <f t="shared" si="6"/>
        <v/>
      </c>
      <c r="J110" s="1">
        <f t="shared" si="7"/>
        <v>1451</v>
      </c>
      <c r="K110" s="1" t="str">
        <f t="shared" si="8"/>
        <v/>
      </c>
      <c r="L110" s="1" t="str">
        <f t="shared" si="9"/>
        <v/>
      </c>
    </row>
    <row r="111" spans="1:12" x14ac:dyDescent="0.25">
      <c r="A111" s="2">
        <v>39264</v>
      </c>
      <c r="B111" s="4">
        <v>0.34761904761904761</v>
      </c>
      <c r="C111" s="1">
        <v>4.7</v>
      </c>
      <c r="D111" s="5">
        <v>1289</v>
      </c>
      <c r="E111" s="3">
        <v>41.13644</v>
      </c>
      <c r="F111" s="4"/>
      <c r="H111" s="5">
        <f t="shared" si="5"/>
        <v>7</v>
      </c>
      <c r="I111" s="1" t="str">
        <f t="shared" si="6"/>
        <v/>
      </c>
      <c r="J111" s="1" t="str">
        <f t="shared" si="7"/>
        <v/>
      </c>
      <c r="K111" s="1">
        <f t="shared" si="8"/>
        <v>1289</v>
      </c>
      <c r="L111" s="1" t="str">
        <f t="shared" si="9"/>
        <v/>
      </c>
    </row>
    <row r="112" spans="1:12" x14ac:dyDescent="0.25">
      <c r="A112" s="2">
        <v>39356</v>
      </c>
      <c r="B112" s="4">
        <v>0.77693548387096778</v>
      </c>
      <c r="C112" s="1">
        <v>4.8</v>
      </c>
      <c r="D112" s="5">
        <v>1166</v>
      </c>
      <c r="E112" s="3">
        <v>43.021422999999999</v>
      </c>
      <c r="F112" s="4"/>
      <c r="H112" s="5">
        <f t="shared" si="5"/>
        <v>10</v>
      </c>
      <c r="I112" s="1" t="str">
        <f t="shared" si="6"/>
        <v/>
      </c>
      <c r="J112" s="1" t="str">
        <f t="shared" si="7"/>
        <v/>
      </c>
      <c r="K112" s="1" t="str">
        <f t="shared" si="8"/>
        <v/>
      </c>
      <c r="L112" s="1">
        <f t="shared" si="9"/>
        <v>1166</v>
      </c>
    </row>
    <row r="113" spans="1:12" x14ac:dyDescent="0.25">
      <c r="A113" s="2">
        <v>39448</v>
      </c>
      <c r="B113" s="4">
        <v>1.6359016393442622</v>
      </c>
      <c r="C113" s="1">
        <v>5</v>
      </c>
      <c r="D113" s="5">
        <v>1064</v>
      </c>
      <c r="E113" s="3">
        <v>38.631000999999998</v>
      </c>
      <c r="F113" s="4"/>
      <c r="H113" s="5">
        <f t="shared" si="5"/>
        <v>1</v>
      </c>
      <c r="I113" s="1">
        <f t="shared" si="6"/>
        <v>1064</v>
      </c>
      <c r="J113" s="1" t="str">
        <f t="shared" si="7"/>
        <v/>
      </c>
      <c r="K113" s="1" t="str">
        <f t="shared" si="8"/>
        <v/>
      </c>
      <c r="L113" s="1" t="str">
        <f t="shared" si="9"/>
        <v/>
      </c>
    </row>
    <row r="114" spans="1:12" x14ac:dyDescent="0.25">
      <c r="A114" s="2">
        <v>39539</v>
      </c>
      <c r="B114" s="4">
        <v>1.4651562499999999</v>
      </c>
      <c r="C114" s="1">
        <v>5.3</v>
      </c>
      <c r="D114" s="5">
        <v>1010.6666666666666</v>
      </c>
      <c r="E114" s="3">
        <v>36.517490000000002</v>
      </c>
      <c r="F114" s="4"/>
      <c r="H114" s="5">
        <f t="shared" si="5"/>
        <v>4</v>
      </c>
      <c r="I114" s="1" t="str">
        <f t="shared" si="6"/>
        <v/>
      </c>
      <c r="J114" s="1">
        <f t="shared" si="7"/>
        <v>1010.6666666666666</v>
      </c>
      <c r="K114" s="1" t="str">
        <f t="shared" si="8"/>
        <v/>
      </c>
      <c r="L114" s="1" t="str">
        <f t="shared" si="9"/>
        <v/>
      </c>
    </row>
    <row r="115" spans="1:12" x14ac:dyDescent="0.25">
      <c r="A115" s="2">
        <v>39630</v>
      </c>
      <c r="B115" s="4">
        <v>1.5021875</v>
      </c>
      <c r="C115" s="1">
        <v>6</v>
      </c>
      <c r="D115" s="5">
        <v>862.33333333333337</v>
      </c>
      <c r="E115" s="3">
        <v>33.887416999999999</v>
      </c>
      <c r="F115" s="4"/>
      <c r="H115" s="5">
        <f t="shared" si="5"/>
        <v>7</v>
      </c>
      <c r="I115" s="1" t="str">
        <f t="shared" si="6"/>
        <v/>
      </c>
      <c r="J115" s="1" t="str">
        <f t="shared" si="7"/>
        <v/>
      </c>
      <c r="K115" s="1">
        <f t="shared" si="8"/>
        <v>862.33333333333337</v>
      </c>
      <c r="L115" s="1" t="str">
        <f t="shared" si="9"/>
        <v/>
      </c>
    </row>
    <row r="116" spans="1:12" x14ac:dyDescent="0.25">
      <c r="A116" s="2">
        <v>39722</v>
      </c>
      <c r="B116" s="4">
        <v>2.0191935483870966</v>
      </c>
      <c r="C116" s="1">
        <v>6.9</v>
      </c>
      <c r="D116" s="5">
        <v>663</v>
      </c>
      <c r="E116" s="3">
        <v>25.110447000000001</v>
      </c>
      <c r="F116" s="4"/>
      <c r="H116" s="5">
        <f t="shared" si="5"/>
        <v>10</v>
      </c>
      <c r="I116" s="1" t="str">
        <f t="shared" si="6"/>
        <v/>
      </c>
      <c r="J116" s="1" t="str">
        <f t="shared" si="7"/>
        <v/>
      </c>
      <c r="K116" s="1" t="str">
        <f t="shared" si="8"/>
        <v/>
      </c>
      <c r="L116" s="1">
        <f t="shared" si="9"/>
        <v>663</v>
      </c>
    </row>
    <row r="117" spans="1:12" x14ac:dyDescent="0.25">
      <c r="A117" s="2">
        <v>39814</v>
      </c>
      <c r="B117" s="4">
        <v>1.8319672131147542</v>
      </c>
      <c r="C117" s="1">
        <v>8.3000000000000007</v>
      </c>
      <c r="D117" s="5">
        <v>525.66666666666663</v>
      </c>
      <c r="E117" s="3">
        <v>24.231760000000001</v>
      </c>
      <c r="F117" s="4"/>
      <c r="H117" s="5">
        <f t="shared" si="5"/>
        <v>1</v>
      </c>
      <c r="I117" s="1">
        <f t="shared" si="6"/>
        <v>525.66666666666663</v>
      </c>
      <c r="J117" s="1" t="str">
        <f t="shared" si="7"/>
        <v/>
      </c>
      <c r="K117" s="1" t="str">
        <f t="shared" si="8"/>
        <v/>
      </c>
      <c r="L117" s="1" t="str">
        <f t="shared" si="9"/>
        <v/>
      </c>
    </row>
    <row r="118" spans="1:12" x14ac:dyDescent="0.25">
      <c r="A118" s="2">
        <v>39904</v>
      </c>
      <c r="B118" s="4">
        <v>2.303174603174603</v>
      </c>
      <c r="C118" s="1">
        <v>9.3000000000000007</v>
      </c>
      <c r="D118" s="5">
        <v>534.33333333333337</v>
      </c>
      <c r="E118" s="3">
        <v>29.836435000000002</v>
      </c>
      <c r="F118" s="4"/>
      <c r="H118" s="5">
        <f t="shared" si="5"/>
        <v>4</v>
      </c>
      <c r="I118" s="1" t="str">
        <f t="shared" si="6"/>
        <v/>
      </c>
      <c r="J118" s="1">
        <f t="shared" si="7"/>
        <v>534.33333333333337</v>
      </c>
      <c r="K118" s="1" t="str">
        <f t="shared" si="8"/>
        <v/>
      </c>
      <c r="L118" s="1" t="str">
        <f t="shared" si="9"/>
        <v/>
      </c>
    </row>
    <row r="119" spans="1:12" x14ac:dyDescent="0.25">
      <c r="A119" s="2">
        <v>39995</v>
      </c>
      <c r="B119" s="4">
        <v>2.4878125</v>
      </c>
      <c r="C119" s="1">
        <v>9.6</v>
      </c>
      <c r="D119" s="5">
        <v>588.33333333333337</v>
      </c>
      <c r="E119" s="3">
        <v>31.784576000000001</v>
      </c>
      <c r="F119" s="4"/>
      <c r="H119" s="5">
        <f t="shared" si="5"/>
        <v>7</v>
      </c>
      <c r="I119" s="1" t="str">
        <f t="shared" si="6"/>
        <v/>
      </c>
      <c r="J119" s="1" t="str">
        <f t="shared" si="7"/>
        <v/>
      </c>
      <c r="K119" s="1">
        <f t="shared" si="8"/>
        <v>588.33333333333337</v>
      </c>
      <c r="L119" s="1" t="str">
        <f t="shared" si="9"/>
        <v/>
      </c>
    </row>
    <row r="120" spans="1:12" x14ac:dyDescent="0.25">
      <c r="A120" s="2">
        <v>40087</v>
      </c>
      <c r="B120" s="4">
        <v>2.5861290322580643</v>
      </c>
      <c r="C120" s="1">
        <v>9.9</v>
      </c>
      <c r="D120" s="5">
        <v>567.66666666666663</v>
      </c>
      <c r="E120" s="3">
        <v>36.105826999999998</v>
      </c>
      <c r="F120" s="4"/>
      <c r="H120" s="5">
        <f t="shared" si="5"/>
        <v>10</v>
      </c>
      <c r="I120" s="1" t="str">
        <f t="shared" si="6"/>
        <v/>
      </c>
      <c r="J120" s="1" t="str">
        <f t="shared" si="7"/>
        <v/>
      </c>
      <c r="K120" s="1" t="str">
        <f t="shared" si="8"/>
        <v/>
      </c>
      <c r="L120" s="1">
        <f t="shared" si="9"/>
        <v>567.66666666666663</v>
      </c>
    </row>
    <row r="121" spans="1:12" x14ac:dyDescent="0.25">
      <c r="A121" s="2">
        <v>40179</v>
      </c>
      <c r="B121" s="4">
        <v>2.8001639344262297</v>
      </c>
      <c r="C121" s="1">
        <v>9.8000000000000007</v>
      </c>
      <c r="D121" s="5">
        <v>618</v>
      </c>
      <c r="E121" s="3">
        <v>41.188403999999998</v>
      </c>
      <c r="F121" s="4"/>
      <c r="H121" s="5">
        <f t="shared" si="5"/>
        <v>1</v>
      </c>
      <c r="I121" s="1">
        <f t="shared" si="6"/>
        <v>618</v>
      </c>
      <c r="J121" s="1" t="str">
        <f t="shared" si="7"/>
        <v/>
      </c>
      <c r="K121" s="1" t="str">
        <f t="shared" si="8"/>
        <v/>
      </c>
      <c r="L121" s="1" t="str">
        <f t="shared" si="9"/>
        <v/>
      </c>
    </row>
    <row r="122" spans="1:12" x14ac:dyDescent="0.25">
      <c r="A122" s="2">
        <v>40269</v>
      </c>
      <c r="B122" s="4">
        <v>2.6193749999999998</v>
      </c>
      <c r="C122" s="1">
        <v>9.6</v>
      </c>
      <c r="D122" s="5">
        <v>602</v>
      </c>
      <c r="E122" s="3">
        <v>50.238041000000003</v>
      </c>
      <c r="F122" s="4"/>
      <c r="H122" s="5">
        <f t="shared" si="5"/>
        <v>4</v>
      </c>
      <c r="I122" s="1" t="str">
        <f t="shared" si="6"/>
        <v/>
      </c>
      <c r="J122" s="1">
        <f t="shared" si="7"/>
        <v>602</v>
      </c>
      <c r="K122" s="1" t="str">
        <f t="shared" si="8"/>
        <v/>
      </c>
      <c r="L122" s="1" t="str">
        <f t="shared" si="9"/>
        <v/>
      </c>
    </row>
    <row r="123" spans="1:12" x14ac:dyDescent="0.25">
      <c r="A123" s="2">
        <v>40360</v>
      </c>
      <c r="B123" s="4">
        <v>2.2457812499999998</v>
      </c>
      <c r="C123" s="1">
        <v>9.5</v>
      </c>
      <c r="D123" s="5">
        <v>579.66666666666663</v>
      </c>
      <c r="E123" s="3">
        <v>47.172286999999997</v>
      </c>
      <c r="F123" s="4"/>
      <c r="H123" s="5">
        <f t="shared" si="5"/>
        <v>7</v>
      </c>
      <c r="I123" s="1" t="str">
        <f t="shared" si="6"/>
        <v/>
      </c>
      <c r="J123" s="1" t="str">
        <f t="shared" si="7"/>
        <v/>
      </c>
      <c r="K123" s="1">
        <f t="shared" si="8"/>
        <v>579.66666666666663</v>
      </c>
      <c r="L123" s="1" t="str">
        <f t="shared" si="9"/>
        <v/>
      </c>
    </row>
    <row r="124" spans="1:12" x14ac:dyDescent="0.25">
      <c r="A124" s="2">
        <v>40452</v>
      </c>
      <c r="B124" s="4">
        <v>2.391290322580645</v>
      </c>
      <c r="C124" s="1">
        <v>9.5</v>
      </c>
      <c r="D124" s="5">
        <v>542.33333333333337</v>
      </c>
      <c r="E124" s="3">
        <v>50.705185</v>
      </c>
      <c r="F124" s="4"/>
      <c r="H124" s="5">
        <f t="shared" si="5"/>
        <v>10</v>
      </c>
      <c r="I124" s="1" t="str">
        <f t="shared" si="6"/>
        <v/>
      </c>
      <c r="J124" s="1" t="str">
        <f t="shared" si="7"/>
        <v/>
      </c>
      <c r="K124" s="1" t="str">
        <f t="shared" si="8"/>
        <v/>
      </c>
      <c r="L124" s="1">
        <f t="shared" si="9"/>
        <v>542.33333333333337</v>
      </c>
    </row>
    <row r="125" spans="1:12" x14ac:dyDescent="0.25">
      <c r="A125" s="2">
        <v>40544</v>
      </c>
      <c r="B125" s="4">
        <v>2.7637096774193548</v>
      </c>
      <c r="C125" s="1">
        <v>9</v>
      </c>
      <c r="D125" s="5">
        <v>582.33333333333337</v>
      </c>
      <c r="E125" s="3">
        <v>59.809925</v>
      </c>
      <c r="F125" s="4"/>
      <c r="H125" s="5">
        <f t="shared" si="5"/>
        <v>1</v>
      </c>
      <c r="I125" s="1">
        <f t="shared" si="6"/>
        <v>582.33333333333337</v>
      </c>
      <c r="J125" s="1" t="str">
        <f t="shared" si="7"/>
        <v/>
      </c>
      <c r="K125" s="1" t="str">
        <f t="shared" si="8"/>
        <v/>
      </c>
      <c r="L125" s="1" t="str">
        <f t="shared" si="9"/>
        <v/>
      </c>
    </row>
    <row r="126" spans="1:12" x14ac:dyDescent="0.25">
      <c r="A126" s="2">
        <v>40634</v>
      </c>
      <c r="B126" s="4">
        <v>2.6398412698412699</v>
      </c>
      <c r="C126" s="1">
        <v>9.1</v>
      </c>
      <c r="D126" s="5">
        <v>574.33333333333337</v>
      </c>
      <c r="E126" s="3">
        <v>60.113384000000003</v>
      </c>
      <c r="F126" s="4"/>
      <c r="H126" s="5">
        <f t="shared" si="5"/>
        <v>4</v>
      </c>
      <c r="I126" s="1" t="str">
        <f t="shared" si="6"/>
        <v/>
      </c>
      <c r="J126" s="1">
        <f t="shared" si="7"/>
        <v>574.33333333333337</v>
      </c>
      <c r="K126" s="1" t="str">
        <f t="shared" si="8"/>
        <v/>
      </c>
      <c r="L126" s="1" t="str">
        <f t="shared" si="9"/>
        <v/>
      </c>
    </row>
    <row r="127" spans="1:12" x14ac:dyDescent="0.25">
      <c r="A127" s="2">
        <v>40725</v>
      </c>
      <c r="B127" s="4">
        <v>2.1349999999999998</v>
      </c>
      <c r="C127" s="1">
        <v>9</v>
      </c>
      <c r="D127" s="5">
        <v>619.33333333333337</v>
      </c>
      <c r="E127" s="3">
        <v>54.723919000000002</v>
      </c>
      <c r="F127" s="4"/>
      <c r="H127" s="5">
        <f t="shared" si="5"/>
        <v>7</v>
      </c>
      <c r="I127" s="1" t="str">
        <f t="shared" si="6"/>
        <v/>
      </c>
      <c r="J127" s="1" t="str">
        <f t="shared" si="7"/>
        <v/>
      </c>
      <c r="K127" s="1">
        <f t="shared" si="8"/>
        <v>619.33333333333337</v>
      </c>
      <c r="L127" s="1" t="str">
        <f t="shared" si="9"/>
        <v/>
      </c>
    </row>
    <row r="128" spans="1:12" x14ac:dyDescent="0.25">
      <c r="A128" s="2">
        <v>40817</v>
      </c>
      <c r="B128" s="4">
        <v>1.7831147540983607</v>
      </c>
      <c r="C128" s="1">
        <v>8.6</v>
      </c>
      <c r="D128" s="5">
        <v>671.66666666666663</v>
      </c>
      <c r="E128" s="3">
        <v>53.479697999999999</v>
      </c>
      <c r="F128" s="4"/>
      <c r="H128" s="5">
        <f t="shared" si="5"/>
        <v>10</v>
      </c>
      <c r="I128" s="1" t="str">
        <f t="shared" si="6"/>
        <v/>
      </c>
      <c r="J128" s="1" t="str">
        <f t="shared" si="7"/>
        <v/>
      </c>
      <c r="K128" s="1" t="str">
        <f t="shared" si="8"/>
        <v/>
      </c>
      <c r="L128" s="1">
        <f t="shared" si="9"/>
        <v>671.66666666666663</v>
      </c>
    </row>
    <row r="129" spans="1:12" x14ac:dyDescent="0.25">
      <c r="A129" s="2">
        <v>40909</v>
      </c>
      <c r="B129" s="4">
        <v>1.7504838709677419</v>
      </c>
      <c r="C129" s="1">
        <v>8.3000000000000007</v>
      </c>
      <c r="D129" s="5">
        <v>707.33333333333337</v>
      </c>
      <c r="E129" s="3">
        <v>59.166423999999999</v>
      </c>
      <c r="F129" s="4"/>
      <c r="H129" s="5">
        <f t="shared" si="5"/>
        <v>1</v>
      </c>
      <c r="I129" s="1">
        <f t="shared" si="6"/>
        <v>707.33333333333337</v>
      </c>
      <c r="J129" s="1" t="str">
        <f t="shared" si="7"/>
        <v/>
      </c>
      <c r="K129" s="1" t="str">
        <f t="shared" si="8"/>
        <v/>
      </c>
      <c r="L129" s="1" t="str">
        <f t="shared" si="9"/>
        <v/>
      </c>
    </row>
    <row r="130" spans="1:12" x14ac:dyDescent="0.25">
      <c r="A130" s="2">
        <v>41000</v>
      </c>
      <c r="B130" s="4">
        <v>1.5362499999999999</v>
      </c>
      <c r="C130" s="1">
        <v>8.1999999999999993</v>
      </c>
      <c r="D130" s="5">
        <v>739.33333333333337</v>
      </c>
      <c r="E130" s="3">
        <v>62.012959000000002</v>
      </c>
      <c r="F130" s="4"/>
      <c r="H130" s="5">
        <f t="shared" si="5"/>
        <v>4</v>
      </c>
      <c r="I130" s="1" t="str">
        <f t="shared" si="6"/>
        <v/>
      </c>
      <c r="J130" s="1">
        <f t="shared" si="7"/>
        <v>739.33333333333337</v>
      </c>
      <c r="K130" s="1" t="str">
        <f t="shared" si="8"/>
        <v/>
      </c>
      <c r="L130" s="1" t="str">
        <f t="shared" si="9"/>
        <v/>
      </c>
    </row>
    <row r="131" spans="1:12" x14ac:dyDescent="0.25">
      <c r="A131" s="2">
        <v>41091</v>
      </c>
      <c r="B131" s="4">
        <v>1.3834920634920636</v>
      </c>
      <c r="C131" s="1">
        <v>8</v>
      </c>
      <c r="D131" s="5">
        <v>780.33333333333337</v>
      </c>
      <c r="E131" s="3">
        <v>57.065711999999998</v>
      </c>
      <c r="F131" s="4"/>
      <c r="H131" s="5">
        <f t="shared" ref="H131:H160" si="10">MONTH(A131)</f>
        <v>7</v>
      </c>
      <c r="I131" s="1" t="str">
        <f t="shared" ref="I131:I160" si="11">IF($H131=1,$D131,"")</f>
        <v/>
      </c>
      <c r="J131" s="1" t="str">
        <f t="shared" ref="J131:J160" si="12">IF($H131=4,$D131,"")</f>
        <v/>
      </c>
      <c r="K131" s="1">
        <f t="shared" ref="K131:K160" si="13">IF($H131=7,$D131,"")</f>
        <v>780.33333333333337</v>
      </c>
      <c r="L131" s="1" t="str">
        <f t="shared" ref="L131:L160" si="14">IF($H131=10,$D131,"")</f>
        <v/>
      </c>
    </row>
    <row r="132" spans="1:12" x14ac:dyDescent="0.25">
      <c r="A132" s="2">
        <v>41183</v>
      </c>
      <c r="B132" s="4">
        <v>1.4395081967213115</v>
      </c>
      <c r="C132" s="1">
        <v>7.8</v>
      </c>
      <c r="D132" s="5">
        <v>908</v>
      </c>
      <c r="E132" s="3">
        <v>59.564354000000002</v>
      </c>
      <c r="F132" s="4"/>
      <c r="H132" s="5">
        <f t="shared" si="10"/>
        <v>10</v>
      </c>
      <c r="I132" s="1" t="str">
        <f t="shared" si="11"/>
        <v/>
      </c>
      <c r="J132" s="1" t="str">
        <f t="shared" si="12"/>
        <v/>
      </c>
      <c r="K132" s="1" t="str">
        <f t="shared" si="13"/>
        <v/>
      </c>
      <c r="L132" s="1">
        <f t="shared" si="14"/>
        <v>908</v>
      </c>
    </row>
    <row r="133" spans="1:12" x14ac:dyDescent="0.25">
      <c r="A133" s="2">
        <v>41275</v>
      </c>
      <c r="B133" s="4">
        <v>1.6881666666666666</v>
      </c>
      <c r="C133" s="1">
        <v>7.7</v>
      </c>
      <c r="D133" s="5">
        <v>953.33333333333337</v>
      </c>
      <c r="E133" s="3">
        <v>66.501945000000006</v>
      </c>
      <c r="F133" s="4"/>
      <c r="H133" s="5">
        <f t="shared" si="10"/>
        <v>1</v>
      </c>
      <c r="I133" s="1">
        <f t="shared" si="11"/>
        <v>953.33333333333337</v>
      </c>
      <c r="J133" s="1" t="str">
        <f t="shared" si="12"/>
        <v/>
      </c>
      <c r="K133" s="1" t="str">
        <f t="shared" si="13"/>
        <v/>
      </c>
      <c r="L133" s="1" t="str">
        <f t="shared" si="14"/>
        <v/>
      </c>
    </row>
    <row r="134" spans="1:12" x14ac:dyDescent="0.25">
      <c r="A134" s="2">
        <v>41365</v>
      </c>
      <c r="B134" s="4">
        <v>1.71609375</v>
      </c>
      <c r="C134" s="1">
        <v>7.5</v>
      </c>
      <c r="D134" s="5">
        <v>868</v>
      </c>
      <c r="E134" s="3">
        <v>65.160133000000002</v>
      </c>
      <c r="F134" s="4"/>
      <c r="H134" s="5">
        <f t="shared" si="10"/>
        <v>4</v>
      </c>
      <c r="I134" s="1" t="str">
        <f t="shared" si="11"/>
        <v/>
      </c>
      <c r="J134" s="1">
        <f t="shared" si="12"/>
        <v>868</v>
      </c>
      <c r="K134" s="1" t="str">
        <f t="shared" si="13"/>
        <v/>
      </c>
      <c r="L134" s="1" t="str">
        <f t="shared" si="14"/>
        <v/>
      </c>
    </row>
    <row r="135" spans="1:12" x14ac:dyDescent="0.25">
      <c r="A135" s="2">
        <v>41456</v>
      </c>
      <c r="B135" s="4">
        <v>2.3406250000000002</v>
      </c>
      <c r="C135" s="1">
        <v>7.2</v>
      </c>
      <c r="D135" s="5">
        <v>882.33333333333337</v>
      </c>
      <c r="E135" s="3">
        <v>74.163405999999995</v>
      </c>
      <c r="F135" s="4"/>
      <c r="H135" s="5">
        <f t="shared" si="10"/>
        <v>7</v>
      </c>
      <c r="I135" s="1" t="str">
        <f t="shared" si="11"/>
        <v/>
      </c>
      <c r="J135" s="1" t="str">
        <f t="shared" si="12"/>
        <v/>
      </c>
      <c r="K135" s="1">
        <f t="shared" si="13"/>
        <v>882.33333333333337</v>
      </c>
      <c r="L135" s="1" t="str">
        <f t="shared" si="14"/>
        <v/>
      </c>
    </row>
    <row r="136" spans="1:12" x14ac:dyDescent="0.25">
      <c r="A136" s="2">
        <v>41548</v>
      </c>
      <c r="B136" s="4">
        <v>2.4169354838709678</v>
      </c>
      <c r="C136" s="1">
        <v>6.9</v>
      </c>
      <c r="D136" s="5">
        <v>1009</v>
      </c>
      <c r="E136" s="3">
        <v>69.721100000000007</v>
      </c>
      <c r="F136" s="4"/>
      <c r="H136" s="5">
        <f t="shared" si="10"/>
        <v>10</v>
      </c>
      <c r="I136" s="1" t="str">
        <f t="shared" si="11"/>
        <v/>
      </c>
      <c r="J136" s="1" t="str">
        <f t="shared" si="12"/>
        <v/>
      </c>
      <c r="K136" s="1" t="str">
        <f t="shared" si="13"/>
        <v/>
      </c>
      <c r="L136" s="1">
        <f t="shared" si="14"/>
        <v>1009</v>
      </c>
    </row>
    <row r="137" spans="1:12" x14ac:dyDescent="0.25">
      <c r="A137" s="2">
        <v>41640</v>
      </c>
      <c r="B137" s="4">
        <v>2.3906557377049178</v>
      </c>
      <c r="C137" s="1">
        <v>6.7</v>
      </c>
      <c r="D137" s="5">
        <v>934</v>
      </c>
      <c r="E137" s="3">
        <v>68.661377000000002</v>
      </c>
      <c r="F137" s="4"/>
      <c r="H137" s="5">
        <f t="shared" si="10"/>
        <v>1</v>
      </c>
      <c r="I137" s="1">
        <f t="shared" si="11"/>
        <v>934</v>
      </c>
      <c r="J137" s="1" t="str">
        <f t="shared" si="12"/>
        <v/>
      </c>
      <c r="K137" s="1" t="str">
        <f t="shared" si="13"/>
        <v/>
      </c>
      <c r="L137" s="1" t="str">
        <f t="shared" si="14"/>
        <v/>
      </c>
    </row>
    <row r="138" spans="1:12" x14ac:dyDescent="0.25">
      <c r="A138" s="2">
        <v>41730</v>
      </c>
      <c r="B138" s="4">
        <v>2.2014285714285715</v>
      </c>
      <c r="C138" s="1">
        <v>6.2</v>
      </c>
      <c r="D138" s="5">
        <v>987</v>
      </c>
      <c r="E138" s="3">
        <v>76.654404</v>
      </c>
      <c r="F138" s="4"/>
      <c r="H138" s="5">
        <f t="shared" si="10"/>
        <v>4</v>
      </c>
      <c r="I138" s="1" t="str">
        <f t="shared" si="11"/>
        <v/>
      </c>
      <c r="J138" s="1">
        <f t="shared" si="12"/>
        <v>987</v>
      </c>
      <c r="K138" s="1" t="str">
        <f t="shared" si="13"/>
        <v/>
      </c>
      <c r="L138" s="1" t="str">
        <f t="shared" si="14"/>
        <v/>
      </c>
    </row>
    <row r="139" spans="1:12" x14ac:dyDescent="0.25">
      <c r="A139" s="2">
        <v>41821</v>
      </c>
      <c r="B139" s="4">
        <v>1.9845312500000001</v>
      </c>
      <c r="C139" s="1">
        <v>6.1</v>
      </c>
      <c r="D139" s="5">
        <v>1030.6666666666667</v>
      </c>
      <c r="E139" s="3">
        <v>78.495711999999997</v>
      </c>
      <c r="F139" s="4"/>
      <c r="H139" s="5">
        <f t="shared" si="10"/>
        <v>7</v>
      </c>
      <c r="I139" s="1" t="str">
        <f t="shared" si="11"/>
        <v/>
      </c>
      <c r="J139" s="1" t="str">
        <f t="shared" si="12"/>
        <v/>
      </c>
      <c r="K139" s="1">
        <f t="shared" si="13"/>
        <v>1030.6666666666667</v>
      </c>
      <c r="L139" s="1" t="str">
        <f t="shared" si="14"/>
        <v/>
      </c>
    </row>
    <row r="140" spans="1:12" x14ac:dyDescent="0.25">
      <c r="A140" s="2">
        <v>41913</v>
      </c>
      <c r="B140" s="4">
        <v>1.7393548387096773</v>
      </c>
      <c r="C140" s="1">
        <v>5.7</v>
      </c>
      <c r="D140" s="5">
        <v>1049.3333333333333</v>
      </c>
      <c r="E140" s="3">
        <v>84.531829999999999</v>
      </c>
      <c r="F140" s="4"/>
      <c r="H140" s="5">
        <f t="shared" si="10"/>
        <v>10</v>
      </c>
      <c r="I140" s="1" t="str">
        <f t="shared" si="11"/>
        <v/>
      </c>
      <c r="J140" s="1" t="str">
        <f t="shared" si="12"/>
        <v/>
      </c>
      <c r="K140" s="1" t="str">
        <f t="shared" si="13"/>
        <v/>
      </c>
      <c r="L140" s="1">
        <f t="shared" si="14"/>
        <v>1049.3333333333333</v>
      </c>
    </row>
    <row r="141" spans="1:12" x14ac:dyDescent="0.25">
      <c r="A141" s="2">
        <v>42005</v>
      </c>
      <c r="B141" s="4">
        <v>1.3642622950819672</v>
      </c>
      <c r="C141" s="1">
        <v>5.5</v>
      </c>
      <c r="D141" s="5">
        <v>980.66666666666663</v>
      </c>
      <c r="E141" s="3">
        <v>85.008719999999997</v>
      </c>
      <c r="F141" s="4"/>
      <c r="H141" s="5">
        <f t="shared" si="10"/>
        <v>1</v>
      </c>
      <c r="I141" s="1">
        <f t="shared" si="11"/>
        <v>980.66666666666663</v>
      </c>
      <c r="J141" s="1" t="str">
        <f t="shared" si="12"/>
        <v/>
      </c>
      <c r="K141" s="1" t="str">
        <f t="shared" si="13"/>
        <v/>
      </c>
      <c r="L141" s="1" t="str">
        <f t="shared" si="14"/>
        <v/>
      </c>
    </row>
    <row r="142" spans="1:12" x14ac:dyDescent="0.25">
      <c r="A142" s="2">
        <v>42095</v>
      </c>
      <c r="B142" s="4">
        <v>1.55171875</v>
      </c>
      <c r="C142" s="1">
        <v>5.4</v>
      </c>
      <c r="D142" s="5">
        <v>1157</v>
      </c>
      <c r="E142" s="3">
        <v>90.069007999999997</v>
      </c>
      <c r="F142" s="4"/>
      <c r="H142" s="5">
        <f t="shared" si="10"/>
        <v>4</v>
      </c>
      <c r="I142" s="1" t="str">
        <f t="shared" si="11"/>
        <v/>
      </c>
      <c r="J142" s="1">
        <f t="shared" si="12"/>
        <v>1157</v>
      </c>
      <c r="K142" s="1" t="str">
        <f t="shared" si="13"/>
        <v/>
      </c>
      <c r="L142" s="1" t="str">
        <f t="shared" si="14"/>
        <v/>
      </c>
    </row>
    <row r="143" spans="1:12" x14ac:dyDescent="0.25">
      <c r="A143" s="2">
        <v>42186</v>
      </c>
      <c r="B143" s="4">
        <v>1.5306249999999999</v>
      </c>
      <c r="C143" s="1">
        <v>5.0999999999999996</v>
      </c>
      <c r="D143" s="5">
        <v>1161.6666666666667</v>
      </c>
      <c r="E143" s="3">
        <v>96.756393000000003</v>
      </c>
      <c r="F143" s="4"/>
      <c r="H143" s="5">
        <f t="shared" si="10"/>
        <v>7</v>
      </c>
      <c r="I143" s="1" t="str">
        <f t="shared" si="11"/>
        <v/>
      </c>
      <c r="J143" s="1" t="str">
        <f t="shared" si="12"/>
        <v/>
      </c>
      <c r="K143" s="1">
        <f t="shared" si="13"/>
        <v>1161.6666666666667</v>
      </c>
      <c r="L143" s="1" t="str">
        <f t="shared" si="14"/>
        <v/>
      </c>
    </row>
    <row r="144" spans="1:12" x14ac:dyDescent="0.25">
      <c r="A144" s="2">
        <v>42278</v>
      </c>
      <c r="B144" s="4">
        <v>1.3522580645161291</v>
      </c>
      <c r="C144" s="1">
        <v>5</v>
      </c>
      <c r="D144" s="5">
        <v>1129.3333333333333</v>
      </c>
      <c r="E144" s="3">
        <v>97.752457000000007</v>
      </c>
      <c r="F144" s="4"/>
      <c r="H144" s="5">
        <f t="shared" si="10"/>
        <v>10</v>
      </c>
      <c r="I144" s="1" t="str">
        <f t="shared" si="11"/>
        <v/>
      </c>
      <c r="J144" s="1" t="str">
        <f t="shared" si="12"/>
        <v/>
      </c>
      <c r="K144" s="1" t="str">
        <f t="shared" si="13"/>
        <v/>
      </c>
      <c r="L144" s="1">
        <f t="shared" si="14"/>
        <v>1129.3333333333333</v>
      </c>
    </row>
    <row r="145" spans="1:12" x14ac:dyDescent="0.25">
      <c r="A145" s="2">
        <v>42370</v>
      </c>
      <c r="B145" s="4">
        <v>1.078032786885246</v>
      </c>
      <c r="C145" s="1">
        <v>4.9000000000000004</v>
      </c>
      <c r="D145" s="5">
        <v>1145.6666666666667</v>
      </c>
      <c r="E145" s="3">
        <v>87.452751000000006</v>
      </c>
      <c r="F145" s="4"/>
      <c r="H145" s="5">
        <f t="shared" si="10"/>
        <v>1</v>
      </c>
      <c r="I145" s="1">
        <f t="shared" si="11"/>
        <v>1145.6666666666667</v>
      </c>
      <c r="J145" s="1" t="str">
        <f t="shared" si="12"/>
        <v/>
      </c>
      <c r="K145" s="1" t="str">
        <f t="shared" si="13"/>
        <v/>
      </c>
      <c r="L145" s="1" t="str">
        <f t="shared" si="14"/>
        <v/>
      </c>
    </row>
    <row r="146" spans="1:12" x14ac:dyDescent="0.25">
      <c r="A146" s="2">
        <v>42461</v>
      </c>
      <c r="B146" s="4">
        <v>0.97890624999999998</v>
      </c>
      <c r="C146" s="1">
        <v>4.9000000000000004</v>
      </c>
      <c r="D146" s="5">
        <v>1160.6666666666667</v>
      </c>
      <c r="E146" s="3">
        <v>104.349739</v>
      </c>
      <c r="F146" s="4"/>
      <c r="H146" s="5">
        <f t="shared" si="10"/>
        <v>4</v>
      </c>
      <c r="I146" s="1" t="str">
        <f t="shared" si="11"/>
        <v/>
      </c>
      <c r="J146" s="1">
        <f t="shared" si="12"/>
        <v>1160.6666666666667</v>
      </c>
      <c r="K146" s="1" t="str">
        <f t="shared" si="13"/>
        <v/>
      </c>
      <c r="L146" s="1" t="str">
        <f t="shared" si="14"/>
        <v/>
      </c>
    </row>
    <row r="147" spans="1:12" x14ac:dyDescent="0.25">
      <c r="A147" s="2">
        <v>42552</v>
      </c>
      <c r="B147" s="4">
        <v>0.83625000000000005</v>
      </c>
      <c r="C147" s="1">
        <v>4.9000000000000004</v>
      </c>
      <c r="D147" s="5">
        <v>1151.3333333333333</v>
      </c>
      <c r="E147" s="3">
        <v>114.02016399999999</v>
      </c>
      <c r="F147" s="4"/>
      <c r="H147" s="5">
        <f t="shared" si="10"/>
        <v>7</v>
      </c>
      <c r="I147" s="1" t="str">
        <f t="shared" si="11"/>
        <v/>
      </c>
      <c r="J147" s="1" t="str">
        <f t="shared" si="12"/>
        <v/>
      </c>
      <c r="K147" s="1">
        <f t="shared" si="13"/>
        <v>1151.3333333333333</v>
      </c>
      <c r="L147" s="1" t="str">
        <f t="shared" si="14"/>
        <v/>
      </c>
    </row>
    <row r="148" spans="1:12" x14ac:dyDescent="0.25">
      <c r="A148" s="2">
        <v>42644</v>
      </c>
      <c r="B148" s="4">
        <v>1.1291803278688526</v>
      </c>
      <c r="C148" s="1">
        <v>4.8</v>
      </c>
      <c r="D148" s="5">
        <v>1254</v>
      </c>
      <c r="E148" s="3">
        <v>107.155525</v>
      </c>
      <c r="F148" s="4"/>
      <c r="H148" s="5">
        <f t="shared" si="10"/>
        <v>10</v>
      </c>
      <c r="I148" s="1" t="str">
        <f t="shared" si="11"/>
        <v/>
      </c>
      <c r="J148" s="1" t="str">
        <f t="shared" si="12"/>
        <v/>
      </c>
      <c r="K148" s="1" t="str">
        <f t="shared" si="13"/>
        <v/>
      </c>
      <c r="L148" s="1">
        <f t="shared" si="14"/>
        <v>1254</v>
      </c>
    </row>
    <row r="149" spans="1:12" x14ac:dyDescent="0.25">
      <c r="A149" s="2">
        <v>42736</v>
      </c>
      <c r="B149" s="4">
        <v>1.2022580645161289</v>
      </c>
      <c r="C149" s="1">
        <v>4.5999999999999996</v>
      </c>
      <c r="D149" s="5">
        <v>1230.6666666666667</v>
      </c>
      <c r="E149" s="3">
        <v>117.286163</v>
      </c>
      <c r="F149" s="4"/>
      <c r="H149" s="5">
        <f t="shared" si="10"/>
        <v>1</v>
      </c>
      <c r="I149" s="1">
        <f t="shared" si="11"/>
        <v>1230.6666666666667</v>
      </c>
      <c r="J149" s="1" t="str">
        <f t="shared" si="12"/>
        <v/>
      </c>
      <c r="K149" s="1" t="str">
        <f t="shared" si="13"/>
        <v/>
      </c>
      <c r="L149" s="1" t="str">
        <f t="shared" si="14"/>
        <v/>
      </c>
    </row>
    <row r="150" spans="1:12" x14ac:dyDescent="0.25">
      <c r="A150" s="2">
        <v>42826</v>
      </c>
      <c r="B150" s="4">
        <v>0.96333333333333337</v>
      </c>
      <c r="C150" s="1">
        <v>4.4000000000000004</v>
      </c>
      <c r="D150" s="5">
        <v>1169.3333333333333</v>
      </c>
      <c r="E150" s="3">
        <v>129.365555</v>
      </c>
      <c r="F150" s="4"/>
      <c r="H150" s="5">
        <f t="shared" si="10"/>
        <v>4</v>
      </c>
      <c r="I150" s="1" t="str">
        <f t="shared" si="11"/>
        <v/>
      </c>
      <c r="J150" s="1">
        <f t="shared" si="12"/>
        <v>1169.3333333333333</v>
      </c>
      <c r="K150" s="1" t="str">
        <f t="shared" si="13"/>
        <v/>
      </c>
      <c r="L150" s="1" t="str">
        <f t="shared" si="14"/>
        <v/>
      </c>
    </row>
    <row r="151" spans="1:12" x14ac:dyDescent="0.25">
      <c r="A151" s="2">
        <v>42917</v>
      </c>
      <c r="B151" s="4">
        <v>0.87873015873015869</v>
      </c>
      <c r="C151" s="1">
        <v>4.3</v>
      </c>
      <c r="D151" s="5">
        <v>1175.3333333333333</v>
      </c>
      <c r="E151" s="3">
        <v>134.23848000000001</v>
      </c>
      <c r="F151" s="4"/>
      <c r="H151" s="5">
        <f t="shared" si="10"/>
        <v>7</v>
      </c>
      <c r="I151" s="1" t="str">
        <f t="shared" si="11"/>
        <v/>
      </c>
      <c r="J151" s="1" t="str">
        <f t="shared" si="12"/>
        <v/>
      </c>
      <c r="K151" s="1">
        <f t="shared" si="13"/>
        <v>1175.3333333333333</v>
      </c>
      <c r="L151" s="1" t="str">
        <f t="shared" si="14"/>
        <v/>
      </c>
    </row>
    <row r="152" spans="1:12" x14ac:dyDescent="0.25">
      <c r="A152" s="2">
        <v>43009</v>
      </c>
      <c r="B152" s="4">
        <v>0.67709677419354841</v>
      </c>
      <c r="C152" s="1">
        <v>4.0999999999999996</v>
      </c>
      <c r="D152" s="5">
        <v>1259.6666666666667</v>
      </c>
      <c r="E152" s="3">
        <v>154.84367399999999</v>
      </c>
      <c r="F152" s="4"/>
      <c r="H152" s="5">
        <f t="shared" si="10"/>
        <v>10</v>
      </c>
      <c r="I152" s="1" t="str">
        <f t="shared" si="11"/>
        <v/>
      </c>
      <c r="J152" s="1" t="str">
        <f t="shared" si="12"/>
        <v/>
      </c>
      <c r="K152" s="1" t="str">
        <f t="shared" si="13"/>
        <v/>
      </c>
      <c r="L152" s="1">
        <f t="shared" si="14"/>
        <v>1259.6666666666667</v>
      </c>
    </row>
    <row r="153" spans="1:12" x14ac:dyDescent="0.25">
      <c r="A153" s="2">
        <v>43101</v>
      </c>
      <c r="B153" s="4">
        <v>0.59803278688524586</v>
      </c>
      <c r="C153" s="1">
        <v>4.0999999999999996</v>
      </c>
      <c r="D153" s="5">
        <v>1320.6666666666667</v>
      </c>
      <c r="E153" s="3">
        <v>159.93048099999999</v>
      </c>
      <c r="F153" s="4"/>
      <c r="H153" s="5">
        <f t="shared" si="10"/>
        <v>1</v>
      </c>
      <c r="I153" s="1">
        <f t="shared" si="11"/>
        <v>1320.6666666666667</v>
      </c>
      <c r="J153" s="1" t="str">
        <f t="shared" si="12"/>
        <v/>
      </c>
      <c r="K153" s="1" t="str">
        <f t="shared" si="13"/>
        <v/>
      </c>
      <c r="L153" s="1" t="str">
        <f t="shared" si="14"/>
        <v/>
      </c>
    </row>
    <row r="154" spans="1:12" x14ac:dyDescent="0.25">
      <c r="A154" s="2">
        <v>43191</v>
      </c>
      <c r="B154" s="4">
        <v>0.44359375000000001</v>
      </c>
      <c r="C154" s="1">
        <v>3.9</v>
      </c>
      <c r="D154" s="5">
        <v>1259.6666666666667</v>
      </c>
      <c r="E154" s="3">
        <v>136.77441400000001</v>
      </c>
      <c r="F154" s="4"/>
      <c r="H154" s="5">
        <f t="shared" si="10"/>
        <v>4</v>
      </c>
      <c r="I154" s="1" t="str">
        <f t="shared" si="11"/>
        <v/>
      </c>
      <c r="J154" s="1">
        <f t="shared" si="12"/>
        <v>1259.6666666666667</v>
      </c>
      <c r="K154" s="1" t="str">
        <f t="shared" si="13"/>
        <v/>
      </c>
      <c r="L154" s="1" t="str">
        <f t="shared" si="14"/>
        <v/>
      </c>
    </row>
    <row r="155" spans="1:12" x14ac:dyDescent="0.25">
      <c r="A155" s="2">
        <v>43282</v>
      </c>
      <c r="B155" s="4">
        <v>0.25793650793650796</v>
      </c>
      <c r="C155" s="1">
        <v>3.8</v>
      </c>
      <c r="D155" s="5">
        <v>1233</v>
      </c>
      <c r="E155" s="3">
        <v>145.029449</v>
      </c>
      <c r="F155" s="4"/>
      <c r="H155" s="5">
        <f t="shared" si="10"/>
        <v>7</v>
      </c>
      <c r="I155" s="1" t="str">
        <f t="shared" si="11"/>
        <v/>
      </c>
      <c r="J155" s="1" t="str">
        <f t="shared" si="12"/>
        <v/>
      </c>
      <c r="K155" s="1">
        <f t="shared" si="13"/>
        <v>1233</v>
      </c>
      <c r="L155" s="1" t="str">
        <f t="shared" si="14"/>
        <v/>
      </c>
    </row>
    <row r="156" spans="1:12" x14ac:dyDescent="0.25">
      <c r="A156" s="2">
        <v>43374</v>
      </c>
      <c r="B156" s="4">
        <v>0.23836065573770493</v>
      </c>
      <c r="C156" s="1">
        <v>3.8</v>
      </c>
      <c r="D156" s="5">
        <v>1185</v>
      </c>
      <c r="E156" s="3">
        <v>113.584969</v>
      </c>
      <c r="F156" s="4"/>
      <c r="H156" s="5">
        <f t="shared" si="10"/>
        <v>10</v>
      </c>
      <c r="I156" s="1" t="str">
        <f t="shared" si="11"/>
        <v/>
      </c>
      <c r="J156" s="1" t="str">
        <f t="shared" si="12"/>
        <v/>
      </c>
      <c r="K156" s="1" t="str">
        <f t="shared" si="13"/>
        <v/>
      </c>
      <c r="L156" s="1">
        <f t="shared" si="14"/>
        <v>1185</v>
      </c>
    </row>
    <row r="157" spans="1:12" x14ac:dyDescent="0.25">
      <c r="A157" s="2">
        <v>43466</v>
      </c>
      <c r="B157" s="4">
        <v>0.16786885245901639</v>
      </c>
      <c r="C157" s="1">
        <v>3.9</v>
      </c>
      <c r="D157" s="5">
        <v>1213</v>
      </c>
      <c r="E157" s="3">
        <v>123.894333</v>
      </c>
      <c r="F157" s="4"/>
      <c r="H157" s="5">
        <f t="shared" si="10"/>
        <v>1</v>
      </c>
      <c r="I157" s="1">
        <f t="shared" si="11"/>
        <v>1213</v>
      </c>
      <c r="J157" s="1" t="str">
        <f t="shared" si="12"/>
        <v/>
      </c>
      <c r="K157" s="1" t="str">
        <f t="shared" si="13"/>
        <v/>
      </c>
      <c r="L157" s="1" t="str">
        <f t="shared" si="14"/>
        <v/>
      </c>
    </row>
    <row r="158" spans="1:12" x14ac:dyDescent="0.25">
      <c r="A158" s="2">
        <v>43556</v>
      </c>
      <c r="B158" s="4">
        <v>0.21095238095238095</v>
      </c>
      <c r="C158" s="1">
        <v>3.6</v>
      </c>
      <c r="D158" s="5">
        <v>1255.6666666666667</v>
      </c>
      <c r="E158" s="3">
        <v>144.454193</v>
      </c>
      <c r="F158" s="4"/>
      <c r="H158" s="5">
        <f t="shared" si="10"/>
        <v>4</v>
      </c>
      <c r="I158" s="1" t="str">
        <f t="shared" si="11"/>
        <v/>
      </c>
      <c r="J158" s="1">
        <f t="shared" si="12"/>
        <v>1255.6666666666667</v>
      </c>
      <c r="K158" s="1" t="str">
        <f t="shared" si="13"/>
        <v/>
      </c>
      <c r="L158" s="1" t="str">
        <f t="shared" si="14"/>
        <v/>
      </c>
    </row>
    <row r="159" spans="1:12" x14ac:dyDescent="0.25">
      <c r="A159" s="2">
        <v>43647</v>
      </c>
      <c r="B159" s="4">
        <v>0.11203125</v>
      </c>
      <c r="C159" s="1">
        <v>3.6</v>
      </c>
      <c r="D159" s="5">
        <v>1281.6666666666667</v>
      </c>
      <c r="E159" s="3">
        <v>146.188095</v>
      </c>
      <c r="F159" s="4"/>
      <c r="H159" s="5">
        <f t="shared" si="10"/>
        <v>7</v>
      </c>
      <c r="I159" s="1" t="str">
        <f t="shared" si="11"/>
        <v/>
      </c>
      <c r="J159" s="1" t="str">
        <f t="shared" si="12"/>
        <v/>
      </c>
      <c r="K159" s="1">
        <f t="shared" si="13"/>
        <v>1281.6666666666667</v>
      </c>
      <c r="L159" s="1" t="str">
        <f t="shared" si="14"/>
        <v/>
      </c>
    </row>
    <row r="160" spans="1:12" x14ac:dyDescent="0.25">
      <c r="A160" s="2">
        <v>43739</v>
      </c>
      <c r="B160" s="4">
        <v>0.20080645161290323</v>
      </c>
      <c r="C160" s="1">
        <v>3.5</v>
      </c>
      <c r="D160" s="5">
        <v>1441</v>
      </c>
      <c r="E160" s="3">
        <v>150.67262299999999</v>
      </c>
      <c r="F160" s="4"/>
      <c r="H160" s="5">
        <f t="shared" si="10"/>
        <v>10</v>
      </c>
      <c r="I160" s="1" t="str">
        <f t="shared" si="11"/>
        <v/>
      </c>
      <c r="J160" s="1" t="str">
        <f t="shared" si="12"/>
        <v/>
      </c>
      <c r="K160" s="1" t="str">
        <f t="shared" si="13"/>
        <v/>
      </c>
      <c r="L160" s="1">
        <f t="shared" si="14"/>
        <v>1441</v>
      </c>
    </row>
    <row r="161" spans="1:12" ht="12" customHeight="1" x14ac:dyDescent="0.25">
      <c r="A161" s="25">
        <v>43831</v>
      </c>
      <c r="B161" s="26">
        <f>B160</f>
        <v>0.20080645161290323</v>
      </c>
      <c r="C161" s="26">
        <f t="shared" ref="C161:E161" si="15">C160</f>
        <v>3.5</v>
      </c>
      <c r="D161" s="26">
        <f t="shared" si="15"/>
        <v>1441</v>
      </c>
      <c r="E161" s="30">
        <f t="shared" si="15"/>
        <v>150.67262299999999</v>
      </c>
      <c r="F161" s="31" t="s">
        <v>44</v>
      </c>
      <c r="H161" s="29" t="s">
        <v>52</v>
      </c>
      <c r="I161" s="1">
        <f>AVERAGE(I2:I160)</f>
        <v>1366.1794871794871</v>
      </c>
      <c r="J161" s="1">
        <f t="shared" ref="J161:L161" si="16">AVERAGE(J2:J160)</f>
        <v>1338.0250000000001</v>
      </c>
      <c r="K161" s="1">
        <f t="shared" si="16"/>
        <v>1343.3833333333337</v>
      </c>
      <c r="L161" s="1">
        <f t="shared" si="16"/>
        <v>1357.6583333333333</v>
      </c>
    </row>
    <row r="162" spans="1:12" x14ac:dyDescent="0.25">
      <c r="A162" s="39">
        <v>43831</v>
      </c>
      <c r="B162" s="34"/>
      <c r="C162" s="34"/>
      <c r="D162" s="34"/>
      <c r="E162" s="35">
        <f>E161*1.02</f>
        <v>153.68607545999998</v>
      </c>
      <c r="F162" s="32" t="s">
        <v>45</v>
      </c>
      <c r="H162" s="29" t="s">
        <v>53</v>
      </c>
      <c r="I162" s="1">
        <f>I161/AVERAGE(I161:L161)-1</f>
        <v>1.1002606204987941E-2</v>
      </c>
      <c r="J162" s="1">
        <f t="shared" ref="J162:L162" si="17">J161/AVERAGE(J161:M161)-1</f>
        <v>-6.1874855577195298E-3</v>
      </c>
      <c r="K162" s="1">
        <f t="shared" si="17"/>
        <v>-5.2849980717314393E-3</v>
      </c>
      <c r="L162" s="1">
        <f t="shared" si="17"/>
        <v>0</v>
      </c>
    </row>
    <row r="163" spans="1:12" ht="25" x14ac:dyDescent="0.25">
      <c r="A163" s="38">
        <v>43831</v>
      </c>
      <c r="B163" s="34"/>
      <c r="C163" s="34"/>
      <c r="D163" s="36">
        <f>D161*(1+I163)</f>
        <v>1450.0442362344288</v>
      </c>
      <c r="E163" s="37"/>
      <c r="F163" s="33" t="s">
        <v>46</v>
      </c>
      <c r="H163" s="29" t="s">
        <v>54</v>
      </c>
      <c r="I163" s="41">
        <f>I161/L161-1</f>
        <v>6.2763610231983957E-3</v>
      </c>
      <c r="J163" s="41">
        <f>J161/I161-1</f>
        <v>-2.0608190536964277E-2</v>
      </c>
      <c r="K163" s="41">
        <f t="shared" ref="K163:L163" si="18">K161/J161-1</f>
        <v>4.004658607524858E-3</v>
      </c>
      <c r="L163" s="41">
        <f t="shared" si="18"/>
        <v>1.0626155354018785E-2</v>
      </c>
    </row>
    <row r="164" spans="1:12" x14ac:dyDescent="0.25">
      <c r="E164" s="3"/>
    </row>
    <row r="165" spans="1:12" x14ac:dyDescent="0.25">
      <c r="E165" s="3"/>
    </row>
    <row r="166" spans="1:12" x14ac:dyDescent="0.25">
      <c r="E166" s="3"/>
    </row>
    <row r="167" spans="1:12" x14ac:dyDescent="0.25">
      <c r="E167" s="3"/>
    </row>
    <row r="168" spans="1:12" x14ac:dyDescent="0.25">
      <c r="E168" s="3"/>
    </row>
    <row r="169" spans="1:12" x14ac:dyDescent="0.25">
      <c r="E169" s="3"/>
    </row>
    <row r="170" spans="1:12" x14ac:dyDescent="0.25">
      <c r="E170" s="3"/>
    </row>
    <row r="171" spans="1:12" x14ac:dyDescent="0.25">
      <c r="E171" s="3"/>
    </row>
    <row r="172" spans="1:12" x14ac:dyDescent="0.25">
      <c r="E172" s="3"/>
    </row>
    <row r="173" spans="1:12" x14ac:dyDescent="0.25">
      <c r="E173" s="3"/>
    </row>
    <row r="174" spans="1:12" x14ac:dyDescent="0.25">
      <c r="E174" s="3"/>
    </row>
    <row r="175" spans="1:12" x14ac:dyDescent="0.25">
      <c r="E175" s="3"/>
    </row>
    <row r="176" spans="1:12" x14ac:dyDescent="0.25">
      <c r="E176" s="3"/>
    </row>
    <row r="177" spans="5:5" x14ac:dyDescent="0.25">
      <c r="E177" s="3"/>
    </row>
    <row r="178" spans="5:5" x14ac:dyDescent="0.25">
      <c r="E178" s="3"/>
    </row>
    <row r="179" spans="5:5" x14ac:dyDescent="0.25">
      <c r="E179" s="3"/>
    </row>
    <row r="180" spans="5:5" x14ac:dyDescent="0.25">
      <c r="E180" s="3"/>
    </row>
    <row r="181" spans="5:5" x14ac:dyDescent="0.25">
      <c r="E181" s="3"/>
    </row>
    <row r="182" spans="5:5" x14ac:dyDescent="0.25">
      <c r="E182" s="3"/>
    </row>
    <row r="183" spans="5:5" x14ac:dyDescent="0.25">
      <c r="E183" s="3"/>
    </row>
    <row r="184" spans="5:5" x14ac:dyDescent="0.25">
      <c r="E184" s="3"/>
    </row>
    <row r="185" spans="5:5" x14ac:dyDescent="0.25">
      <c r="E185" s="3"/>
    </row>
    <row r="186" spans="5:5" x14ac:dyDescent="0.25">
      <c r="E186" s="3"/>
    </row>
    <row r="187" spans="5:5" x14ac:dyDescent="0.25">
      <c r="E187" s="3"/>
    </row>
    <row r="188" spans="5:5" x14ac:dyDescent="0.25">
      <c r="E188" s="3"/>
    </row>
    <row r="189" spans="5:5" x14ac:dyDescent="0.25">
      <c r="E189" s="3"/>
    </row>
    <row r="190" spans="5:5" x14ac:dyDescent="0.25">
      <c r="E190" s="3"/>
    </row>
    <row r="191" spans="5:5" x14ac:dyDescent="0.25">
      <c r="E191" s="3"/>
    </row>
    <row r="192" spans="5:5" x14ac:dyDescent="0.25">
      <c r="E192" s="3"/>
    </row>
    <row r="193" spans="5:5" x14ac:dyDescent="0.25">
      <c r="E193" s="3"/>
    </row>
    <row r="194" spans="5:5" x14ac:dyDescent="0.25">
      <c r="E194" s="3"/>
    </row>
    <row r="195" spans="5:5" x14ac:dyDescent="0.25">
      <c r="E195" s="3"/>
    </row>
    <row r="196" spans="5:5" x14ac:dyDescent="0.25">
      <c r="E196" s="3"/>
    </row>
    <row r="197" spans="5:5" x14ac:dyDescent="0.25">
      <c r="E197" s="3"/>
    </row>
    <row r="198" spans="5:5" x14ac:dyDescent="0.25">
      <c r="E198" s="3"/>
    </row>
    <row r="199" spans="5:5" x14ac:dyDescent="0.25">
      <c r="E199" s="3"/>
    </row>
    <row r="200" spans="5:5" x14ac:dyDescent="0.25">
      <c r="E200" s="3"/>
    </row>
    <row r="201" spans="5:5" x14ac:dyDescent="0.25">
      <c r="E201" s="3"/>
    </row>
    <row r="202" spans="5:5" x14ac:dyDescent="0.25">
      <c r="E202" s="3"/>
    </row>
    <row r="203" spans="5:5" x14ac:dyDescent="0.25">
      <c r="E203" s="3"/>
    </row>
    <row r="204" spans="5:5" x14ac:dyDescent="0.25">
      <c r="E204" s="3"/>
    </row>
    <row r="205" spans="5:5" x14ac:dyDescent="0.25">
      <c r="E205" s="3"/>
    </row>
    <row r="206" spans="5:5" x14ac:dyDescent="0.25">
      <c r="E206" s="3"/>
    </row>
    <row r="207" spans="5:5" x14ac:dyDescent="0.25">
      <c r="E207" s="3"/>
    </row>
    <row r="208" spans="5:5" x14ac:dyDescent="0.25">
      <c r="E208" s="3"/>
    </row>
    <row r="209" spans="5:5" x14ac:dyDescent="0.25">
      <c r="E209" s="3"/>
    </row>
    <row r="210" spans="5:5" x14ac:dyDescent="0.25">
      <c r="E210" s="3"/>
    </row>
    <row r="211" spans="5:5" x14ac:dyDescent="0.25">
      <c r="E211" s="3"/>
    </row>
    <row r="212" spans="5:5" x14ac:dyDescent="0.25">
      <c r="E212" s="3"/>
    </row>
    <row r="213" spans="5:5" x14ac:dyDescent="0.25">
      <c r="E213" s="3"/>
    </row>
    <row r="214" spans="5:5" x14ac:dyDescent="0.25">
      <c r="E214" s="3"/>
    </row>
    <row r="215" spans="5:5" x14ac:dyDescent="0.25">
      <c r="E215" s="3"/>
    </row>
    <row r="216" spans="5:5" x14ac:dyDescent="0.25">
      <c r="E216" s="3"/>
    </row>
    <row r="217" spans="5:5" x14ac:dyDescent="0.25">
      <c r="E217" s="3"/>
    </row>
    <row r="218" spans="5:5" x14ac:dyDescent="0.25">
      <c r="E218" s="3"/>
    </row>
    <row r="219" spans="5:5" x14ac:dyDescent="0.25">
      <c r="E219" s="3"/>
    </row>
    <row r="220" spans="5:5" x14ac:dyDescent="0.25">
      <c r="E220" s="3"/>
    </row>
    <row r="221" spans="5:5" x14ac:dyDescent="0.25">
      <c r="E221" s="3"/>
    </row>
    <row r="222" spans="5:5" x14ac:dyDescent="0.25">
      <c r="E222" s="3"/>
    </row>
    <row r="223" spans="5:5" x14ac:dyDescent="0.25">
      <c r="E223" s="3"/>
    </row>
    <row r="224" spans="5:5" x14ac:dyDescent="0.25">
      <c r="E224" s="3"/>
    </row>
    <row r="225" spans="5:5" x14ac:dyDescent="0.25">
      <c r="E225" s="3"/>
    </row>
    <row r="226" spans="5:5" x14ac:dyDescent="0.25">
      <c r="E226" s="3"/>
    </row>
    <row r="227" spans="5:5" x14ac:dyDescent="0.25">
      <c r="E227" s="3"/>
    </row>
    <row r="228" spans="5:5" x14ac:dyDescent="0.25">
      <c r="E228" s="3"/>
    </row>
    <row r="229" spans="5:5" x14ac:dyDescent="0.25">
      <c r="E229" s="3"/>
    </row>
    <row r="230" spans="5:5" x14ac:dyDescent="0.25">
      <c r="E230" s="3"/>
    </row>
    <row r="231" spans="5:5" x14ac:dyDescent="0.25">
      <c r="E231" s="3"/>
    </row>
    <row r="232" spans="5:5" x14ac:dyDescent="0.25">
      <c r="E232" s="3"/>
    </row>
    <row r="233" spans="5:5" x14ac:dyDescent="0.25">
      <c r="E233" s="3"/>
    </row>
    <row r="234" spans="5:5" x14ac:dyDescent="0.25">
      <c r="E234" s="3"/>
    </row>
    <row r="235" spans="5:5" x14ac:dyDescent="0.25">
      <c r="E235" s="3"/>
    </row>
    <row r="236" spans="5:5" x14ac:dyDescent="0.25">
      <c r="E236" s="3"/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  <row r="242" spans="5:5" x14ac:dyDescent="0.25">
      <c r="E242" s="3"/>
    </row>
    <row r="243" spans="5:5" x14ac:dyDescent="0.25">
      <c r="E243" s="3"/>
    </row>
    <row r="244" spans="5:5" x14ac:dyDescent="0.25">
      <c r="E244" s="3"/>
    </row>
    <row r="245" spans="5:5" x14ac:dyDescent="0.25">
      <c r="E245" s="3"/>
    </row>
    <row r="246" spans="5:5" x14ac:dyDescent="0.25">
      <c r="E246" s="3"/>
    </row>
    <row r="247" spans="5:5" x14ac:dyDescent="0.25">
      <c r="E247" s="3"/>
    </row>
    <row r="248" spans="5:5" x14ac:dyDescent="0.25">
      <c r="E248" s="3"/>
    </row>
    <row r="249" spans="5:5" x14ac:dyDescent="0.25">
      <c r="E249" s="3"/>
    </row>
    <row r="250" spans="5:5" x14ac:dyDescent="0.25">
      <c r="E250" s="3"/>
    </row>
    <row r="251" spans="5:5" x14ac:dyDescent="0.25">
      <c r="E251" s="3"/>
    </row>
    <row r="252" spans="5:5" x14ac:dyDescent="0.25">
      <c r="E252" s="3"/>
    </row>
    <row r="253" spans="5:5" x14ac:dyDescent="0.25">
      <c r="E253" s="3"/>
    </row>
    <row r="254" spans="5:5" x14ac:dyDescent="0.25">
      <c r="E254" s="3"/>
    </row>
    <row r="255" spans="5:5" x14ac:dyDescent="0.25">
      <c r="E255" s="3"/>
    </row>
    <row r="256" spans="5:5" x14ac:dyDescent="0.25">
      <c r="E256" s="3"/>
    </row>
    <row r="257" spans="5:5" x14ac:dyDescent="0.25">
      <c r="E257" s="3"/>
    </row>
    <row r="258" spans="5:5" x14ac:dyDescent="0.25">
      <c r="E258" s="3"/>
    </row>
    <row r="259" spans="5:5" x14ac:dyDescent="0.25">
      <c r="E259" s="3"/>
    </row>
    <row r="260" spans="5:5" x14ac:dyDescent="0.25">
      <c r="E260" s="3"/>
    </row>
    <row r="261" spans="5:5" x14ac:dyDescent="0.25">
      <c r="E261" s="3"/>
    </row>
    <row r="262" spans="5:5" x14ac:dyDescent="0.25">
      <c r="E262" s="3"/>
    </row>
    <row r="263" spans="5:5" x14ac:dyDescent="0.25">
      <c r="E263" s="3"/>
    </row>
    <row r="264" spans="5:5" x14ac:dyDescent="0.25">
      <c r="E264" s="3"/>
    </row>
    <row r="265" spans="5:5" x14ac:dyDescent="0.25">
      <c r="E265" s="3"/>
    </row>
    <row r="266" spans="5:5" x14ac:dyDescent="0.25">
      <c r="E266" s="3"/>
    </row>
    <row r="267" spans="5:5" x14ac:dyDescent="0.25">
      <c r="E267" s="3"/>
    </row>
    <row r="268" spans="5:5" x14ac:dyDescent="0.25">
      <c r="E268" s="3"/>
    </row>
    <row r="269" spans="5:5" x14ac:dyDescent="0.25">
      <c r="E269" s="3"/>
    </row>
    <row r="270" spans="5:5" x14ac:dyDescent="0.25">
      <c r="E270" s="3"/>
    </row>
    <row r="271" spans="5:5" x14ac:dyDescent="0.25">
      <c r="E271" s="3"/>
    </row>
    <row r="272" spans="5:5" x14ac:dyDescent="0.25">
      <c r="E272" s="3"/>
    </row>
    <row r="273" spans="5:5" x14ac:dyDescent="0.25">
      <c r="E273" s="3"/>
    </row>
    <row r="274" spans="5:5" x14ac:dyDescent="0.25">
      <c r="E274" s="3"/>
    </row>
    <row r="275" spans="5:5" x14ac:dyDescent="0.25">
      <c r="E275" s="3"/>
    </row>
    <row r="276" spans="5:5" x14ac:dyDescent="0.25">
      <c r="E276" s="3"/>
    </row>
    <row r="277" spans="5:5" x14ac:dyDescent="0.25">
      <c r="E277" s="3"/>
    </row>
    <row r="278" spans="5:5" x14ac:dyDescent="0.25">
      <c r="E278" s="3"/>
    </row>
    <row r="279" spans="5:5" x14ac:dyDescent="0.25">
      <c r="E279" s="3"/>
    </row>
    <row r="280" spans="5:5" x14ac:dyDescent="0.25">
      <c r="E280" s="3"/>
    </row>
    <row r="281" spans="5:5" x14ac:dyDescent="0.25">
      <c r="E281" s="3"/>
    </row>
    <row r="282" spans="5:5" x14ac:dyDescent="0.25">
      <c r="E282" s="3"/>
    </row>
    <row r="283" spans="5:5" x14ac:dyDescent="0.25">
      <c r="E283" s="3"/>
    </row>
    <row r="284" spans="5:5" x14ac:dyDescent="0.25">
      <c r="E284" s="3"/>
    </row>
    <row r="285" spans="5:5" x14ac:dyDescent="0.25">
      <c r="E285" s="3"/>
    </row>
    <row r="286" spans="5:5" x14ac:dyDescent="0.25">
      <c r="E286" s="3"/>
    </row>
    <row r="287" spans="5:5" x14ac:dyDescent="0.25">
      <c r="E287" s="3"/>
    </row>
    <row r="288" spans="5:5" x14ac:dyDescent="0.25">
      <c r="E288" s="3"/>
    </row>
    <row r="289" spans="5:5" x14ac:dyDescent="0.25">
      <c r="E289" s="3"/>
    </row>
    <row r="290" spans="5:5" x14ac:dyDescent="0.25">
      <c r="E290" s="3"/>
    </row>
    <row r="291" spans="5:5" x14ac:dyDescent="0.25">
      <c r="E291" s="3"/>
    </row>
    <row r="292" spans="5:5" x14ac:dyDescent="0.25">
      <c r="E292" s="3"/>
    </row>
    <row r="293" spans="5:5" x14ac:dyDescent="0.25">
      <c r="E293" s="3"/>
    </row>
    <row r="294" spans="5:5" x14ac:dyDescent="0.25">
      <c r="E294" s="3"/>
    </row>
    <row r="295" spans="5:5" x14ac:dyDescent="0.25">
      <c r="E295" s="3"/>
    </row>
    <row r="296" spans="5:5" x14ac:dyDescent="0.25">
      <c r="E296" s="3"/>
    </row>
    <row r="297" spans="5:5" x14ac:dyDescent="0.25">
      <c r="E297" s="3"/>
    </row>
    <row r="298" spans="5:5" x14ac:dyDescent="0.25">
      <c r="E298" s="3"/>
    </row>
    <row r="299" spans="5:5" x14ac:dyDescent="0.25">
      <c r="E299" s="3"/>
    </row>
    <row r="300" spans="5:5" x14ac:dyDescent="0.25">
      <c r="E300" s="3"/>
    </row>
    <row r="301" spans="5:5" x14ac:dyDescent="0.25">
      <c r="E301" s="3"/>
    </row>
    <row r="302" spans="5:5" x14ac:dyDescent="0.25">
      <c r="E302" s="3"/>
    </row>
    <row r="303" spans="5:5" x14ac:dyDescent="0.25">
      <c r="E303" s="3"/>
    </row>
    <row r="304" spans="5:5" x14ac:dyDescent="0.25">
      <c r="E304" s="3"/>
    </row>
    <row r="305" spans="5:5" x14ac:dyDescent="0.25">
      <c r="E305" s="3"/>
    </row>
    <row r="306" spans="5:5" x14ac:dyDescent="0.25">
      <c r="E306" s="3"/>
    </row>
    <row r="307" spans="5:5" x14ac:dyDescent="0.25">
      <c r="E307" s="3"/>
    </row>
    <row r="308" spans="5:5" x14ac:dyDescent="0.25">
      <c r="E308" s="3"/>
    </row>
    <row r="309" spans="5:5" x14ac:dyDescent="0.25">
      <c r="E309" s="3"/>
    </row>
    <row r="310" spans="5:5" x14ac:dyDescent="0.25">
      <c r="E310" s="3"/>
    </row>
    <row r="311" spans="5:5" x14ac:dyDescent="0.25">
      <c r="E311" s="3"/>
    </row>
    <row r="312" spans="5:5" x14ac:dyDescent="0.25">
      <c r="E312" s="3"/>
    </row>
    <row r="313" spans="5:5" x14ac:dyDescent="0.25">
      <c r="E313" s="3"/>
    </row>
    <row r="314" spans="5:5" x14ac:dyDescent="0.25">
      <c r="E314" s="3"/>
    </row>
    <row r="315" spans="5:5" x14ac:dyDescent="0.25">
      <c r="E315" s="3"/>
    </row>
    <row r="316" spans="5:5" x14ac:dyDescent="0.25">
      <c r="E316" s="3"/>
    </row>
    <row r="317" spans="5:5" x14ac:dyDescent="0.25">
      <c r="E317" s="3"/>
    </row>
    <row r="318" spans="5:5" x14ac:dyDescent="0.25">
      <c r="E318" s="3"/>
    </row>
    <row r="319" spans="5:5" x14ac:dyDescent="0.25">
      <c r="E319" s="3"/>
    </row>
    <row r="320" spans="5:5" x14ac:dyDescent="0.25">
      <c r="E320" s="3"/>
    </row>
    <row r="321" spans="5:5" x14ac:dyDescent="0.25">
      <c r="E321" s="3"/>
    </row>
    <row r="322" spans="5:5" x14ac:dyDescent="0.25">
      <c r="E322" s="3"/>
    </row>
    <row r="323" spans="5:5" x14ac:dyDescent="0.25">
      <c r="E323" s="3"/>
    </row>
    <row r="324" spans="5:5" x14ac:dyDescent="0.25">
      <c r="E324" s="3"/>
    </row>
    <row r="325" spans="5:5" x14ac:dyDescent="0.25">
      <c r="E325" s="3"/>
    </row>
    <row r="326" spans="5:5" x14ac:dyDescent="0.25">
      <c r="E326" s="3"/>
    </row>
    <row r="327" spans="5:5" x14ac:dyDescent="0.25">
      <c r="E327" s="3"/>
    </row>
    <row r="328" spans="5:5" x14ac:dyDescent="0.25">
      <c r="E328" s="3"/>
    </row>
    <row r="329" spans="5:5" x14ac:dyDescent="0.25">
      <c r="E329" s="3"/>
    </row>
    <row r="330" spans="5:5" x14ac:dyDescent="0.25">
      <c r="E330" s="3"/>
    </row>
    <row r="331" spans="5:5" x14ac:dyDescent="0.25">
      <c r="E331" s="3"/>
    </row>
    <row r="332" spans="5:5" x14ac:dyDescent="0.25">
      <c r="E332" s="3"/>
    </row>
    <row r="333" spans="5:5" x14ac:dyDescent="0.25">
      <c r="E333" s="3"/>
    </row>
    <row r="334" spans="5:5" x14ac:dyDescent="0.25">
      <c r="E334" s="3"/>
    </row>
    <row r="335" spans="5:5" x14ac:dyDescent="0.25">
      <c r="E335" s="3"/>
    </row>
    <row r="336" spans="5:5" x14ac:dyDescent="0.25">
      <c r="E336" s="3"/>
    </row>
    <row r="337" spans="5:5" x14ac:dyDescent="0.25">
      <c r="E337" s="3"/>
    </row>
    <row r="338" spans="5:5" x14ac:dyDescent="0.25">
      <c r="E338" s="3"/>
    </row>
    <row r="339" spans="5:5" x14ac:dyDescent="0.25">
      <c r="E339" s="3"/>
    </row>
    <row r="340" spans="5:5" x14ac:dyDescent="0.25">
      <c r="E340" s="3"/>
    </row>
    <row r="341" spans="5:5" x14ac:dyDescent="0.25">
      <c r="E341" s="3"/>
    </row>
    <row r="342" spans="5:5" x14ac:dyDescent="0.25">
      <c r="E342" s="3"/>
    </row>
    <row r="343" spans="5:5" x14ac:dyDescent="0.25">
      <c r="E343" s="3"/>
    </row>
    <row r="344" spans="5:5" x14ac:dyDescent="0.25">
      <c r="E344" s="3"/>
    </row>
    <row r="345" spans="5:5" x14ac:dyDescent="0.25">
      <c r="E345" s="3"/>
    </row>
    <row r="346" spans="5:5" x14ac:dyDescent="0.25">
      <c r="E346" s="3"/>
    </row>
    <row r="347" spans="5:5" x14ac:dyDescent="0.25">
      <c r="E347" s="3"/>
    </row>
    <row r="348" spans="5:5" x14ac:dyDescent="0.25">
      <c r="E348" s="3"/>
    </row>
    <row r="349" spans="5:5" x14ac:dyDescent="0.25">
      <c r="E349" s="3"/>
    </row>
    <row r="350" spans="5:5" x14ac:dyDescent="0.25">
      <c r="E350" s="3"/>
    </row>
    <row r="351" spans="5:5" x14ac:dyDescent="0.25">
      <c r="E351" s="3"/>
    </row>
    <row r="352" spans="5:5" x14ac:dyDescent="0.25">
      <c r="E352" s="3"/>
    </row>
    <row r="353" spans="5:5" x14ac:dyDescent="0.25">
      <c r="E353" s="3"/>
    </row>
    <row r="354" spans="5:5" x14ac:dyDescent="0.25">
      <c r="E354" s="3"/>
    </row>
    <row r="355" spans="5:5" x14ac:dyDescent="0.25">
      <c r="E355" s="3"/>
    </row>
    <row r="356" spans="5:5" x14ac:dyDescent="0.25">
      <c r="E356" s="3"/>
    </row>
    <row r="357" spans="5:5" x14ac:dyDescent="0.25">
      <c r="E357" s="3"/>
    </row>
    <row r="358" spans="5:5" x14ac:dyDescent="0.25">
      <c r="E358" s="3"/>
    </row>
    <row r="359" spans="5:5" x14ac:dyDescent="0.25">
      <c r="E359" s="3"/>
    </row>
    <row r="360" spans="5:5" x14ac:dyDescent="0.25">
      <c r="E360" s="3"/>
    </row>
    <row r="361" spans="5:5" x14ac:dyDescent="0.25">
      <c r="E361" s="3"/>
    </row>
    <row r="362" spans="5:5" x14ac:dyDescent="0.25">
      <c r="E362" s="3"/>
    </row>
    <row r="363" spans="5:5" x14ac:dyDescent="0.25">
      <c r="E363" s="3"/>
    </row>
    <row r="364" spans="5:5" x14ac:dyDescent="0.25">
      <c r="E364" s="3"/>
    </row>
    <row r="365" spans="5:5" x14ac:dyDescent="0.25">
      <c r="E365" s="3"/>
    </row>
    <row r="366" spans="5:5" x14ac:dyDescent="0.25">
      <c r="E366" s="3"/>
    </row>
    <row r="367" spans="5:5" x14ac:dyDescent="0.25">
      <c r="E367" s="3"/>
    </row>
    <row r="368" spans="5:5" x14ac:dyDescent="0.25">
      <c r="E368" s="3"/>
    </row>
    <row r="369" spans="5:5" x14ac:dyDescent="0.25">
      <c r="E369" s="3"/>
    </row>
    <row r="370" spans="5:5" x14ac:dyDescent="0.25">
      <c r="E370" s="3"/>
    </row>
    <row r="371" spans="5:5" x14ac:dyDescent="0.25">
      <c r="E371" s="3"/>
    </row>
    <row r="372" spans="5:5" x14ac:dyDescent="0.25">
      <c r="E372" s="3"/>
    </row>
    <row r="373" spans="5:5" x14ac:dyDescent="0.25">
      <c r="E373" s="3"/>
    </row>
    <row r="374" spans="5:5" x14ac:dyDescent="0.25">
      <c r="E374" s="3"/>
    </row>
    <row r="375" spans="5:5" x14ac:dyDescent="0.25">
      <c r="E375" s="3"/>
    </row>
    <row r="376" spans="5:5" x14ac:dyDescent="0.25">
      <c r="E376" s="3"/>
    </row>
    <row r="377" spans="5:5" x14ac:dyDescent="0.25">
      <c r="E377" s="3"/>
    </row>
    <row r="378" spans="5:5" x14ac:dyDescent="0.25">
      <c r="E378" s="3"/>
    </row>
    <row r="379" spans="5:5" x14ac:dyDescent="0.25">
      <c r="E379" s="3"/>
    </row>
    <row r="380" spans="5:5" x14ac:dyDescent="0.25">
      <c r="E380" s="3"/>
    </row>
    <row r="381" spans="5:5" x14ac:dyDescent="0.25">
      <c r="E381" s="3"/>
    </row>
    <row r="382" spans="5:5" x14ac:dyDescent="0.25">
      <c r="E382" s="3"/>
    </row>
    <row r="383" spans="5:5" x14ac:dyDescent="0.25">
      <c r="E383" s="3"/>
    </row>
    <row r="384" spans="5:5" x14ac:dyDescent="0.25">
      <c r="E384" s="3"/>
    </row>
    <row r="385" spans="5:5" x14ac:dyDescent="0.25">
      <c r="E385" s="3"/>
    </row>
    <row r="386" spans="5:5" x14ac:dyDescent="0.25">
      <c r="E386" s="3"/>
    </row>
    <row r="387" spans="5:5" x14ac:dyDescent="0.25">
      <c r="E387" s="3"/>
    </row>
    <row r="388" spans="5:5" x14ac:dyDescent="0.25">
      <c r="E388" s="3"/>
    </row>
    <row r="389" spans="5:5" x14ac:dyDescent="0.25">
      <c r="E389" s="3"/>
    </row>
    <row r="390" spans="5:5" x14ac:dyDescent="0.25">
      <c r="E390" s="3"/>
    </row>
    <row r="391" spans="5:5" x14ac:dyDescent="0.25">
      <c r="E391" s="3"/>
    </row>
    <row r="392" spans="5:5" x14ac:dyDescent="0.25">
      <c r="E392" s="3"/>
    </row>
    <row r="393" spans="5:5" x14ac:dyDescent="0.25">
      <c r="E393" s="3"/>
    </row>
    <row r="394" spans="5:5" x14ac:dyDescent="0.25">
      <c r="E394" s="3"/>
    </row>
    <row r="395" spans="5:5" x14ac:dyDescent="0.25">
      <c r="E395" s="3"/>
    </row>
    <row r="396" spans="5:5" x14ac:dyDescent="0.25">
      <c r="E396" s="3"/>
    </row>
    <row r="397" spans="5:5" x14ac:dyDescent="0.25">
      <c r="E397" s="3"/>
    </row>
    <row r="398" spans="5:5" x14ac:dyDescent="0.25">
      <c r="E398" s="3"/>
    </row>
    <row r="399" spans="5:5" x14ac:dyDescent="0.25">
      <c r="E399" s="3"/>
    </row>
    <row r="400" spans="5:5" x14ac:dyDescent="0.25">
      <c r="E400" s="3"/>
    </row>
    <row r="401" spans="5:5" x14ac:dyDescent="0.25">
      <c r="E401" s="3"/>
    </row>
    <row r="402" spans="5:5" x14ac:dyDescent="0.25">
      <c r="E402" s="3"/>
    </row>
    <row r="403" spans="5:5" x14ac:dyDescent="0.25">
      <c r="E403" s="3"/>
    </row>
    <row r="404" spans="5:5" x14ac:dyDescent="0.25">
      <c r="E404" s="3"/>
    </row>
    <row r="405" spans="5:5" x14ac:dyDescent="0.25">
      <c r="E405" s="3"/>
    </row>
    <row r="406" spans="5:5" x14ac:dyDescent="0.25">
      <c r="E406" s="3"/>
    </row>
    <row r="407" spans="5:5" x14ac:dyDescent="0.25">
      <c r="E407" s="3"/>
    </row>
    <row r="408" spans="5:5" x14ac:dyDescent="0.25">
      <c r="E408" s="3"/>
    </row>
    <row r="409" spans="5:5" x14ac:dyDescent="0.25">
      <c r="E409" s="3"/>
    </row>
    <row r="410" spans="5:5" x14ac:dyDescent="0.25">
      <c r="E410" s="3"/>
    </row>
    <row r="411" spans="5:5" x14ac:dyDescent="0.25">
      <c r="E411" s="3"/>
    </row>
    <row r="412" spans="5:5" x14ac:dyDescent="0.25">
      <c r="E412" s="3"/>
    </row>
    <row r="413" spans="5:5" x14ac:dyDescent="0.25">
      <c r="E413" s="3"/>
    </row>
    <row r="414" spans="5:5" x14ac:dyDescent="0.25">
      <c r="E414" s="3"/>
    </row>
    <row r="415" spans="5:5" x14ac:dyDescent="0.25">
      <c r="E415" s="3"/>
    </row>
    <row r="416" spans="5:5" x14ac:dyDescent="0.25">
      <c r="E416" s="3"/>
    </row>
    <row r="417" spans="5:5" x14ac:dyDescent="0.25">
      <c r="E417" s="3"/>
    </row>
    <row r="418" spans="5:5" x14ac:dyDescent="0.25">
      <c r="E418" s="3"/>
    </row>
    <row r="419" spans="5:5" x14ac:dyDescent="0.25">
      <c r="E419" s="3"/>
    </row>
    <row r="420" spans="5:5" x14ac:dyDescent="0.25">
      <c r="E420" s="3"/>
    </row>
    <row r="421" spans="5:5" x14ac:dyDescent="0.25">
      <c r="E421" s="3"/>
    </row>
    <row r="422" spans="5:5" x14ac:dyDescent="0.25">
      <c r="E422" s="3"/>
    </row>
    <row r="423" spans="5:5" x14ac:dyDescent="0.25">
      <c r="E423" s="3"/>
    </row>
    <row r="424" spans="5:5" x14ac:dyDescent="0.25">
      <c r="E424" s="3"/>
    </row>
    <row r="425" spans="5:5" x14ac:dyDescent="0.25">
      <c r="E425" s="3"/>
    </row>
    <row r="426" spans="5:5" x14ac:dyDescent="0.25">
      <c r="E426" s="3"/>
    </row>
    <row r="427" spans="5:5" x14ac:dyDescent="0.25">
      <c r="E427" s="3"/>
    </row>
    <row r="428" spans="5:5" x14ac:dyDescent="0.25">
      <c r="E428" s="3"/>
    </row>
    <row r="429" spans="5:5" x14ac:dyDescent="0.25">
      <c r="E429" s="3"/>
    </row>
    <row r="430" spans="5:5" x14ac:dyDescent="0.25">
      <c r="E430" s="3"/>
    </row>
    <row r="431" spans="5:5" x14ac:dyDescent="0.25">
      <c r="E431" s="3"/>
    </row>
    <row r="432" spans="5:5" x14ac:dyDescent="0.25">
      <c r="E432" s="3"/>
    </row>
    <row r="433" spans="5:5" x14ac:dyDescent="0.25">
      <c r="E433" s="3"/>
    </row>
    <row r="434" spans="5:5" x14ac:dyDescent="0.25">
      <c r="E434" s="3"/>
    </row>
    <row r="435" spans="5:5" x14ac:dyDescent="0.25">
      <c r="E435" s="3"/>
    </row>
    <row r="436" spans="5:5" x14ac:dyDescent="0.25">
      <c r="E436" s="3"/>
    </row>
    <row r="437" spans="5:5" x14ac:dyDescent="0.25">
      <c r="E437" s="3"/>
    </row>
    <row r="438" spans="5:5" x14ac:dyDescent="0.25">
      <c r="E438" s="3"/>
    </row>
    <row r="439" spans="5:5" x14ac:dyDescent="0.25">
      <c r="E439" s="3"/>
    </row>
    <row r="440" spans="5:5" x14ac:dyDescent="0.25">
      <c r="E440" s="3"/>
    </row>
    <row r="441" spans="5:5" x14ac:dyDescent="0.25">
      <c r="E441" s="3"/>
    </row>
    <row r="442" spans="5:5" x14ac:dyDescent="0.25">
      <c r="E442" s="3"/>
    </row>
    <row r="443" spans="5:5" x14ac:dyDescent="0.25">
      <c r="E443" s="3"/>
    </row>
    <row r="444" spans="5:5" x14ac:dyDescent="0.25">
      <c r="E444" s="3"/>
    </row>
    <row r="445" spans="5:5" x14ac:dyDescent="0.25">
      <c r="E445" s="3"/>
    </row>
    <row r="446" spans="5:5" x14ac:dyDescent="0.25">
      <c r="E446" s="3"/>
    </row>
    <row r="447" spans="5:5" x14ac:dyDescent="0.25">
      <c r="E447" s="3"/>
    </row>
    <row r="448" spans="5:5" x14ac:dyDescent="0.25">
      <c r="E448" s="3"/>
    </row>
    <row r="449" spans="5:5" x14ac:dyDescent="0.25">
      <c r="E449" s="3"/>
    </row>
    <row r="450" spans="5:5" x14ac:dyDescent="0.25">
      <c r="E450" s="3"/>
    </row>
    <row r="451" spans="5:5" x14ac:dyDescent="0.25">
      <c r="E451" s="3"/>
    </row>
    <row r="452" spans="5:5" x14ac:dyDescent="0.25">
      <c r="E452" s="3"/>
    </row>
    <row r="453" spans="5:5" x14ac:dyDescent="0.25">
      <c r="E453" s="3"/>
    </row>
    <row r="454" spans="5:5" x14ac:dyDescent="0.25">
      <c r="E454" s="3"/>
    </row>
    <row r="455" spans="5:5" x14ac:dyDescent="0.25">
      <c r="E455" s="3"/>
    </row>
    <row r="456" spans="5:5" x14ac:dyDescent="0.25">
      <c r="E456" s="3"/>
    </row>
    <row r="457" spans="5:5" x14ac:dyDescent="0.25">
      <c r="E457" s="3"/>
    </row>
    <row r="458" spans="5:5" x14ac:dyDescent="0.25">
      <c r="E458" s="3"/>
    </row>
    <row r="459" spans="5:5" x14ac:dyDescent="0.25">
      <c r="E459" s="3"/>
    </row>
    <row r="460" spans="5:5" x14ac:dyDescent="0.25">
      <c r="E460" s="3"/>
    </row>
    <row r="461" spans="5:5" x14ac:dyDescent="0.25">
      <c r="E461" s="3"/>
    </row>
    <row r="462" spans="5:5" x14ac:dyDescent="0.25">
      <c r="E462" s="3"/>
    </row>
    <row r="463" spans="5:5" x14ac:dyDescent="0.25">
      <c r="E463" s="3"/>
    </row>
    <row r="464" spans="5:5" x14ac:dyDescent="0.25">
      <c r="E464" s="3"/>
    </row>
    <row r="465" spans="5:5" x14ac:dyDescent="0.25">
      <c r="E465" s="3"/>
    </row>
    <row r="466" spans="5:5" x14ac:dyDescent="0.25">
      <c r="E466" s="3"/>
    </row>
    <row r="467" spans="5:5" x14ac:dyDescent="0.25">
      <c r="E467" s="3"/>
    </row>
    <row r="468" spans="5:5" x14ac:dyDescent="0.25">
      <c r="E468" s="3"/>
    </row>
    <row r="469" spans="5:5" x14ac:dyDescent="0.25">
      <c r="E469" s="3"/>
    </row>
    <row r="470" spans="5:5" x14ac:dyDescent="0.25">
      <c r="E470" s="3"/>
    </row>
    <row r="471" spans="5:5" x14ac:dyDescent="0.25">
      <c r="E471" s="3"/>
    </row>
    <row r="472" spans="5:5" x14ac:dyDescent="0.25">
      <c r="E472" s="3"/>
    </row>
    <row r="473" spans="5:5" x14ac:dyDescent="0.25">
      <c r="E473" s="3"/>
    </row>
    <row r="474" spans="5:5" x14ac:dyDescent="0.25">
      <c r="E474" s="3"/>
    </row>
    <row r="475" spans="5:5" x14ac:dyDescent="0.25">
      <c r="E475" s="3"/>
    </row>
    <row r="476" spans="5:5" x14ac:dyDescent="0.25">
      <c r="E476" s="3"/>
    </row>
    <row r="477" spans="5:5" x14ac:dyDescent="0.25">
      <c r="E477" s="3"/>
    </row>
    <row r="478" spans="5:5" x14ac:dyDescent="0.25">
      <c r="E478" s="3"/>
    </row>
    <row r="479" spans="5:5" x14ac:dyDescent="0.25">
      <c r="E479" s="3"/>
    </row>
    <row r="480" spans="5:5" x14ac:dyDescent="0.25">
      <c r="E480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B20" sqref="B20"/>
    </sheetView>
  </sheetViews>
  <sheetFormatPr defaultRowHeight="12.5" x14ac:dyDescent="0.25"/>
  <cols>
    <col min="1" max="1" width="17.26953125" customWidth="1"/>
    <col min="2" max="9" width="11.26953125" customWidth="1"/>
  </cols>
  <sheetData>
    <row r="1" spans="1:9" x14ac:dyDescent="0.25">
      <c r="A1" t="s">
        <v>5</v>
      </c>
    </row>
    <row r="2" spans="1:9" ht="13" thickBot="1" x14ac:dyDescent="0.3"/>
    <row r="3" spans="1:9" ht="13" x14ac:dyDescent="0.3">
      <c r="A3" s="8" t="s">
        <v>6</v>
      </c>
      <c r="B3" s="8"/>
    </row>
    <row r="4" spans="1:9" x14ac:dyDescent="0.25">
      <c r="A4" s="6" t="s">
        <v>7</v>
      </c>
      <c r="B4" s="6">
        <v>0.65107096372739737</v>
      </c>
    </row>
    <row r="5" spans="1:9" x14ac:dyDescent="0.25">
      <c r="A5" s="6" t="s">
        <v>8</v>
      </c>
      <c r="B5" s="6">
        <v>0.42389339980892193</v>
      </c>
    </row>
    <row r="6" spans="1:9" x14ac:dyDescent="0.25">
      <c r="A6" s="6" t="s">
        <v>9</v>
      </c>
      <c r="B6" s="6">
        <v>0.41274294948264301</v>
      </c>
    </row>
    <row r="7" spans="1:9" x14ac:dyDescent="0.25">
      <c r="A7" s="6" t="s">
        <v>10</v>
      </c>
      <c r="B7" s="6">
        <v>30.073892399863858</v>
      </c>
    </row>
    <row r="8" spans="1:9" ht="13" thickBot="1" x14ac:dyDescent="0.3">
      <c r="A8" s="7" t="s">
        <v>11</v>
      </c>
      <c r="B8" s="7">
        <v>159</v>
      </c>
    </row>
    <row r="10" spans="1:9" ht="13" thickBot="1" x14ac:dyDescent="0.3">
      <c r="A10" t="s">
        <v>12</v>
      </c>
    </row>
    <row r="11" spans="1:9" s="10" customFormat="1" ht="26" x14ac:dyDescent="0.3">
      <c r="A11" s="9"/>
      <c r="B11" s="9" t="s">
        <v>17</v>
      </c>
      <c r="C11" s="9" t="s">
        <v>18</v>
      </c>
      <c r="D11" s="9" t="s">
        <v>19</v>
      </c>
      <c r="E11" s="17" t="s">
        <v>20</v>
      </c>
      <c r="F11" s="14" t="s">
        <v>21</v>
      </c>
    </row>
    <row r="12" spans="1:9" x14ac:dyDescent="0.25">
      <c r="A12" s="6" t="s">
        <v>13</v>
      </c>
      <c r="B12" s="6">
        <v>3</v>
      </c>
      <c r="C12" s="6">
        <v>103148.94371264646</v>
      </c>
      <c r="D12" s="6">
        <v>34382.981237548818</v>
      </c>
      <c r="E12" s="18">
        <v>38.015809891543768</v>
      </c>
      <c r="F12" s="13">
        <v>1.8009839593350616E-18</v>
      </c>
    </row>
    <row r="13" spans="1:9" x14ac:dyDescent="0.25">
      <c r="A13" s="6" t="s">
        <v>14</v>
      </c>
      <c r="B13" s="6">
        <v>155</v>
      </c>
      <c r="C13" s="6">
        <v>140188.04563218131</v>
      </c>
      <c r="D13" s="6">
        <v>904.43900407858905</v>
      </c>
      <c r="E13" s="18"/>
      <c r="F13" s="6"/>
    </row>
    <row r="14" spans="1:9" ht="13" thickBot="1" x14ac:dyDescent="0.3">
      <c r="A14" s="7" t="s">
        <v>15</v>
      </c>
      <c r="B14" s="7">
        <v>158</v>
      </c>
      <c r="C14" s="7">
        <v>243336.98934482777</v>
      </c>
      <c r="D14" s="7"/>
      <c r="E14" s="7"/>
      <c r="F14" s="7"/>
    </row>
    <row r="15" spans="1:9" ht="13" thickBot="1" x14ac:dyDescent="0.3"/>
    <row r="16" spans="1:9" s="10" customFormat="1" ht="26" x14ac:dyDescent="0.3">
      <c r="A16" s="9"/>
      <c r="B16" s="9" t="s">
        <v>22</v>
      </c>
      <c r="C16" s="9" t="s">
        <v>10</v>
      </c>
      <c r="D16" s="17" t="s">
        <v>23</v>
      </c>
      <c r="E16" s="14" t="s">
        <v>24</v>
      </c>
      <c r="F16" s="9" t="s">
        <v>25</v>
      </c>
      <c r="G16" s="9" t="s">
        <v>26</v>
      </c>
      <c r="H16" s="9" t="s">
        <v>27</v>
      </c>
      <c r="I16" s="9" t="s">
        <v>28</v>
      </c>
    </row>
    <row r="17" spans="1:9" x14ac:dyDescent="0.25">
      <c r="A17" s="6" t="s">
        <v>16</v>
      </c>
      <c r="B17" s="11">
        <v>194.90192242098476</v>
      </c>
      <c r="C17" s="11">
        <v>16.375867772345217</v>
      </c>
      <c r="D17" s="19">
        <v>11.901776756534748</v>
      </c>
      <c r="E17" s="15">
        <v>1.3035229327495886E-23</v>
      </c>
      <c r="F17" s="11">
        <v>162.5532439636338</v>
      </c>
      <c r="G17" s="11">
        <v>227.25060087833572</v>
      </c>
      <c r="H17" s="11">
        <v>162.5532439636338</v>
      </c>
      <c r="I17" s="11">
        <v>227.25060087833572</v>
      </c>
    </row>
    <row r="18" spans="1:9" x14ac:dyDescent="0.25">
      <c r="A18" s="6" t="s">
        <v>0</v>
      </c>
      <c r="B18" s="11">
        <v>10.089041984411169</v>
      </c>
      <c r="C18" s="11">
        <v>3.1160417164521208</v>
      </c>
      <c r="D18" s="19">
        <v>3.2377750051107799</v>
      </c>
      <c r="E18" s="15">
        <v>1.4735465732039809E-3</v>
      </c>
      <c r="F18" s="11">
        <v>3.9336532779007545</v>
      </c>
      <c r="G18" s="11">
        <v>16.244430690921583</v>
      </c>
      <c r="H18" s="11">
        <v>3.9336532779007545</v>
      </c>
      <c r="I18" s="11">
        <v>16.244430690921583</v>
      </c>
    </row>
    <row r="19" spans="1:9" x14ac:dyDescent="0.25">
      <c r="A19" s="6" t="s">
        <v>2</v>
      </c>
      <c r="B19" s="11">
        <v>-15.856748735636749</v>
      </c>
      <c r="C19" s="11">
        <v>1.6814095558839821</v>
      </c>
      <c r="D19" s="19">
        <v>-9.4306284153953452</v>
      </c>
      <c r="E19" s="15">
        <v>5.7173752375817556E-17</v>
      </c>
      <c r="F19" s="11">
        <v>-19.178183534363065</v>
      </c>
      <c r="G19" s="11">
        <v>-12.535313936910432</v>
      </c>
      <c r="H19" s="11">
        <v>-19.178183534363065</v>
      </c>
      <c r="I19" s="11">
        <v>-12.535313936910432</v>
      </c>
    </row>
    <row r="20" spans="1:9" ht="13" thickBot="1" x14ac:dyDescent="0.3">
      <c r="A20" s="7" t="s">
        <v>1</v>
      </c>
      <c r="B20" s="12">
        <v>-5.3558128770150697E-2</v>
      </c>
      <c r="C20" s="12">
        <v>7.0100392137014541E-3</v>
      </c>
      <c r="D20" s="20">
        <v>-7.6402038758169564</v>
      </c>
      <c r="E20" s="16">
        <v>2.1033894264526375E-12</v>
      </c>
      <c r="F20" s="12">
        <v>-6.7405670021088271E-2</v>
      </c>
      <c r="G20" s="12">
        <v>-3.9710587519213116E-2</v>
      </c>
      <c r="H20" s="12">
        <v>-6.7405670021088271E-2</v>
      </c>
      <c r="I20" s="12">
        <v>-3.9710587519213116E-2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E624-7BBB-47B8-AA71-538B62C01184}">
  <dimension ref="A1:H200"/>
  <sheetViews>
    <sheetView topLeftCell="A133" workbookViewId="0"/>
  </sheetViews>
  <sheetFormatPr defaultRowHeight="12.5" x14ac:dyDescent="0.25"/>
  <cols>
    <col min="1" max="1" width="10.1796875" bestFit="1" customWidth="1"/>
    <col min="2" max="2" width="9.54296875" customWidth="1"/>
    <col min="3" max="3" width="18.453125" customWidth="1"/>
    <col min="4" max="4" width="33.7265625" customWidth="1"/>
    <col min="5" max="5" width="33.453125" customWidth="1"/>
    <col min="7" max="7" width="10.26953125" customWidth="1"/>
    <col min="8" max="8" width="8.453125" customWidth="1"/>
  </cols>
  <sheetData>
    <row r="1" spans="1:8" x14ac:dyDescent="0.25">
      <c r="A1" t="s">
        <v>3</v>
      </c>
      <c r="B1" t="s">
        <v>1</v>
      </c>
      <c r="C1" t="s">
        <v>29</v>
      </c>
      <c r="D1" t="s">
        <v>30</v>
      </c>
      <c r="E1" t="s">
        <v>31</v>
      </c>
      <c r="G1" t="s">
        <v>32</v>
      </c>
      <c r="H1" t="s">
        <v>33</v>
      </c>
    </row>
    <row r="2" spans="1:8" x14ac:dyDescent="0.25">
      <c r="A2" s="21">
        <v>29312</v>
      </c>
      <c r="B2" s="22">
        <v>1058</v>
      </c>
      <c r="G2" t="s">
        <v>34</v>
      </c>
      <c r="H2" s="23">
        <f>_xlfn.FORECAST.ETS.STAT($B$2:$B$160,$A$2:$A$160,1,1,1)</f>
        <v>0.998</v>
      </c>
    </row>
    <row r="3" spans="1:8" x14ac:dyDescent="0.25">
      <c r="A3" s="21">
        <v>29403</v>
      </c>
      <c r="B3" s="22">
        <v>1392</v>
      </c>
      <c r="G3" t="s">
        <v>35</v>
      </c>
      <c r="H3" s="23">
        <f>_xlfn.FORECAST.ETS.STAT($B$2:$B$160,$A$2:$A$160,2,1,1)</f>
        <v>1E-3</v>
      </c>
    </row>
    <row r="4" spans="1:8" x14ac:dyDescent="0.25">
      <c r="A4" s="21">
        <v>29495</v>
      </c>
      <c r="B4" s="22">
        <v>1505</v>
      </c>
      <c r="G4" t="s">
        <v>36</v>
      </c>
      <c r="H4" s="23">
        <f>_xlfn.FORECAST.ETS.STAT($B$2:$B$160,$A$2:$A$160,3,1,1)</f>
        <v>2.2204460492503131E-16</v>
      </c>
    </row>
    <row r="5" spans="1:8" x14ac:dyDescent="0.25">
      <c r="A5" s="21">
        <v>29587</v>
      </c>
      <c r="B5" s="22">
        <v>1366.3333333333333</v>
      </c>
      <c r="G5" t="s">
        <v>37</v>
      </c>
      <c r="H5" s="23">
        <f>_xlfn.FORECAST.ETS.STAT($B$2:$B$160,$A$2:$A$160,4,1,1)</f>
        <v>0.71692208991486395</v>
      </c>
    </row>
    <row r="6" spans="1:8" x14ac:dyDescent="0.25">
      <c r="A6" s="21">
        <v>29677</v>
      </c>
      <c r="B6" s="22">
        <v>1181.6666666666667</v>
      </c>
      <c r="G6" t="s">
        <v>38</v>
      </c>
      <c r="H6" s="23">
        <f>_xlfn.FORECAST.ETS.STAT($B$2:$B$160,$A$2:$A$160,5,1,1)</f>
        <v>5.1197696860317214E-2</v>
      </c>
    </row>
    <row r="7" spans="1:8" x14ac:dyDescent="0.25">
      <c r="A7" s="21">
        <v>29768</v>
      </c>
      <c r="B7" s="22">
        <v>964</v>
      </c>
      <c r="G7" t="s">
        <v>39</v>
      </c>
      <c r="H7" s="23">
        <f>_xlfn.FORECAST.ETS.STAT($B$2:$B$160,$A$2:$A$160,6,1,1)</f>
        <v>55.743537419808924</v>
      </c>
    </row>
    <row r="8" spans="1:8" x14ac:dyDescent="0.25">
      <c r="A8" s="21">
        <v>29860</v>
      </c>
      <c r="B8" s="22">
        <v>873.33333333333337</v>
      </c>
      <c r="G8" t="s">
        <v>40</v>
      </c>
      <c r="H8" s="23">
        <f>_xlfn.FORECAST.ETS.STAT($B$2:$B$160,$A$2:$A$160,7,1,1)</f>
        <v>72.42880112522468</v>
      </c>
    </row>
    <row r="9" spans="1:8" x14ac:dyDescent="0.25">
      <c r="A9" s="21">
        <v>29952</v>
      </c>
      <c r="B9" s="22">
        <v>880</v>
      </c>
    </row>
    <row r="10" spans="1:8" x14ac:dyDescent="0.25">
      <c r="A10" s="21">
        <v>30042</v>
      </c>
      <c r="B10" s="22">
        <v>948</v>
      </c>
    </row>
    <row r="11" spans="1:8" x14ac:dyDescent="0.25">
      <c r="A11" s="21">
        <v>30133</v>
      </c>
      <c r="B11" s="22">
        <v>1118.6666666666667</v>
      </c>
    </row>
    <row r="12" spans="1:8" x14ac:dyDescent="0.25">
      <c r="A12" s="21">
        <v>30225</v>
      </c>
      <c r="B12" s="22">
        <v>1282.6666666666667</v>
      </c>
    </row>
    <row r="13" spans="1:8" x14ac:dyDescent="0.25">
      <c r="A13" s="21">
        <v>30317</v>
      </c>
      <c r="B13" s="22">
        <v>1630.3333333333333</v>
      </c>
    </row>
    <row r="14" spans="1:8" x14ac:dyDescent="0.25">
      <c r="A14" s="21">
        <v>30407</v>
      </c>
      <c r="B14" s="22">
        <v>1660.3333333333333</v>
      </c>
    </row>
    <row r="15" spans="1:8" x14ac:dyDescent="0.25">
      <c r="A15" s="21">
        <v>30498</v>
      </c>
      <c r="B15" s="22">
        <v>1801.6666666666667</v>
      </c>
    </row>
    <row r="16" spans="1:8" x14ac:dyDescent="0.25">
      <c r="A16" s="21">
        <v>30590</v>
      </c>
      <c r="B16" s="22">
        <v>1729.3333333333333</v>
      </c>
    </row>
    <row r="17" spans="1:2" x14ac:dyDescent="0.25">
      <c r="A17" s="21">
        <v>30682</v>
      </c>
      <c r="B17" s="22">
        <v>1940</v>
      </c>
    </row>
    <row r="18" spans="1:2" x14ac:dyDescent="0.25">
      <c r="A18" s="21">
        <v>30773</v>
      </c>
      <c r="B18" s="22">
        <v>1822.6666666666667</v>
      </c>
    </row>
    <row r="19" spans="1:2" x14ac:dyDescent="0.25">
      <c r="A19" s="21">
        <v>30864</v>
      </c>
      <c r="B19" s="22">
        <v>1672</v>
      </c>
    </row>
    <row r="20" spans="1:2" x14ac:dyDescent="0.25">
      <c r="A20" s="21">
        <v>30956</v>
      </c>
      <c r="B20" s="22">
        <v>1630.3333333333333</v>
      </c>
    </row>
    <row r="21" spans="1:2" x14ac:dyDescent="0.25">
      <c r="A21" s="21">
        <v>31048</v>
      </c>
      <c r="B21" s="22">
        <v>1714.3333333333333</v>
      </c>
    </row>
    <row r="22" spans="1:2" x14ac:dyDescent="0.25">
      <c r="A22" s="21">
        <v>31138</v>
      </c>
      <c r="B22" s="22">
        <v>1725.6666666666667</v>
      </c>
    </row>
    <row r="23" spans="1:2" x14ac:dyDescent="0.25">
      <c r="A23" s="21">
        <v>31229</v>
      </c>
      <c r="B23" s="22">
        <v>1701</v>
      </c>
    </row>
    <row r="24" spans="1:2" x14ac:dyDescent="0.25">
      <c r="A24" s="21">
        <v>31321</v>
      </c>
      <c r="B24" s="22">
        <v>1824.6666666666667</v>
      </c>
    </row>
    <row r="25" spans="1:2" x14ac:dyDescent="0.25">
      <c r="A25" s="21">
        <v>31413</v>
      </c>
      <c r="B25" s="22">
        <v>1898.6666666666667</v>
      </c>
    </row>
    <row r="26" spans="1:2" x14ac:dyDescent="0.25">
      <c r="A26" s="21">
        <v>31503</v>
      </c>
      <c r="B26" s="22">
        <v>1878</v>
      </c>
    </row>
    <row r="27" spans="1:2" x14ac:dyDescent="0.25">
      <c r="A27" s="21">
        <v>31594</v>
      </c>
      <c r="B27" s="22">
        <v>1758.6666666666667</v>
      </c>
    </row>
    <row r="28" spans="1:2" x14ac:dyDescent="0.25">
      <c r="A28" s="21">
        <v>31686</v>
      </c>
      <c r="B28" s="22">
        <v>1712.3333333333333</v>
      </c>
    </row>
    <row r="29" spans="1:2" x14ac:dyDescent="0.25">
      <c r="A29" s="21">
        <v>31778</v>
      </c>
      <c r="B29" s="22">
        <v>1761.3333333333333</v>
      </c>
    </row>
    <row r="30" spans="1:2" x14ac:dyDescent="0.25">
      <c r="A30" s="21">
        <v>31868</v>
      </c>
      <c r="B30" s="22">
        <v>1612</v>
      </c>
    </row>
    <row r="31" spans="1:2" x14ac:dyDescent="0.25">
      <c r="A31" s="21">
        <v>31959</v>
      </c>
      <c r="B31" s="22">
        <v>1625</v>
      </c>
    </row>
    <row r="32" spans="1:2" x14ac:dyDescent="0.25">
      <c r="A32" s="21">
        <v>32051</v>
      </c>
      <c r="B32" s="22">
        <v>1523.6666666666667</v>
      </c>
    </row>
    <row r="33" spans="1:2" x14ac:dyDescent="0.25">
      <c r="A33" s="21">
        <v>32143</v>
      </c>
      <c r="B33" s="22">
        <v>1425.3333333333333</v>
      </c>
    </row>
    <row r="34" spans="1:2" x14ac:dyDescent="0.25">
      <c r="A34" s="21">
        <v>32234</v>
      </c>
      <c r="B34" s="22">
        <v>1490.6666666666667</v>
      </c>
    </row>
    <row r="35" spans="1:2" x14ac:dyDescent="0.25">
      <c r="A35" s="21">
        <v>32325</v>
      </c>
      <c r="B35" s="22">
        <v>1484</v>
      </c>
    </row>
    <row r="36" spans="1:2" x14ac:dyDescent="0.25">
      <c r="A36" s="21">
        <v>32417</v>
      </c>
      <c r="B36" s="22">
        <v>1551.3333333333333</v>
      </c>
    </row>
    <row r="37" spans="1:2" x14ac:dyDescent="0.25">
      <c r="A37" s="21">
        <v>32509</v>
      </c>
      <c r="B37" s="22">
        <v>1489.3333333333333</v>
      </c>
    </row>
    <row r="38" spans="1:2" x14ac:dyDescent="0.25">
      <c r="A38" s="21">
        <v>32599</v>
      </c>
      <c r="B38" s="22">
        <v>1355.6666666666667</v>
      </c>
    </row>
    <row r="39" spans="1:2" x14ac:dyDescent="0.25">
      <c r="A39" s="21">
        <v>32690</v>
      </c>
      <c r="B39" s="22">
        <v>1346</v>
      </c>
    </row>
    <row r="40" spans="1:2" x14ac:dyDescent="0.25">
      <c r="A40" s="21">
        <v>32782</v>
      </c>
      <c r="B40" s="22">
        <v>1337.3333333333333</v>
      </c>
    </row>
    <row r="41" spans="1:2" x14ac:dyDescent="0.25">
      <c r="A41" s="21">
        <v>32874</v>
      </c>
      <c r="B41" s="22">
        <v>1425.6666666666667</v>
      </c>
    </row>
    <row r="42" spans="1:2" x14ac:dyDescent="0.25">
      <c r="A42" s="21">
        <v>32964</v>
      </c>
      <c r="B42" s="22">
        <v>1212.3333333333333</v>
      </c>
    </row>
    <row r="43" spans="1:2" x14ac:dyDescent="0.25">
      <c r="A43" s="21">
        <v>33055</v>
      </c>
      <c r="B43" s="22">
        <v>1132</v>
      </c>
    </row>
    <row r="44" spans="1:2" x14ac:dyDescent="0.25">
      <c r="A44" s="21">
        <v>33147</v>
      </c>
      <c r="B44" s="22">
        <v>1042.6666666666667</v>
      </c>
    </row>
    <row r="45" spans="1:2" x14ac:dyDescent="0.25">
      <c r="A45" s="21">
        <v>33239</v>
      </c>
      <c r="B45" s="22">
        <v>894.66666666666663</v>
      </c>
    </row>
    <row r="46" spans="1:2" x14ac:dyDescent="0.25">
      <c r="A46" s="21">
        <v>33329</v>
      </c>
      <c r="B46" s="22">
        <v>1011</v>
      </c>
    </row>
    <row r="47" spans="1:2" x14ac:dyDescent="0.25">
      <c r="A47" s="21">
        <v>33420</v>
      </c>
      <c r="B47" s="22">
        <v>1042.3333333333333</v>
      </c>
    </row>
    <row r="48" spans="1:2" x14ac:dyDescent="0.25">
      <c r="A48" s="21">
        <v>33512</v>
      </c>
      <c r="B48" s="22">
        <v>1087</v>
      </c>
    </row>
    <row r="49" spans="1:2" x14ac:dyDescent="0.25">
      <c r="A49" s="21">
        <v>33604</v>
      </c>
      <c r="B49" s="22">
        <v>1241</v>
      </c>
    </row>
    <row r="50" spans="1:2" x14ac:dyDescent="0.25">
      <c r="A50" s="21">
        <v>33695</v>
      </c>
      <c r="B50" s="22">
        <v>1152.6666666666667</v>
      </c>
    </row>
    <row r="51" spans="1:2" x14ac:dyDescent="0.25">
      <c r="A51" s="21">
        <v>33786</v>
      </c>
      <c r="B51" s="22">
        <v>1183.6666666666667</v>
      </c>
    </row>
    <row r="52" spans="1:2" x14ac:dyDescent="0.25">
      <c r="A52" s="21">
        <v>33878</v>
      </c>
      <c r="B52" s="22">
        <v>1228.3333333333333</v>
      </c>
    </row>
    <row r="53" spans="1:2" x14ac:dyDescent="0.25">
      <c r="A53" s="21">
        <v>33970</v>
      </c>
      <c r="B53" s="22">
        <v>1167.6666666666667</v>
      </c>
    </row>
    <row r="54" spans="1:2" x14ac:dyDescent="0.25">
      <c r="A54" s="21">
        <v>34060</v>
      </c>
      <c r="B54" s="22">
        <v>1266</v>
      </c>
    </row>
    <row r="55" spans="1:2" x14ac:dyDescent="0.25">
      <c r="A55" s="21">
        <v>34151</v>
      </c>
      <c r="B55" s="22">
        <v>1299</v>
      </c>
    </row>
    <row r="56" spans="1:2" x14ac:dyDescent="0.25">
      <c r="A56" s="21">
        <v>34243</v>
      </c>
      <c r="B56" s="22">
        <v>1433.6666666666667</v>
      </c>
    </row>
    <row r="57" spans="1:2" x14ac:dyDescent="0.25">
      <c r="A57" s="21">
        <v>34335</v>
      </c>
      <c r="B57" s="22">
        <v>1391</v>
      </c>
    </row>
    <row r="58" spans="1:2" x14ac:dyDescent="0.25">
      <c r="A58" s="21">
        <v>34425</v>
      </c>
      <c r="B58" s="22">
        <v>1466.6666666666667</v>
      </c>
    </row>
    <row r="59" spans="1:2" x14ac:dyDescent="0.25">
      <c r="A59" s="21">
        <v>34516</v>
      </c>
      <c r="B59" s="22">
        <v>1454.3333333333333</v>
      </c>
    </row>
    <row r="60" spans="1:2" x14ac:dyDescent="0.25">
      <c r="A60" s="21">
        <v>34608</v>
      </c>
      <c r="B60" s="22">
        <v>1472</v>
      </c>
    </row>
    <row r="61" spans="1:2" x14ac:dyDescent="0.25">
      <c r="A61" s="21">
        <v>34700</v>
      </c>
      <c r="B61" s="22">
        <v>1324</v>
      </c>
    </row>
    <row r="62" spans="1:2" x14ac:dyDescent="0.25">
      <c r="A62" s="21">
        <v>34790</v>
      </c>
      <c r="B62" s="22">
        <v>1287.3333333333333</v>
      </c>
    </row>
    <row r="63" spans="1:2" x14ac:dyDescent="0.25">
      <c r="A63" s="21">
        <v>34881</v>
      </c>
      <c r="B63" s="22">
        <v>1415.3333333333333</v>
      </c>
    </row>
    <row r="64" spans="1:2" x14ac:dyDescent="0.25">
      <c r="A64" s="21">
        <v>34973</v>
      </c>
      <c r="B64" s="22">
        <v>1417.3333333333333</v>
      </c>
    </row>
    <row r="65" spans="1:2" x14ac:dyDescent="0.25">
      <c r="A65" s="21">
        <v>35065</v>
      </c>
      <c r="B65" s="22">
        <v>1460.6666666666667</v>
      </c>
    </row>
    <row r="66" spans="1:2" x14ac:dyDescent="0.25">
      <c r="A66" s="21">
        <v>35156</v>
      </c>
      <c r="B66" s="22">
        <v>1495.6666666666667</v>
      </c>
    </row>
    <row r="67" spans="1:2" x14ac:dyDescent="0.25">
      <c r="A67" s="21">
        <v>35247</v>
      </c>
      <c r="B67" s="22">
        <v>1501.3333333333333</v>
      </c>
    </row>
    <row r="68" spans="1:2" x14ac:dyDescent="0.25">
      <c r="A68" s="21">
        <v>35339</v>
      </c>
      <c r="B68" s="22">
        <v>1417</v>
      </c>
    </row>
    <row r="69" spans="1:2" x14ac:dyDescent="0.25">
      <c r="A69" s="21">
        <v>35431</v>
      </c>
      <c r="B69" s="22">
        <v>1432.6666666666667</v>
      </c>
    </row>
    <row r="70" spans="1:2" x14ac:dyDescent="0.25">
      <c r="A70" s="21">
        <v>35521</v>
      </c>
      <c r="B70" s="22">
        <v>1476</v>
      </c>
    </row>
    <row r="71" spans="1:2" x14ac:dyDescent="0.25">
      <c r="A71" s="21">
        <v>35612</v>
      </c>
      <c r="B71" s="22">
        <v>1457.6666666666667</v>
      </c>
    </row>
    <row r="72" spans="1:2" x14ac:dyDescent="0.25">
      <c r="A72" s="21">
        <v>35704</v>
      </c>
      <c r="B72" s="22">
        <v>1532</v>
      </c>
    </row>
    <row r="73" spans="1:2" x14ac:dyDescent="0.25">
      <c r="A73" s="21">
        <v>35796</v>
      </c>
      <c r="B73" s="22">
        <v>1558.6666666666667</v>
      </c>
    </row>
    <row r="74" spans="1:2" x14ac:dyDescent="0.25">
      <c r="A74" s="21">
        <v>35886</v>
      </c>
      <c r="B74" s="22">
        <v>1572.3333333333333</v>
      </c>
    </row>
    <row r="75" spans="1:2" x14ac:dyDescent="0.25">
      <c r="A75" s="21">
        <v>35977</v>
      </c>
      <c r="B75" s="22">
        <v>1631.3333333333333</v>
      </c>
    </row>
    <row r="76" spans="1:2" x14ac:dyDescent="0.25">
      <c r="A76" s="21">
        <v>36069</v>
      </c>
      <c r="B76" s="22">
        <v>1722.3333333333333</v>
      </c>
    </row>
    <row r="77" spans="1:2" x14ac:dyDescent="0.25">
      <c r="A77" s="21">
        <v>36161</v>
      </c>
      <c r="B77" s="22">
        <v>1709.3333333333333</v>
      </c>
    </row>
    <row r="78" spans="1:2" x14ac:dyDescent="0.25">
      <c r="A78" s="21">
        <v>36251</v>
      </c>
      <c r="B78" s="22">
        <v>1574.3333333333333</v>
      </c>
    </row>
    <row r="79" spans="1:2" x14ac:dyDescent="0.25">
      <c r="A79" s="21">
        <v>36342</v>
      </c>
      <c r="B79" s="22">
        <v>1650.6666666666667</v>
      </c>
    </row>
    <row r="80" spans="1:2" x14ac:dyDescent="0.25">
      <c r="A80" s="21">
        <v>36434</v>
      </c>
      <c r="B80" s="22">
        <v>1654.6666666666667</v>
      </c>
    </row>
    <row r="81" spans="1:2" x14ac:dyDescent="0.25">
      <c r="A81" s="21">
        <v>36526</v>
      </c>
      <c r="B81" s="22">
        <v>1659</v>
      </c>
    </row>
    <row r="82" spans="1:2" x14ac:dyDescent="0.25">
      <c r="A82" s="21">
        <v>36617</v>
      </c>
      <c r="B82" s="22">
        <v>1586.6666666666667</v>
      </c>
    </row>
    <row r="83" spans="1:2" x14ac:dyDescent="0.25">
      <c r="A83" s="21">
        <v>36708</v>
      </c>
      <c r="B83" s="22">
        <v>1503.6666666666667</v>
      </c>
    </row>
    <row r="84" spans="1:2" x14ac:dyDescent="0.25">
      <c r="A84" s="21">
        <v>36800</v>
      </c>
      <c r="B84" s="22">
        <v>1544</v>
      </c>
    </row>
    <row r="85" spans="1:2" x14ac:dyDescent="0.25">
      <c r="A85" s="21">
        <v>36892</v>
      </c>
      <c r="B85" s="22">
        <v>1605</v>
      </c>
    </row>
    <row r="86" spans="1:2" x14ac:dyDescent="0.25">
      <c r="A86" s="21">
        <v>36982</v>
      </c>
      <c r="B86" s="22">
        <v>1630</v>
      </c>
    </row>
    <row r="87" spans="1:2" x14ac:dyDescent="0.25">
      <c r="A87" s="21">
        <v>37073</v>
      </c>
      <c r="B87" s="22">
        <v>1599.6666666666667</v>
      </c>
    </row>
    <row r="88" spans="1:2" x14ac:dyDescent="0.25">
      <c r="A88" s="21">
        <v>37165</v>
      </c>
      <c r="B88" s="22">
        <v>1570</v>
      </c>
    </row>
    <row r="89" spans="1:2" x14ac:dyDescent="0.25">
      <c r="A89" s="21">
        <v>37257</v>
      </c>
      <c r="B89" s="22">
        <v>1723</v>
      </c>
    </row>
    <row r="90" spans="1:2" x14ac:dyDescent="0.25">
      <c r="A90" s="21">
        <v>37347</v>
      </c>
      <c r="B90" s="22">
        <v>1691</v>
      </c>
    </row>
    <row r="91" spans="1:2" x14ac:dyDescent="0.25">
      <c r="A91" s="21">
        <v>37438</v>
      </c>
      <c r="B91" s="22">
        <v>1697.3333333333333</v>
      </c>
    </row>
    <row r="92" spans="1:2" x14ac:dyDescent="0.25">
      <c r="A92" s="21">
        <v>37530</v>
      </c>
      <c r="B92" s="22">
        <v>1729.6666666666667</v>
      </c>
    </row>
    <row r="93" spans="1:2" x14ac:dyDescent="0.25">
      <c r="A93" s="21">
        <v>37622</v>
      </c>
      <c r="B93" s="22">
        <v>1736</v>
      </c>
    </row>
    <row r="94" spans="1:2" x14ac:dyDescent="0.25">
      <c r="A94" s="21">
        <v>37712</v>
      </c>
      <c r="B94" s="22">
        <v>1753.6666666666667</v>
      </c>
    </row>
    <row r="95" spans="1:2" x14ac:dyDescent="0.25">
      <c r="A95" s="21">
        <v>37803</v>
      </c>
      <c r="B95" s="22">
        <v>1889.6666666666667</v>
      </c>
    </row>
    <row r="96" spans="1:2" x14ac:dyDescent="0.25">
      <c r="A96" s="21">
        <v>37895</v>
      </c>
      <c r="B96" s="22">
        <v>2035.6666666666667</v>
      </c>
    </row>
    <row r="97" spans="1:2" x14ac:dyDescent="0.25">
      <c r="A97" s="21">
        <v>37987</v>
      </c>
      <c r="B97" s="22">
        <v>1918.3333333333333</v>
      </c>
    </row>
    <row r="98" spans="1:2" x14ac:dyDescent="0.25">
      <c r="A98" s="21">
        <v>38078</v>
      </c>
      <c r="B98" s="22">
        <v>1937.3333333333333</v>
      </c>
    </row>
    <row r="99" spans="1:2" x14ac:dyDescent="0.25">
      <c r="A99" s="21">
        <v>38169</v>
      </c>
      <c r="B99" s="22">
        <v>1977</v>
      </c>
    </row>
    <row r="100" spans="1:2" x14ac:dyDescent="0.25">
      <c r="A100" s="21">
        <v>38261</v>
      </c>
      <c r="B100" s="22">
        <v>1965.3333333333333</v>
      </c>
    </row>
    <row r="101" spans="1:2" x14ac:dyDescent="0.25">
      <c r="A101" s="21">
        <v>38353</v>
      </c>
      <c r="B101" s="22">
        <v>2071.6666666666665</v>
      </c>
    </row>
    <row r="102" spans="1:2" x14ac:dyDescent="0.25">
      <c r="A102" s="21">
        <v>38443</v>
      </c>
      <c r="B102" s="22">
        <v>2051.3333333333335</v>
      </c>
    </row>
    <row r="103" spans="1:2" x14ac:dyDescent="0.25">
      <c r="A103" s="21">
        <v>38534</v>
      </c>
      <c r="B103" s="22">
        <v>2100</v>
      </c>
    </row>
    <row r="104" spans="1:2" x14ac:dyDescent="0.25">
      <c r="A104" s="21">
        <v>38626</v>
      </c>
      <c r="B104" s="22">
        <v>2068.6666666666665</v>
      </c>
    </row>
    <row r="105" spans="1:2" x14ac:dyDescent="0.25">
      <c r="A105" s="21">
        <v>38718</v>
      </c>
      <c r="B105" s="22">
        <v>2120.3333333333335</v>
      </c>
    </row>
    <row r="106" spans="1:2" x14ac:dyDescent="0.25">
      <c r="A106" s="21">
        <v>38808</v>
      </c>
      <c r="B106" s="22">
        <v>1855</v>
      </c>
    </row>
    <row r="107" spans="1:2" x14ac:dyDescent="0.25">
      <c r="A107" s="21">
        <v>38899</v>
      </c>
      <c r="B107" s="22">
        <v>1702.3333333333333</v>
      </c>
    </row>
    <row r="108" spans="1:2" x14ac:dyDescent="0.25">
      <c r="A108" s="21">
        <v>38991</v>
      </c>
      <c r="B108" s="22">
        <v>1570</v>
      </c>
    </row>
    <row r="109" spans="1:2" x14ac:dyDescent="0.25">
      <c r="A109" s="21">
        <v>39083</v>
      </c>
      <c r="B109" s="22">
        <v>1461.3333333333333</v>
      </c>
    </row>
    <row r="110" spans="1:2" x14ac:dyDescent="0.25">
      <c r="A110" s="21">
        <v>39173</v>
      </c>
      <c r="B110" s="22">
        <v>1451</v>
      </c>
    </row>
    <row r="111" spans="1:2" x14ac:dyDescent="0.25">
      <c r="A111" s="21">
        <v>39264</v>
      </c>
      <c r="B111" s="22">
        <v>1289</v>
      </c>
    </row>
    <row r="112" spans="1:2" x14ac:dyDescent="0.25">
      <c r="A112" s="21">
        <v>39356</v>
      </c>
      <c r="B112" s="22">
        <v>1166</v>
      </c>
    </row>
    <row r="113" spans="1:2" x14ac:dyDescent="0.25">
      <c r="A113" s="21">
        <v>39448</v>
      </c>
      <c r="B113" s="22">
        <v>1064</v>
      </c>
    </row>
    <row r="114" spans="1:2" x14ac:dyDescent="0.25">
      <c r="A114" s="21">
        <v>39539</v>
      </c>
      <c r="B114" s="22">
        <v>1010.6666666666666</v>
      </c>
    </row>
    <row r="115" spans="1:2" x14ac:dyDescent="0.25">
      <c r="A115" s="21">
        <v>39630</v>
      </c>
      <c r="B115" s="22">
        <v>862.33333333333337</v>
      </c>
    </row>
    <row r="116" spans="1:2" x14ac:dyDescent="0.25">
      <c r="A116" s="21">
        <v>39722</v>
      </c>
      <c r="B116" s="22">
        <v>663</v>
      </c>
    </row>
    <row r="117" spans="1:2" x14ac:dyDescent="0.25">
      <c r="A117" s="21">
        <v>39814</v>
      </c>
      <c r="B117" s="22">
        <v>525.66666666666663</v>
      </c>
    </row>
    <row r="118" spans="1:2" x14ac:dyDescent="0.25">
      <c r="A118" s="21">
        <v>39904</v>
      </c>
      <c r="B118" s="22">
        <v>534.33333333333337</v>
      </c>
    </row>
    <row r="119" spans="1:2" x14ac:dyDescent="0.25">
      <c r="A119" s="21">
        <v>39995</v>
      </c>
      <c r="B119" s="22">
        <v>588.33333333333337</v>
      </c>
    </row>
    <row r="120" spans="1:2" x14ac:dyDescent="0.25">
      <c r="A120" s="21">
        <v>40087</v>
      </c>
      <c r="B120" s="22">
        <v>567.66666666666663</v>
      </c>
    </row>
    <row r="121" spans="1:2" x14ac:dyDescent="0.25">
      <c r="A121" s="21">
        <v>40179</v>
      </c>
      <c r="B121" s="22">
        <v>618</v>
      </c>
    </row>
    <row r="122" spans="1:2" x14ac:dyDescent="0.25">
      <c r="A122" s="21">
        <v>40269</v>
      </c>
      <c r="B122" s="22">
        <v>602</v>
      </c>
    </row>
    <row r="123" spans="1:2" x14ac:dyDescent="0.25">
      <c r="A123" s="21">
        <v>40360</v>
      </c>
      <c r="B123" s="22">
        <v>579.66666666666663</v>
      </c>
    </row>
    <row r="124" spans="1:2" x14ac:dyDescent="0.25">
      <c r="A124" s="21">
        <v>40452</v>
      </c>
      <c r="B124" s="22">
        <v>542.33333333333337</v>
      </c>
    </row>
    <row r="125" spans="1:2" x14ac:dyDescent="0.25">
      <c r="A125" s="21">
        <v>40544</v>
      </c>
      <c r="B125" s="22">
        <v>582.33333333333337</v>
      </c>
    </row>
    <row r="126" spans="1:2" x14ac:dyDescent="0.25">
      <c r="A126" s="21">
        <v>40634</v>
      </c>
      <c r="B126" s="22">
        <v>574.33333333333337</v>
      </c>
    </row>
    <row r="127" spans="1:2" x14ac:dyDescent="0.25">
      <c r="A127" s="21">
        <v>40725</v>
      </c>
      <c r="B127" s="22">
        <v>619.33333333333337</v>
      </c>
    </row>
    <row r="128" spans="1:2" x14ac:dyDescent="0.25">
      <c r="A128" s="21">
        <v>40817</v>
      </c>
      <c r="B128" s="22">
        <v>671.66666666666663</v>
      </c>
    </row>
    <row r="129" spans="1:2" x14ac:dyDescent="0.25">
      <c r="A129" s="21">
        <v>40909</v>
      </c>
      <c r="B129" s="22">
        <v>707.33333333333337</v>
      </c>
    </row>
    <row r="130" spans="1:2" x14ac:dyDescent="0.25">
      <c r="A130" s="21">
        <v>41000</v>
      </c>
      <c r="B130" s="22">
        <v>739.33333333333337</v>
      </c>
    </row>
    <row r="131" spans="1:2" x14ac:dyDescent="0.25">
      <c r="A131" s="21">
        <v>41091</v>
      </c>
      <c r="B131" s="22">
        <v>780.33333333333337</v>
      </c>
    </row>
    <row r="132" spans="1:2" x14ac:dyDescent="0.25">
      <c r="A132" s="21">
        <v>41183</v>
      </c>
      <c r="B132" s="22">
        <v>908</v>
      </c>
    </row>
    <row r="133" spans="1:2" x14ac:dyDescent="0.25">
      <c r="A133" s="21">
        <v>41275</v>
      </c>
      <c r="B133" s="22">
        <v>953.33333333333337</v>
      </c>
    </row>
    <row r="134" spans="1:2" x14ac:dyDescent="0.25">
      <c r="A134" s="21">
        <v>41365</v>
      </c>
      <c r="B134" s="22">
        <v>868</v>
      </c>
    </row>
    <row r="135" spans="1:2" x14ac:dyDescent="0.25">
      <c r="A135" s="21">
        <v>41456</v>
      </c>
      <c r="B135" s="22">
        <v>882.33333333333337</v>
      </c>
    </row>
    <row r="136" spans="1:2" x14ac:dyDescent="0.25">
      <c r="A136" s="21">
        <v>41548</v>
      </c>
      <c r="B136" s="22">
        <v>1009</v>
      </c>
    </row>
    <row r="137" spans="1:2" x14ac:dyDescent="0.25">
      <c r="A137" s="21">
        <v>41640</v>
      </c>
      <c r="B137" s="22">
        <v>934</v>
      </c>
    </row>
    <row r="138" spans="1:2" x14ac:dyDescent="0.25">
      <c r="A138" s="21">
        <v>41730</v>
      </c>
      <c r="B138" s="22">
        <v>987</v>
      </c>
    </row>
    <row r="139" spans="1:2" x14ac:dyDescent="0.25">
      <c r="A139" s="21">
        <v>41821</v>
      </c>
      <c r="B139" s="22">
        <v>1030.6666666666667</v>
      </c>
    </row>
    <row r="140" spans="1:2" x14ac:dyDescent="0.25">
      <c r="A140" s="21">
        <v>41913</v>
      </c>
      <c r="B140" s="22">
        <v>1049.3333333333333</v>
      </c>
    </row>
    <row r="141" spans="1:2" x14ac:dyDescent="0.25">
      <c r="A141" s="21">
        <v>42005</v>
      </c>
      <c r="B141" s="22">
        <v>980.66666666666663</v>
      </c>
    </row>
    <row r="142" spans="1:2" x14ac:dyDescent="0.25">
      <c r="A142" s="21">
        <v>42095</v>
      </c>
      <c r="B142" s="22">
        <v>1157</v>
      </c>
    </row>
    <row r="143" spans="1:2" x14ac:dyDescent="0.25">
      <c r="A143" s="21">
        <v>42186</v>
      </c>
      <c r="B143" s="22">
        <v>1161.6666666666667</v>
      </c>
    </row>
    <row r="144" spans="1:2" x14ac:dyDescent="0.25">
      <c r="A144" s="21">
        <v>42278</v>
      </c>
      <c r="B144" s="22">
        <v>1129.3333333333333</v>
      </c>
    </row>
    <row r="145" spans="1:5" x14ac:dyDescent="0.25">
      <c r="A145" s="21">
        <v>42370</v>
      </c>
      <c r="B145" s="22">
        <v>1145.6666666666667</v>
      </c>
    </row>
    <row r="146" spans="1:5" x14ac:dyDescent="0.25">
      <c r="A146" s="21">
        <v>42461</v>
      </c>
      <c r="B146" s="22">
        <v>1160.6666666666667</v>
      </c>
    </row>
    <row r="147" spans="1:5" x14ac:dyDescent="0.25">
      <c r="A147" s="21">
        <v>42552</v>
      </c>
      <c r="B147" s="22">
        <v>1151.3333333333333</v>
      </c>
    </row>
    <row r="148" spans="1:5" x14ac:dyDescent="0.25">
      <c r="A148" s="21">
        <v>42644</v>
      </c>
      <c r="B148" s="22">
        <v>1254</v>
      </c>
    </row>
    <row r="149" spans="1:5" x14ac:dyDescent="0.25">
      <c r="A149" s="21">
        <v>42736</v>
      </c>
      <c r="B149" s="22">
        <v>1230.6666666666667</v>
      </c>
    </row>
    <row r="150" spans="1:5" x14ac:dyDescent="0.25">
      <c r="A150" s="21">
        <v>42826</v>
      </c>
      <c r="B150" s="22">
        <v>1169.3333333333333</v>
      </c>
    </row>
    <row r="151" spans="1:5" x14ac:dyDescent="0.25">
      <c r="A151" s="21">
        <v>42917</v>
      </c>
      <c r="B151" s="22">
        <v>1175.3333333333333</v>
      </c>
    </row>
    <row r="152" spans="1:5" x14ac:dyDescent="0.25">
      <c r="A152" s="21">
        <v>43009</v>
      </c>
      <c r="B152" s="22">
        <v>1259.6666666666667</v>
      </c>
    </row>
    <row r="153" spans="1:5" x14ac:dyDescent="0.25">
      <c r="A153" s="21">
        <v>43101</v>
      </c>
      <c r="B153" s="22">
        <v>1320.6666666666667</v>
      </c>
    </row>
    <row r="154" spans="1:5" x14ac:dyDescent="0.25">
      <c r="A154" s="21">
        <v>43191</v>
      </c>
      <c r="B154" s="22">
        <v>1259.6666666666667</v>
      </c>
    </row>
    <row r="155" spans="1:5" x14ac:dyDescent="0.25">
      <c r="A155" s="21">
        <v>43282</v>
      </c>
      <c r="B155" s="22">
        <v>1233</v>
      </c>
    </row>
    <row r="156" spans="1:5" x14ac:dyDescent="0.25">
      <c r="A156" s="21">
        <v>43374</v>
      </c>
      <c r="B156" s="22">
        <v>1185</v>
      </c>
    </row>
    <row r="157" spans="1:5" x14ac:dyDescent="0.25">
      <c r="A157" s="21">
        <v>43466</v>
      </c>
      <c r="B157" s="22">
        <v>1213</v>
      </c>
    </row>
    <row r="158" spans="1:5" x14ac:dyDescent="0.25">
      <c r="A158" s="21">
        <v>43556</v>
      </c>
      <c r="B158" s="22">
        <v>1255.6666666666667</v>
      </c>
    </row>
    <row r="159" spans="1:5" x14ac:dyDescent="0.25">
      <c r="A159" s="21">
        <v>43647</v>
      </c>
      <c r="B159" s="22">
        <v>1281.6666666666667</v>
      </c>
    </row>
    <row r="160" spans="1:5" x14ac:dyDescent="0.25">
      <c r="A160" s="21">
        <v>43739</v>
      </c>
      <c r="B160" s="22">
        <v>1441</v>
      </c>
      <c r="C160" s="22">
        <v>1441</v>
      </c>
      <c r="D160" s="22">
        <v>1441</v>
      </c>
      <c r="E160" s="22">
        <v>1441</v>
      </c>
    </row>
    <row r="161" spans="1:5" x14ac:dyDescent="0.25">
      <c r="A161" s="21">
        <v>43831</v>
      </c>
      <c r="C161" s="22">
        <f t="shared" ref="C161:C200" si="0">_xlfn.FORECAST.ETS(A161,$B$2:$B$160,$A$2:$A$160,1,1)</f>
        <v>1438.1145211368523</v>
      </c>
      <c r="D161" s="22">
        <f t="shared" ref="D161:D200" si="1">C161-_xlfn.FORECAST.ETS.CONFINT(A161,$B$2:$B$160,$A$2:$A$160,0.95,1,1)</f>
        <v>1246.4146478305524</v>
      </c>
      <c r="E161" s="22">
        <f t="shared" ref="E161:E200" si="2">C161+_xlfn.FORECAST.ETS.CONFINT(A161,$B$2:$B$160,$A$2:$A$160,0.95,1,1)</f>
        <v>1629.8143944431522</v>
      </c>
    </row>
    <row r="162" spans="1:5" x14ac:dyDescent="0.25">
      <c r="A162" s="21">
        <v>43922</v>
      </c>
      <c r="C162" s="22">
        <f t="shared" si="0"/>
        <v>1435.2290422737042</v>
      </c>
      <c r="D162" s="22">
        <f t="shared" si="1"/>
        <v>1164.259999914078</v>
      </c>
      <c r="E162" s="22">
        <f t="shared" si="2"/>
        <v>1706.1980846333304</v>
      </c>
    </row>
    <row r="163" spans="1:5" x14ac:dyDescent="0.25">
      <c r="A163" s="21">
        <v>44013</v>
      </c>
      <c r="C163" s="22">
        <f t="shared" si="0"/>
        <v>1432.3435634105567</v>
      </c>
      <c r="D163" s="22">
        <f t="shared" si="1"/>
        <v>1100.4202841080282</v>
      </c>
      <c r="E163" s="22">
        <f t="shared" si="2"/>
        <v>1764.2668427130852</v>
      </c>
    </row>
    <row r="164" spans="1:5" x14ac:dyDescent="0.25">
      <c r="A164" s="21">
        <v>44105</v>
      </c>
      <c r="C164" s="22">
        <f t="shared" si="0"/>
        <v>1429.4580845474084</v>
      </c>
      <c r="D164" s="22">
        <f t="shared" si="1"/>
        <v>1046.0582420848841</v>
      </c>
      <c r="E164" s="22">
        <f t="shared" si="2"/>
        <v>1812.8579270099326</v>
      </c>
    </row>
    <row r="165" spans="1:5" x14ac:dyDescent="0.25">
      <c r="A165" s="21">
        <v>44197</v>
      </c>
      <c r="C165" s="22">
        <f t="shared" si="0"/>
        <v>1426.5726056842609</v>
      </c>
      <c r="D165" s="22">
        <f t="shared" si="1"/>
        <v>997.74697330320987</v>
      </c>
      <c r="E165" s="22">
        <f t="shared" si="2"/>
        <v>1855.3982380653119</v>
      </c>
    </row>
    <row r="166" spans="1:5" x14ac:dyDescent="0.25">
      <c r="A166" s="21">
        <v>44287</v>
      </c>
      <c r="C166" s="22">
        <f t="shared" si="0"/>
        <v>1423.6871268211128</v>
      </c>
      <c r="D166" s="22">
        <f t="shared" si="1"/>
        <v>953.72852417531976</v>
      </c>
      <c r="E166" s="22">
        <f t="shared" si="2"/>
        <v>1893.6457294669058</v>
      </c>
    </row>
    <row r="167" spans="1:5" x14ac:dyDescent="0.25">
      <c r="A167" s="21">
        <v>44378</v>
      </c>
      <c r="C167" s="22">
        <f t="shared" si="0"/>
        <v>1420.8016479579653</v>
      </c>
      <c r="D167" s="22">
        <f t="shared" si="1"/>
        <v>912.9586522011017</v>
      </c>
      <c r="E167" s="22">
        <f t="shared" si="2"/>
        <v>1928.6446437148288</v>
      </c>
    </row>
    <row r="168" spans="1:5" x14ac:dyDescent="0.25">
      <c r="A168" s="21">
        <v>44470</v>
      </c>
      <c r="C168" s="22">
        <f t="shared" si="0"/>
        <v>1417.916169094817</v>
      </c>
      <c r="D168" s="22">
        <f t="shared" si="1"/>
        <v>874.75711605395179</v>
      </c>
      <c r="E168" s="22">
        <f t="shared" si="2"/>
        <v>1961.075222135682</v>
      </c>
    </row>
    <row r="169" spans="1:5" x14ac:dyDescent="0.25">
      <c r="A169" s="21">
        <v>44562</v>
      </c>
      <c r="C169" s="22">
        <f t="shared" si="0"/>
        <v>1415.0306902316695</v>
      </c>
      <c r="D169" s="22">
        <f t="shared" si="1"/>
        <v>838.65155512934814</v>
      </c>
      <c r="E169" s="22">
        <f t="shared" si="2"/>
        <v>1991.4098253339907</v>
      </c>
    </row>
    <row r="170" spans="1:5" x14ac:dyDescent="0.25">
      <c r="A170" s="21">
        <v>44652</v>
      </c>
      <c r="C170" s="22">
        <f t="shared" si="0"/>
        <v>1412.1452113685214</v>
      </c>
      <c r="D170" s="22">
        <f t="shared" si="1"/>
        <v>804.29816376514577</v>
      </c>
      <c r="E170" s="22">
        <f t="shared" si="2"/>
        <v>2019.9922589718969</v>
      </c>
    </row>
    <row r="171" spans="1:5" x14ac:dyDescent="0.25">
      <c r="A171" s="21">
        <v>44743</v>
      </c>
      <c r="C171" s="22">
        <f t="shared" si="0"/>
        <v>1409.2597325053739</v>
      </c>
      <c r="D171" s="22">
        <f t="shared" si="1"/>
        <v>771.43749387265473</v>
      </c>
      <c r="E171" s="22">
        <f t="shared" si="2"/>
        <v>2047.0819711380932</v>
      </c>
    </row>
    <row r="172" spans="1:5" x14ac:dyDescent="0.25">
      <c r="A172" s="21">
        <v>44835</v>
      </c>
      <c r="C172" s="22">
        <f t="shared" si="0"/>
        <v>1406.3742536422255</v>
      </c>
      <c r="D172" s="22">
        <f t="shared" si="1"/>
        <v>739.86806063129643</v>
      </c>
      <c r="E172" s="22">
        <f t="shared" si="2"/>
        <v>2072.8804466531546</v>
      </c>
    </row>
    <row r="173" spans="1:5" x14ac:dyDescent="0.25">
      <c r="A173" s="21">
        <v>44927</v>
      </c>
      <c r="C173" s="22">
        <f t="shared" si="0"/>
        <v>1403.4887747790783</v>
      </c>
      <c r="D173" s="22">
        <f t="shared" si="1"/>
        <v>709.42970059286097</v>
      </c>
      <c r="E173" s="22">
        <f t="shared" si="2"/>
        <v>2097.5478489652955</v>
      </c>
    </row>
    <row r="174" spans="1:5" x14ac:dyDescent="0.25">
      <c r="A174" s="21">
        <v>45017</v>
      </c>
      <c r="C174" s="22">
        <f t="shared" si="0"/>
        <v>1400.6032959159299</v>
      </c>
      <c r="D174" s="22">
        <f t="shared" si="1"/>
        <v>679.99260975657444</v>
      </c>
      <c r="E174" s="22">
        <f t="shared" si="2"/>
        <v>2121.2139820752855</v>
      </c>
    </row>
    <row r="175" spans="1:5" x14ac:dyDescent="0.25">
      <c r="A175" s="21">
        <v>45108</v>
      </c>
      <c r="C175" s="22">
        <f t="shared" si="0"/>
        <v>1397.7178170527825</v>
      </c>
      <c r="D175" s="22">
        <f t="shared" si="1"/>
        <v>651.44985816663984</v>
      </c>
      <c r="E175" s="22">
        <f t="shared" si="2"/>
        <v>2143.9857759389251</v>
      </c>
    </row>
    <row r="176" spans="1:5" x14ac:dyDescent="0.25">
      <c r="A176" s="21">
        <v>45200</v>
      </c>
      <c r="C176" s="22">
        <f t="shared" si="0"/>
        <v>1394.8323381896341</v>
      </c>
      <c r="D176" s="22">
        <f t="shared" si="1"/>
        <v>623.71212167536783</v>
      </c>
      <c r="E176" s="22">
        <f t="shared" si="2"/>
        <v>2165.9525547039002</v>
      </c>
    </row>
    <row r="177" spans="1:5" x14ac:dyDescent="0.25">
      <c r="A177" s="21">
        <v>45292</v>
      </c>
      <c r="C177" s="22">
        <f t="shared" si="0"/>
        <v>1391.9468593264869</v>
      </c>
      <c r="D177" s="22">
        <f t="shared" si="1"/>
        <v>596.70387754324736</v>
      </c>
      <c r="E177" s="22">
        <f t="shared" si="2"/>
        <v>2187.1898411097263</v>
      </c>
    </row>
    <row r="178" spans="1:5" x14ac:dyDescent="0.25">
      <c r="A178" s="21">
        <v>45383</v>
      </c>
      <c r="C178" s="22">
        <f t="shared" si="0"/>
        <v>1389.0613804633385</v>
      </c>
      <c r="D178" s="22">
        <f t="shared" si="1"/>
        <v>570.36059554051963</v>
      </c>
      <c r="E178" s="22">
        <f t="shared" si="2"/>
        <v>2207.7621653861574</v>
      </c>
    </row>
    <row r="179" spans="1:5" x14ac:dyDescent="0.25">
      <c r="A179" s="21">
        <v>45474</v>
      </c>
      <c r="C179" s="22">
        <f t="shared" si="0"/>
        <v>1386.1759016001911</v>
      </c>
      <c r="D179" s="22">
        <f t="shared" si="1"/>
        <v>544.62662360874924</v>
      </c>
      <c r="E179" s="22">
        <f t="shared" si="2"/>
        <v>2227.7251795916327</v>
      </c>
    </row>
    <row r="180" spans="1:5" x14ac:dyDescent="0.25">
      <c r="A180" s="21">
        <v>45566</v>
      </c>
      <c r="C180" s="22">
        <f t="shared" si="0"/>
        <v>1383.2904227370427</v>
      </c>
      <c r="D180" s="22">
        <f t="shared" si="1"/>
        <v>519.45356907935547</v>
      </c>
      <c r="E180" s="22">
        <f t="shared" si="2"/>
        <v>2247.12727639473</v>
      </c>
    </row>
    <row r="181" spans="1:5" x14ac:dyDescent="0.25">
      <c r="A181" s="21">
        <v>45658</v>
      </c>
      <c r="C181" s="22">
        <f t="shared" si="0"/>
        <v>1380.4049438738955</v>
      </c>
      <c r="D181" s="22">
        <f t="shared" si="1"/>
        <v>494.79904050670973</v>
      </c>
      <c r="E181" s="22">
        <f t="shared" si="2"/>
        <v>2266.0108472410811</v>
      </c>
    </row>
    <row r="182" spans="1:5" x14ac:dyDescent="0.25">
      <c r="A182" s="21">
        <v>45748</v>
      </c>
      <c r="C182" s="22">
        <f t="shared" si="0"/>
        <v>1377.5194650107471</v>
      </c>
      <c r="D182" s="22">
        <f t="shared" si="1"/>
        <v>470.62565655774529</v>
      </c>
      <c r="E182" s="22">
        <f t="shared" si="2"/>
        <v>2284.4132734637487</v>
      </c>
    </row>
    <row r="183" spans="1:5" x14ac:dyDescent="0.25">
      <c r="A183" s="21">
        <v>45839</v>
      </c>
      <c r="C183" s="22">
        <f t="shared" si="0"/>
        <v>1374.6339861475997</v>
      </c>
      <c r="D183" s="22">
        <f t="shared" si="1"/>
        <v>446.90025579732401</v>
      </c>
      <c r="E183" s="22">
        <f t="shared" si="2"/>
        <v>2302.3677164978753</v>
      </c>
    </row>
    <row r="184" spans="1:5" x14ac:dyDescent="0.25">
      <c r="A184" s="21">
        <v>45931</v>
      </c>
      <c r="C184" s="22">
        <f t="shared" si="0"/>
        <v>1371.7485072844515</v>
      </c>
      <c r="D184" s="22">
        <f t="shared" si="1"/>
        <v>423.5932597462463</v>
      </c>
      <c r="E184" s="22">
        <f t="shared" si="2"/>
        <v>2319.903754822657</v>
      </c>
    </row>
    <row r="185" spans="1:5" x14ac:dyDescent="0.25">
      <c r="A185" s="21">
        <v>46023</v>
      </c>
      <c r="C185" s="22">
        <f t="shared" si="0"/>
        <v>1368.8630284213041</v>
      </c>
      <c r="D185" s="22">
        <f t="shared" si="1"/>
        <v>400.67815438026355</v>
      </c>
      <c r="E185" s="22">
        <f t="shared" si="2"/>
        <v>2337.0479024623446</v>
      </c>
    </row>
    <row r="186" spans="1:5" x14ac:dyDescent="0.25">
      <c r="A186" s="21">
        <v>46113</v>
      </c>
      <c r="C186" s="22">
        <f t="shared" si="0"/>
        <v>1365.9775495581557</v>
      </c>
      <c r="D186" s="22">
        <f t="shared" si="1"/>
        <v>378.13106422239719</v>
      </c>
      <c r="E186" s="22">
        <f t="shared" si="2"/>
        <v>2353.8240348939144</v>
      </c>
    </row>
    <row r="187" spans="1:5" x14ac:dyDescent="0.25">
      <c r="A187" s="21">
        <v>46204</v>
      </c>
      <c r="C187" s="22">
        <f t="shared" si="0"/>
        <v>1363.0920706950083</v>
      </c>
      <c r="D187" s="22">
        <f t="shared" si="1"/>
        <v>355.93039959301734</v>
      </c>
      <c r="E187" s="22">
        <f t="shared" si="2"/>
        <v>2370.2537417969993</v>
      </c>
    </row>
    <row r="188" spans="1:5" x14ac:dyDescent="0.25">
      <c r="A188" s="21">
        <v>46296</v>
      </c>
      <c r="C188" s="22">
        <f t="shared" si="0"/>
        <v>1360.2065918318601</v>
      </c>
      <c r="D188" s="22">
        <f t="shared" si="1"/>
        <v>334.05656222615971</v>
      </c>
      <c r="E188" s="22">
        <f t="shared" si="2"/>
        <v>2386.3566214375605</v>
      </c>
    </row>
    <row r="189" spans="1:5" x14ac:dyDescent="0.25">
      <c r="A189" s="21">
        <v>46388</v>
      </c>
      <c r="C189" s="22">
        <f t="shared" si="0"/>
        <v>1357.3211129687127</v>
      </c>
      <c r="D189" s="22">
        <f t="shared" si="1"/>
        <v>312.49169786959283</v>
      </c>
      <c r="E189" s="22">
        <f t="shared" si="2"/>
        <v>2402.1505280678325</v>
      </c>
    </row>
    <row r="190" spans="1:5" x14ac:dyDescent="0.25">
      <c r="A190" s="21">
        <v>46478</v>
      </c>
      <c r="C190" s="22">
        <f t="shared" si="0"/>
        <v>1354.4356341055643</v>
      </c>
      <c r="D190" s="22">
        <f t="shared" si="1"/>
        <v>291.21948701956148</v>
      </c>
      <c r="E190" s="22">
        <f t="shared" si="2"/>
        <v>2417.6517811915674</v>
      </c>
    </row>
    <row r="191" spans="1:5" x14ac:dyDescent="0.25">
      <c r="A191" s="21">
        <v>46569</v>
      </c>
      <c r="C191" s="22">
        <f t="shared" si="0"/>
        <v>1351.5501552424168</v>
      </c>
      <c r="D191" s="22">
        <f t="shared" si="1"/>
        <v>270.2249668455263</v>
      </c>
      <c r="E191" s="22">
        <f t="shared" si="2"/>
        <v>2432.8753436393072</v>
      </c>
    </row>
    <row r="192" spans="1:5" x14ac:dyDescent="0.25">
      <c r="A192" s="21">
        <v>46661</v>
      </c>
      <c r="C192" s="22">
        <f t="shared" si="0"/>
        <v>1348.6646763792687</v>
      </c>
      <c r="D192" s="22">
        <f t="shared" si="1"/>
        <v>249.49437880680011</v>
      </c>
      <c r="E192" s="22">
        <f t="shared" si="2"/>
        <v>2447.8349739517371</v>
      </c>
    </row>
    <row r="193" spans="1:5" x14ac:dyDescent="0.25">
      <c r="A193" s="21">
        <v>46753</v>
      </c>
      <c r="C193" s="22">
        <f t="shared" si="0"/>
        <v>1345.7791975161213</v>
      </c>
      <c r="D193" s="22">
        <f t="shared" si="1"/>
        <v>229.01503757275077</v>
      </c>
      <c r="E193" s="22">
        <f t="shared" si="2"/>
        <v>2462.5433574594917</v>
      </c>
    </row>
    <row r="194" spans="1:5" x14ac:dyDescent="0.25">
      <c r="A194" s="21">
        <v>46844</v>
      </c>
      <c r="C194" s="22">
        <f t="shared" si="0"/>
        <v>1342.8937186529729</v>
      </c>
      <c r="D194" s="22">
        <f t="shared" si="1"/>
        <v>208.77521771725765</v>
      </c>
      <c r="E194" s="22">
        <f t="shared" si="2"/>
        <v>2477.0122195886879</v>
      </c>
    </row>
    <row r="195" spans="1:5" x14ac:dyDescent="0.25">
      <c r="A195" s="21">
        <v>46935</v>
      </c>
      <c r="C195" s="22">
        <f t="shared" si="0"/>
        <v>1340.0082397898257</v>
      </c>
      <c r="D195" s="22">
        <f t="shared" si="1"/>
        <v>188.76405532886292</v>
      </c>
      <c r="E195" s="22">
        <f t="shared" si="2"/>
        <v>2491.2524242507884</v>
      </c>
    </row>
    <row r="196" spans="1:5" x14ac:dyDescent="0.25">
      <c r="A196" s="21">
        <v>47027</v>
      </c>
      <c r="C196" s="22">
        <f t="shared" si="0"/>
        <v>1337.1227609266773</v>
      </c>
      <c r="D196" s="22">
        <f t="shared" si="1"/>
        <v>168.97146220581226</v>
      </c>
      <c r="E196" s="22">
        <f t="shared" si="2"/>
        <v>2505.2740596475423</v>
      </c>
    </row>
    <row r="197" spans="1:5" x14ac:dyDescent="0.25">
      <c r="A197" s="21">
        <v>47119</v>
      </c>
      <c r="C197" s="22">
        <f t="shared" si="0"/>
        <v>1334.2372820635298</v>
      </c>
      <c r="D197" s="22">
        <f t="shared" si="1"/>
        <v>149.38805072372429</v>
      </c>
      <c r="E197" s="22">
        <f t="shared" si="2"/>
        <v>2519.0865134033356</v>
      </c>
    </row>
    <row r="198" spans="1:5" x14ac:dyDescent="0.25">
      <c r="A198" s="21">
        <v>47209</v>
      </c>
      <c r="C198" s="22">
        <f t="shared" si="0"/>
        <v>1331.3518032003815</v>
      </c>
      <c r="D198" s="22">
        <f t="shared" si="1"/>
        <v>130.00506779768284</v>
      </c>
      <c r="E198" s="22">
        <f t="shared" si="2"/>
        <v>2532.6985386030801</v>
      </c>
    </row>
    <row r="199" spans="1:5" x14ac:dyDescent="0.25">
      <c r="A199" s="21">
        <v>47300</v>
      </c>
      <c r="C199" s="22">
        <f t="shared" si="0"/>
        <v>1328.4663243372343</v>
      </c>
      <c r="D199" s="22">
        <f t="shared" si="1"/>
        <v>110.81433662912605</v>
      </c>
      <c r="E199" s="22">
        <f t="shared" si="2"/>
        <v>2546.1183120453425</v>
      </c>
    </row>
    <row r="200" spans="1:5" x14ac:dyDescent="0.25">
      <c r="A200" s="21">
        <v>47392</v>
      </c>
      <c r="C200" s="22">
        <f t="shared" si="0"/>
        <v>1325.5808454740859</v>
      </c>
      <c r="D200" s="22">
        <f t="shared" si="1"/>
        <v>91.808205145014426</v>
      </c>
      <c r="E200" s="22">
        <f t="shared" si="2"/>
        <v>2559.3534858031571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A0A2-6BAB-4486-B2CB-F06FE377C550}">
  <dimension ref="A1:E240"/>
  <sheetViews>
    <sheetView workbookViewId="0"/>
  </sheetViews>
  <sheetFormatPr defaultRowHeight="12.5" x14ac:dyDescent="0.25"/>
  <cols>
    <col min="1" max="1" width="10.1796875" bestFit="1" customWidth="1"/>
    <col min="2" max="2" width="9.54296875" customWidth="1"/>
    <col min="3" max="3" width="18.453125" customWidth="1"/>
    <col min="4" max="4" width="33.7265625" customWidth="1"/>
    <col min="5" max="5" width="33.453125" customWidth="1"/>
  </cols>
  <sheetData>
    <row r="1" spans="1:5" x14ac:dyDescent="0.25">
      <c r="A1" t="s">
        <v>3</v>
      </c>
      <c r="B1" t="s">
        <v>0</v>
      </c>
      <c r="C1" t="s">
        <v>41</v>
      </c>
      <c r="D1" t="s">
        <v>42</v>
      </c>
      <c r="E1" t="s">
        <v>43</v>
      </c>
    </row>
    <row r="2" spans="1:5" x14ac:dyDescent="0.25">
      <c r="A2" s="21">
        <v>29312</v>
      </c>
      <c r="B2" s="24">
        <v>0.25095238095238093</v>
      </c>
    </row>
    <row r="3" spans="1:5" x14ac:dyDescent="0.25">
      <c r="A3" s="21">
        <v>29403</v>
      </c>
      <c r="B3" s="24">
        <v>0.58546874999999998</v>
      </c>
    </row>
    <row r="4" spans="1:5" x14ac:dyDescent="0.25">
      <c r="A4" s="21">
        <v>29495</v>
      </c>
      <c r="B4" s="24">
        <v>-0.7972131147540984</v>
      </c>
    </row>
    <row r="5" spans="1:5" x14ac:dyDescent="0.25">
      <c r="A5" s="21">
        <v>29587</v>
      </c>
      <c r="B5" s="24">
        <v>-0.61590163934426234</v>
      </c>
    </row>
    <row r="6" spans="1:5" x14ac:dyDescent="0.25">
      <c r="A6" s="21">
        <v>29677</v>
      </c>
      <c r="B6" s="24">
        <v>-0.94920634920634916</v>
      </c>
    </row>
    <row r="7" spans="1:5" x14ac:dyDescent="0.25">
      <c r="A7" s="21">
        <v>29768</v>
      </c>
      <c r="B7" s="24">
        <v>-1.183125</v>
      </c>
    </row>
    <row r="8" spans="1:5" x14ac:dyDescent="0.25">
      <c r="A8" s="21">
        <v>29860</v>
      </c>
      <c r="B8" s="24">
        <v>0.17147540983606557</v>
      </c>
    </row>
    <row r="9" spans="1:5" x14ac:dyDescent="0.25">
      <c r="A9" s="21">
        <v>29952</v>
      </c>
      <c r="B9" s="24">
        <v>-0.23442622950819672</v>
      </c>
    </row>
    <row r="10" spans="1:5" x14ac:dyDescent="0.25">
      <c r="A10" s="21">
        <v>30042</v>
      </c>
      <c r="B10" s="24">
        <v>-0.21714285714285714</v>
      </c>
    </row>
    <row r="11" spans="1:5" x14ac:dyDescent="0.25">
      <c r="A11" s="21">
        <v>30133</v>
      </c>
      <c r="B11" s="24">
        <v>0.48265625000000001</v>
      </c>
    </row>
    <row r="12" spans="1:5" x14ac:dyDescent="0.25">
      <c r="A12" s="21">
        <v>30225</v>
      </c>
      <c r="B12" s="24">
        <v>0.78737704918032791</v>
      </c>
    </row>
    <row r="13" spans="1:5" x14ac:dyDescent="0.25">
      <c r="A13" s="21">
        <v>30317</v>
      </c>
      <c r="B13" s="24">
        <v>1.0152380952380953</v>
      </c>
    </row>
    <row r="14" spans="1:5" x14ac:dyDescent="0.25">
      <c r="A14" s="21">
        <v>30407</v>
      </c>
      <c r="B14" s="24">
        <v>0.79396825396825399</v>
      </c>
    </row>
    <row r="15" spans="1:5" x14ac:dyDescent="0.25">
      <c r="A15" s="21">
        <v>30498</v>
      </c>
      <c r="B15" s="24">
        <v>0.7784375</v>
      </c>
    </row>
    <row r="16" spans="1:5" x14ac:dyDescent="0.25">
      <c r="A16" s="21">
        <v>30590</v>
      </c>
      <c r="B16" s="24">
        <v>0.9956666666666667</v>
      </c>
    </row>
    <row r="17" spans="1:2" x14ac:dyDescent="0.25">
      <c r="A17" s="21">
        <v>30682</v>
      </c>
      <c r="B17" s="24">
        <v>1.0298387096774193</v>
      </c>
    </row>
    <row r="18" spans="1:2" x14ac:dyDescent="0.25">
      <c r="A18" s="21">
        <v>30773</v>
      </c>
      <c r="B18" s="24">
        <v>0.84730158730158733</v>
      </c>
    </row>
    <row r="19" spans="1:2" x14ac:dyDescent="0.25">
      <c r="A19" s="21">
        <v>30864</v>
      </c>
      <c r="B19" s="24">
        <v>0.36031746031746031</v>
      </c>
    </row>
    <row r="20" spans="1:2" x14ac:dyDescent="0.25">
      <c r="A20" s="21">
        <v>30956</v>
      </c>
      <c r="B20" s="24">
        <v>0.92196721311475405</v>
      </c>
    </row>
    <row r="21" spans="1:2" x14ac:dyDescent="0.25">
      <c r="A21" s="21">
        <v>31048</v>
      </c>
      <c r="B21" s="24">
        <v>1.3115000000000001</v>
      </c>
    </row>
    <row r="22" spans="1:2" x14ac:dyDescent="0.25">
      <c r="A22" s="21">
        <v>31138</v>
      </c>
      <c r="B22" s="24">
        <v>1.421904761904762</v>
      </c>
    </row>
    <row r="23" spans="1:2" x14ac:dyDescent="0.25">
      <c r="A23" s="21">
        <v>31229</v>
      </c>
      <c r="B23" s="24">
        <v>1.4395238095238094</v>
      </c>
    </row>
    <row r="24" spans="1:2" x14ac:dyDescent="0.25">
      <c r="A24" s="21">
        <v>31321</v>
      </c>
      <c r="B24" s="24">
        <v>1.2316129032258065</v>
      </c>
    </row>
    <row r="25" spans="1:2" x14ac:dyDescent="0.25">
      <c r="A25" s="21">
        <v>31413</v>
      </c>
      <c r="B25" s="24">
        <v>0.78933333333333333</v>
      </c>
    </row>
    <row r="26" spans="1:2" x14ac:dyDescent="0.25">
      <c r="A26" s="21">
        <v>31503</v>
      </c>
      <c r="B26" s="24">
        <v>0.62015624999999996</v>
      </c>
    </row>
    <row r="27" spans="1:2" x14ac:dyDescent="0.25">
      <c r="A27" s="21">
        <v>31594</v>
      </c>
      <c r="B27" s="24">
        <v>0.85578125000000005</v>
      </c>
    </row>
    <row r="28" spans="1:2" x14ac:dyDescent="0.25">
      <c r="A28" s="21">
        <v>31686</v>
      </c>
      <c r="B28" s="24">
        <v>0.98822580645161295</v>
      </c>
    </row>
    <row r="29" spans="1:2" x14ac:dyDescent="0.25">
      <c r="A29" s="21">
        <v>31778</v>
      </c>
      <c r="B29" s="24">
        <v>0.84426229508196726</v>
      </c>
    </row>
    <row r="30" spans="1:2" x14ac:dyDescent="0.25">
      <c r="A30" s="21">
        <v>31868</v>
      </c>
      <c r="B30" s="24">
        <v>0.89269841269841266</v>
      </c>
    </row>
    <row r="31" spans="1:2" x14ac:dyDescent="0.25">
      <c r="A31" s="21">
        <v>31959</v>
      </c>
      <c r="B31" s="24">
        <v>1.0296875000000001</v>
      </c>
    </row>
    <row r="32" spans="1:2" x14ac:dyDescent="0.25">
      <c r="A32" s="21">
        <v>32051</v>
      </c>
      <c r="B32" s="24">
        <v>1.139032258064516</v>
      </c>
    </row>
    <row r="33" spans="1:2" x14ac:dyDescent="0.25">
      <c r="A33" s="21">
        <v>32143</v>
      </c>
      <c r="B33" s="24">
        <v>1.0593548387096774</v>
      </c>
    </row>
    <row r="34" spans="1:2" x14ac:dyDescent="0.25">
      <c r="A34" s="21">
        <v>32234</v>
      </c>
      <c r="B34" s="24">
        <v>1.0355555555555556</v>
      </c>
    </row>
    <row r="35" spans="1:2" x14ac:dyDescent="0.25">
      <c r="A35" s="21">
        <v>32325</v>
      </c>
      <c r="B35" s="24">
        <v>0.63843749999999999</v>
      </c>
    </row>
    <row r="36" spans="1:2" x14ac:dyDescent="0.25">
      <c r="A36" s="21">
        <v>32417</v>
      </c>
      <c r="B36" s="24">
        <v>0.24786885245901638</v>
      </c>
    </row>
    <row r="37" spans="1:2" x14ac:dyDescent="0.25">
      <c r="A37" s="21">
        <v>32509</v>
      </c>
      <c r="B37" s="24">
        <v>-0.20672131147540984</v>
      </c>
    </row>
    <row r="38" spans="1:2" x14ac:dyDescent="0.25">
      <c r="A38" s="21">
        <v>32599</v>
      </c>
      <c r="B38" s="24">
        <v>-0.18515624999999999</v>
      </c>
    </row>
    <row r="39" spans="1:2" x14ac:dyDescent="0.25">
      <c r="A39" s="21">
        <v>32690</v>
      </c>
      <c r="B39" s="24">
        <v>2.1587301587301589E-2</v>
      </c>
    </row>
    <row r="40" spans="1:2" x14ac:dyDescent="0.25">
      <c r="A40" s="21">
        <v>32782</v>
      </c>
      <c r="B40" s="24">
        <v>5.5322580645161289E-2</v>
      </c>
    </row>
    <row r="41" spans="1:2" x14ac:dyDescent="0.25">
      <c r="A41" s="21">
        <v>32874</v>
      </c>
      <c r="B41" s="24">
        <v>5.9032258064516126E-2</v>
      </c>
    </row>
    <row r="42" spans="1:2" x14ac:dyDescent="0.25">
      <c r="A42" s="21">
        <v>32964</v>
      </c>
      <c r="B42" s="24">
        <v>0.10301587301587302</v>
      </c>
    </row>
    <row r="43" spans="1:2" x14ac:dyDescent="0.25">
      <c r="A43" s="21">
        <v>33055</v>
      </c>
      <c r="B43" s="24">
        <v>0.60253968253968249</v>
      </c>
    </row>
    <row r="44" spans="1:2" x14ac:dyDescent="0.25">
      <c r="A44" s="21">
        <v>33147</v>
      </c>
      <c r="B44" s="24">
        <v>0.80016129032258065</v>
      </c>
    </row>
    <row r="45" spans="1:2" x14ac:dyDescent="0.25">
      <c r="A45" s="21">
        <v>33239</v>
      </c>
      <c r="B45" s="24">
        <v>0.98716666666666664</v>
      </c>
    </row>
    <row r="46" spans="1:2" x14ac:dyDescent="0.25">
      <c r="A46" s="21">
        <v>33329</v>
      </c>
      <c r="B46" s="24">
        <v>1.23140625</v>
      </c>
    </row>
    <row r="47" spans="1:2" x14ac:dyDescent="0.25">
      <c r="A47" s="21">
        <v>33420</v>
      </c>
      <c r="B47" s="24">
        <v>1.42890625</v>
      </c>
    </row>
    <row r="48" spans="1:2" x14ac:dyDescent="0.25">
      <c r="A48" s="21">
        <v>33512</v>
      </c>
      <c r="B48" s="24">
        <v>1.8412903225806452</v>
      </c>
    </row>
    <row r="49" spans="1:2" x14ac:dyDescent="0.25">
      <c r="A49" s="21">
        <v>33604</v>
      </c>
      <c r="B49" s="24">
        <v>2.0130645161290324</v>
      </c>
    </row>
    <row r="50" spans="1:2" x14ac:dyDescent="0.25">
      <c r="A50" s="21">
        <v>33695</v>
      </c>
      <c r="B50" s="24">
        <v>2.172857142857143</v>
      </c>
    </row>
    <row r="51" spans="1:2" x14ac:dyDescent="0.25">
      <c r="A51" s="21">
        <v>33786</v>
      </c>
      <c r="B51" s="24">
        <v>2.4679687499999998</v>
      </c>
    </row>
    <row r="52" spans="1:2" x14ac:dyDescent="0.25">
      <c r="A52" s="21">
        <v>33878</v>
      </c>
      <c r="B52" s="24">
        <v>2.2956451612903228</v>
      </c>
    </row>
    <row r="53" spans="1:2" x14ac:dyDescent="0.25">
      <c r="A53" s="21">
        <v>33970</v>
      </c>
      <c r="B53" s="24">
        <v>2.1250819672131147</v>
      </c>
    </row>
    <row r="54" spans="1:2" x14ac:dyDescent="0.25">
      <c r="A54" s="21">
        <v>34060</v>
      </c>
      <c r="B54" s="24">
        <v>1.9923809523809524</v>
      </c>
    </row>
    <row r="55" spans="1:2" x14ac:dyDescent="0.25">
      <c r="A55" s="21">
        <v>34151</v>
      </c>
      <c r="B55" s="24">
        <v>1.64140625</v>
      </c>
    </row>
    <row r="56" spans="1:2" x14ac:dyDescent="0.25">
      <c r="A56" s="21">
        <v>34243</v>
      </c>
      <c r="B56" s="24">
        <v>1.5309677419354839</v>
      </c>
    </row>
    <row r="57" spans="1:2" x14ac:dyDescent="0.25">
      <c r="A57" s="21">
        <v>34335</v>
      </c>
      <c r="B57" s="24">
        <v>1.5306451612903227</v>
      </c>
    </row>
    <row r="58" spans="1:2" x14ac:dyDescent="0.25">
      <c r="A58" s="21">
        <v>34425</v>
      </c>
      <c r="B58" s="24">
        <v>1.2627419354838709</v>
      </c>
    </row>
    <row r="59" spans="1:2" x14ac:dyDescent="0.25">
      <c r="A59" s="21">
        <v>34516</v>
      </c>
      <c r="B59" s="24">
        <v>1.0948437499999999</v>
      </c>
    </row>
    <row r="60" spans="1:2" x14ac:dyDescent="0.25">
      <c r="A60" s="21">
        <v>34608</v>
      </c>
      <c r="B60" s="24">
        <v>0.67459016393442628</v>
      </c>
    </row>
    <row r="61" spans="1:2" x14ac:dyDescent="0.25">
      <c r="A61" s="21">
        <v>34700</v>
      </c>
      <c r="B61" s="24">
        <v>0.35677419354838708</v>
      </c>
    </row>
    <row r="62" spans="1:2" x14ac:dyDescent="0.25">
      <c r="A62" s="21">
        <v>34790</v>
      </c>
      <c r="B62" s="24">
        <v>0.46841269841269839</v>
      </c>
    </row>
    <row r="63" spans="1:2" x14ac:dyDescent="0.25">
      <c r="A63" s="21">
        <v>34881</v>
      </c>
      <c r="B63" s="24">
        <v>0.4676190476190476</v>
      </c>
    </row>
    <row r="64" spans="1:2" x14ac:dyDescent="0.25">
      <c r="A64" s="21">
        <v>34973</v>
      </c>
      <c r="B64" s="24">
        <v>0.39548387096774196</v>
      </c>
    </row>
    <row r="65" spans="1:2" x14ac:dyDescent="0.25">
      <c r="A65" s="21">
        <v>35065</v>
      </c>
      <c r="B65" s="24">
        <v>0.64032258064516134</v>
      </c>
    </row>
    <row r="66" spans="1:2" x14ac:dyDescent="0.25">
      <c r="A66" s="21">
        <v>35156</v>
      </c>
      <c r="B66" s="24">
        <v>0.60328124999999999</v>
      </c>
    </row>
    <row r="67" spans="1:2" x14ac:dyDescent="0.25">
      <c r="A67" s="21">
        <v>35247</v>
      </c>
      <c r="B67" s="24">
        <v>0.6</v>
      </c>
    </row>
    <row r="68" spans="1:2" x14ac:dyDescent="0.25">
      <c r="A68" s="21">
        <v>35339</v>
      </c>
      <c r="B68" s="24">
        <v>0.55048387096774198</v>
      </c>
    </row>
    <row r="69" spans="1:2" x14ac:dyDescent="0.25">
      <c r="A69" s="21">
        <v>35431</v>
      </c>
      <c r="B69" s="24">
        <v>0.52233333333333332</v>
      </c>
    </row>
    <row r="70" spans="1:2" x14ac:dyDescent="0.25">
      <c r="A70" s="21">
        <v>35521</v>
      </c>
      <c r="B70" s="24">
        <v>0.42375000000000002</v>
      </c>
    </row>
    <row r="71" spans="1:2" x14ac:dyDescent="0.25">
      <c r="A71" s="21">
        <v>35612</v>
      </c>
      <c r="B71" s="24">
        <v>0.3384375</v>
      </c>
    </row>
    <row r="72" spans="1:2" x14ac:dyDescent="0.25">
      <c r="A72" s="21">
        <v>35704</v>
      </c>
      <c r="B72" s="24">
        <v>0.17177419354838711</v>
      </c>
    </row>
    <row r="73" spans="1:2" x14ac:dyDescent="0.25">
      <c r="A73" s="21">
        <v>35796</v>
      </c>
      <c r="B73" s="24">
        <v>0.14131147540983607</v>
      </c>
    </row>
    <row r="74" spans="1:2" x14ac:dyDescent="0.25">
      <c r="A74" s="21">
        <v>35886</v>
      </c>
      <c r="B74" s="24">
        <v>3.4920634920634921E-2</v>
      </c>
    </row>
    <row r="75" spans="1:2" x14ac:dyDescent="0.25">
      <c r="A75" s="21">
        <v>35977</v>
      </c>
      <c r="B75" s="24">
        <v>7.1249999999999994E-2</v>
      </c>
    </row>
    <row r="76" spans="1:2" x14ac:dyDescent="0.25">
      <c r="A76" s="21">
        <v>36069</v>
      </c>
      <c r="B76" s="24">
        <v>0.28564516129032258</v>
      </c>
    </row>
    <row r="77" spans="1:2" x14ac:dyDescent="0.25">
      <c r="A77" s="21">
        <v>36161</v>
      </c>
      <c r="B77" s="24">
        <v>0.13918032786885245</v>
      </c>
    </row>
    <row r="78" spans="1:2" x14ac:dyDescent="0.25">
      <c r="A78" s="21">
        <v>36251</v>
      </c>
      <c r="B78" s="24">
        <v>0.25703124999999999</v>
      </c>
    </row>
    <row r="79" spans="1:2" x14ac:dyDescent="0.25">
      <c r="A79" s="21">
        <v>36342</v>
      </c>
      <c r="B79" s="24">
        <v>0.25062499999999999</v>
      </c>
    </row>
    <row r="80" spans="1:2" x14ac:dyDescent="0.25">
      <c r="A80" s="21">
        <v>36434</v>
      </c>
      <c r="B80" s="24">
        <v>0.19661290322580646</v>
      </c>
    </row>
    <row r="81" spans="1:2" x14ac:dyDescent="0.25">
      <c r="A81" s="21">
        <v>36526</v>
      </c>
      <c r="B81" s="24">
        <v>-5.7936507936507939E-2</v>
      </c>
    </row>
    <row r="82" spans="1:2" x14ac:dyDescent="0.25">
      <c r="A82" s="21">
        <v>36617</v>
      </c>
      <c r="B82" s="24">
        <v>-0.38777777777777778</v>
      </c>
    </row>
    <row r="83" spans="1:2" x14ac:dyDescent="0.25">
      <c r="A83" s="21">
        <v>36708</v>
      </c>
      <c r="B83" s="24">
        <v>-0.32714285714285712</v>
      </c>
    </row>
    <row r="84" spans="1:2" x14ac:dyDescent="0.25">
      <c r="A84" s="21">
        <v>36800</v>
      </c>
      <c r="B84" s="24">
        <v>-0.14838709677419354</v>
      </c>
    </row>
    <row r="85" spans="1:2" x14ac:dyDescent="0.25">
      <c r="A85" s="21">
        <v>36892</v>
      </c>
      <c r="B85" s="24">
        <v>0.46403225806451615</v>
      </c>
    </row>
    <row r="86" spans="1:2" x14ac:dyDescent="0.25">
      <c r="A86" s="21">
        <v>36982</v>
      </c>
      <c r="B86" s="24">
        <v>1.0844444444444443</v>
      </c>
    </row>
    <row r="87" spans="1:2" x14ac:dyDescent="0.25">
      <c r="A87" s="21">
        <v>37073</v>
      </c>
      <c r="B87" s="24">
        <v>1.3195081967213116</v>
      </c>
    </row>
    <row r="88" spans="1:2" x14ac:dyDescent="0.25">
      <c r="A88" s="21">
        <v>37165</v>
      </c>
      <c r="B88" s="24">
        <v>1.895</v>
      </c>
    </row>
    <row r="89" spans="1:2" x14ac:dyDescent="0.25">
      <c r="A89" s="21">
        <v>37257</v>
      </c>
      <c r="B89" s="24">
        <v>1.8786666666666667</v>
      </c>
    </row>
    <row r="90" spans="1:2" x14ac:dyDescent="0.25">
      <c r="A90" s="21">
        <v>37347</v>
      </c>
      <c r="B90" s="24">
        <v>1.8721874999999999</v>
      </c>
    </row>
    <row r="91" spans="1:2" x14ac:dyDescent="0.25">
      <c r="A91" s="21">
        <v>37438</v>
      </c>
      <c r="B91" s="24">
        <v>2.0335937500000001</v>
      </c>
    </row>
    <row r="92" spans="1:2" x14ac:dyDescent="0.25">
      <c r="A92" s="21">
        <v>37530</v>
      </c>
      <c r="B92" s="24">
        <v>2.1151612903225807</v>
      </c>
    </row>
    <row r="93" spans="1:2" x14ac:dyDescent="0.25">
      <c r="A93" s="21">
        <v>37622</v>
      </c>
      <c r="B93" s="24">
        <v>2.270983606557377</v>
      </c>
    </row>
    <row r="94" spans="1:2" x14ac:dyDescent="0.25">
      <c r="A94" s="21">
        <v>37712</v>
      </c>
      <c r="B94" s="24">
        <v>2.1990476190476191</v>
      </c>
    </row>
    <row r="95" spans="1:2" x14ac:dyDescent="0.25">
      <c r="A95" s="21">
        <v>37803</v>
      </c>
      <c r="B95" s="24">
        <v>2.5493749999999999</v>
      </c>
    </row>
    <row r="96" spans="1:2" x14ac:dyDescent="0.25">
      <c r="A96" s="21">
        <v>37895</v>
      </c>
      <c r="B96" s="24">
        <v>2.4288709677419353</v>
      </c>
    </row>
    <row r="97" spans="1:2" x14ac:dyDescent="0.25">
      <c r="A97" s="21">
        <v>37987</v>
      </c>
      <c r="B97" s="24">
        <v>2.3233870967741934</v>
      </c>
    </row>
    <row r="98" spans="1:2" x14ac:dyDescent="0.25">
      <c r="A98" s="21">
        <v>38078</v>
      </c>
      <c r="B98" s="24">
        <v>2.1424193548387098</v>
      </c>
    </row>
    <row r="99" spans="1:2" x14ac:dyDescent="0.25">
      <c r="A99" s="21">
        <v>38169</v>
      </c>
      <c r="B99" s="24">
        <v>1.74484375</v>
      </c>
    </row>
    <row r="100" spans="1:2" x14ac:dyDescent="0.25">
      <c r="A100" s="21">
        <v>38261</v>
      </c>
      <c r="B100" s="24">
        <v>1.3533870967741934</v>
      </c>
    </row>
    <row r="101" spans="1:2" x14ac:dyDescent="0.25">
      <c r="A101" s="21">
        <v>38353</v>
      </c>
      <c r="B101" s="24">
        <v>0.84868852459016397</v>
      </c>
    </row>
    <row r="102" spans="1:2" x14ac:dyDescent="0.25">
      <c r="A102" s="21">
        <v>38443</v>
      </c>
      <c r="B102" s="24">
        <v>0.51265625000000004</v>
      </c>
    </row>
    <row r="103" spans="1:2" x14ac:dyDescent="0.25">
      <c r="A103" s="21">
        <v>38534</v>
      </c>
      <c r="B103" s="24">
        <v>0.25718750000000001</v>
      </c>
    </row>
    <row r="104" spans="1:2" x14ac:dyDescent="0.25">
      <c r="A104" s="21">
        <v>38626</v>
      </c>
      <c r="B104" s="24">
        <v>0.12360655737704918</v>
      </c>
    </row>
    <row r="105" spans="1:2" x14ac:dyDescent="0.25">
      <c r="A105" s="21">
        <v>38718</v>
      </c>
      <c r="B105" s="24">
        <v>-2.7580645161290322E-2</v>
      </c>
    </row>
    <row r="106" spans="1:2" x14ac:dyDescent="0.25">
      <c r="A106" s="21">
        <v>38808</v>
      </c>
      <c r="B106" s="24">
        <v>7.4761904761904766E-2</v>
      </c>
    </row>
    <row r="107" spans="1:2" x14ac:dyDescent="0.25">
      <c r="A107" s="21">
        <v>38899</v>
      </c>
      <c r="B107" s="24">
        <v>-3.5555555555555556E-2</v>
      </c>
    </row>
    <row r="108" spans="1:2" x14ac:dyDescent="0.25">
      <c r="A108" s="21">
        <v>38991</v>
      </c>
      <c r="B108" s="24">
        <v>-0.10693548387096774</v>
      </c>
    </row>
    <row r="109" spans="1:2" x14ac:dyDescent="0.25">
      <c r="A109" s="21">
        <v>39083</v>
      </c>
      <c r="B109" s="24">
        <v>-8.1451612903225806E-2</v>
      </c>
    </row>
    <row r="110" spans="1:2" x14ac:dyDescent="0.25">
      <c r="A110" s="21">
        <v>39173</v>
      </c>
      <c r="B110" s="24">
        <v>4.2343749999999999E-2</v>
      </c>
    </row>
    <row r="111" spans="1:2" x14ac:dyDescent="0.25">
      <c r="A111" s="21">
        <v>39264</v>
      </c>
      <c r="B111" s="24">
        <v>0.34761904761904761</v>
      </c>
    </row>
    <row r="112" spans="1:2" x14ac:dyDescent="0.25">
      <c r="A112" s="21">
        <v>39356</v>
      </c>
      <c r="B112" s="24">
        <v>0.77693548387096778</v>
      </c>
    </row>
    <row r="113" spans="1:2" x14ac:dyDescent="0.25">
      <c r="A113" s="21">
        <v>39448</v>
      </c>
      <c r="B113" s="24">
        <v>1.6359016393442622</v>
      </c>
    </row>
    <row r="114" spans="1:2" x14ac:dyDescent="0.25">
      <c r="A114" s="21">
        <v>39539</v>
      </c>
      <c r="B114" s="24">
        <v>1.4651562499999999</v>
      </c>
    </row>
    <row r="115" spans="1:2" x14ac:dyDescent="0.25">
      <c r="A115" s="21">
        <v>39630</v>
      </c>
      <c r="B115" s="24">
        <v>1.5021875</v>
      </c>
    </row>
    <row r="116" spans="1:2" x14ac:dyDescent="0.25">
      <c r="A116" s="21">
        <v>39722</v>
      </c>
      <c r="B116" s="24">
        <v>2.0191935483870966</v>
      </c>
    </row>
    <row r="117" spans="1:2" x14ac:dyDescent="0.25">
      <c r="A117" s="21">
        <v>39814</v>
      </c>
      <c r="B117" s="24">
        <v>1.8319672131147542</v>
      </c>
    </row>
    <row r="118" spans="1:2" x14ac:dyDescent="0.25">
      <c r="A118" s="21">
        <v>39904</v>
      </c>
      <c r="B118" s="24">
        <v>2.303174603174603</v>
      </c>
    </row>
    <row r="119" spans="1:2" x14ac:dyDescent="0.25">
      <c r="A119" s="21">
        <v>39995</v>
      </c>
      <c r="B119" s="24">
        <v>2.4878125</v>
      </c>
    </row>
    <row r="120" spans="1:2" x14ac:dyDescent="0.25">
      <c r="A120" s="21">
        <v>40087</v>
      </c>
      <c r="B120" s="24">
        <v>2.5861290322580643</v>
      </c>
    </row>
    <row r="121" spans="1:2" x14ac:dyDescent="0.25">
      <c r="A121" s="21">
        <v>40179</v>
      </c>
      <c r="B121" s="24">
        <v>2.8001639344262297</v>
      </c>
    </row>
    <row r="122" spans="1:2" x14ac:dyDescent="0.25">
      <c r="A122" s="21">
        <v>40269</v>
      </c>
      <c r="B122" s="24">
        <v>2.6193749999999998</v>
      </c>
    </row>
    <row r="123" spans="1:2" x14ac:dyDescent="0.25">
      <c r="A123" s="21">
        <v>40360</v>
      </c>
      <c r="B123" s="24">
        <v>2.2457812499999998</v>
      </c>
    </row>
    <row r="124" spans="1:2" x14ac:dyDescent="0.25">
      <c r="A124" s="21">
        <v>40452</v>
      </c>
      <c r="B124" s="24">
        <v>2.391290322580645</v>
      </c>
    </row>
    <row r="125" spans="1:2" x14ac:dyDescent="0.25">
      <c r="A125" s="21">
        <v>40544</v>
      </c>
      <c r="B125" s="24">
        <v>2.7637096774193548</v>
      </c>
    </row>
    <row r="126" spans="1:2" x14ac:dyDescent="0.25">
      <c r="A126" s="21">
        <v>40634</v>
      </c>
      <c r="B126" s="24">
        <v>2.6398412698412699</v>
      </c>
    </row>
    <row r="127" spans="1:2" x14ac:dyDescent="0.25">
      <c r="A127" s="21">
        <v>40725</v>
      </c>
      <c r="B127" s="24">
        <v>2.1349999999999998</v>
      </c>
    </row>
    <row r="128" spans="1:2" x14ac:dyDescent="0.25">
      <c r="A128" s="21">
        <v>40817</v>
      </c>
      <c r="B128" s="24">
        <v>1.7831147540983607</v>
      </c>
    </row>
    <row r="129" spans="1:2" x14ac:dyDescent="0.25">
      <c r="A129" s="21">
        <v>40909</v>
      </c>
      <c r="B129" s="24">
        <v>1.7504838709677419</v>
      </c>
    </row>
    <row r="130" spans="1:2" x14ac:dyDescent="0.25">
      <c r="A130" s="21">
        <v>41000</v>
      </c>
      <c r="B130" s="24">
        <v>1.5362499999999999</v>
      </c>
    </row>
    <row r="131" spans="1:2" x14ac:dyDescent="0.25">
      <c r="A131" s="21">
        <v>41091</v>
      </c>
      <c r="B131" s="24">
        <v>1.3834920634920636</v>
      </c>
    </row>
    <row r="132" spans="1:2" x14ac:dyDescent="0.25">
      <c r="A132" s="21">
        <v>41183</v>
      </c>
      <c r="B132" s="24">
        <v>1.4395081967213115</v>
      </c>
    </row>
    <row r="133" spans="1:2" x14ac:dyDescent="0.25">
      <c r="A133" s="21">
        <v>41275</v>
      </c>
      <c r="B133" s="24">
        <v>1.6881666666666666</v>
      </c>
    </row>
    <row r="134" spans="1:2" x14ac:dyDescent="0.25">
      <c r="A134" s="21">
        <v>41365</v>
      </c>
      <c r="B134" s="24">
        <v>1.71609375</v>
      </c>
    </row>
    <row r="135" spans="1:2" x14ac:dyDescent="0.25">
      <c r="A135" s="21">
        <v>41456</v>
      </c>
      <c r="B135" s="24">
        <v>2.3406250000000002</v>
      </c>
    </row>
    <row r="136" spans="1:2" x14ac:dyDescent="0.25">
      <c r="A136" s="21">
        <v>41548</v>
      </c>
      <c r="B136" s="24">
        <v>2.4169354838709678</v>
      </c>
    </row>
    <row r="137" spans="1:2" x14ac:dyDescent="0.25">
      <c r="A137" s="21">
        <v>41640</v>
      </c>
      <c r="B137" s="24">
        <v>2.3906557377049178</v>
      </c>
    </row>
    <row r="138" spans="1:2" x14ac:dyDescent="0.25">
      <c r="A138" s="21">
        <v>41730</v>
      </c>
      <c r="B138" s="24">
        <v>2.2014285714285715</v>
      </c>
    </row>
    <row r="139" spans="1:2" x14ac:dyDescent="0.25">
      <c r="A139" s="21">
        <v>41821</v>
      </c>
      <c r="B139" s="24">
        <v>1.9845312500000001</v>
      </c>
    </row>
    <row r="140" spans="1:2" x14ac:dyDescent="0.25">
      <c r="A140" s="21">
        <v>41913</v>
      </c>
      <c r="B140" s="24">
        <v>1.7393548387096773</v>
      </c>
    </row>
    <row r="141" spans="1:2" x14ac:dyDescent="0.25">
      <c r="A141" s="21">
        <v>42005</v>
      </c>
      <c r="B141" s="24">
        <v>1.3642622950819672</v>
      </c>
    </row>
    <row r="142" spans="1:2" x14ac:dyDescent="0.25">
      <c r="A142" s="21">
        <v>42095</v>
      </c>
      <c r="B142" s="24">
        <v>1.55171875</v>
      </c>
    </row>
    <row r="143" spans="1:2" x14ac:dyDescent="0.25">
      <c r="A143" s="21">
        <v>42186</v>
      </c>
      <c r="B143" s="24">
        <v>1.5306249999999999</v>
      </c>
    </row>
    <row r="144" spans="1:2" x14ac:dyDescent="0.25">
      <c r="A144" s="21">
        <v>42278</v>
      </c>
      <c r="B144" s="24">
        <v>1.3522580645161291</v>
      </c>
    </row>
    <row r="145" spans="1:5" x14ac:dyDescent="0.25">
      <c r="A145" s="21">
        <v>42370</v>
      </c>
      <c r="B145" s="24">
        <v>1.078032786885246</v>
      </c>
    </row>
    <row r="146" spans="1:5" x14ac:dyDescent="0.25">
      <c r="A146" s="21">
        <v>42461</v>
      </c>
      <c r="B146" s="24">
        <v>0.97890624999999998</v>
      </c>
    </row>
    <row r="147" spans="1:5" x14ac:dyDescent="0.25">
      <c r="A147" s="21">
        <v>42552</v>
      </c>
      <c r="B147" s="24">
        <v>0.83625000000000005</v>
      </c>
    </row>
    <row r="148" spans="1:5" x14ac:dyDescent="0.25">
      <c r="A148" s="21">
        <v>42644</v>
      </c>
      <c r="B148" s="24">
        <v>1.1291803278688526</v>
      </c>
    </row>
    <row r="149" spans="1:5" x14ac:dyDescent="0.25">
      <c r="A149" s="21">
        <v>42736</v>
      </c>
      <c r="B149" s="24">
        <v>1.2022580645161289</v>
      </c>
    </row>
    <row r="150" spans="1:5" x14ac:dyDescent="0.25">
      <c r="A150" s="21">
        <v>42826</v>
      </c>
      <c r="B150" s="24">
        <v>0.96333333333333337</v>
      </c>
    </row>
    <row r="151" spans="1:5" x14ac:dyDescent="0.25">
      <c r="A151" s="21">
        <v>42917</v>
      </c>
      <c r="B151" s="24">
        <v>0.87873015873015869</v>
      </c>
    </row>
    <row r="152" spans="1:5" x14ac:dyDescent="0.25">
      <c r="A152" s="21">
        <v>43009</v>
      </c>
      <c r="B152" s="24">
        <v>0.67709677419354841</v>
      </c>
    </row>
    <row r="153" spans="1:5" x14ac:dyDescent="0.25">
      <c r="A153" s="21">
        <v>43101</v>
      </c>
      <c r="B153" s="24">
        <v>0.59803278688524586</v>
      </c>
    </row>
    <row r="154" spans="1:5" x14ac:dyDescent="0.25">
      <c r="A154" s="21">
        <v>43191</v>
      </c>
      <c r="B154" s="24">
        <v>0.44359375000000001</v>
      </c>
    </row>
    <row r="155" spans="1:5" x14ac:dyDescent="0.25">
      <c r="A155" s="21">
        <v>43282</v>
      </c>
      <c r="B155" s="24">
        <v>0.25793650793650796</v>
      </c>
    </row>
    <row r="156" spans="1:5" x14ac:dyDescent="0.25">
      <c r="A156" s="21">
        <v>43374</v>
      </c>
      <c r="B156" s="24">
        <v>0.23836065573770493</v>
      </c>
    </row>
    <row r="157" spans="1:5" x14ac:dyDescent="0.25">
      <c r="A157" s="21">
        <v>43466</v>
      </c>
      <c r="B157" s="24">
        <v>0.16786885245901639</v>
      </c>
    </row>
    <row r="158" spans="1:5" x14ac:dyDescent="0.25">
      <c r="A158" s="21">
        <v>43556</v>
      </c>
      <c r="B158" s="24">
        <v>0.21095238095238095</v>
      </c>
    </row>
    <row r="159" spans="1:5" x14ac:dyDescent="0.25">
      <c r="A159" s="21">
        <v>43647</v>
      </c>
      <c r="B159" s="24">
        <v>0.11203125</v>
      </c>
    </row>
    <row r="160" spans="1:5" x14ac:dyDescent="0.25">
      <c r="A160" s="21">
        <v>43739</v>
      </c>
      <c r="B160" s="24">
        <v>0.20080645161290323</v>
      </c>
      <c r="C160" s="24">
        <v>0.20080645161290323</v>
      </c>
      <c r="D160" s="24">
        <v>0.20080645161290323</v>
      </c>
      <c r="E160" s="24">
        <v>0.20080645161290323</v>
      </c>
    </row>
    <row r="161" spans="1:5" x14ac:dyDescent="0.25">
      <c r="A161" s="21">
        <v>43831</v>
      </c>
      <c r="C161" s="24">
        <f t="shared" ref="C161:C192" si="0">_xlfn.FORECAST.ETS(A161,$B$2:$B$160,$A$2:$A$160,24,1)</f>
        <v>0.27385954552576403</v>
      </c>
      <c r="D161" s="24">
        <f t="shared" ref="D161:D192" si="1">C161-_xlfn.FORECAST.ETS.CONFINT(A161,$B$2:$B$160,$A$2:$A$160,0.95,24,1)</f>
        <v>-0.32941988293097108</v>
      </c>
      <c r="E161" s="24">
        <f t="shared" ref="E161:E192" si="2">C161+_xlfn.FORECAST.ETS.CONFINT(A161,$B$2:$B$160,$A$2:$A$160,0.95,24,1)</f>
        <v>0.87713897398249907</v>
      </c>
    </row>
    <row r="162" spans="1:5" x14ac:dyDescent="0.25">
      <c r="A162" s="21">
        <v>43922</v>
      </c>
      <c r="C162" s="24">
        <f t="shared" si="0"/>
        <v>0.13980112494146241</v>
      </c>
      <c r="D162" s="24">
        <f t="shared" si="1"/>
        <v>-0.67223203410824728</v>
      </c>
      <c r="E162" s="24">
        <f t="shared" si="2"/>
        <v>0.95183428399117198</v>
      </c>
    </row>
    <row r="163" spans="1:5" x14ac:dyDescent="0.25">
      <c r="A163" s="21">
        <v>44013</v>
      </c>
      <c r="C163" s="24">
        <f t="shared" si="0"/>
        <v>0.14407434626691201</v>
      </c>
      <c r="D163" s="24">
        <f t="shared" si="1"/>
        <v>-0.8334254382627122</v>
      </c>
      <c r="E163" s="24">
        <f t="shared" si="2"/>
        <v>1.1215741307965363</v>
      </c>
    </row>
    <row r="164" spans="1:5" x14ac:dyDescent="0.25">
      <c r="A164" s="21">
        <v>44105</v>
      </c>
      <c r="C164" s="24">
        <f t="shared" si="0"/>
        <v>0.35260374476255196</v>
      </c>
      <c r="D164" s="24">
        <f t="shared" si="1"/>
        <v>-0.76644528399751743</v>
      </c>
      <c r="E164" s="24">
        <f t="shared" si="2"/>
        <v>1.4716527735226212</v>
      </c>
    </row>
    <row r="165" spans="1:5" x14ac:dyDescent="0.25">
      <c r="A165" s="21">
        <v>44197</v>
      </c>
      <c r="C165" s="24">
        <f t="shared" si="0"/>
        <v>0.48906247738664216</v>
      </c>
      <c r="D165" s="24">
        <f t="shared" si="1"/>
        <v>-0.75580429433174845</v>
      </c>
      <c r="E165" s="24">
        <f t="shared" si="2"/>
        <v>1.7339292491050327</v>
      </c>
    </row>
    <row r="166" spans="1:5" x14ac:dyDescent="0.25">
      <c r="A166" s="21">
        <v>44287</v>
      </c>
      <c r="C166" s="24">
        <f t="shared" si="0"/>
        <v>0.70219544403536238</v>
      </c>
      <c r="D166" s="24">
        <f t="shared" si="1"/>
        <v>-0.6571331432924914</v>
      </c>
      <c r="E166" s="24">
        <f t="shared" si="2"/>
        <v>2.0615240313632164</v>
      </c>
    </row>
    <row r="167" spans="1:5" x14ac:dyDescent="0.25">
      <c r="A167" s="21">
        <v>44378</v>
      </c>
      <c r="C167" s="24">
        <f t="shared" si="0"/>
        <v>0.77507026577251104</v>
      </c>
      <c r="D167" s="24">
        <f t="shared" si="1"/>
        <v>-0.69002844887285497</v>
      </c>
      <c r="E167" s="24">
        <f t="shared" si="2"/>
        <v>2.2401689804178773</v>
      </c>
    </row>
    <row r="168" spans="1:5" x14ac:dyDescent="0.25">
      <c r="A168" s="21">
        <v>44470</v>
      </c>
      <c r="C168" s="24">
        <f t="shared" si="0"/>
        <v>0.75670369636142687</v>
      </c>
      <c r="D168" s="24">
        <f t="shared" si="1"/>
        <v>-0.80723815460586623</v>
      </c>
      <c r="E168" s="24">
        <f t="shared" si="2"/>
        <v>2.32064554732872</v>
      </c>
    </row>
    <row r="169" spans="1:5" x14ac:dyDescent="0.25">
      <c r="A169" s="21">
        <v>44562</v>
      </c>
      <c r="C169" s="24">
        <f t="shared" si="0"/>
        <v>0.69087276149550769</v>
      </c>
      <c r="D169" s="24">
        <f t="shared" si="1"/>
        <v>-0.9662254688075036</v>
      </c>
      <c r="E169" s="24">
        <f t="shared" si="2"/>
        <v>2.347970991798519</v>
      </c>
    </row>
    <row r="170" spans="1:5" x14ac:dyDescent="0.25">
      <c r="A170" s="21">
        <v>44652</v>
      </c>
      <c r="C170" s="24">
        <f t="shared" si="0"/>
        <v>0.61888252163446467</v>
      </c>
      <c r="D170" s="24">
        <f t="shared" si="1"/>
        <v>-1.1265962856120593</v>
      </c>
      <c r="E170" s="24">
        <f t="shared" si="2"/>
        <v>2.3643613288809888</v>
      </c>
    </row>
    <row r="171" spans="1:5" x14ac:dyDescent="0.25">
      <c r="A171" s="21">
        <v>44743</v>
      </c>
      <c r="C171" s="24">
        <f t="shared" si="0"/>
        <v>0.70633263930845569</v>
      </c>
      <c r="D171" s="24">
        <f t="shared" si="1"/>
        <v>-1.1234433049315131</v>
      </c>
      <c r="E171" s="24">
        <f t="shared" si="2"/>
        <v>2.5361085835484243</v>
      </c>
    </row>
    <row r="172" spans="1:5" x14ac:dyDescent="0.25">
      <c r="A172" s="21">
        <v>44835</v>
      </c>
      <c r="C172" s="24">
        <f t="shared" si="0"/>
        <v>0.78966265705999816</v>
      </c>
      <c r="D172" s="24">
        <f t="shared" si="1"/>
        <v>-1.1208677644416003</v>
      </c>
      <c r="E172" s="24">
        <f t="shared" si="2"/>
        <v>2.7001930785615968</v>
      </c>
    </row>
    <row r="173" spans="1:5" x14ac:dyDescent="0.25">
      <c r="A173" s="21">
        <v>44927</v>
      </c>
      <c r="C173" s="24">
        <f t="shared" si="0"/>
        <v>0.72892400724509199</v>
      </c>
      <c r="D173" s="24">
        <f t="shared" si="1"/>
        <v>-1.2592501427051335</v>
      </c>
      <c r="E173" s="24">
        <f t="shared" si="2"/>
        <v>2.7170981571953172</v>
      </c>
    </row>
    <row r="174" spans="1:5" x14ac:dyDescent="0.25">
      <c r="A174" s="21">
        <v>45017</v>
      </c>
      <c r="C174" s="24">
        <f t="shared" si="0"/>
        <v>0.64421796973436751</v>
      </c>
      <c r="D174" s="24">
        <f t="shared" si="1"/>
        <v>-1.4188405876393893</v>
      </c>
      <c r="E174" s="24">
        <f t="shared" si="2"/>
        <v>2.7072765271081245</v>
      </c>
    </row>
    <row r="175" spans="1:5" x14ac:dyDescent="0.25">
      <c r="A175" s="21">
        <v>45108</v>
      </c>
      <c r="C175" s="24">
        <f t="shared" si="0"/>
        <v>0.55801660332179126</v>
      </c>
      <c r="D175" s="24">
        <f t="shared" si="1"/>
        <v>-1.5774575129445629</v>
      </c>
      <c r="E175" s="24">
        <f t="shared" si="2"/>
        <v>2.6934907195881452</v>
      </c>
    </row>
    <row r="176" spans="1:5" x14ac:dyDescent="0.25">
      <c r="A176" s="21">
        <v>45200</v>
      </c>
      <c r="C176" s="24">
        <f t="shared" si="0"/>
        <v>0.60889443126540532</v>
      </c>
      <c r="D176" s="24">
        <f t="shared" si="1"/>
        <v>-1.5967697427860026</v>
      </c>
      <c r="E176" s="24">
        <f t="shared" si="2"/>
        <v>2.8145586053168135</v>
      </c>
    </row>
    <row r="177" spans="1:5" x14ac:dyDescent="0.25">
      <c r="A177" s="21">
        <v>45292</v>
      </c>
      <c r="C177" s="24">
        <f t="shared" si="0"/>
        <v>0.52386110362243798</v>
      </c>
      <c r="D177" s="24">
        <f t="shared" si="1"/>
        <v>-1.7499738906979867</v>
      </c>
      <c r="E177" s="24">
        <f t="shared" si="2"/>
        <v>2.7976960979428624</v>
      </c>
    </row>
    <row r="178" spans="1:5" x14ac:dyDescent="0.25">
      <c r="A178" s="21">
        <v>45383</v>
      </c>
      <c r="C178" s="24">
        <f t="shared" si="0"/>
        <v>0.33145874839418182</v>
      </c>
      <c r="D178" s="24">
        <f t="shared" si="1"/>
        <v>-2.0087044568636396</v>
      </c>
      <c r="E178" s="24">
        <f t="shared" si="2"/>
        <v>2.6716219536520032</v>
      </c>
    </row>
    <row r="179" spans="1:5" x14ac:dyDescent="0.25">
      <c r="A179" s="21">
        <v>45474</v>
      </c>
      <c r="C179" s="24">
        <f t="shared" si="0"/>
        <v>0.17961501480026576</v>
      </c>
      <c r="D179" s="24">
        <f t="shared" si="1"/>
        <v>-2.2251864144502242</v>
      </c>
      <c r="E179" s="24">
        <f t="shared" si="2"/>
        <v>2.5844164440507553</v>
      </c>
    </row>
    <row r="180" spans="1:5" x14ac:dyDescent="0.25">
      <c r="A180" s="21">
        <v>45566</v>
      </c>
      <c r="C180" s="24">
        <f t="shared" si="0"/>
        <v>1.1350517138852656E-2</v>
      </c>
      <c r="D180" s="24">
        <f t="shared" si="1"/>
        <v>-2.4565320914825994</v>
      </c>
      <c r="E180" s="24">
        <f t="shared" si="2"/>
        <v>2.4792331257603051</v>
      </c>
    </row>
    <row r="181" spans="1:5" x14ac:dyDescent="0.25">
      <c r="A181" s="21">
        <v>45658</v>
      </c>
      <c r="C181" s="24">
        <f t="shared" si="0"/>
        <v>8.2155983204299232E-2</v>
      </c>
      <c r="D181" s="24">
        <f t="shared" si="1"/>
        <v>-2.4473673953332011</v>
      </c>
      <c r="E181" s="24">
        <f t="shared" si="2"/>
        <v>2.6116793617417993</v>
      </c>
    </row>
    <row r="182" spans="1:5" x14ac:dyDescent="0.25">
      <c r="A182" s="21">
        <v>45748</v>
      </c>
      <c r="C182" s="24">
        <f t="shared" si="0"/>
        <v>0.16336020347629915</v>
      </c>
      <c r="D182" s="24">
        <f t="shared" si="1"/>
        <v>-2.4264665281627065</v>
      </c>
      <c r="E182" s="24">
        <f t="shared" si="2"/>
        <v>2.7531869351153051</v>
      </c>
    </row>
    <row r="183" spans="1:5" x14ac:dyDescent="0.25">
      <c r="A183" s="21">
        <v>45839</v>
      </c>
      <c r="C183" s="24">
        <f t="shared" si="0"/>
        <v>0.26555913078530224</v>
      </c>
      <c r="D183" s="24">
        <f t="shared" si="1"/>
        <v>-2.3833250172779863</v>
      </c>
      <c r="E183" s="24">
        <f t="shared" si="2"/>
        <v>2.9144432788485908</v>
      </c>
    </row>
    <row r="184" spans="1:5" x14ac:dyDescent="0.25">
      <c r="A184" s="21">
        <v>45931</v>
      </c>
      <c r="C184" s="24">
        <f t="shared" si="0"/>
        <v>0.33625863113895843</v>
      </c>
      <c r="D184" s="24">
        <f t="shared" si="1"/>
        <v>-2.3705186852110427</v>
      </c>
      <c r="E184" s="24">
        <f t="shared" si="2"/>
        <v>3.0430359474889594</v>
      </c>
    </row>
    <row r="185" spans="1:5" x14ac:dyDescent="0.25">
      <c r="A185" s="21">
        <v>46023</v>
      </c>
      <c r="C185" s="24">
        <f t="shared" si="0"/>
        <v>0.40933156083966327</v>
      </c>
      <c r="D185" s="24">
        <f t="shared" si="1"/>
        <v>-2.3669111439217829</v>
      </c>
      <c r="E185" s="24">
        <f t="shared" si="2"/>
        <v>3.185574265601109</v>
      </c>
    </row>
    <row r="186" spans="1:5" x14ac:dyDescent="0.25">
      <c r="A186" s="21">
        <v>46113</v>
      </c>
      <c r="C186" s="24">
        <f t="shared" si="0"/>
        <v>0.2752731402553617</v>
      </c>
      <c r="D186" s="24">
        <f t="shared" si="1"/>
        <v>-2.5564974914973875</v>
      </c>
      <c r="E186" s="24">
        <f t="shared" si="2"/>
        <v>3.1070437720081112</v>
      </c>
    </row>
    <row r="187" spans="1:5" x14ac:dyDescent="0.25">
      <c r="A187" s="21">
        <v>46204</v>
      </c>
      <c r="C187" s="24">
        <f t="shared" si="0"/>
        <v>0.27954636158081131</v>
      </c>
      <c r="D187" s="24">
        <f t="shared" si="1"/>
        <v>-2.606800798784159</v>
      </c>
      <c r="E187" s="24">
        <f t="shared" si="2"/>
        <v>3.1658935219457818</v>
      </c>
    </row>
    <row r="188" spans="1:5" x14ac:dyDescent="0.25">
      <c r="A188" s="21">
        <v>46296</v>
      </c>
      <c r="C188" s="24">
        <f t="shared" si="0"/>
        <v>0.4880757600764512</v>
      </c>
      <c r="D188" s="24">
        <f t="shared" si="1"/>
        <v>-2.4519496380284664</v>
      </c>
      <c r="E188" s="24">
        <f t="shared" si="2"/>
        <v>3.4281011581813692</v>
      </c>
    </row>
    <row r="189" spans="1:5" x14ac:dyDescent="0.25">
      <c r="A189" s="21">
        <v>46388</v>
      </c>
      <c r="C189" s="24">
        <f t="shared" si="0"/>
        <v>0.62453449270054151</v>
      </c>
      <c r="D189" s="24">
        <f t="shared" si="1"/>
        <v>-2.3683193080746734</v>
      </c>
      <c r="E189" s="24">
        <f t="shared" si="2"/>
        <v>3.6173882934757562</v>
      </c>
    </row>
    <row r="190" spans="1:5" x14ac:dyDescent="0.25">
      <c r="A190" s="21">
        <v>46478</v>
      </c>
      <c r="C190" s="24">
        <f t="shared" si="0"/>
        <v>0.83766745934926168</v>
      </c>
      <c r="D190" s="24">
        <f t="shared" si="1"/>
        <v>-2.207209262617833</v>
      </c>
      <c r="E190" s="24">
        <f t="shared" si="2"/>
        <v>3.8825441813163568</v>
      </c>
    </row>
    <row r="191" spans="1:5" x14ac:dyDescent="0.25">
      <c r="A191" s="21">
        <v>46569</v>
      </c>
      <c r="C191" s="24">
        <f t="shared" si="0"/>
        <v>0.91054228108641033</v>
      </c>
      <c r="D191" s="24">
        <f t="shared" si="1"/>
        <v>-2.1855926008076922</v>
      </c>
      <c r="E191" s="24">
        <f t="shared" si="2"/>
        <v>4.0066771629805134</v>
      </c>
    </row>
    <row r="192" spans="1:5" x14ac:dyDescent="0.25">
      <c r="A192" s="21">
        <v>46661</v>
      </c>
      <c r="C192" s="24">
        <f t="shared" si="0"/>
        <v>0.89217571167532617</v>
      </c>
      <c r="D192" s="24">
        <f t="shared" si="1"/>
        <v>-2.2544900579004286</v>
      </c>
      <c r="E192" s="24">
        <f t="shared" si="2"/>
        <v>4.0388414812510813</v>
      </c>
    </row>
    <row r="193" spans="1:5" x14ac:dyDescent="0.25">
      <c r="A193" s="21">
        <v>46753</v>
      </c>
      <c r="C193" s="24">
        <f t="shared" ref="C193:C224" si="3">_xlfn.FORECAST.ETS(A193,$B$2:$B$160,$A$2:$A$160,24,1)</f>
        <v>0.82634477680940699</v>
      </c>
      <c r="D193" s="24">
        <f t="shared" ref="D193:D224" si="4">C193-_xlfn.FORECAST.ETS.CONFINT(A193,$B$2:$B$160,$A$2:$A$160,0.95,24,1)</f>
        <v>-2.3701592127836468</v>
      </c>
      <c r="E193" s="24">
        <f t="shared" ref="E193:E224" si="5">C193+_xlfn.FORECAST.ETS.CONFINT(A193,$B$2:$B$160,$A$2:$A$160,0.95,24,1)</f>
        <v>4.0228487664024604</v>
      </c>
    </row>
    <row r="194" spans="1:5" x14ac:dyDescent="0.25">
      <c r="A194" s="21">
        <v>46844</v>
      </c>
      <c r="C194" s="24">
        <f t="shared" si="3"/>
        <v>0.75435453694836396</v>
      </c>
      <c r="D194" s="24">
        <f t="shared" si="4"/>
        <v>-2.4913270255230922</v>
      </c>
      <c r="E194" s="24">
        <f t="shared" si="5"/>
        <v>4.0000360994198205</v>
      </c>
    </row>
    <row r="195" spans="1:5" x14ac:dyDescent="0.25">
      <c r="A195" s="21">
        <v>46935</v>
      </c>
      <c r="C195" s="24">
        <f t="shared" si="3"/>
        <v>0.84180465462235499</v>
      </c>
      <c r="D195" s="24">
        <f t="shared" si="4"/>
        <v>-2.4524235314267617</v>
      </c>
      <c r="E195" s="24">
        <f t="shared" si="5"/>
        <v>4.1360328406714713</v>
      </c>
    </row>
    <row r="196" spans="1:5" x14ac:dyDescent="0.25">
      <c r="A196" s="21">
        <v>47027</v>
      </c>
      <c r="C196" s="24">
        <f t="shared" si="3"/>
        <v>0.92513467237389735</v>
      </c>
      <c r="D196" s="24">
        <f t="shared" si="4"/>
        <v>-2.4170367914735715</v>
      </c>
      <c r="E196" s="24">
        <f t="shared" si="5"/>
        <v>4.2673061362213662</v>
      </c>
    </row>
    <row r="197" spans="1:5" x14ac:dyDescent="0.25">
      <c r="A197" s="21">
        <v>47119</v>
      </c>
      <c r="C197" s="24">
        <f t="shared" si="3"/>
        <v>0.86439602255899128</v>
      </c>
      <c r="D197" s="24">
        <f t="shared" si="4"/>
        <v>-2.5251410828356278</v>
      </c>
      <c r="E197" s="24">
        <f t="shared" si="5"/>
        <v>4.2539331279536103</v>
      </c>
    </row>
    <row r="198" spans="1:5" x14ac:dyDescent="0.25">
      <c r="A198" s="21">
        <v>47209</v>
      </c>
      <c r="C198" s="24">
        <f t="shared" si="3"/>
        <v>0.77968998504826681</v>
      </c>
      <c r="D198" s="24">
        <f t="shared" si="4"/>
        <v>-2.6566591175494887</v>
      </c>
      <c r="E198" s="24">
        <f t="shared" si="5"/>
        <v>4.2160390876460223</v>
      </c>
    </row>
    <row r="199" spans="1:5" x14ac:dyDescent="0.25">
      <c r="A199" s="21">
        <v>47300</v>
      </c>
      <c r="C199" s="24">
        <f t="shared" si="3"/>
        <v>0.69348861863569056</v>
      </c>
      <c r="D199" s="24">
        <f t="shared" si="4"/>
        <v>-2.7891412669365421</v>
      </c>
      <c r="E199" s="24">
        <f t="shared" si="5"/>
        <v>4.1761185042079232</v>
      </c>
    </row>
    <row r="200" spans="1:5" x14ac:dyDescent="0.25">
      <c r="A200" s="21">
        <v>47392</v>
      </c>
      <c r="C200" s="24">
        <f t="shared" si="3"/>
        <v>0.74436644657930451</v>
      </c>
      <c r="D200" s="24">
        <f t="shared" si="4"/>
        <v>-2.7840340141972866</v>
      </c>
      <c r="E200" s="24">
        <f t="shared" si="5"/>
        <v>4.272766907355896</v>
      </c>
    </row>
    <row r="201" spans="1:5" x14ac:dyDescent="0.25">
      <c r="A201" s="21">
        <v>47484</v>
      </c>
      <c r="C201" s="24">
        <f t="shared" si="3"/>
        <v>0.65933311893633728</v>
      </c>
      <c r="D201" s="24">
        <f t="shared" si="4"/>
        <v>-2.9143474149109916</v>
      </c>
      <c r="E201" s="24">
        <f t="shared" si="5"/>
        <v>4.2330136527836659</v>
      </c>
    </row>
    <row r="202" spans="1:5" x14ac:dyDescent="0.25">
      <c r="A202" s="21">
        <v>47574</v>
      </c>
      <c r="C202" s="24">
        <f t="shared" si="3"/>
        <v>0.46693076370808112</v>
      </c>
      <c r="D202" s="24">
        <f t="shared" si="4"/>
        <v>-3.1515578554457244</v>
      </c>
      <c r="E202" s="24">
        <f t="shared" si="5"/>
        <v>4.085419382861887</v>
      </c>
    </row>
    <row r="203" spans="1:5" x14ac:dyDescent="0.25">
      <c r="A203" s="21">
        <v>47665</v>
      </c>
      <c r="C203" s="24">
        <f t="shared" si="3"/>
        <v>0.31508703011416506</v>
      </c>
      <c r="D203" s="24">
        <f t="shared" si="4"/>
        <v>-3.3477551076716616</v>
      </c>
      <c r="E203" s="24">
        <f t="shared" si="5"/>
        <v>3.9779291678999917</v>
      </c>
    </row>
    <row r="204" spans="1:5" x14ac:dyDescent="0.25">
      <c r="A204" s="21">
        <v>47757</v>
      </c>
      <c r="C204" s="24">
        <f t="shared" si="3"/>
        <v>0.1468225324527519</v>
      </c>
      <c r="D204" s="24">
        <f t="shared" si="4"/>
        <v>-3.5599349729787755</v>
      </c>
      <c r="E204" s="24">
        <f t="shared" si="5"/>
        <v>3.8535800378842793</v>
      </c>
    </row>
    <row r="205" spans="1:5" x14ac:dyDescent="0.25">
      <c r="A205" s="21">
        <v>47849</v>
      </c>
      <c r="C205" s="24">
        <f t="shared" si="3"/>
        <v>0.21762799851819853</v>
      </c>
      <c r="D205" s="24">
        <f t="shared" si="4"/>
        <v>-3.53262221287281</v>
      </c>
      <c r="E205" s="24">
        <f t="shared" si="5"/>
        <v>3.9678782099092071</v>
      </c>
    </row>
    <row r="206" spans="1:5" x14ac:dyDescent="0.25">
      <c r="A206" s="21">
        <v>47939</v>
      </c>
      <c r="C206" s="24">
        <f t="shared" si="3"/>
        <v>0.29883221879019833</v>
      </c>
      <c r="D206" s="24">
        <f t="shared" si="4"/>
        <v>-3.4945026710036897</v>
      </c>
      <c r="E206" s="24">
        <f t="shared" si="5"/>
        <v>4.0921671085840865</v>
      </c>
    </row>
    <row r="207" spans="1:5" x14ac:dyDescent="0.25">
      <c r="A207" s="21">
        <v>48030</v>
      </c>
      <c r="C207" s="24">
        <f t="shared" si="3"/>
        <v>0.40103114609920154</v>
      </c>
      <c r="D207" s="24">
        <f t="shared" si="4"/>
        <v>-3.4349942378409271</v>
      </c>
      <c r="E207" s="24">
        <f t="shared" si="5"/>
        <v>4.2370565300393297</v>
      </c>
    </row>
    <row r="208" spans="1:5" x14ac:dyDescent="0.25">
      <c r="A208" s="21">
        <v>48122</v>
      </c>
      <c r="C208" s="24">
        <f t="shared" si="3"/>
        <v>0.47173064645285773</v>
      </c>
      <c r="D208" s="24">
        <f t="shared" si="4"/>
        <v>-3.4066041581052335</v>
      </c>
      <c r="E208" s="24">
        <f t="shared" si="5"/>
        <v>4.3500654510109493</v>
      </c>
    </row>
    <row r="209" spans="1:5" x14ac:dyDescent="0.25">
      <c r="A209" s="21">
        <v>48214</v>
      </c>
      <c r="C209" s="24">
        <f t="shared" si="3"/>
        <v>0.54480357615356256</v>
      </c>
      <c r="D209" s="24">
        <f t="shared" si="4"/>
        <v>-3.3846291834669429</v>
      </c>
      <c r="E209" s="24">
        <f t="shared" si="5"/>
        <v>4.4742363357740675</v>
      </c>
    </row>
    <row r="210" spans="1:5" x14ac:dyDescent="0.25">
      <c r="A210" s="21">
        <v>48305</v>
      </c>
      <c r="C210" s="24">
        <f t="shared" si="3"/>
        <v>0.410745155569261</v>
      </c>
      <c r="D210" s="24">
        <f t="shared" si="4"/>
        <v>-3.5601756451878317</v>
      </c>
      <c r="E210" s="24">
        <f t="shared" si="5"/>
        <v>4.381665956326354</v>
      </c>
    </row>
    <row r="211" spans="1:5" x14ac:dyDescent="0.25">
      <c r="A211" s="21">
        <v>48396</v>
      </c>
      <c r="C211" s="24">
        <f t="shared" si="3"/>
        <v>0.41501837689471061</v>
      </c>
      <c r="D211" s="24">
        <f t="shared" si="4"/>
        <v>-3.5970475912788591</v>
      </c>
      <c r="E211" s="24">
        <f t="shared" si="5"/>
        <v>4.4270843450682804</v>
      </c>
    </row>
    <row r="212" spans="1:5" x14ac:dyDescent="0.25">
      <c r="A212" s="21">
        <v>48488</v>
      </c>
      <c r="C212" s="24">
        <f t="shared" si="3"/>
        <v>0.62354777539035044</v>
      </c>
      <c r="D212" s="24">
        <f t="shared" si="4"/>
        <v>-3.4293310189414621</v>
      </c>
      <c r="E212" s="24">
        <f t="shared" si="5"/>
        <v>4.676426569722163</v>
      </c>
    </row>
    <row r="213" spans="1:5" x14ac:dyDescent="0.25">
      <c r="A213" s="21">
        <v>48580</v>
      </c>
      <c r="C213" s="24">
        <f t="shared" si="3"/>
        <v>0.76000650801444081</v>
      </c>
      <c r="D213" s="24">
        <f t="shared" si="4"/>
        <v>-3.3333628009389269</v>
      </c>
      <c r="E213" s="24">
        <f t="shared" si="5"/>
        <v>4.8533758169678087</v>
      </c>
    </row>
    <row r="214" spans="1:5" x14ac:dyDescent="0.25">
      <c r="A214" s="21">
        <v>48670</v>
      </c>
      <c r="C214" s="24">
        <f t="shared" si="3"/>
        <v>0.97313947466316097</v>
      </c>
      <c r="D214" s="24">
        <f t="shared" si="4"/>
        <v>-3.1604075971238919</v>
      </c>
      <c r="E214" s="24">
        <f t="shared" si="5"/>
        <v>5.1066865464502138</v>
      </c>
    </row>
    <row r="215" spans="1:5" x14ac:dyDescent="0.25">
      <c r="A215" s="21">
        <v>48761</v>
      </c>
      <c r="C215" s="24">
        <f t="shared" si="3"/>
        <v>1.0460142964003096</v>
      </c>
      <c r="D215" s="24">
        <f t="shared" si="4"/>
        <v>-3.1274069062858589</v>
      </c>
      <c r="E215" s="24">
        <f t="shared" si="5"/>
        <v>5.2194354990864777</v>
      </c>
    </row>
    <row r="216" spans="1:5" x14ac:dyDescent="0.25">
      <c r="A216" s="21">
        <v>48853</v>
      </c>
      <c r="C216" s="24">
        <f t="shared" si="3"/>
        <v>1.0276477269892255</v>
      </c>
      <c r="D216" s="24">
        <f t="shared" si="4"/>
        <v>-3.1853526822710148</v>
      </c>
      <c r="E216" s="24">
        <f t="shared" si="5"/>
        <v>5.2406481362494652</v>
      </c>
    </row>
    <row r="217" spans="1:5" x14ac:dyDescent="0.25">
      <c r="A217" s="21">
        <v>48945</v>
      </c>
      <c r="C217" s="24">
        <f t="shared" si="3"/>
        <v>0.96181679212330629</v>
      </c>
      <c r="D217" s="24">
        <f t="shared" si="4"/>
        <v>-3.2904762202126161</v>
      </c>
      <c r="E217" s="24">
        <f t="shared" si="5"/>
        <v>5.2141098044592287</v>
      </c>
    </row>
    <row r="218" spans="1:5" x14ac:dyDescent="0.25">
      <c r="A218" s="21">
        <v>49035</v>
      </c>
      <c r="C218" s="24">
        <f t="shared" si="3"/>
        <v>0.88982655226226326</v>
      </c>
      <c r="D218" s="24">
        <f t="shared" si="4"/>
        <v>-3.401480417173095</v>
      </c>
      <c r="E218" s="24">
        <f t="shared" si="5"/>
        <v>5.1811335216976211</v>
      </c>
    </row>
    <row r="219" spans="1:5" x14ac:dyDescent="0.25">
      <c r="A219" s="21">
        <v>49126</v>
      </c>
      <c r="C219" s="24">
        <f t="shared" si="3"/>
        <v>0.97727666993625428</v>
      </c>
      <c r="D219" s="24">
        <f t="shared" si="4"/>
        <v>-3.3527732265210379</v>
      </c>
      <c r="E219" s="24">
        <f t="shared" si="5"/>
        <v>5.3073265663935469</v>
      </c>
    </row>
    <row r="220" spans="1:5" x14ac:dyDescent="0.25">
      <c r="A220" s="21">
        <v>49218</v>
      </c>
      <c r="C220" s="24">
        <f t="shared" si="3"/>
        <v>1.0606066876877966</v>
      </c>
      <c r="D220" s="24">
        <f t="shared" si="4"/>
        <v>-3.3079224000383025</v>
      </c>
      <c r="E220" s="24">
        <f t="shared" si="5"/>
        <v>5.4291357754138954</v>
      </c>
    </row>
    <row r="221" spans="1:5" x14ac:dyDescent="0.25">
      <c r="A221" s="21">
        <v>49310</v>
      </c>
      <c r="C221" s="24">
        <f t="shared" si="3"/>
        <v>0.99986803787289058</v>
      </c>
      <c r="D221" s="24">
        <f t="shared" si="4"/>
        <v>-3.4068834966834034</v>
      </c>
      <c r="E221" s="24">
        <f t="shared" si="5"/>
        <v>5.406619572429185</v>
      </c>
    </row>
    <row r="222" spans="1:5" x14ac:dyDescent="0.25">
      <c r="A222" s="21">
        <v>49400</v>
      </c>
      <c r="C222" s="24">
        <f t="shared" si="3"/>
        <v>0.91516200036216599</v>
      </c>
      <c r="D222" s="24">
        <f t="shared" si="4"/>
        <v>-3.5295619421023892</v>
      </c>
      <c r="E222" s="24">
        <f t="shared" si="5"/>
        <v>5.3598859428267209</v>
      </c>
    </row>
    <row r="223" spans="1:5" x14ac:dyDescent="0.25">
      <c r="A223" s="21">
        <v>49491</v>
      </c>
      <c r="C223" s="24">
        <f t="shared" si="3"/>
        <v>0.82896063394958985</v>
      </c>
      <c r="D223" s="24">
        <f t="shared" si="4"/>
        <v>-3.653492113198042</v>
      </c>
      <c r="E223" s="24">
        <f t="shared" si="5"/>
        <v>5.3114133810972222</v>
      </c>
    </row>
    <row r="224" spans="1:5" x14ac:dyDescent="0.25">
      <c r="A224" s="21">
        <v>49583</v>
      </c>
      <c r="C224" s="24">
        <f t="shared" si="3"/>
        <v>0.8798384618932038</v>
      </c>
      <c r="D224" s="24">
        <f t="shared" si="4"/>
        <v>-3.6401056674393137</v>
      </c>
      <c r="E224" s="24">
        <f t="shared" si="5"/>
        <v>5.3997825912257218</v>
      </c>
    </row>
    <row r="225" spans="1:5" x14ac:dyDescent="0.25">
      <c r="A225" s="21">
        <v>49675</v>
      </c>
      <c r="C225" s="24">
        <f t="shared" ref="C225:C240" si="6">_xlfn.FORECAST.ETS(A225,$B$2:$B$160,$A$2:$A$160,24,1)</f>
        <v>0.79480513425023658</v>
      </c>
      <c r="D225" s="24">
        <f t="shared" ref="D225:D240" si="7">C225-_xlfn.FORECAST.ETS.CONFINT(A225,$B$2:$B$160,$A$2:$A$160,0.95,24,1)</f>
        <v>-3.7623988943442934</v>
      </c>
      <c r="E225" s="24">
        <f t="shared" ref="E225:E240" si="8">C225+_xlfn.FORECAST.ETS.CONFINT(A225,$B$2:$B$160,$A$2:$A$160,0.95,24,1)</f>
        <v>5.3520091628447668</v>
      </c>
    </row>
    <row r="226" spans="1:5" x14ac:dyDescent="0.25">
      <c r="A226" s="21">
        <v>49766</v>
      </c>
      <c r="C226" s="24">
        <f t="shared" si="6"/>
        <v>0.60240277902198036</v>
      </c>
      <c r="D226" s="24">
        <f t="shared" si="7"/>
        <v>-3.9918353772075856</v>
      </c>
      <c r="E226" s="24">
        <f t="shared" si="8"/>
        <v>5.1966409352515459</v>
      </c>
    </row>
    <row r="227" spans="1:5" x14ac:dyDescent="0.25">
      <c r="A227" s="21">
        <v>49857</v>
      </c>
      <c r="C227" s="24">
        <f t="shared" si="6"/>
        <v>0.45055904542806424</v>
      </c>
      <c r="D227" s="24">
        <f t="shared" si="7"/>
        <v>-4.1804929618303204</v>
      </c>
      <c r="E227" s="24">
        <f t="shared" si="8"/>
        <v>5.0816110526864486</v>
      </c>
    </row>
    <row r="228" spans="1:5" x14ac:dyDescent="0.25">
      <c r="A228" s="21">
        <v>49949</v>
      </c>
      <c r="C228" s="24">
        <f t="shared" si="6"/>
        <v>0.28229454776665119</v>
      </c>
      <c r="D228" s="24">
        <f t="shared" si="7"/>
        <v>-4.3853563238666569</v>
      </c>
      <c r="E228" s="24">
        <f t="shared" si="8"/>
        <v>4.9499454193999588</v>
      </c>
    </row>
    <row r="229" spans="1:5" x14ac:dyDescent="0.25">
      <c r="A229" s="21">
        <v>50041</v>
      </c>
      <c r="C229" s="24">
        <f t="shared" si="6"/>
        <v>0.35310001383209771</v>
      </c>
      <c r="D229" s="24">
        <f t="shared" si="7"/>
        <v>-4.350939830878997</v>
      </c>
      <c r="E229" s="24">
        <f t="shared" si="8"/>
        <v>5.0571398585431924</v>
      </c>
    </row>
    <row r="230" spans="1:5" x14ac:dyDescent="0.25">
      <c r="A230" s="21">
        <v>50131</v>
      </c>
      <c r="C230" s="24">
        <f t="shared" si="6"/>
        <v>0.43430423410409763</v>
      </c>
      <c r="D230" s="24">
        <f t="shared" si="7"/>
        <v>-4.3059196029457132</v>
      </c>
      <c r="E230" s="24">
        <f t="shared" si="8"/>
        <v>5.174528071153909</v>
      </c>
    </row>
    <row r="231" spans="1:5" x14ac:dyDescent="0.25">
      <c r="A231" s="21">
        <v>50222</v>
      </c>
      <c r="C231" s="24">
        <f t="shared" si="6"/>
        <v>0.53650316141310084</v>
      </c>
      <c r="D231" s="24">
        <f t="shared" si="7"/>
        <v>-4.2397044221691171</v>
      </c>
      <c r="E231" s="24">
        <f t="shared" si="8"/>
        <v>5.3127107449953197</v>
      </c>
    </row>
    <row r="232" spans="1:5" x14ac:dyDescent="0.25">
      <c r="A232" s="21">
        <v>50314</v>
      </c>
      <c r="C232" s="24">
        <f t="shared" si="6"/>
        <v>0.60720266176675697</v>
      </c>
      <c r="D232" s="24">
        <f t="shared" si="7"/>
        <v>-4.2047929904466672</v>
      </c>
      <c r="E232" s="24">
        <f t="shared" si="8"/>
        <v>5.4191983139801811</v>
      </c>
    </row>
    <row r="233" spans="1:5" x14ac:dyDescent="0.25">
      <c r="A233" s="21">
        <v>50406</v>
      </c>
      <c r="C233" s="24">
        <f t="shared" si="6"/>
        <v>0.68027559146746186</v>
      </c>
      <c r="D233" s="24">
        <f t="shared" si="7"/>
        <v>-4.1749034185817315</v>
      </c>
      <c r="E233" s="24">
        <f t="shared" si="8"/>
        <v>5.5354546015166548</v>
      </c>
    </row>
    <row r="234" spans="1:5" x14ac:dyDescent="0.25">
      <c r="A234" s="21">
        <v>50496</v>
      </c>
      <c r="C234" s="24">
        <f t="shared" si="6"/>
        <v>0.54621717088316024</v>
      </c>
      <c r="D234" s="24">
        <f t="shared" si="7"/>
        <v>-4.3443166974578356</v>
      </c>
      <c r="E234" s="24">
        <f t="shared" si="8"/>
        <v>5.4367510392241565</v>
      </c>
    </row>
    <row r="235" spans="1:5" x14ac:dyDescent="0.25">
      <c r="A235" s="21">
        <v>50587</v>
      </c>
      <c r="C235" s="24">
        <f t="shared" si="6"/>
        <v>0.55049039220860974</v>
      </c>
      <c r="D235" s="24">
        <f t="shared" si="7"/>
        <v>-4.3752165030658547</v>
      </c>
      <c r="E235" s="24">
        <f t="shared" si="8"/>
        <v>5.4761972874830738</v>
      </c>
    </row>
    <row r="236" spans="1:5" x14ac:dyDescent="0.25">
      <c r="A236" s="21">
        <v>50679</v>
      </c>
      <c r="C236" s="24">
        <f t="shared" si="6"/>
        <v>0.75901979070424974</v>
      </c>
      <c r="D236" s="24">
        <f t="shared" si="7"/>
        <v>-4.2016822412471271</v>
      </c>
      <c r="E236" s="24">
        <f t="shared" si="8"/>
        <v>5.719721822655627</v>
      </c>
    </row>
    <row r="237" spans="1:5" x14ac:dyDescent="0.25">
      <c r="A237" s="21">
        <v>50771</v>
      </c>
      <c r="C237" s="24">
        <f t="shared" si="6"/>
        <v>0.89547852332833999</v>
      </c>
      <c r="D237" s="24">
        <f t="shared" si="7"/>
        <v>-4.1000445664230103</v>
      </c>
      <c r="E237" s="24">
        <f t="shared" si="8"/>
        <v>5.8910016130796912</v>
      </c>
    </row>
    <row r="238" spans="1:5" x14ac:dyDescent="0.25">
      <c r="A238" s="21">
        <v>50861</v>
      </c>
      <c r="C238" s="24">
        <f t="shared" si="6"/>
        <v>1.1086114899770603</v>
      </c>
      <c r="D238" s="24">
        <f t="shared" si="7"/>
        <v>-3.9215622662011107</v>
      </c>
      <c r="E238" s="24">
        <f t="shared" si="8"/>
        <v>6.1387852461552317</v>
      </c>
    </row>
    <row r="239" spans="1:5" x14ac:dyDescent="0.25">
      <c r="A239" s="21">
        <v>50952</v>
      </c>
      <c r="C239" s="24">
        <f t="shared" si="6"/>
        <v>1.1814863117142089</v>
      </c>
      <c r="D239" s="24">
        <f t="shared" si="7"/>
        <v>-3.8831712886584784</v>
      </c>
      <c r="E239" s="24">
        <f t="shared" si="8"/>
        <v>6.2461439120868958</v>
      </c>
    </row>
    <row r="240" spans="1:5" x14ac:dyDescent="0.25">
      <c r="A240" s="21">
        <v>51044</v>
      </c>
      <c r="C240" s="24">
        <f t="shared" si="6"/>
        <v>1.1631197423031248</v>
      </c>
      <c r="D240" s="24">
        <f t="shared" si="7"/>
        <v>-3.9358583360120472</v>
      </c>
      <c r="E240" s="24">
        <f t="shared" si="8"/>
        <v>6.2620978206182967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B7EB-D539-4EB4-9640-85BCD6280CDC}">
  <dimension ref="A1:H164"/>
  <sheetViews>
    <sheetView workbookViewId="0">
      <selection activeCell="C7" sqref="C7"/>
    </sheetView>
  </sheetViews>
  <sheetFormatPr defaultRowHeight="12.5" x14ac:dyDescent="0.25"/>
  <cols>
    <col min="1" max="1" width="11.54296875" style="1" customWidth="1"/>
    <col min="2" max="2" width="11" style="1" customWidth="1"/>
    <col min="3" max="8" width="9.1796875" style="47"/>
  </cols>
  <sheetData>
    <row r="1" spans="1:8" ht="13" x14ac:dyDescent="0.25">
      <c r="A1" s="27" t="s">
        <v>3</v>
      </c>
      <c r="B1" s="27" t="s">
        <v>2</v>
      </c>
      <c r="C1" s="46" t="s">
        <v>55</v>
      </c>
      <c r="D1" s="46" t="s">
        <v>56</v>
      </c>
      <c r="E1" s="46" t="s">
        <v>57</v>
      </c>
      <c r="F1" s="46" t="s">
        <v>62</v>
      </c>
      <c r="G1" s="46" t="s">
        <v>60</v>
      </c>
      <c r="H1" s="46" t="s">
        <v>61</v>
      </c>
    </row>
    <row r="2" spans="1:8" x14ac:dyDescent="0.25">
      <c r="A2" s="2">
        <v>29312</v>
      </c>
      <c r="B2" s="1">
        <v>7.3</v>
      </c>
    </row>
    <row r="3" spans="1:8" x14ac:dyDescent="0.25">
      <c r="A3" s="2">
        <v>29403</v>
      </c>
      <c r="B3" s="1">
        <v>7.7</v>
      </c>
      <c r="C3" s="49">
        <f>B2</f>
        <v>7.3</v>
      </c>
      <c r="D3" s="49">
        <f>C3-B3</f>
        <v>-0.40000000000000036</v>
      </c>
      <c r="E3" s="49"/>
      <c r="F3" s="49"/>
      <c r="G3" s="49"/>
      <c r="H3" s="49"/>
    </row>
    <row r="4" spans="1:8" x14ac:dyDescent="0.25">
      <c r="A4" s="2">
        <v>29495</v>
      </c>
      <c r="B4" s="1">
        <v>7.4</v>
      </c>
      <c r="C4" s="49">
        <f t="shared" ref="C4:C67" si="0">B3</f>
        <v>7.7</v>
      </c>
      <c r="D4" s="49">
        <f t="shared" ref="D4:D11" si="1">C4-B4</f>
        <v>0.29999999999999982</v>
      </c>
      <c r="E4" s="49"/>
      <c r="F4" s="49"/>
      <c r="G4" s="49">
        <f>AVERAGE(B2:B3)</f>
        <v>7.5</v>
      </c>
      <c r="H4" s="49">
        <f>G4-B4</f>
        <v>9.9999999999999645E-2</v>
      </c>
    </row>
    <row r="5" spans="1:8" x14ac:dyDescent="0.25">
      <c r="A5" s="2">
        <v>29587</v>
      </c>
      <c r="B5" s="1">
        <v>7.4</v>
      </c>
      <c r="C5" s="49">
        <f t="shared" si="0"/>
        <v>7.4</v>
      </c>
      <c r="D5" s="49">
        <f t="shared" si="1"/>
        <v>0</v>
      </c>
      <c r="E5" s="49">
        <f>AVERAGE(B2:B4)</f>
        <v>7.4666666666666659</v>
      </c>
      <c r="F5" s="49">
        <f>E5-B5</f>
        <v>6.6666666666665542E-2</v>
      </c>
      <c r="G5" s="49">
        <f t="shared" ref="G5:G68" si="2">AVERAGE(B3:B4)</f>
        <v>7.5500000000000007</v>
      </c>
      <c r="H5" s="49">
        <f t="shared" ref="H5:H68" si="3">G5-B5</f>
        <v>0.15000000000000036</v>
      </c>
    </row>
    <row r="6" spans="1:8" x14ac:dyDescent="0.25">
      <c r="A6" s="2">
        <v>29677</v>
      </c>
      <c r="B6" s="1">
        <v>7.4</v>
      </c>
      <c r="C6" s="49">
        <f t="shared" si="0"/>
        <v>7.4</v>
      </c>
      <c r="D6" s="49">
        <f t="shared" si="1"/>
        <v>0</v>
      </c>
      <c r="E6" s="49">
        <f t="shared" ref="E6:E12" si="4">AVERAGE(B3:B5)</f>
        <v>7.5</v>
      </c>
      <c r="F6" s="49">
        <f t="shared" ref="F6:F12" si="5">E6-B6</f>
        <v>9.9999999999999645E-2</v>
      </c>
      <c r="G6" s="49">
        <f t="shared" si="2"/>
        <v>7.4</v>
      </c>
      <c r="H6" s="49">
        <f t="shared" si="3"/>
        <v>0</v>
      </c>
    </row>
    <row r="7" spans="1:8" x14ac:dyDescent="0.25">
      <c r="A7" s="2">
        <v>29768</v>
      </c>
      <c r="B7" s="1">
        <v>7.4</v>
      </c>
      <c r="C7" s="49">
        <f t="shared" si="0"/>
        <v>7.4</v>
      </c>
      <c r="D7" s="49">
        <f t="shared" si="1"/>
        <v>0</v>
      </c>
      <c r="E7" s="49">
        <f t="shared" si="4"/>
        <v>7.4000000000000012</v>
      </c>
      <c r="F7" s="49">
        <f t="shared" si="5"/>
        <v>0</v>
      </c>
      <c r="G7" s="49">
        <f t="shared" si="2"/>
        <v>7.4</v>
      </c>
      <c r="H7" s="49">
        <f t="shared" si="3"/>
        <v>0</v>
      </c>
    </row>
    <row r="8" spans="1:8" x14ac:dyDescent="0.25">
      <c r="A8" s="2">
        <v>29860</v>
      </c>
      <c r="B8" s="1">
        <v>8.1999999999999993</v>
      </c>
      <c r="C8" s="49">
        <f t="shared" si="0"/>
        <v>7.4</v>
      </c>
      <c r="D8" s="49">
        <f t="shared" si="1"/>
        <v>-0.79999999999999893</v>
      </c>
      <c r="E8" s="49">
        <f t="shared" si="4"/>
        <v>7.4000000000000012</v>
      </c>
      <c r="F8" s="49">
        <f t="shared" si="5"/>
        <v>-0.79999999999999805</v>
      </c>
      <c r="G8" s="49">
        <f t="shared" si="2"/>
        <v>7.4</v>
      </c>
      <c r="H8" s="49">
        <f t="shared" si="3"/>
        <v>-0.79999999999999893</v>
      </c>
    </row>
    <row r="9" spans="1:8" hidden="1" x14ac:dyDescent="0.25">
      <c r="A9" s="2">
        <v>29952</v>
      </c>
      <c r="B9" s="1">
        <v>8.8000000000000007</v>
      </c>
      <c r="C9" s="49">
        <f t="shared" si="0"/>
        <v>8.1999999999999993</v>
      </c>
      <c r="D9" s="49">
        <f t="shared" si="1"/>
        <v>-0.60000000000000142</v>
      </c>
      <c r="E9" s="49">
        <f t="shared" si="4"/>
        <v>7.666666666666667</v>
      </c>
      <c r="F9" s="49">
        <f t="shared" si="5"/>
        <v>-1.1333333333333337</v>
      </c>
      <c r="G9" s="49">
        <f t="shared" si="2"/>
        <v>7.8</v>
      </c>
      <c r="H9" s="49">
        <f t="shared" si="3"/>
        <v>-1.0000000000000009</v>
      </c>
    </row>
    <row r="10" spans="1:8" hidden="1" x14ac:dyDescent="0.25">
      <c r="A10" s="2">
        <v>30042</v>
      </c>
      <c r="B10" s="1">
        <v>9.4</v>
      </c>
      <c r="C10" s="49">
        <f t="shared" si="0"/>
        <v>8.8000000000000007</v>
      </c>
      <c r="D10" s="49">
        <f t="shared" si="1"/>
        <v>-0.59999999999999964</v>
      </c>
      <c r="E10" s="49">
        <f t="shared" si="4"/>
        <v>8.1333333333333329</v>
      </c>
      <c r="F10" s="49">
        <f t="shared" si="5"/>
        <v>-1.2666666666666675</v>
      </c>
      <c r="G10" s="49">
        <f t="shared" si="2"/>
        <v>8.5</v>
      </c>
      <c r="H10" s="49">
        <f t="shared" si="3"/>
        <v>-0.90000000000000036</v>
      </c>
    </row>
    <row r="11" spans="1:8" hidden="1" x14ac:dyDescent="0.25">
      <c r="A11" s="2">
        <v>30133</v>
      </c>
      <c r="B11" s="1">
        <v>9.9</v>
      </c>
      <c r="C11" s="49">
        <f t="shared" si="0"/>
        <v>9.4</v>
      </c>
      <c r="D11" s="49">
        <f t="shared" si="1"/>
        <v>-0.5</v>
      </c>
      <c r="E11" s="49">
        <f t="shared" si="4"/>
        <v>8.7999999999999989</v>
      </c>
      <c r="F11" s="49">
        <f t="shared" si="5"/>
        <v>-1.1000000000000014</v>
      </c>
      <c r="G11" s="49">
        <f t="shared" si="2"/>
        <v>9.1000000000000014</v>
      </c>
      <c r="H11" s="49">
        <f t="shared" si="3"/>
        <v>-0.79999999999999893</v>
      </c>
    </row>
    <row r="12" spans="1:8" hidden="1" x14ac:dyDescent="0.25">
      <c r="A12" s="2">
        <v>30225</v>
      </c>
      <c r="B12" s="1">
        <v>10.7</v>
      </c>
      <c r="C12" s="49">
        <f t="shared" si="0"/>
        <v>9.9</v>
      </c>
      <c r="D12" s="49">
        <f t="shared" ref="D12:D75" si="6">C12-B12</f>
        <v>-0.79999999999999893</v>
      </c>
      <c r="E12" s="49">
        <f t="shared" si="4"/>
        <v>9.3666666666666671</v>
      </c>
      <c r="F12" s="49">
        <f t="shared" si="5"/>
        <v>-1.3333333333333321</v>
      </c>
      <c r="G12" s="49">
        <f t="shared" si="2"/>
        <v>9.65</v>
      </c>
      <c r="H12" s="49">
        <f t="shared" si="3"/>
        <v>-1.0499999999999989</v>
      </c>
    </row>
    <row r="13" spans="1:8" hidden="1" x14ac:dyDescent="0.25">
      <c r="A13" s="2">
        <v>30317</v>
      </c>
      <c r="B13" s="1">
        <v>10.4</v>
      </c>
      <c r="C13" s="49">
        <f t="shared" si="0"/>
        <v>10.7</v>
      </c>
      <c r="D13" s="49">
        <f t="shared" si="6"/>
        <v>0.29999999999999893</v>
      </c>
      <c r="E13" s="49">
        <f t="shared" ref="E13:E76" si="7">AVERAGE(B10:B12)</f>
        <v>10</v>
      </c>
      <c r="F13" s="49">
        <f t="shared" ref="F13:F76" si="8">E13-B13</f>
        <v>-0.40000000000000036</v>
      </c>
      <c r="G13" s="49">
        <f t="shared" si="2"/>
        <v>10.3</v>
      </c>
      <c r="H13" s="49">
        <f t="shared" si="3"/>
        <v>-9.9999999999999645E-2</v>
      </c>
    </row>
    <row r="14" spans="1:8" hidden="1" x14ac:dyDescent="0.25">
      <c r="A14" s="2">
        <v>30407</v>
      </c>
      <c r="B14" s="1">
        <v>10.1</v>
      </c>
      <c r="C14" s="49">
        <f t="shared" si="0"/>
        <v>10.4</v>
      </c>
      <c r="D14" s="49">
        <f t="shared" si="6"/>
        <v>0.30000000000000071</v>
      </c>
      <c r="E14" s="49">
        <f t="shared" si="7"/>
        <v>10.333333333333334</v>
      </c>
      <c r="F14" s="49">
        <f t="shared" si="8"/>
        <v>0.23333333333333428</v>
      </c>
      <c r="G14" s="49">
        <f t="shared" si="2"/>
        <v>10.55</v>
      </c>
      <c r="H14" s="49">
        <f t="shared" si="3"/>
        <v>0.45000000000000107</v>
      </c>
    </row>
    <row r="15" spans="1:8" hidden="1" x14ac:dyDescent="0.25">
      <c r="A15" s="2">
        <v>30498</v>
      </c>
      <c r="B15" s="1">
        <v>9.4</v>
      </c>
      <c r="C15" s="49">
        <f t="shared" si="0"/>
        <v>10.1</v>
      </c>
      <c r="D15" s="49">
        <f t="shared" si="6"/>
        <v>0.69999999999999929</v>
      </c>
      <c r="E15" s="49">
        <f t="shared" si="7"/>
        <v>10.4</v>
      </c>
      <c r="F15" s="49">
        <f t="shared" si="8"/>
        <v>1</v>
      </c>
      <c r="G15" s="49">
        <f t="shared" si="2"/>
        <v>10.25</v>
      </c>
      <c r="H15" s="49">
        <f t="shared" si="3"/>
        <v>0.84999999999999964</v>
      </c>
    </row>
    <row r="16" spans="1:8" hidden="1" x14ac:dyDescent="0.25">
      <c r="A16" s="2">
        <v>30590</v>
      </c>
      <c r="B16" s="1">
        <v>8.5</v>
      </c>
      <c r="C16" s="49">
        <f t="shared" si="0"/>
        <v>9.4</v>
      </c>
      <c r="D16" s="49">
        <f t="shared" si="6"/>
        <v>0.90000000000000036</v>
      </c>
      <c r="E16" s="49">
        <f t="shared" si="7"/>
        <v>9.9666666666666668</v>
      </c>
      <c r="F16" s="49">
        <f t="shared" si="8"/>
        <v>1.4666666666666668</v>
      </c>
      <c r="G16" s="49">
        <f t="shared" si="2"/>
        <v>9.75</v>
      </c>
      <c r="H16" s="49">
        <f t="shared" si="3"/>
        <v>1.25</v>
      </c>
    </row>
    <row r="17" spans="1:8" hidden="1" x14ac:dyDescent="0.25">
      <c r="A17" s="2">
        <v>30682</v>
      </c>
      <c r="B17" s="1">
        <v>7.9</v>
      </c>
      <c r="C17" s="49">
        <f t="shared" si="0"/>
        <v>8.5</v>
      </c>
      <c r="D17" s="49">
        <f t="shared" si="6"/>
        <v>0.59999999999999964</v>
      </c>
      <c r="E17" s="49">
        <f t="shared" si="7"/>
        <v>9.3333333333333339</v>
      </c>
      <c r="F17" s="49">
        <f t="shared" si="8"/>
        <v>1.4333333333333336</v>
      </c>
      <c r="G17" s="49">
        <f t="shared" si="2"/>
        <v>8.9499999999999993</v>
      </c>
      <c r="H17" s="49">
        <f t="shared" si="3"/>
        <v>1.0499999999999989</v>
      </c>
    </row>
    <row r="18" spans="1:8" hidden="1" x14ac:dyDescent="0.25">
      <c r="A18" s="2">
        <v>30773</v>
      </c>
      <c r="B18" s="1">
        <v>7.4</v>
      </c>
      <c r="C18" s="49">
        <f t="shared" si="0"/>
        <v>7.9</v>
      </c>
      <c r="D18" s="49">
        <f t="shared" si="6"/>
        <v>0.5</v>
      </c>
      <c r="E18" s="49">
        <f t="shared" si="7"/>
        <v>8.6</v>
      </c>
      <c r="F18" s="49">
        <f t="shared" si="8"/>
        <v>1.1999999999999993</v>
      </c>
      <c r="G18" s="49">
        <f t="shared" si="2"/>
        <v>8.1999999999999993</v>
      </c>
      <c r="H18" s="49">
        <f t="shared" si="3"/>
        <v>0.79999999999999893</v>
      </c>
    </row>
    <row r="19" spans="1:8" hidden="1" x14ac:dyDescent="0.25">
      <c r="A19" s="2">
        <v>30864</v>
      </c>
      <c r="B19" s="1">
        <v>7.4</v>
      </c>
      <c r="C19" s="49">
        <f t="shared" si="0"/>
        <v>7.4</v>
      </c>
      <c r="D19" s="49">
        <f t="shared" si="6"/>
        <v>0</v>
      </c>
      <c r="E19" s="49">
        <f t="shared" si="7"/>
        <v>7.9333333333333327</v>
      </c>
      <c r="F19" s="49">
        <f t="shared" si="8"/>
        <v>0.53333333333333233</v>
      </c>
      <c r="G19" s="49">
        <f t="shared" si="2"/>
        <v>7.65</v>
      </c>
      <c r="H19" s="49">
        <f t="shared" si="3"/>
        <v>0.25</v>
      </c>
    </row>
    <row r="20" spans="1:8" hidden="1" x14ac:dyDescent="0.25">
      <c r="A20" s="2">
        <v>30956</v>
      </c>
      <c r="B20" s="1">
        <v>7.3</v>
      </c>
      <c r="C20" s="49">
        <f t="shared" si="0"/>
        <v>7.4</v>
      </c>
      <c r="D20" s="49">
        <f t="shared" si="6"/>
        <v>0.10000000000000053</v>
      </c>
      <c r="E20" s="49">
        <f t="shared" si="7"/>
        <v>7.5666666666666673</v>
      </c>
      <c r="F20" s="49">
        <f t="shared" si="8"/>
        <v>0.2666666666666675</v>
      </c>
      <c r="G20" s="49">
        <f t="shared" si="2"/>
        <v>7.4</v>
      </c>
      <c r="H20" s="49">
        <f t="shared" si="3"/>
        <v>0.10000000000000053</v>
      </c>
    </row>
    <row r="21" spans="1:8" hidden="1" x14ac:dyDescent="0.25">
      <c r="A21" s="2">
        <v>31048</v>
      </c>
      <c r="B21" s="1">
        <v>7.2</v>
      </c>
      <c r="C21" s="49">
        <f t="shared" si="0"/>
        <v>7.3</v>
      </c>
      <c r="D21" s="49">
        <f t="shared" si="6"/>
        <v>9.9999999999999645E-2</v>
      </c>
      <c r="E21" s="49">
        <f t="shared" si="7"/>
        <v>7.3666666666666671</v>
      </c>
      <c r="F21" s="49">
        <f t="shared" si="8"/>
        <v>0.16666666666666696</v>
      </c>
      <c r="G21" s="49">
        <f t="shared" si="2"/>
        <v>7.35</v>
      </c>
      <c r="H21" s="49">
        <f t="shared" si="3"/>
        <v>0.14999999999999947</v>
      </c>
    </row>
    <row r="22" spans="1:8" hidden="1" x14ac:dyDescent="0.25">
      <c r="A22" s="2">
        <v>31138</v>
      </c>
      <c r="B22" s="1">
        <v>7.3</v>
      </c>
      <c r="C22" s="49">
        <f t="shared" si="0"/>
        <v>7.2</v>
      </c>
      <c r="D22" s="49">
        <f t="shared" si="6"/>
        <v>-9.9999999999999645E-2</v>
      </c>
      <c r="E22" s="49">
        <f t="shared" si="7"/>
        <v>7.3</v>
      </c>
      <c r="F22" s="49">
        <f t="shared" si="8"/>
        <v>0</v>
      </c>
      <c r="G22" s="49">
        <f t="shared" si="2"/>
        <v>7.25</v>
      </c>
      <c r="H22" s="49">
        <f t="shared" si="3"/>
        <v>-4.9999999999999822E-2</v>
      </c>
    </row>
    <row r="23" spans="1:8" hidden="1" x14ac:dyDescent="0.25">
      <c r="A23" s="2">
        <v>31229</v>
      </c>
      <c r="B23" s="1">
        <v>7.2</v>
      </c>
      <c r="C23" s="49">
        <f t="shared" si="0"/>
        <v>7.3</v>
      </c>
      <c r="D23" s="49">
        <f t="shared" si="6"/>
        <v>9.9999999999999645E-2</v>
      </c>
      <c r="E23" s="49">
        <f t="shared" si="7"/>
        <v>7.2666666666666666</v>
      </c>
      <c r="F23" s="49">
        <f t="shared" si="8"/>
        <v>6.666666666666643E-2</v>
      </c>
      <c r="G23" s="49">
        <f t="shared" si="2"/>
        <v>7.25</v>
      </c>
      <c r="H23" s="49">
        <f t="shared" si="3"/>
        <v>4.9999999999999822E-2</v>
      </c>
    </row>
    <row r="24" spans="1:8" hidden="1" x14ac:dyDescent="0.25">
      <c r="A24" s="2">
        <v>31321</v>
      </c>
      <c r="B24" s="1">
        <v>7</v>
      </c>
      <c r="C24" s="49">
        <f t="shared" si="0"/>
        <v>7.2</v>
      </c>
      <c r="D24" s="49">
        <f t="shared" si="6"/>
        <v>0.20000000000000018</v>
      </c>
      <c r="E24" s="49">
        <f t="shared" si="7"/>
        <v>7.2333333333333334</v>
      </c>
      <c r="F24" s="49">
        <f t="shared" si="8"/>
        <v>0.23333333333333339</v>
      </c>
      <c r="G24" s="49">
        <f t="shared" si="2"/>
        <v>7.25</v>
      </c>
      <c r="H24" s="49">
        <f t="shared" si="3"/>
        <v>0.25</v>
      </c>
    </row>
    <row r="25" spans="1:8" hidden="1" x14ac:dyDescent="0.25">
      <c r="A25" s="2">
        <v>31413</v>
      </c>
      <c r="B25" s="1">
        <v>7</v>
      </c>
      <c r="C25" s="49">
        <f t="shared" si="0"/>
        <v>7</v>
      </c>
      <c r="D25" s="49">
        <f t="shared" si="6"/>
        <v>0</v>
      </c>
      <c r="E25" s="49">
        <f t="shared" si="7"/>
        <v>7.166666666666667</v>
      </c>
      <c r="F25" s="49">
        <f t="shared" si="8"/>
        <v>0.16666666666666696</v>
      </c>
      <c r="G25" s="49">
        <f t="shared" si="2"/>
        <v>7.1</v>
      </c>
      <c r="H25" s="49">
        <f t="shared" si="3"/>
        <v>9.9999999999999645E-2</v>
      </c>
    </row>
    <row r="26" spans="1:8" hidden="1" x14ac:dyDescent="0.25">
      <c r="A26" s="2">
        <v>31503</v>
      </c>
      <c r="B26" s="1">
        <v>7.2</v>
      </c>
      <c r="C26" s="49">
        <f t="shared" si="0"/>
        <v>7</v>
      </c>
      <c r="D26" s="49">
        <f t="shared" si="6"/>
        <v>-0.20000000000000018</v>
      </c>
      <c r="E26" s="49">
        <f t="shared" si="7"/>
        <v>7.0666666666666664</v>
      </c>
      <c r="F26" s="49">
        <f t="shared" si="8"/>
        <v>-0.13333333333333375</v>
      </c>
      <c r="G26" s="49">
        <f t="shared" si="2"/>
        <v>7</v>
      </c>
      <c r="H26" s="49">
        <f t="shared" si="3"/>
        <v>-0.20000000000000018</v>
      </c>
    </row>
    <row r="27" spans="1:8" hidden="1" x14ac:dyDescent="0.25">
      <c r="A27" s="2">
        <v>31594</v>
      </c>
      <c r="B27" s="1">
        <v>7</v>
      </c>
      <c r="C27" s="49">
        <f t="shared" si="0"/>
        <v>7.2</v>
      </c>
      <c r="D27" s="49">
        <f t="shared" si="6"/>
        <v>0.20000000000000018</v>
      </c>
      <c r="E27" s="49">
        <f t="shared" si="7"/>
        <v>7.0666666666666664</v>
      </c>
      <c r="F27" s="49">
        <f t="shared" si="8"/>
        <v>6.666666666666643E-2</v>
      </c>
      <c r="G27" s="49">
        <f t="shared" si="2"/>
        <v>7.1</v>
      </c>
      <c r="H27" s="49">
        <f t="shared" si="3"/>
        <v>9.9999999999999645E-2</v>
      </c>
    </row>
    <row r="28" spans="1:8" hidden="1" x14ac:dyDescent="0.25">
      <c r="A28" s="2">
        <v>31686</v>
      </c>
      <c r="B28" s="1">
        <v>6.8</v>
      </c>
      <c r="C28" s="49">
        <f t="shared" si="0"/>
        <v>7</v>
      </c>
      <c r="D28" s="49">
        <f t="shared" si="6"/>
        <v>0.20000000000000018</v>
      </c>
      <c r="E28" s="49">
        <f t="shared" si="7"/>
        <v>7.0666666666666664</v>
      </c>
      <c r="F28" s="49">
        <f t="shared" si="8"/>
        <v>0.26666666666666661</v>
      </c>
      <c r="G28" s="49">
        <f t="shared" si="2"/>
        <v>7.1</v>
      </c>
      <c r="H28" s="49">
        <f t="shared" si="3"/>
        <v>0.29999999999999982</v>
      </c>
    </row>
    <row r="29" spans="1:8" hidden="1" x14ac:dyDescent="0.25">
      <c r="A29" s="2">
        <v>31778</v>
      </c>
      <c r="B29" s="1">
        <v>6.6</v>
      </c>
      <c r="C29" s="49">
        <f t="shared" si="0"/>
        <v>6.8</v>
      </c>
      <c r="D29" s="49">
        <f t="shared" si="6"/>
        <v>0.20000000000000018</v>
      </c>
      <c r="E29" s="49">
        <f t="shared" si="7"/>
        <v>7</v>
      </c>
      <c r="F29" s="49">
        <f t="shared" si="8"/>
        <v>0.40000000000000036</v>
      </c>
      <c r="G29" s="49">
        <f t="shared" si="2"/>
        <v>6.9</v>
      </c>
      <c r="H29" s="49">
        <f t="shared" si="3"/>
        <v>0.30000000000000071</v>
      </c>
    </row>
    <row r="30" spans="1:8" hidden="1" x14ac:dyDescent="0.25">
      <c r="A30" s="2">
        <v>31868</v>
      </c>
      <c r="B30" s="1">
        <v>6.3</v>
      </c>
      <c r="C30" s="49">
        <f t="shared" si="0"/>
        <v>6.6</v>
      </c>
      <c r="D30" s="49">
        <f t="shared" si="6"/>
        <v>0.29999999999999982</v>
      </c>
      <c r="E30" s="49">
        <f t="shared" si="7"/>
        <v>6.8</v>
      </c>
      <c r="F30" s="49">
        <f t="shared" si="8"/>
        <v>0.5</v>
      </c>
      <c r="G30" s="49">
        <f t="shared" si="2"/>
        <v>6.6999999999999993</v>
      </c>
      <c r="H30" s="49">
        <f t="shared" si="3"/>
        <v>0.39999999999999947</v>
      </c>
    </row>
    <row r="31" spans="1:8" hidden="1" x14ac:dyDescent="0.25">
      <c r="A31" s="2">
        <v>31959</v>
      </c>
      <c r="B31" s="1">
        <v>6</v>
      </c>
      <c r="C31" s="49">
        <f t="shared" si="0"/>
        <v>6.3</v>
      </c>
      <c r="D31" s="49">
        <f t="shared" si="6"/>
        <v>0.29999999999999982</v>
      </c>
      <c r="E31" s="49">
        <f t="shared" si="7"/>
        <v>6.5666666666666664</v>
      </c>
      <c r="F31" s="49">
        <f t="shared" si="8"/>
        <v>0.56666666666666643</v>
      </c>
      <c r="G31" s="49">
        <f t="shared" si="2"/>
        <v>6.4499999999999993</v>
      </c>
      <c r="H31" s="49">
        <f t="shared" si="3"/>
        <v>0.44999999999999929</v>
      </c>
    </row>
    <row r="32" spans="1:8" hidden="1" x14ac:dyDescent="0.25">
      <c r="A32" s="2">
        <v>32051</v>
      </c>
      <c r="B32" s="1">
        <v>5.8</v>
      </c>
      <c r="C32" s="49">
        <f t="shared" si="0"/>
        <v>6</v>
      </c>
      <c r="D32" s="49">
        <f t="shared" si="6"/>
        <v>0.20000000000000018</v>
      </c>
      <c r="E32" s="49">
        <f t="shared" si="7"/>
        <v>6.3</v>
      </c>
      <c r="F32" s="49">
        <f t="shared" si="8"/>
        <v>0.5</v>
      </c>
      <c r="G32" s="49">
        <f t="shared" si="2"/>
        <v>6.15</v>
      </c>
      <c r="H32" s="49">
        <f t="shared" si="3"/>
        <v>0.35000000000000053</v>
      </c>
    </row>
    <row r="33" spans="1:8" hidden="1" x14ac:dyDescent="0.25">
      <c r="A33" s="2">
        <v>32143</v>
      </c>
      <c r="B33" s="1">
        <v>5.7</v>
      </c>
      <c r="C33" s="49">
        <f t="shared" si="0"/>
        <v>5.8</v>
      </c>
      <c r="D33" s="49">
        <f t="shared" si="6"/>
        <v>9.9999999999999645E-2</v>
      </c>
      <c r="E33" s="49">
        <f t="shared" si="7"/>
        <v>6.0333333333333341</v>
      </c>
      <c r="F33" s="49">
        <f t="shared" si="8"/>
        <v>0.33333333333333393</v>
      </c>
      <c r="G33" s="49">
        <f t="shared" si="2"/>
        <v>5.9</v>
      </c>
      <c r="H33" s="49">
        <f t="shared" si="3"/>
        <v>0.20000000000000018</v>
      </c>
    </row>
    <row r="34" spans="1:8" hidden="1" x14ac:dyDescent="0.25">
      <c r="A34" s="2">
        <v>32234</v>
      </c>
      <c r="B34" s="1">
        <v>5.5</v>
      </c>
      <c r="C34" s="49">
        <f t="shared" si="0"/>
        <v>5.7</v>
      </c>
      <c r="D34" s="49">
        <f t="shared" si="6"/>
        <v>0.20000000000000018</v>
      </c>
      <c r="E34" s="49">
        <f t="shared" si="7"/>
        <v>5.833333333333333</v>
      </c>
      <c r="F34" s="49">
        <f t="shared" si="8"/>
        <v>0.33333333333333304</v>
      </c>
      <c r="G34" s="49">
        <f t="shared" si="2"/>
        <v>5.75</v>
      </c>
      <c r="H34" s="49">
        <f t="shared" si="3"/>
        <v>0.25</v>
      </c>
    </row>
    <row r="35" spans="1:8" hidden="1" x14ac:dyDescent="0.25">
      <c r="A35" s="2">
        <v>32325</v>
      </c>
      <c r="B35" s="1">
        <v>5.5</v>
      </c>
      <c r="C35" s="49">
        <f t="shared" si="0"/>
        <v>5.5</v>
      </c>
      <c r="D35" s="49">
        <f t="shared" si="6"/>
        <v>0</v>
      </c>
      <c r="E35" s="49">
        <f t="shared" si="7"/>
        <v>5.666666666666667</v>
      </c>
      <c r="F35" s="49">
        <f t="shared" si="8"/>
        <v>0.16666666666666696</v>
      </c>
      <c r="G35" s="49">
        <f t="shared" si="2"/>
        <v>5.6</v>
      </c>
      <c r="H35" s="49">
        <f t="shared" si="3"/>
        <v>9.9999999999999645E-2</v>
      </c>
    </row>
    <row r="36" spans="1:8" hidden="1" x14ac:dyDescent="0.25">
      <c r="A36" s="2">
        <v>32417</v>
      </c>
      <c r="B36" s="1">
        <v>5.3</v>
      </c>
      <c r="C36" s="49">
        <f t="shared" si="0"/>
        <v>5.5</v>
      </c>
      <c r="D36" s="49">
        <f t="shared" si="6"/>
        <v>0.20000000000000018</v>
      </c>
      <c r="E36" s="49">
        <f t="shared" si="7"/>
        <v>5.5666666666666664</v>
      </c>
      <c r="F36" s="49">
        <f t="shared" si="8"/>
        <v>0.26666666666666661</v>
      </c>
      <c r="G36" s="49">
        <f t="shared" si="2"/>
        <v>5.5</v>
      </c>
      <c r="H36" s="49">
        <f t="shared" si="3"/>
        <v>0.20000000000000018</v>
      </c>
    </row>
    <row r="37" spans="1:8" hidden="1" x14ac:dyDescent="0.25">
      <c r="A37" s="2">
        <v>32509</v>
      </c>
      <c r="B37" s="1">
        <v>5.2</v>
      </c>
      <c r="C37" s="49">
        <f t="shared" si="0"/>
        <v>5.3</v>
      </c>
      <c r="D37" s="49">
        <f t="shared" si="6"/>
        <v>9.9999999999999645E-2</v>
      </c>
      <c r="E37" s="49">
        <f t="shared" si="7"/>
        <v>5.4333333333333336</v>
      </c>
      <c r="F37" s="49">
        <f t="shared" si="8"/>
        <v>0.23333333333333339</v>
      </c>
      <c r="G37" s="49">
        <f t="shared" si="2"/>
        <v>5.4</v>
      </c>
      <c r="H37" s="49">
        <f t="shared" si="3"/>
        <v>0.20000000000000018</v>
      </c>
    </row>
    <row r="38" spans="1:8" hidden="1" x14ac:dyDescent="0.25">
      <c r="A38" s="2">
        <v>32599</v>
      </c>
      <c r="B38" s="1">
        <v>5.2</v>
      </c>
      <c r="C38" s="49">
        <f t="shared" si="0"/>
        <v>5.2</v>
      </c>
      <c r="D38" s="49">
        <f t="shared" si="6"/>
        <v>0</v>
      </c>
      <c r="E38" s="49">
        <f t="shared" si="7"/>
        <v>5.333333333333333</v>
      </c>
      <c r="F38" s="49">
        <f t="shared" si="8"/>
        <v>0.13333333333333286</v>
      </c>
      <c r="G38" s="49">
        <f t="shared" si="2"/>
        <v>5.25</v>
      </c>
      <c r="H38" s="49">
        <f t="shared" si="3"/>
        <v>4.9999999999999822E-2</v>
      </c>
    </row>
    <row r="39" spans="1:8" hidden="1" x14ac:dyDescent="0.25">
      <c r="A39" s="2">
        <v>32690</v>
      </c>
      <c r="B39" s="1">
        <v>5.2</v>
      </c>
      <c r="C39" s="49">
        <f t="shared" si="0"/>
        <v>5.2</v>
      </c>
      <c r="D39" s="49">
        <f t="shared" si="6"/>
        <v>0</v>
      </c>
      <c r="E39" s="49">
        <f t="shared" si="7"/>
        <v>5.2333333333333334</v>
      </c>
      <c r="F39" s="49">
        <f t="shared" si="8"/>
        <v>3.3333333333333215E-2</v>
      </c>
      <c r="G39" s="49">
        <f t="shared" si="2"/>
        <v>5.2</v>
      </c>
      <c r="H39" s="49">
        <f t="shared" si="3"/>
        <v>0</v>
      </c>
    </row>
    <row r="40" spans="1:8" hidden="1" x14ac:dyDescent="0.25">
      <c r="A40" s="2">
        <v>32782</v>
      </c>
      <c r="B40" s="1">
        <v>5.4</v>
      </c>
      <c r="C40" s="49">
        <f t="shared" si="0"/>
        <v>5.2</v>
      </c>
      <c r="D40" s="49">
        <f t="shared" si="6"/>
        <v>-0.20000000000000018</v>
      </c>
      <c r="E40" s="49">
        <f t="shared" si="7"/>
        <v>5.2</v>
      </c>
      <c r="F40" s="49">
        <f t="shared" si="8"/>
        <v>-0.20000000000000018</v>
      </c>
      <c r="G40" s="49">
        <f t="shared" si="2"/>
        <v>5.2</v>
      </c>
      <c r="H40" s="49">
        <f t="shared" si="3"/>
        <v>-0.20000000000000018</v>
      </c>
    </row>
    <row r="41" spans="1:8" hidden="1" x14ac:dyDescent="0.25">
      <c r="A41" s="2">
        <v>32874</v>
      </c>
      <c r="B41" s="1">
        <v>5.3</v>
      </c>
      <c r="C41" s="49">
        <f t="shared" si="0"/>
        <v>5.4</v>
      </c>
      <c r="D41" s="49">
        <f t="shared" si="6"/>
        <v>0.10000000000000053</v>
      </c>
      <c r="E41" s="49">
        <f t="shared" si="7"/>
        <v>5.2666666666666666</v>
      </c>
      <c r="F41" s="49">
        <f t="shared" si="8"/>
        <v>-3.3333333333333215E-2</v>
      </c>
      <c r="G41" s="49">
        <f t="shared" si="2"/>
        <v>5.3000000000000007</v>
      </c>
      <c r="H41" s="49">
        <f t="shared" si="3"/>
        <v>0</v>
      </c>
    </row>
    <row r="42" spans="1:8" hidden="1" x14ac:dyDescent="0.25">
      <c r="A42" s="2">
        <v>32964</v>
      </c>
      <c r="B42" s="1">
        <v>5.3</v>
      </c>
      <c r="C42" s="49">
        <f t="shared" si="0"/>
        <v>5.3</v>
      </c>
      <c r="D42" s="49">
        <f t="shared" si="6"/>
        <v>0</v>
      </c>
      <c r="E42" s="49">
        <f t="shared" si="7"/>
        <v>5.3000000000000007</v>
      </c>
      <c r="F42" s="49">
        <f t="shared" si="8"/>
        <v>0</v>
      </c>
      <c r="G42" s="49">
        <f t="shared" si="2"/>
        <v>5.35</v>
      </c>
      <c r="H42" s="49">
        <f t="shared" si="3"/>
        <v>4.9999999999999822E-2</v>
      </c>
    </row>
    <row r="43" spans="1:8" hidden="1" x14ac:dyDescent="0.25">
      <c r="A43" s="2">
        <v>33055</v>
      </c>
      <c r="B43" s="1">
        <v>5.7</v>
      </c>
      <c r="C43" s="49">
        <f t="shared" si="0"/>
        <v>5.3</v>
      </c>
      <c r="D43" s="49">
        <f t="shared" si="6"/>
        <v>-0.40000000000000036</v>
      </c>
      <c r="E43" s="49">
        <f t="shared" si="7"/>
        <v>5.333333333333333</v>
      </c>
      <c r="F43" s="49">
        <f t="shared" si="8"/>
        <v>-0.36666666666666714</v>
      </c>
      <c r="G43" s="49">
        <f t="shared" si="2"/>
        <v>5.3</v>
      </c>
      <c r="H43" s="49">
        <f t="shared" si="3"/>
        <v>-0.40000000000000036</v>
      </c>
    </row>
    <row r="44" spans="1:8" hidden="1" x14ac:dyDescent="0.25">
      <c r="A44" s="2">
        <v>33147</v>
      </c>
      <c r="B44" s="1">
        <v>6.1</v>
      </c>
      <c r="C44" s="49">
        <f t="shared" si="0"/>
        <v>5.7</v>
      </c>
      <c r="D44" s="49">
        <f t="shared" si="6"/>
        <v>-0.39999999999999947</v>
      </c>
      <c r="E44" s="49">
        <f t="shared" si="7"/>
        <v>5.4333333333333336</v>
      </c>
      <c r="F44" s="49">
        <f t="shared" si="8"/>
        <v>-0.66666666666666607</v>
      </c>
      <c r="G44" s="49">
        <f t="shared" si="2"/>
        <v>5.5</v>
      </c>
      <c r="H44" s="49">
        <f t="shared" si="3"/>
        <v>-0.59999999999999964</v>
      </c>
    </row>
    <row r="45" spans="1:8" hidden="1" x14ac:dyDescent="0.25">
      <c r="A45" s="2">
        <v>33239</v>
      </c>
      <c r="B45" s="1">
        <v>6.6</v>
      </c>
      <c r="C45" s="49">
        <f t="shared" si="0"/>
        <v>6.1</v>
      </c>
      <c r="D45" s="49">
        <f t="shared" si="6"/>
        <v>-0.5</v>
      </c>
      <c r="E45" s="49">
        <f t="shared" si="7"/>
        <v>5.7</v>
      </c>
      <c r="F45" s="49">
        <f t="shared" si="8"/>
        <v>-0.89999999999999947</v>
      </c>
      <c r="G45" s="49">
        <f t="shared" si="2"/>
        <v>5.9</v>
      </c>
      <c r="H45" s="49">
        <f t="shared" si="3"/>
        <v>-0.69999999999999929</v>
      </c>
    </row>
    <row r="46" spans="1:8" hidden="1" x14ac:dyDescent="0.25">
      <c r="A46" s="2">
        <v>33329</v>
      </c>
      <c r="B46" s="1">
        <v>6.8</v>
      </c>
      <c r="C46" s="49">
        <f t="shared" si="0"/>
        <v>6.6</v>
      </c>
      <c r="D46" s="49">
        <f t="shared" si="6"/>
        <v>-0.20000000000000018</v>
      </c>
      <c r="E46" s="49">
        <f t="shared" si="7"/>
        <v>6.1333333333333329</v>
      </c>
      <c r="F46" s="49">
        <f t="shared" si="8"/>
        <v>-0.66666666666666696</v>
      </c>
      <c r="G46" s="49">
        <f t="shared" si="2"/>
        <v>6.35</v>
      </c>
      <c r="H46" s="49">
        <f t="shared" si="3"/>
        <v>-0.45000000000000018</v>
      </c>
    </row>
    <row r="47" spans="1:8" hidden="1" x14ac:dyDescent="0.25">
      <c r="A47" s="2">
        <v>33420</v>
      </c>
      <c r="B47" s="1">
        <v>6.9</v>
      </c>
      <c r="C47" s="49">
        <f t="shared" si="0"/>
        <v>6.8</v>
      </c>
      <c r="D47" s="49">
        <f t="shared" si="6"/>
        <v>-0.10000000000000053</v>
      </c>
      <c r="E47" s="49">
        <f t="shared" si="7"/>
        <v>6.5</v>
      </c>
      <c r="F47" s="49">
        <f t="shared" si="8"/>
        <v>-0.40000000000000036</v>
      </c>
      <c r="G47" s="49">
        <f t="shared" si="2"/>
        <v>6.6999999999999993</v>
      </c>
      <c r="H47" s="49">
        <f t="shared" si="3"/>
        <v>-0.20000000000000107</v>
      </c>
    </row>
    <row r="48" spans="1:8" hidden="1" x14ac:dyDescent="0.25">
      <c r="A48" s="2">
        <v>33512</v>
      </c>
      <c r="B48" s="1">
        <v>7.1</v>
      </c>
      <c r="C48" s="49">
        <f t="shared" si="0"/>
        <v>6.9</v>
      </c>
      <c r="D48" s="49">
        <f t="shared" si="6"/>
        <v>-0.19999999999999929</v>
      </c>
      <c r="E48" s="49">
        <f t="shared" si="7"/>
        <v>6.7666666666666657</v>
      </c>
      <c r="F48" s="49">
        <f t="shared" si="8"/>
        <v>-0.33333333333333393</v>
      </c>
      <c r="G48" s="49">
        <f t="shared" si="2"/>
        <v>6.85</v>
      </c>
      <c r="H48" s="49">
        <f t="shared" si="3"/>
        <v>-0.25</v>
      </c>
    </row>
    <row r="49" spans="1:8" hidden="1" x14ac:dyDescent="0.25">
      <c r="A49" s="2">
        <v>33604</v>
      </c>
      <c r="B49" s="1">
        <v>7.4</v>
      </c>
      <c r="C49" s="49">
        <f t="shared" si="0"/>
        <v>7.1</v>
      </c>
      <c r="D49" s="49">
        <f t="shared" si="6"/>
        <v>-0.30000000000000071</v>
      </c>
      <c r="E49" s="49">
        <f t="shared" si="7"/>
        <v>6.9333333333333327</v>
      </c>
      <c r="F49" s="49">
        <f t="shared" si="8"/>
        <v>-0.46666666666666767</v>
      </c>
      <c r="G49" s="49">
        <f t="shared" si="2"/>
        <v>7</v>
      </c>
      <c r="H49" s="49">
        <f t="shared" si="3"/>
        <v>-0.40000000000000036</v>
      </c>
    </row>
    <row r="50" spans="1:8" hidden="1" x14ac:dyDescent="0.25">
      <c r="A50" s="2">
        <v>33695</v>
      </c>
      <c r="B50" s="1">
        <v>7.6</v>
      </c>
      <c r="C50" s="49">
        <f t="shared" si="0"/>
        <v>7.4</v>
      </c>
      <c r="D50" s="49">
        <f t="shared" si="6"/>
        <v>-0.19999999999999929</v>
      </c>
      <c r="E50" s="49">
        <f t="shared" si="7"/>
        <v>7.1333333333333329</v>
      </c>
      <c r="F50" s="49">
        <f t="shared" si="8"/>
        <v>-0.46666666666666679</v>
      </c>
      <c r="G50" s="49">
        <f t="shared" si="2"/>
        <v>7.25</v>
      </c>
      <c r="H50" s="49">
        <f t="shared" si="3"/>
        <v>-0.34999999999999964</v>
      </c>
    </row>
    <row r="51" spans="1:8" hidden="1" x14ac:dyDescent="0.25">
      <c r="A51" s="2">
        <v>33786</v>
      </c>
      <c r="B51" s="1">
        <v>7.6</v>
      </c>
      <c r="C51" s="49">
        <f t="shared" si="0"/>
        <v>7.6</v>
      </c>
      <c r="D51" s="49">
        <f t="shared" si="6"/>
        <v>0</v>
      </c>
      <c r="E51" s="49">
        <f t="shared" si="7"/>
        <v>7.3666666666666671</v>
      </c>
      <c r="F51" s="49">
        <f t="shared" si="8"/>
        <v>-0.2333333333333325</v>
      </c>
      <c r="G51" s="49">
        <f t="shared" si="2"/>
        <v>7.5</v>
      </c>
      <c r="H51" s="49">
        <f t="shared" si="3"/>
        <v>-9.9999999999999645E-2</v>
      </c>
    </row>
    <row r="52" spans="1:8" hidden="1" x14ac:dyDescent="0.25">
      <c r="A52" s="2">
        <v>33878</v>
      </c>
      <c r="B52" s="1">
        <v>7.4</v>
      </c>
      <c r="C52" s="49">
        <f t="shared" si="0"/>
        <v>7.6</v>
      </c>
      <c r="D52" s="49">
        <f t="shared" si="6"/>
        <v>0.19999999999999929</v>
      </c>
      <c r="E52" s="49">
        <f t="shared" si="7"/>
        <v>7.5333333333333341</v>
      </c>
      <c r="F52" s="49">
        <f t="shared" si="8"/>
        <v>0.13333333333333375</v>
      </c>
      <c r="G52" s="49">
        <f t="shared" si="2"/>
        <v>7.6</v>
      </c>
      <c r="H52" s="49">
        <f t="shared" si="3"/>
        <v>0.19999999999999929</v>
      </c>
    </row>
    <row r="53" spans="1:8" hidden="1" x14ac:dyDescent="0.25">
      <c r="A53" s="2">
        <v>33970</v>
      </c>
      <c r="B53" s="1">
        <v>7.1</v>
      </c>
      <c r="C53" s="49">
        <f t="shared" si="0"/>
        <v>7.4</v>
      </c>
      <c r="D53" s="49">
        <f t="shared" si="6"/>
        <v>0.30000000000000071</v>
      </c>
      <c r="E53" s="49">
        <f t="shared" si="7"/>
        <v>7.5333333333333341</v>
      </c>
      <c r="F53" s="49">
        <f t="shared" si="8"/>
        <v>0.43333333333333446</v>
      </c>
      <c r="G53" s="49">
        <f t="shared" si="2"/>
        <v>7.5</v>
      </c>
      <c r="H53" s="49">
        <f t="shared" si="3"/>
        <v>0.40000000000000036</v>
      </c>
    </row>
    <row r="54" spans="1:8" hidden="1" x14ac:dyDescent="0.25">
      <c r="A54" s="2">
        <v>34060</v>
      </c>
      <c r="B54" s="1">
        <v>7.1</v>
      </c>
      <c r="C54" s="49">
        <f t="shared" si="0"/>
        <v>7.1</v>
      </c>
      <c r="D54" s="49">
        <f t="shared" si="6"/>
        <v>0</v>
      </c>
      <c r="E54" s="49">
        <f t="shared" si="7"/>
        <v>7.3666666666666671</v>
      </c>
      <c r="F54" s="49">
        <f t="shared" si="8"/>
        <v>0.2666666666666675</v>
      </c>
      <c r="G54" s="49">
        <f t="shared" si="2"/>
        <v>7.25</v>
      </c>
      <c r="H54" s="49">
        <f t="shared" si="3"/>
        <v>0.15000000000000036</v>
      </c>
    </row>
    <row r="55" spans="1:8" hidden="1" x14ac:dyDescent="0.25">
      <c r="A55" s="2">
        <v>34151</v>
      </c>
      <c r="B55" s="1">
        <v>6.8</v>
      </c>
      <c r="C55" s="49">
        <f t="shared" si="0"/>
        <v>7.1</v>
      </c>
      <c r="D55" s="49">
        <f t="shared" si="6"/>
        <v>0.29999999999999982</v>
      </c>
      <c r="E55" s="49">
        <f t="shared" si="7"/>
        <v>7.2</v>
      </c>
      <c r="F55" s="49">
        <f t="shared" si="8"/>
        <v>0.40000000000000036</v>
      </c>
      <c r="G55" s="49">
        <f t="shared" si="2"/>
        <v>7.1</v>
      </c>
      <c r="H55" s="49">
        <f t="shared" si="3"/>
        <v>0.29999999999999982</v>
      </c>
    </row>
    <row r="56" spans="1:8" hidden="1" x14ac:dyDescent="0.25">
      <c r="A56" s="2">
        <v>34243</v>
      </c>
      <c r="B56" s="1">
        <v>6.6</v>
      </c>
      <c r="C56" s="49">
        <f t="shared" si="0"/>
        <v>6.8</v>
      </c>
      <c r="D56" s="49">
        <f t="shared" si="6"/>
        <v>0.20000000000000018</v>
      </c>
      <c r="E56" s="49">
        <f t="shared" si="7"/>
        <v>7</v>
      </c>
      <c r="F56" s="49">
        <f t="shared" si="8"/>
        <v>0.40000000000000036</v>
      </c>
      <c r="G56" s="49">
        <f t="shared" si="2"/>
        <v>6.9499999999999993</v>
      </c>
      <c r="H56" s="49">
        <f t="shared" si="3"/>
        <v>0.34999999999999964</v>
      </c>
    </row>
    <row r="57" spans="1:8" hidden="1" x14ac:dyDescent="0.25">
      <c r="A57" s="2">
        <v>34335</v>
      </c>
      <c r="B57" s="1">
        <v>6.6</v>
      </c>
      <c r="C57" s="49">
        <f t="shared" si="0"/>
        <v>6.6</v>
      </c>
      <c r="D57" s="49">
        <f t="shared" si="6"/>
        <v>0</v>
      </c>
      <c r="E57" s="49">
        <f t="shared" si="7"/>
        <v>6.833333333333333</v>
      </c>
      <c r="F57" s="49">
        <f t="shared" si="8"/>
        <v>0.23333333333333339</v>
      </c>
      <c r="G57" s="49">
        <f t="shared" si="2"/>
        <v>6.6999999999999993</v>
      </c>
      <c r="H57" s="49">
        <f t="shared" si="3"/>
        <v>9.9999999999999645E-2</v>
      </c>
    </row>
    <row r="58" spans="1:8" hidden="1" x14ac:dyDescent="0.25">
      <c r="A58" s="2">
        <v>34425</v>
      </c>
      <c r="B58" s="1">
        <v>6.2</v>
      </c>
      <c r="C58" s="49">
        <f t="shared" si="0"/>
        <v>6.6</v>
      </c>
      <c r="D58" s="49">
        <f t="shared" si="6"/>
        <v>0.39999999999999947</v>
      </c>
      <c r="E58" s="49">
        <f t="shared" si="7"/>
        <v>6.666666666666667</v>
      </c>
      <c r="F58" s="49">
        <f t="shared" si="8"/>
        <v>0.46666666666666679</v>
      </c>
      <c r="G58" s="49">
        <f t="shared" si="2"/>
        <v>6.6</v>
      </c>
      <c r="H58" s="49">
        <f t="shared" si="3"/>
        <v>0.39999999999999947</v>
      </c>
    </row>
    <row r="59" spans="1:8" hidden="1" x14ac:dyDescent="0.25">
      <c r="A59" s="2">
        <v>34516</v>
      </c>
      <c r="B59" s="1">
        <v>6</v>
      </c>
      <c r="C59" s="49">
        <f t="shared" si="0"/>
        <v>6.2</v>
      </c>
      <c r="D59" s="49">
        <f t="shared" si="6"/>
        <v>0.20000000000000018</v>
      </c>
      <c r="E59" s="49">
        <f t="shared" si="7"/>
        <v>6.4666666666666659</v>
      </c>
      <c r="F59" s="49">
        <f t="shared" si="8"/>
        <v>0.4666666666666659</v>
      </c>
      <c r="G59" s="49">
        <f t="shared" si="2"/>
        <v>6.4</v>
      </c>
      <c r="H59" s="49">
        <f t="shared" si="3"/>
        <v>0.40000000000000036</v>
      </c>
    </row>
    <row r="60" spans="1:8" hidden="1" x14ac:dyDescent="0.25">
      <c r="A60" s="2">
        <v>34608</v>
      </c>
      <c r="B60" s="1">
        <v>5.6</v>
      </c>
      <c r="C60" s="49">
        <f t="shared" si="0"/>
        <v>6</v>
      </c>
      <c r="D60" s="49">
        <f t="shared" si="6"/>
        <v>0.40000000000000036</v>
      </c>
      <c r="E60" s="49">
        <f t="shared" si="7"/>
        <v>6.2666666666666666</v>
      </c>
      <c r="F60" s="49">
        <f t="shared" si="8"/>
        <v>0.66666666666666696</v>
      </c>
      <c r="G60" s="49">
        <f t="shared" si="2"/>
        <v>6.1</v>
      </c>
      <c r="H60" s="49">
        <f t="shared" si="3"/>
        <v>0.5</v>
      </c>
    </row>
    <row r="61" spans="1:8" hidden="1" x14ac:dyDescent="0.25">
      <c r="A61" s="2">
        <v>34700</v>
      </c>
      <c r="B61" s="1">
        <v>5.5</v>
      </c>
      <c r="C61" s="49">
        <f t="shared" si="0"/>
        <v>5.6</v>
      </c>
      <c r="D61" s="49">
        <f t="shared" si="6"/>
        <v>9.9999999999999645E-2</v>
      </c>
      <c r="E61" s="49">
        <f t="shared" si="7"/>
        <v>5.9333333333333327</v>
      </c>
      <c r="F61" s="49">
        <f t="shared" si="8"/>
        <v>0.43333333333333268</v>
      </c>
      <c r="G61" s="49">
        <f t="shared" si="2"/>
        <v>5.8</v>
      </c>
      <c r="H61" s="49">
        <f t="shared" si="3"/>
        <v>0.29999999999999982</v>
      </c>
    </row>
    <row r="62" spans="1:8" hidden="1" x14ac:dyDescent="0.25">
      <c r="A62" s="2">
        <v>34790</v>
      </c>
      <c r="B62" s="1">
        <v>5.7</v>
      </c>
      <c r="C62" s="49">
        <f t="shared" si="0"/>
        <v>5.5</v>
      </c>
      <c r="D62" s="49">
        <f t="shared" si="6"/>
        <v>-0.20000000000000018</v>
      </c>
      <c r="E62" s="49">
        <f t="shared" si="7"/>
        <v>5.7</v>
      </c>
      <c r="F62" s="49">
        <f t="shared" si="8"/>
        <v>0</v>
      </c>
      <c r="G62" s="49">
        <f t="shared" si="2"/>
        <v>5.55</v>
      </c>
      <c r="H62" s="49">
        <f t="shared" si="3"/>
        <v>-0.15000000000000036</v>
      </c>
    </row>
    <row r="63" spans="1:8" hidden="1" x14ac:dyDescent="0.25">
      <c r="A63" s="2">
        <v>34881</v>
      </c>
      <c r="B63" s="1">
        <v>5.7</v>
      </c>
      <c r="C63" s="49">
        <f t="shared" si="0"/>
        <v>5.7</v>
      </c>
      <c r="D63" s="49">
        <f t="shared" si="6"/>
        <v>0</v>
      </c>
      <c r="E63" s="49">
        <f t="shared" si="7"/>
        <v>5.6000000000000005</v>
      </c>
      <c r="F63" s="49">
        <f t="shared" si="8"/>
        <v>-9.9999999999999645E-2</v>
      </c>
      <c r="G63" s="49">
        <f t="shared" si="2"/>
        <v>5.6</v>
      </c>
      <c r="H63" s="49">
        <f t="shared" si="3"/>
        <v>-0.10000000000000053</v>
      </c>
    </row>
    <row r="64" spans="1:8" hidden="1" x14ac:dyDescent="0.25">
      <c r="A64" s="2">
        <v>34973</v>
      </c>
      <c r="B64" s="1">
        <v>5.6</v>
      </c>
      <c r="C64" s="49">
        <f t="shared" si="0"/>
        <v>5.7</v>
      </c>
      <c r="D64" s="49">
        <f t="shared" si="6"/>
        <v>0.10000000000000053</v>
      </c>
      <c r="E64" s="49">
        <f t="shared" si="7"/>
        <v>5.6333333333333329</v>
      </c>
      <c r="F64" s="49">
        <f t="shared" si="8"/>
        <v>3.3333333333333215E-2</v>
      </c>
      <c r="G64" s="49">
        <f t="shared" si="2"/>
        <v>5.7</v>
      </c>
      <c r="H64" s="49">
        <f t="shared" si="3"/>
        <v>0.10000000000000053</v>
      </c>
    </row>
    <row r="65" spans="1:8" hidden="1" x14ac:dyDescent="0.25">
      <c r="A65" s="2">
        <v>35065</v>
      </c>
      <c r="B65" s="1">
        <v>5.5</v>
      </c>
      <c r="C65" s="49">
        <f t="shared" si="0"/>
        <v>5.6</v>
      </c>
      <c r="D65" s="49">
        <f t="shared" si="6"/>
        <v>9.9999999999999645E-2</v>
      </c>
      <c r="E65" s="49">
        <f t="shared" si="7"/>
        <v>5.666666666666667</v>
      </c>
      <c r="F65" s="49">
        <f t="shared" si="8"/>
        <v>0.16666666666666696</v>
      </c>
      <c r="G65" s="49">
        <f t="shared" si="2"/>
        <v>5.65</v>
      </c>
      <c r="H65" s="49">
        <f t="shared" si="3"/>
        <v>0.15000000000000036</v>
      </c>
    </row>
    <row r="66" spans="1:8" hidden="1" x14ac:dyDescent="0.25">
      <c r="A66" s="2">
        <v>35156</v>
      </c>
      <c r="B66" s="1">
        <v>5.5</v>
      </c>
      <c r="C66" s="49">
        <f t="shared" si="0"/>
        <v>5.5</v>
      </c>
      <c r="D66" s="49">
        <f t="shared" si="6"/>
        <v>0</v>
      </c>
      <c r="E66" s="49">
        <f t="shared" si="7"/>
        <v>5.6000000000000005</v>
      </c>
      <c r="F66" s="49">
        <f t="shared" si="8"/>
        <v>0.10000000000000053</v>
      </c>
      <c r="G66" s="49">
        <f t="shared" si="2"/>
        <v>5.55</v>
      </c>
      <c r="H66" s="49">
        <f t="shared" si="3"/>
        <v>4.9999999999999822E-2</v>
      </c>
    </row>
    <row r="67" spans="1:8" hidden="1" x14ac:dyDescent="0.25">
      <c r="A67" s="2">
        <v>35247</v>
      </c>
      <c r="B67" s="1">
        <v>5.3</v>
      </c>
      <c r="C67" s="49">
        <f t="shared" si="0"/>
        <v>5.5</v>
      </c>
      <c r="D67" s="49">
        <f t="shared" si="6"/>
        <v>0.20000000000000018</v>
      </c>
      <c r="E67" s="49">
        <f t="shared" si="7"/>
        <v>5.5333333333333341</v>
      </c>
      <c r="F67" s="49">
        <f t="shared" si="8"/>
        <v>0.23333333333333428</v>
      </c>
      <c r="G67" s="49">
        <f t="shared" si="2"/>
        <v>5.5</v>
      </c>
      <c r="H67" s="49">
        <f t="shared" si="3"/>
        <v>0.20000000000000018</v>
      </c>
    </row>
    <row r="68" spans="1:8" hidden="1" x14ac:dyDescent="0.25">
      <c r="A68" s="2">
        <v>35339</v>
      </c>
      <c r="B68" s="1">
        <v>5.3</v>
      </c>
      <c r="C68" s="49">
        <f t="shared" ref="C68:C131" si="9">B67</f>
        <v>5.3</v>
      </c>
      <c r="D68" s="49">
        <f t="shared" si="6"/>
        <v>0</v>
      </c>
      <c r="E68" s="49">
        <f t="shared" si="7"/>
        <v>5.4333333333333336</v>
      </c>
      <c r="F68" s="49">
        <f t="shared" si="8"/>
        <v>0.13333333333333375</v>
      </c>
      <c r="G68" s="49">
        <f t="shared" si="2"/>
        <v>5.4</v>
      </c>
      <c r="H68" s="49">
        <f t="shared" si="3"/>
        <v>0.10000000000000053</v>
      </c>
    </row>
    <row r="69" spans="1:8" hidden="1" x14ac:dyDescent="0.25">
      <c r="A69" s="2">
        <v>35431</v>
      </c>
      <c r="B69" s="1">
        <v>5.2</v>
      </c>
      <c r="C69" s="49">
        <f t="shared" si="9"/>
        <v>5.3</v>
      </c>
      <c r="D69" s="49">
        <f t="shared" si="6"/>
        <v>9.9999999999999645E-2</v>
      </c>
      <c r="E69" s="49">
        <f t="shared" si="7"/>
        <v>5.3666666666666671</v>
      </c>
      <c r="F69" s="49">
        <f t="shared" si="8"/>
        <v>0.16666666666666696</v>
      </c>
      <c r="G69" s="49">
        <f t="shared" ref="G69:G132" si="10">AVERAGE(B67:B68)</f>
        <v>5.3</v>
      </c>
      <c r="H69" s="49">
        <f t="shared" ref="H69:H132" si="11">G69-B69</f>
        <v>9.9999999999999645E-2</v>
      </c>
    </row>
    <row r="70" spans="1:8" hidden="1" x14ac:dyDescent="0.25">
      <c r="A70" s="2">
        <v>35521</v>
      </c>
      <c r="B70" s="1">
        <v>5</v>
      </c>
      <c r="C70" s="49">
        <f t="shared" si="9"/>
        <v>5.2</v>
      </c>
      <c r="D70" s="49">
        <f t="shared" si="6"/>
        <v>0.20000000000000018</v>
      </c>
      <c r="E70" s="49">
        <f t="shared" si="7"/>
        <v>5.2666666666666666</v>
      </c>
      <c r="F70" s="49">
        <f t="shared" si="8"/>
        <v>0.26666666666666661</v>
      </c>
      <c r="G70" s="49">
        <f t="shared" si="10"/>
        <v>5.25</v>
      </c>
      <c r="H70" s="49">
        <f t="shared" si="11"/>
        <v>0.25</v>
      </c>
    </row>
    <row r="71" spans="1:8" hidden="1" x14ac:dyDescent="0.25">
      <c r="A71" s="2">
        <v>35612</v>
      </c>
      <c r="B71" s="1">
        <v>4.9000000000000004</v>
      </c>
      <c r="C71" s="49">
        <f t="shared" si="9"/>
        <v>5</v>
      </c>
      <c r="D71" s="49">
        <f t="shared" si="6"/>
        <v>9.9999999999999645E-2</v>
      </c>
      <c r="E71" s="49">
        <f t="shared" si="7"/>
        <v>5.166666666666667</v>
      </c>
      <c r="F71" s="49">
        <f t="shared" si="8"/>
        <v>0.26666666666666661</v>
      </c>
      <c r="G71" s="49">
        <f t="shared" si="10"/>
        <v>5.0999999999999996</v>
      </c>
      <c r="H71" s="49">
        <f t="shared" si="11"/>
        <v>0.19999999999999929</v>
      </c>
    </row>
    <row r="72" spans="1:8" hidden="1" x14ac:dyDescent="0.25">
      <c r="A72" s="2">
        <v>35704</v>
      </c>
      <c r="B72" s="1">
        <v>4.7</v>
      </c>
      <c r="C72" s="49">
        <f t="shared" si="9"/>
        <v>4.9000000000000004</v>
      </c>
      <c r="D72" s="49">
        <f t="shared" si="6"/>
        <v>0.20000000000000018</v>
      </c>
      <c r="E72" s="49">
        <f t="shared" si="7"/>
        <v>5.0333333333333332</v>
      </c>
      <c r="F72" s="49">
        <f t="shared" si="8"/>
        <v>0.33333333333333304</v>
      </c>
      <c r="G72" s="49">
        <f t="shared" si="10"/>
        <v>4.95</v>
      </c>
      <c r="H72" s="49">
        <f t="shared" si="11"/>
        <v>0.25</v>
      </c>
    </row>
    <row r="73" spans="1:8" hidden="1" x14ac:dyDescent="0.25">
      <c r="A73" s="2">
        <v>35796</v>
      </c>
      <c r="B73" s="1">
        <v>4.5999999999999996</v>
      </c>
      <c r="C73" s="49">
        <f t="shared" si="9"/>
        <v>4.7</v>
      </c>
      <c r="D73" s="49">
        <f t="shared" si="6"/>
        <v>0.10000000000000053</v>
      </c>
      <c r="E73" s="49">
        <f t="shared" si="7"/>
        <v>4.8666666666666671</v>
      </c>
      <c r="F73" s="49">
        <f t="shared" si="8"/>
        <v>0.2666666666666675</v>
      </c>
      <c r="G73" s="49">
        <f t="shared" si="10"/>
        <v>4.8000000000000007</v>
      </c>
      <c r="H73" s="49">
        <f t="shared" si="11"/>
        <v>0.20000000000000107</v>
      </c>
    </row>
    <row r="74" spans="1:8" hidden="1" x14ac:dyDescent="0.25">
      <c r="A74" s="2">
        <v>35886</v>
      </c>
      <c r="B74" s="1">
        <v>4.4000000000000004</v>
      </c>
      <c r="C74" s="49">
        <f t="shared" si="9"/>
        <v>4.5999999999999996</v>
      </c>
      <c r="D74" s="49">
        <f t="shared" si="6"/>
        <v>0.19999999999999929</v>
      </c>
      <c r="E74" s="49">
        <f t="shared" si="7"/>
        <v>4.7333333333333334</v>
      </c>
      <c r="F74" s="49">
        <f t="shared" si="8"/>
        <v>0.33333333333333304</v>
      </c>
      <c r="G74" s="49">
        <f t="shared" si="10"/>
        <v>4.6500000000000004</v>
      </c>
      <c r="H74" s="49">
        <f t="shared" si="11"/>
        <v>0.25</v>
      </c>
    </row>
    <row r="75" spans="1:8" hidden="1" x14ac:dyDescent="0.25">
      <c r="A75" s="2">
        <v>35977</v>
      </c>
      <c r="B75" s="1">
        <v>4.5</v>
      </c>
      <c r="C75" s="49">
        <f t="shared" si="9"/>
        <v>4.4000000000000004</v>
      </c>
      <c r="D75" s="49">
        <f t="shared" si="6"/>
        <v>-9.9999999999999645E-2</v>
      </c>
      <c r="E75" s="49">
        <f t="shared" si="7"/>
        <v>4.5666666666666673</v>
      </c>
      <c r="F75" s="49">
        <f t="shared" si="8"/>
        <v>6.6666666666667318E-2</v>
      </c>
      <c r="G75" s="49">
        <f t="shared" si="10"/>
        <v>4.5</v>
      </c>
      <c r="H75" s="49">
        <f t="shared" si="11"/>
        <v>0</v>
      </c>
    </row>
    <row r="76" spans="1:8" hidden="1" x14ac:dyDescent="0.25">
      <c r="A76" s="2">
        <v>36069</v>
      </c>
      <c r="B76" s="1">
        <v>4.4000000000000004</v>
      </c>
      <c r="C76" s="49">
        <f t="shared" si="9"/>
        <v>4.5</v>
      </c>
      <c r="D76" s="49">
        <f t="shared" ref="D76:D139" si="12">C76-B76</f>
        <v>9.9999999999999645E-2</v>
      </c>
      <c r="E76" s="49">
        <f t="shared" si="7"/>
        <v>4.5</v>
      </c>
      <c r="F76" s="49">
        <f t="shared" si="8"/>
        <v>9.9999999999999645E-2</v>
      </c>
      <c r="G76" s="49">
        <f t="shared" si="10"/>
        <v>4.45</v>
      </c>
      <c r="H76" s="49">
        <f t="shared" si="11"/>
        <v>4.9999999999999822E-2</v>
      </c>
    </row>
    <row r="77" spans="1:8" hidden="1" x14ac:dyDescent="0.25">
      <c r="A77" s="2">
        <v>36161</v>
      </c>
      <c r="B77" s="1">
        <v>4.3</v>
      </c>
      <c r="C77" s="49">
        <f t="shared" si="9"/>
        <v>4.4000000000000004</v>
      </c>
      <c r="D77" s="49">
        <f t="shared" si="12"/>
        <v>0.10000000000000053</v>
      </c>
      <c r="E77" s="49">
        <f t="shared" ref="E77:E140" si="13">AVERAGE(B74:B76)</f>
        <v>4.4333333333333336</v>
      </c>
      <c r="F77" s="49">
        <f t="shared" ref="F77:F140" si="14">E77-B77</f>
        <v>0.13333333333333375</v>
      </c>
      <c r="G77" s="49">
        <f t="shared" si="10"/>
        <v>4.45</v>
      </c>
      <c r="H77" s="49">
        <f t="shared" si="11"/>
        <v>0.15000000000000036</v>
      </c>
    </row>
    <row r="78" spans="1:8" hidden="1" x14ac:dyDescent="0.25">
      <c r="A78" s="2">
        <v>36251</v>
      </c>
      <c r="B78" s="1">
        <v>4.3</v>
      </c>
      <c r="C78" s="49">
        <f t="shared" si="9"/>
        <v>4.3</v>
      </c>
      <c r="D78" s="49">
        <f t="shared" si="12"/>
        <v>0</v>
      </c>
      <c r="E78" s="49">
        <f t="shared" si="13"/>
        <v>4.3999999999999995</v>
      </c>
      <c r="F78" s="49">
        <f t="shared" si="14"/>
        <v>9.9999999999999645E-2</v>
      </c>
      <c r="G78" s="49">
        <f t="shared" si="10"/>
        <v>4.3499999999999996</v>
      </c>
      <c r="H78" s="49">
        <f t="shared" si="11"/>
        <v>4.9999999999999822E-2</v>
      </c>
    </row>
    <row r="79" spans="1:8" hidden="1" x14ac:dyDescent="0.25">
      <c r="A79" s="2">
        <v>36342</v>
      </c>
      <c r="B79" s="1">
        <v>4.2</v>
      </c>
      <c r="C79" s="49">
        <f t="shared" si="9"/>
        <v>4.3</v>
      </c>
      <c r="D79" s="49">
        <f t="shared" si="12"/>
        <v>9.9999999999999645E-2</v>
      </c>
      <c r="E79" s="49">
        <f t="shared" si="13"/>
        <v>4.333333333333333</v>
      </c>
      <c r="F79" s="49">
        <f t="shared" si="14"/>
        <v>0.13333333333333286</v>
      </c>
      <c r="G79" s="49">
        <f t="shared" si="10"/>
        <v>4.3</v>
      </c>
      <c r="H79" s="49">
        <f t="shared" si="11"/>
        <v>9.9999999999999645E-2</v>
      </c>
    </row>
    <row r="80" spans="1:8" hidden="1" x14ac:dyDescent="0.25">
      <c r="A80" s="2">
        <v>36434</v>
      </c>
      <c r="B80" s="1">
        <v>4.0999999999999996</v>
      </c>
      <c r="C80" s="49">
        <f t="shared" si="9"/>
        <v>4.2</v>
      </c>
      <c r="D80" s="49">
        <f t="shared" si="12"/>
        <v>0.10000000000000053</v>
      </c>
      <c r="E80" s="49">
        <f t="shared" si="13"/>
        <v>4.2666666666666666</v>
      </c>
      <c r="F80" s="49">
        <f t="shared" si="14"/>
        <v>0.16666666666666696</v>
      </c>
      <c r="G80" s="49">
        <f t="shared" si="10"/>
        <v>4.25</v>
      </c>
      <c r="H80" s="49">
        <f t="shared" si="11"/>
        <v>0.15000000000000036</v>
      </c>
    </row>
    <row r="81" spans="1:8" hidden="1" x14ac:dyDescent="0.25">
      <c r="A81" s="2">
        <v>36526</v>
      </c>
      <c r="B81" s="1">
        <v>4</v>
      </c>
      <c r="C81" s="49">
        <f t="shared" si="9"/>
        <v>4.0999999999999996</v>
      </c>
      <c r="D81" s="49">
        <f t="shared" si="12"/>
        <v>9.9999999999999645E-2</v>
      </c>
      <c r="E81" s="49">
        <f t="shared" si="13"/>
        <v>4.2</v>
      </c>
      <c r="F81" s="49">
        <f t="shared" si="14"/>
        <v>0.20000000000000018</v>
      </c>
      <c r="G81" s="49">
        <f t="shared" si="10"/>
        <v>4.1500000000000004</v>
      </c>
      <c r="H81" s="49">
        <f t="shared" si="11"/>
        <v>0.15000000000000036</v>
      </c>
    </row>
    <row r="82" spans="1:8" hidden="1" x14ac:dyDescent="0.25">
      <c r="A82" s="2">
        <v>36617</v>
      </c>
      <c r="B82" s="1">
        <v>3.9</v>
      </c>
      <c r="C82" s="49">
        <f t="shared" si="9"/>
        <v>4</v>
      </c>
      <c r="D82" s="49">
        <f t="shared" si="12"/>
        <v>0.10000000000000009</v>
      </c>
      <c r="E82" s="49">
        <f t="shared" si="13"/>
        <v>4.1000000000000005</v>
      </c>
      <c r="F82" s="49">
        <f t="shared" si="14"/>
        <v>0.20000000000000062</v>
      </c>
      <c r="G82" s="49">
        <f t="shared" si="10"/>
        <v>4.05</v>
      </c>
      <c r="H82" s="49">
        <f t="shared" si="11"/>
        <v>0.14999999999999991</v>
      </c>
    </row>
    <row r="83" spans="1:8" hidden="1" x14ac:dyDescent="0.25">
      <c r="A83" s="2">
        <v>36708</v>
      </c>
      <c r="B83" s="1">
        <v>4</v>
      </c>
      <c r="C83" s="49">
        <f t="shared" si="9"/>
        <v>3.9</v>
      </c>
      <c r="D83" s="49">
        <f t="shared" si="12"/>
        <v>-0.10000000000000009</v>
      </c>
      <c r="E83" s="49">
        <f t="shared" si="13"/>
        <v>4</v>
      </c>
      <c r="F83" s="49">
        <f t="shared" si="14"/>
        <v>0</v>
      </c>
      <c r="G83" s="49">
        <f t="shared" si="10"/>
        <v>3.95</v>
      </c>
      <c r="H83" s="49">
        <f t="shared" si="11"/>
        <v>-4.9999999999999822E-2</v>
      </c>
    </row>
    <row r="84" spans="1:8" hidden="1" x14ac:dyDescent="0.25">
      <c r="A84" s="2">
        <v>36800</v>
      </c>
      <c r="B84" s="1">
        <v>3.9</v>
      </c>
      <c r="C84" s="49">
        <f t="shared" si="9"/>
        <v>4</v>
      </c>
      <c r="D84" s="49">
        <f t="shared" si="12"/>
        <v>0.10000000000000009</v>
      </c>
      <c r="E84" s="49">
        <f t="shared" si="13"/>
        <v>3.9666666666666668</v>
      </c>
      <c r="F84" s="49">
        <f t="shared" si="14"/>
        <v>6.6666666666666874E-2</v>
      </c>
      <c r="G84" s="49">
        <f t="shared" si="10"/>
        <v>3.95</v>
      </c>
      <c r="H84" s="49">
        <f t="shared" si="11"/>
        <v>5.0000000000000266E-2</v>
      </c>
    </row>
    <row r="85" spans="1:8" hidden="1" x14ac:dyDescent="0.25">
      <c r="A85" s="2">
        <v>36892</v>
      </c>
      <c r="B85" s="1">
        <v>4.2</v>
      </c>
      <c r="C85" s="49">
        <f t="shared" si="9"/>
        <v>3.9</v>
      </c>
      <c r="D85" s="49">
        <f t="shared" si="12"/>
        <v>-0.30000000000000027</v>
      </c>
      <c r="E85" s="49">
        <f t="shared" si="13"/>
        <v>3.9333333333333336</v>
      </c>
      <c r="F85" s="49">
        <f t="shared" si="14"/>
        <v>-0.26666666666666661</v>
      </c>
      <c r="G85" s="49">
        <f t="shared" si="10"/>
        <v>3.95</v>
      </c>
      <c r="H85" s="49">
        <f t="shared" si="11"/>
        <v>-0.25</v>
      </c>
    </row>
    <row r="86" spans="1:8" hidden="1" x14ac:dyDescent="0.25">
      <c r="A86" s="2">
        <v>36982</v>
      </c>
      <c r="B86" s="1">
        <v>4.4000000000000004</v>
      </c>
      <c r="C86" s="49">
        <f t="shared" si="9"/>
        <v>4.2</v>
      </c>
      <c r="D86" s="49">
        <f t="shared" si="12"/>
        <v>-0.20000000000000018</v>
      </c>
      <c r="E86" s="49">
        <f t="shared" si="13"/>
        <v>4.0333333333333341</v>
      </c>
      <c r="F86" s="49">
        <f t="shared" si="14"/>
        <v>-0.36666666666666625</v>
      </c>
      <c r="G86" s="49">
        <f t="shared" si="10"/>
        <v>4.05</v>
      </c>
      <c r="H86" s="49">
        <f t="shared" si="11"/>
        <v>-0.35000000000000053</v>
      </c>
    </row>
    <row r="87" spans="1:8" hidden="1" x14ac:dyDescent="0.25">
      <c r="A87" s="2">
        <v>37073</v>
      </c>
      <c r="B87" s="1">
        <v>4.8</v>
      </c>
      <c r="C87" s="49">
        <f t="shared" si="9"/>
        <v>4.4000000000000004</v>
      </c>
      <c r="D87" s="49">
        <f t="shared" si="12"/>
        <v>-0.39999999999999947</v>
      </c>
      <c r="E87" s="49">
        <f t="shared" si="13"/>
        <v>4.166666666666667</v>
      </c>
      <c r="F87" s="49">
        <f t="shared" si="14"/>
        <v>-0.63333333333333286</v>
      </c>
      <c r="G87" s="49">
        <f t="shared" si="10"/>
        <v>4.3000000000000007</v>
      </c>
      <c r="H87" s="49">
        <f t="shared" si="11"/>
        <v>-0.49999999999999911</v>
      </c>
    </row>
    <row r="88" spans="1:8" hidden="1" x14ac:dyDescent="0.25">
      <c r="A88" s="2">
        <v>37165</v>
      </c>
      <c r="B88" s="1">
        <v>5.5</v>
      </c>
      <c r="C88" s="49">
        <f t="shared" si="9"/>
        <v>4.8</v>
      </c>
      <c r="D88" s="49">
        <f t="shared" si="12"/>
        <v>-0.70000000000000018</v>
      </c>
      <c r="E88" s="49">
        <f t="shared" si="13"/>
        <v>4.4666666666666677</v>
      </c>
      <c r="F88" s="49">
        <f t="shared" si="14"/>
        <v>-1.0333333333333323</v>
      </c>
      <c r="G88" s="49">
        <f t="shared" si="10"/>
        <v>4.5999999999999996</v>
      </c>
      <c r="H88" s="49">
        <f t="shared" si="11"/>
        <v>-0.90000000000000036</v>
      </c>
    </row>
    <row r="89" spans="1:8" hidden="1" x14ac:dyDescent="0.25">
      <c r="A89" s="2">
        <v>37257</v>
      </c>
      <c r="B89" s="1">
        <v>5.7</v>
      </c>
      <c r="C89" s="49">
        <f t="shared" si="9"/>
        <v>5.5</v>
      </c>
      <c r="D89" s="49">
        <f t="shared" si="12"/>
        <v>-0.20000000000000018</v>
      </c>
      <c r="E89" s="49">
        <f t="shared" si="13"/>
        <v>4.8999999999999995</v>
      </c>
      <c r="F89" s="49">
        <f t="shared" si="14"/>
        <v>-0.80000000000000071</v>
      </c>
      <c r="G89" s="49">
        <f t="shared" si="10"/>
        <v>5.15</v>
      </c>
      <c r="H89" s="49">
        <f t="shared" si="11"/>
        <v>-0.54999999999999982</v>
      </c>
    </row>
    <row r="90" spans="1:8" hidden="1" x14ac:dyDescent="0.25">
      <c r="A90" s="2">
        <v>37347</v>
      </c>
      <c r="B90" s="1">
        <v>5.8</v>
      </c>
      <c r="C90" s="49">
        <f t="shared" si="9"/>
        <v>5.7</v>
      </c>
      <c r="D90" s="49">
        <f t="shared" si="12"/>
        <v>-9.9999999999999645E-2</v>
      </c>
      <c r="E90" s="49">
        <f t="shared" si="13"/>
        <v>5.333333333333333</v>
      </c>
      <c r="F90" s="49">
        <f t="shared" si="14"/>
        <v>-0.46666666666666679</v>
      </c>
      <c r="G90" s="49">
        <f t="shared" si="10"/>
        <v>5.6</v>
      </c>
      <c r="H90" s="49">
        <f t="shared" si="11"/>
        <v>-0.20000000000000018</v>
      </c>
    </row>
    <row r="91" spans="1:8" hidden="1" x14ac:dyDescent="0.25">
      <c r="A91" s="2">
        <v>37438</v>
      </c>
      <c r="B91" s="1">
        <v>5.7</v>
      </c>
      <c r="C91" s="49">
        <f t="shared" si="9"/>
        <v>5.8</v>
      </c>
      <c r="D91" s="49">
        <f t="shared" si="12"/>
        <v>9.9999999999999645E-2</v>
      </c>
      <c r="E91" s="49">
        <f t="shared" si="13"/>
        <v>5.666666666666667</v>
      </c>
      <c r="F91" s="49">
        <f t="shared" si="14"/>
        <v>-3.3333333333333215E-2</v>
      </c>
      <c r="G91" s="49">
        <f t="shared" si="10"/>
        <v>5.75</v>
      </c>
      <c r="H91" s="49">
        <f t="shared" si="11"/>
        <v>4.9999999999999822E-2</v>
      </c>
    </row>
    <row r="92" spans="1:8" hidden="1" x14ac:dyDescent="0.25">
      <c r="A92" s="2">
        <v>37530</v>
      </c>
      <c r="B92" s="1">
        <v>5.9</v>
      </c>
      <c r="C92" s="49">
        <f t="shared" si="9"/>
        <v>5.7</v>
      </c>
      <c r="D92" s="49">
        <f t="shared" si="12"/>
        <v>-0.20000000000000018</v>
      </c>
      <c r="E92" s="49">
        <f t="shared" si="13"/>
        <v>5.7333333333333334</v>
      </c>
      <c r="F92" s="49">
        <f t="shared" si="14"/>
        <v>-0.16666666666666696</v>
      </c>
      <c r="G92" s="49">
        <f t="shared" si="10"/>
        <v>5.75</v>
      </c>
      <c r="H92" s="49">
        <f t="shared" si="11"/>
        <v>-0.15000000000000036</v>
      </c>
    </row>
    <row r="93" spans="1:8" hidden="1" x14ac:dyDescent="0.25">
      <c r="A93" s="2">
        <v>37622</v>
      </c>
      <c r="B93" s="1">
        <v>5.9</v>
      </c>
      <c r="C93" s="49">
        <f t="shared" si="9"/>
        <v>5.9</v>
      </c>
      <c r="D93" s="49">
        <f t="shared" si="12"/>
        <v>0</v>
      </c>
      <c r="E93" s="49">
        <f t="shared" si="13"/>
        <v>5.8</v>
      </c>
      <c r="F93" s="49">
        <f t="shared" si="14"/>
        <v>-0.10000000000000053</v>
      </c>
      <c r="G93" s="49">
        <f t="shared" si="10"/>
        <v>5.8000000000000007</v>
      </c>
      <c r="H93" s="49">
        <f t="shared" si="11"/>
        <v>-9.9999999999999645E-2</v>
      </c>
    </row>
    <row r="94" spans="1:8" hidden="1" x14ac:dyDescent="0.25">
      <c r="A94" s="2">
        <v>37712</v>
      </c>
      <c r="B94" s="1">
        <v>6.1</v>
      </c>
      <c r="C94" s="49">
        <f t="shared" si="9"/>
        <v>5.9</v>
      </c>
      <c r="D94" s="49">
        <f t="shared" si="12"/>
        <v>-0.19999999999999929</v>
      </c>
      <c r="E94" s="49">
        <f t="shared" si="13"/>
        <v>5.833333333333333</v>
      </c>
      <c r="F94" s="49">
        <f t="shared" si="14"/>
        <v>-0.26666666666666661</v>
      </c>
      <c r="G94" s="49">
        <f t="shared" si="10"/>
        <v>5.9</v>
      </c>
      <c r="H94" s="49">
        <f t="shared" si="11"/>
        <v>-0.19999999999999929</v>
      </c>
    </row>
    <row r="95" spans="1:8" hidden="1" x14ac:dyDescent="0.25">
      <c r="A95" s="2">
        <v>37803</v>
      </c>
      <c r="B95" s="1">
        <v>6.1</v>
      </c>
      <c r="C95" s="49">
        <f t="shared" si="9"/>
        <v>6.1</v>
      </c>
      <c r="D95" s="49">
        <f t="shared" si="12"/>
        <v>0</v>
      </c>
      <c r="E95" s="49">
        <f t="shared" si="13"/>
        <v>5.9666666666666659</v>
      </c>
      <c r="F95" s="49">
        <f t="shared" si="14"/>
        <v>-0.13333333333333375</v>
      </c>
      <c r="G95" s="49">
        <f t="shared" si="10"/>
        <v>6</v>
      </c>
      <c r="H95" s="49">
        <f t="shared" si="11"/>
        <v>-9.9999999999999645E-2</v>
      </c>
    </row>
    <row r="96" spans="1:8" hidden="1" x14ac:dyDescent="0.25">
      <c r="A96" s="2">
        <v>37895</v>
      </c>
      <c r="B96" s="1">
        <v>5.8</v>
      </c>
      <c r="C96" s="49">
        <f t="shared" si="9"/>
        <v>6.1</v>
      </c>
      <c r="D96" s="49">
        <f t="shared" si="12"/>
        <v>0.29999999999999982</v>
      </c>
      <c r="E96" s="49">
        <f t="shared" si="13"/>
        <v>6.0333333333333341</v>
      </c>
      <c r="F96" s="49">
        <f t="shared" si="14"/>
        <v>0.23333333333333428</v>
      </c>
      <c r="G96" s="49">
        <f t="shared" si="10"/>
        <v>6.1</v>
      </c>
      <c r="H96" s="49">
        <f t="shared" si="11"/>
        <v>0.29999999999999982</v>
      </c>
    </row>
    <row r="97" spans="1:8" hidden="1" x14ac:dyDescent="0.25">
      <c r="A97" s="2">
        <v>37987</v>
      </c>
      <c r="B97" s="1">
        <v>5.7</v>
      </c>
      <c r="C97" s="49">
        <f t="shared" si="9"/>
        <v>5.8</v>
      </c>
      <c r="D97" s="49">
        <f t="shared" si="12"/>
        <v>9.9999999999999645E-2</v>
      </c>
      <c r="E97" s="49">
        <f t="shared" si="13"/>
        <v>6</v>
      </c>
      <c r="F97" s="49">
        <f t="shared" si="14"/>
        <v>0.29999999999999982</v>
      </c>
      <c r="G97" s="49">
        <f t="shared" si="10"/>
        <v>5.9499999999999993</v>
      </c>
      <c r="H97" s="49">
        <f t="shared" si="11"/>
        <v>0.24999999999999911</v>
      </c>
    </row>
    <row r="98" spans="1:8" hidden="1" x14ac:dyDescent="0.25">
      <c r="A98" s="2">
        <v>38078</v>
      </c>
      <c r="B98" s="1">
        <v>5.6</v>
      </c>
      <c r="C98" s="49">
        <f t="shared" si="9"/>
        <v>5.7</v>
      </c>
      <c r="D98" s="49">
        <f t="shared" si="12"/>
        <v>0.10000000000000053</v>
      </c>
      <c r="E98" s="49">
        <f t="shared" si="13"/>
        <v>5.8666666666666663</v>
      </c>
      <c r="F98" s="49">
        <f t="shared" si="14"/>
        <v>0.26666666666666661</v>
      </c>
      <c r="G98" s="49">
        <f t="shared" si="10"/>
        <v>5.75</v>
      </c>
      <c r="H98" s="49">
        <f t="shared" si="11"/>
        <v>0.15000000000000036</v>
      </c>
    </row>
    <row r="99" spans="1:8" hidden="1" x14ac:dyDescent="0.25">
      <c r="A99" s="2">
        <v>38169</v>
      </c>
      <c r="B99" s="1">
        <v>5.4</v>
      </c>
      <c r="C99" s="49">
        <f t="shared" si="9"/>
        <v>5.6</v>
      </c>
      <c r="D99" s="49">
        <f t="shared" si="12"/>
        <v>0.19999999999999929</v>
      </c>
      <c r="E99" s="49">
        <f t="shared" si="13"/>
        <v>5.7</v>
      </c>
      <c r="F99" s="49">
        <f t="shared" si="14"/>
        <v>0.29999999999999982</v>
      </c>
      <c r="G99" s="49">
        <f t="shared" si="10"/>
        <v>5.65</v>
      </c>
      <c r="H99" s="49">
        <f t="shared" si="11"/>
        <v>0.25</v>
      </c>
    </row>
    <row r="100" spans="1:8" hidden="1" x14ac:dyDescent="0.25">
      <c r="A100" s="2">
        <v>38261</v>
      </c>
      <c r="B100" s="1">
        <v>5.4</v>
      </c>
      <c r="C100" s="49">
        <f t="shared" si="9"/>
        <v>5.4</v>
      </c>
      <c r="D100" s="49">
        <f t="shared" si="12"/>
        <v>0</v>
      </c>
      <c r="E100" s="49">
        <f t="shared" si="13"/>
        <v>5.5666666666666673</v>
      </c>
      <c r="F100" s="49">
        <f t="shared" si="14"/>
        <v>0.16666666666666696</v>
      </c>
      <c r="G100" s="49">
        <f t="shared" si="10"/>
        <v>5.5</v>
      </c>
      <c r="H100" s="49">
        <f t="shared" si="11"/>
        <v>9.9999999999999645E-2</v>
      </c>
    </row>
    <row r="101" spans="1:8" hidden="1" x14ac:dyDescent="0.25">
      <c r="A101" s="2">
        <v>38353</v>
      </c>
      <c r="B101" s="1">
        <v>5.3</v>
      </c>
      <c r="C101" s="49">
        <f t="shared" si="9"/>
        <v>5.4</v>
      </c>
      <c r="D101" s="49">
        <f t="shared" si="12"/>
        <v>0.10000000000000053</v>
      </c>
      <c r="E101" s="49">
        <f t="shared" si="13"/>
        <v>5.4666666666666659</v>
      </c>
      <c r="F101" s="49">
        <f t="shared" si="14"/>
        <v>0.16666666666666607</v>
      </c>
      <c r="G101" s="49">
        <f t="shared" si="10"/>
        <v>5.4</v>
      </c>
      <c r="H101" s="49">
        <f t="shared" si="11"/>
        <v>0.10000000000000053</v>
      </c>
    </row>
    <row r="102" spans="1:8" hidden="1" x14ac:dyDescent="0.25">
      <c r="A102" s="2">
        <v>38443</v>
      </c>
      <c r="B102" s="1">
        <v>5.0999999999999996</v>
      </c>
      <c r="C102" s="49">
        <f t="shared" si="9"/>
        <v>5.3</v>
      </c>
      <c r="D102" s="49">
        <f t="shared" si="12"/>
        <v>0.20000000000000018</v>
      </c>
      <c r="E102" s="49">
        <f t="shared" si="13"/>
        <v>5.3666666666666671</v>
      </c>
      <c r="F102" s="49">
        <f t="shared" si="14"/>
        <v>0.2666666666666675</v>
      </c>
      <c r="G102" s="49">
        <f t="shared" si="10"/>
        <v>5.35</v>
      </c>
      <c r="H102" s="49">
        <f t="shared" si="11"/>
        <v>0.25</v>
      </c>
    </row>
    <row r="103" spans="1:8" hidden="1" x14ac:dyDescent="0.25">
      <c r="A103" s="2">
        <v>38534</v>
      </c>
      <c r="B103" s="1">
        <v>5</v>
      </c>
      <c r="C103" s="49">
        <f t="shared" si="9"/>
        <v>5.0999999999999996</v>
      </c>
      <c r="D103" s="49">
        <f t="shared" si="12"/>
        <v>9.9999999999999645E-2</v>
      </c>
      <c r="E103" s="49">
        <f t="shared" si="13"/>
        <v>5.2666666666666666</v>
      </c>
      <c r="F103" s="49">
        <f t="shared" si="14"/>
        <v>0.26666666666666661</v>
      </c>
      <c r="G103" s="49">
        <f t="shared" si="10"/>
        <v>5.1999999999999993</v>
      </c>
      <c r="H103" s="49">
        <f t="shared" si="11"/>
        <v>0.19999999999999929</v>
      </c>
    </row>
    <row r="104" spans="1:8" hidden="1" x14ac:dyDescent="0.25">
      <c r="A104" s="2">
        <v>38626</v>
      </c>
      <c r="B104" s="1">
        <v>5</v>
      </c>
      <c r="C104" s="49">
        <f t="shared" si="9"/>
        <v>5</v>
      </c>
      <c r="D104" s="49">
        <f t="shared" si="12"/>
        <v>0</v>
      </c>
      <c r="E104" s="49">
        <f t="shared" si="13"/>
        <v>5.1333333333333329</v>
      </c>
      <c r="F104" s="49">
        <f t="shared" si="14"/>
        <v>0.13333333333333286</v>
      </c>
      <c r="G104" s="49">
        <f t="shared" si="10"/>
        <v>5.05</v>
      </c>
      <c r="H104" s="49">
        <f t="shared" si="11"/>
        <v>4.9999999999999822E-2</v>
      </c>
    </row>
    <row r="105" spans="1:8" hidden="1" x14ac:dyDescent="0.25">
      <c r="A105" s="2">
        <v>38718</v>
      </c>
      <c r="B105" s="1">
        <v>4.7</v>
      </c>
      <c r="C105" s="49">
        <f t="shared" si="9"/>
        <v>5</v>
      </c>
      <c r="D105" s="49">
        <f t="shared" si="12"/>
        <v>0.29999999999999982</v>
      </c>
      <c r="E105" s="49">
        <f t="shared" si="13"/>
        <v>5.0333333333333332</v>
      </c>
      <c r="F105" s="49">
        <f t="shared" si="14"/>
        <v>0.33333333333333304</v>
      </c>
      <c r="G105" s="49">
        <f t="shared" si="10"/>
        <v>5</v>
      </c>
      <c r="H105" s="49">
        <f t="shared" si="11"/>
        <v>0.29999999999999982</v>
      </c>
    </row>
    <row r="106" spans="1:8" hidden="1" x14ac:dyDescent="0.25">
      <c r="A106" s="2">
        <v>38808</v>
      </c>
      <c r="B106" s="1">
        <v>4.5999999999999996</v>
      </c>
      <c r="C106" s="49">
        <f t="shared" si="9"/>
        <v>4.7</v>
      </c>
      <c r="D106" s="49">
        <f t="shared" si="12"/>
        <v>0.10000000000000053</v>
      </c>
      <c r="E106" s="49">
        <f t="shared" si="13"/>
        <v>4.8999999999999995</v>
      </c>
      <c r="F106" s="49">
        <f t="shared" si="14"/>
        <v>0.29999999999999982</v>
      </c>
      <c r="G106" s="49">
        <f t="shared" si="10"/>
        <v>4.8499999999999996</v>
      </c>
      <c r="H106" s="49">
        <f t="shared" si="11"/>
        <v>0.25</v>
      </c>
    </row>
    <row r="107" spans="1:8" hidden="1" x14ac:dyDescent="0.25">
      <c r="A107" s="2">
        <v>38899</v>
      </c>
      <c r="B107" s="1">
        <v>4.5999999999999996</v>
      </c>
      <c r="C107" s="49">
        <f t="shared" si="9"/>
        <v>4.5999999999999996</v>
      </c>
      <c r="D107" s="49">
        <f t="shared" si="12"/>
        <v>0</v>
      </c>
      <c r="E107" s="49">
        <f t="shared" si="13"/>
        <v>4.7666666666666666</v>
      </c>
      <c r="F107" s="49">
        <f t="shared" si="14"/>
        <v>0.16666666666666696</v>
      </c>
      <c r="G107" s="49">
        <f t="shared" si="10"/>
        <v>4.6500000000000004</v>
      </c>
      <c r="H107" s="49">
        <f t="shared" si="11"/>
        <v>5.0000000000000711E-2</v>
      </c>
    </row>
    <row r="108" spans="1:8" hidden="1" x14ac:dyDescent="0.25">
      <c r="A108" s="2">
        <v>38991</v>
      </c>
      <c r="B108" s="1">
        <v>4.4000000000000004</v>
      </c>
      <c r="C108" s="49">
        <f t="shared" si="9"/>
        <v>4.5999999999999996</v>
      </c>
      <c r="D108" s="49">
        <f t="shared" si="12"/>
        <v>0.19999999999999929</v>
      </c>
      <c r="E108" s="49">
        <f t="shared" si="13"/>
        <v>4.6333333333333337</v>
      </c>
      <c r="F108" s="49">
        <f t="shared" si="14"/>
        <v>0.23333333333333339</v>
      </c>
      <c r="G108" s="49">
        <f t="shared" si="10"/>
        <v>4.5999999999999996</v>
      </c>
      <c r="H108" s="49">
        <f t="shared" si="11"/>
        <v>0.19999999999999929</v>
      </c>
    </row>
    <row r="109" spans="1:8" hidden="1" x14ac:dyDescent="0.25">
      <c r="A109" s="2">
        <v>39083</v>
      </c>
      <c r="B109" s="1">
        <v>4.5</v>
      </c>
      <c r="C109" s="49">
        <f t="shared" si="9"/>
        <v>4.4000000000000004</v>
      </c>
      <c r="D109" s="49">
        <f t="shared" si="12"/>
        <v>-9.9999999999999645E-2</v>
      </c>
      <c r="E109" s="49">
        <f t="shared" si="13"/>
        <v>4.5333333333333332</v>
      </c>
      <c r="F109" s="49">
        <f t="shared" si="14"/>
        <v>3.3333333333333215E-2</v>
      </c>
      <c r="G109" s="49">
        <f t="shared" si="10"/>
        <v>4.5</v>
      </c>
      <c r="H109" s="49">
        <f t="shared" si="11"/>
        <v>0</v>
      </c>
    </row>
    <row r="110" spans="1:8" hidden="1" x14ac:dyDescent="0.25">
      <c r="A110" s="2">
        <v>39173</v>
      </c>
      <c r="B110" s="1">
        <v>4.5</v>
      </c>
      <c r="C110" s="49">
        <f t="shared" si="9"/>
        <v>4.5</v>
      </c>
      <c r="D110" s="49">
        <f t="shared" si="12"/>
        <v>0</v>
      </c>
      <c r="E110" s="49">
        <f t="shared" si="13"/>
        <v>4.5</v>
      </c>
      <c r="F110" s="49">
        <f t="shared" si="14"/>
        <v>0</v>
      </c>
      <c r="G110" s="49">
        <f t="shared" si="10"/>
        <v>4.45</v>
      </c>
      <c r="H110" s="49">
        <f t="shared" si="11"/>
        <v>-4.9999999999999822E-2</v>
      </c>
    </row>
    <row r="111" spans="1:8" hidden="1" x14ac:dyDescent="0.25">
      <c r="A111" s="2">
        <v>39264</v>
      </c>
      <c r="B111" s="1">
        <v>4.7</v>
      </c>
      <c r="C111" s="49">
        <f t="shared" si="9"/>
        <v>4.5</v>
      </c>
      <c r="D111" s="49">
        <f t="shared" si="12"/>
        <v>-0.20000000000000018</v>
      </c>
      <c r="E111" s="49">
        <f t="shared" si="13"/>
        <v>4.4666666666666668</v>
      </c>
      <c r="F111" s="49">
        <f t="shared" si="14"/>
        <v>-0.23333333333333339</v>
      </c>
      <c r="G111" s="49">
        <f t="shared" si="10"/>
        <v>4.5</v>
      </c>
      <c r="H111" s="49">
        <f t="shared" si="11"/>
        <v>-0.20000000000000018</v>
      </c>
    </row>
    <row r="112" spans="1:8" hidden="1" x14ac:dyDescent="0.25">
      <c r="A112" s="2">
        <v>39356</v>
      </c>
      <c r="B112" s="1">
        <v>4.8</v>
      </c>
      <c r="C112" s="49">
        <f t="shared" si="9"/>
        <v>4.7</v>
      </c>
      <c r="D112" s="49">
        <f t="shared" si="12"/>
        <v>-9.9999999999999645E-2</v>
      </c>
      <c r="E112" s="49">
        <f t="shared" si="13"/>
        <v>4.5666666666666664</v>
      </c>
      <c r="F112" s="49">
        <f t="shared" si="14"/>
        <v>-0.23333333333333339</v>
      </c>
      <c r="G112" s="49">
        <f t="shared" si="10"/>
        <v>4.5999999999999996</v>
      </c>
      <c r="H112" s="49">
        <f t="shared" si="11"/>
        <v>-0.20000000000000018</v>
      </c>
    </row>
    <row r="113" spans="1:8" hidden="1" x14ac:dyDescent="0.25">
      <c r="A113" s="2">
        <v>39448</v>
      </c>
      <c r="B113" s="1">
        <v>5</v>
      </c>
      <c r="C113" s="49">
        <f t="shared" si="9"/>
        <v>4.8</v>
      </c>
      <c r="D113" s="49">
        <f t="shared" si="12"/>
        <v>-0.20000000000000018</v>
      </c>
      <c r="E113" s="49">
        <f t="shared" si="13"/>
        <v>4.666666666666667</v>
      </c>
      <c r="F113" s="49">
        <f t="shared" si="14"/>
        <v>-0.33333333333333304</v>
      </c>
      <c r="G113" s="49">
        <f t="shared" si="10"/>
        <v>4.75</v>
      </c>
      <c r="H113" s="49">
        <f t="shared" si="11"/>
        <v>-0.25</v>
      </c>
    </row>
    <row r="114" spans="1:8" hidden="1" x14ac:dyDescent="0.25">
      <c r="A114" s="2">
        <v>39539</v>
      </c>
      <c r="B114" s="1">
        <v>5.3</v>
      </c>
      <c r="C114" s="49">
        <f t="shared" si="9"/>
        <v>5</v>
      </c>
      <c r="D114" s="49">
        <f t="shared" si="12"/>
        <v>-0.29999999999999982</v>
      </c>
      <c r="E114" s="49">
        <f t="shared" si="13"/>
        <v>4.833333333333333</v>
      </c>
      <c r="F114" s="49">
        <f t="shared" si="14"/>
        <v>-0.46666666666666679</v>
      </c>
      <c r="G114" s="49">
        <f t="shared" si="10"/>
        <v>4.9000000000000004</v>
      </c>
      <c r="H114" s="49">
        <f t="shared" si="11"/>
        <v>-0.39999999999999947</v>
      </c>
    </row>
    <row r="115" spans="1:8" hidden="1" x14ac:dyDescent="0.25">
      <c r="A115" s="2">
        <v>39630</v>
      </c>
      <c r="B115" s="1">
        <v>6</v>
      </c>
      <c r="C115" s="49">
        <f t="shared" si="9"/>
        <v>5.3</v>
      </c>
      <c r="D115" s="49">
        <f t="shared" si="12"/>
        <v>-0.70000000000000018</v>
      </c>
      <c r="E115" s="49">
        <f t="shared" si="13"/>
        <v>5.0333333333333341</v>
      </c>
      <c r="F115" s="49">
        <f t="shared" si="14"/>
        <v>-0.9666666666666659</v>
      </c>
      <c r="G115" s="49">
        <f t="shared" si="10"/>
        <v>5.15</v>
      </c>
      <c r="H115" s="49">
        <f t="shared" si="11"/>
        <v>-0.84999999999999964</v>
      </c>
    </row>
    <row r="116" spans="1:8" hidden="1" x14ac:dyDescent="0.25">
      <c r="A116" s="2">
        <v>39722</v>
      </c>
      <c r="B116" s="1">
        <v>6.9</v>
      </c>
      <c r="C116" s="49">
        <f t="shared" si="9"/>
        <v>6</v>
      </c>
      <c r="D116" s="49">
        <f t="shared" si="12"/>
        <v>-0.90000000000000036</v>
      </c>
      <c r="E116" s="49">
        <f t="shared" si="13"/>
        <v>5.4333333333333336</v>
      </c>
      <c r="F116" s="49">
        <f t="shared" si="14"/>
        <v>-1.4666666666666668</v>
      </c>
      <c r="G116" s="49">
        <f t="shared" si="10"/>
        <v>5.65</v>
      </c>
      <c r="H116" s="49">
        <f t="shared" si="11"/>
        <v>-1.25</v>
      </c>
    </row>
    <row r="117" spans="1:8" hidden="1" x14ac:dyDescent="0.25">
      <c r="A117" s="2">
        <v>39814</v>
      </c>
      <c r="B117" s="1">
        <v>8.3000000000000007</v>
      </c>
      <c r="C117" s="49">
        <f t="shared" si="9"/>
        <v>6.9</v>
      </c>
      <c r="D117" s="49">
        <f t="shared" si="12"/>
        <v>-1.4000000000000004</v>
      </c>
      <c r="E117" s="49">
        <f t="shared" si="13"/>
        <v>6.0666666666666673</v>
      </c>
      <c r="F117" s="49">
        <f t="shared" si="14"/>
        <v>-2.2333333333333334</v>
      </c>
      <c r="G117" s="49">
        <f t="shared" si="10"/>
        <v>6.45</v>
      </c>
      <c r="H117" s="49">
        <f t="shared" si="11"/>
        <v>-1.8500000000000005</v>
      </c>
    </row>
    <row r="118" spans="1:8" hidden="1" x14ac:dyDescent="0.25">
      <c r="A118" s="2">
        <v>39904</v>
      </c>
      <c r="B118" s="1">
        <v>9.3000000000000007</v>
      </c>
      <c r="C118" s="49">
        <f t="shared" si="9"/>
        <v>8.3000000000000007</v>
      </c>
      <c r="D118" s="49">
        <f t="shared" si="12"/>
        <v>-1</v>
      </c>
      <c r="E118" s="49">
        <f t="shared" si="13"/>
        <v>7.0666666666666673</v>
      </c>
      <c r="F118" s="49">
        <f t="shared" si="14"/>
        <v>-2.2333333333333334</v>
      </c>
      <c r="G118" s="49">
        <f t="shared" si="10"/>
        <v>7.6000000000000005</v>
      </c>
      <c r="H118" s="49">
        <f t="shared" si="11"/>
        <v>-1.7000000000000002</v>
      </c>
    </row>
    <row r="119" spans="1:8" hidden="1" x14ac:dyDescent="0.25">
      <c r="A119" s="2">
        <v>39995</v>
      </c>
      <c r="B119" s="1">
        <v>9.6</v>
      </c>
      <c r="C119" s="49">
        <f t="shared" si="9"/>
        <v>9.3000000000000007</v>
      </c>
      <c r="D119" s="49">
        <f t="shared" si="12"/>
        <v>-0.29999999999999893</v>
      </c>
      <c r="E119" s="49">
        <f t="shared" si="13"/>
        <v>8.1666666666666661</v>
      </c>
      <c r="F119" s="49">
        <f t="shared" si="14"/>
        <v>-1.4333333333333336</v>
      </c>
      <c r="G119" s="49">
        <f t="shared" si="10"/>
        <v>8.8000000000000007</v>
      </c>
      <c r="H119" s="49">
        <f t="shared" si="11"/>
        <v>-0.79999999999999893</v>
      </c>
    </row>
    <row r="120" spans="1:8" hidden="1" x14ac:dyDescent="0.25">
      <c r="A120" s="2">
        <v>40087</v>
      </c>
      <c r="B120" s="1">
        <v>9.9</v>
      </c>
      <c r="C120" s="49">
        <f t="shared" si="9"/>
        <v>9.6</v>
      </c>
      <c r="D120" s="49">
        <f t="shared" si="12"/>
        <v>-0.30000000000000071</v>
      </c>
      <c r="E120" s="49">
        <f t="shared" si="13"/>
        <v>9.0666666666666682</v>
      </c>
      <c r="F120" s="49">
        <f t="shared" si="14"/>
        <v>-0.83333333333333215</v>
      </c>
      <c r="G120" s="49">
        <f t="shared" si="10"/>
        <v>9.4499999999999993</v>
      </c>
      <c r="H120" s="49">
        <f t="shared" si="11"/>
        <v>-0.45000000000000107</v>
      </c>
    </row>
    <row r="121" spans="1:8" hidden="1" x14ac:dyDescent="0.25">
      <c r="A121" s="2">
        <v>40179</v>
      </c>
      <c r="B121" s="1">
        <v>9.8000000000000007</v>
      </c>
      <c r="C121" s="49">
        <f t="shared" si="9"/>
        <v>9.9</v>
      </c>
      <c r="D121" s="49">
        <f t="shared" si="12"/>
        <v>9.9999999999999645E-2</v>
      </c>
      <c r="E121" s="49">
        <f t="shared" si="13"/>
        <v>9.6</v>
      </c>
      <c r="F121" s="49">
        <f t="shared" si="14"/>
        <v>-0.20000000000000107</v>
      </c>
      <c r="G121" s="49">
        <f t="shared" si="10"/>
        <v>9.75</v>
      </c>
      <c r="H121" s="49">
        <f t="shared" si="11"/>
        <v>-5.0000000000000711E-2</v>
      </c>
    </row>
    <row r="122" spans="1:8" hidden="1" x14ac:dyDescent="0.25">
      <c r="A122" s="2">
        <v>40269</v>
      </c>
      <c r="B122" s="1">
        <v>9.6</v>
      </c>
      <c r="C122" s="49">
        <f t="shared" si="9"/>
        <v>9.8000000000000007</v>
      </c>
      <c r="D122" s="49">
        <f t="shared" si="12"/>
        <v>0.20000000000000107</v>
      </c>
      <c r="E122" s="49">
        <f t="shared" si="13"/>
        <v>9.7666666666666675</v>
      </c>
      <c r="F122" s="49">
        <f t="shared" si="14"/>
        <v>0.16666666666666785</v>
      </c>
      <c r="G122" s="49">
        <f t="shared" si="10"/>
        <v>9.8500000000000014</v>
      </c>
      <c r="H122" s="49">
        <f t="shared" si="11"/>
        <v>0.25000000000000178</v>
      </c>
    </row>
    <row r="123" spans="1:8" hidden="1" x14ac:dyDescent="0.25">
      <c r="A123" s="2">
        <v>40360</v>
      </c>
      <c r="B123" s="1">
        <v>9.5</v>
      </c>
      <c r="C123" s="49">
        <f t="shared" si="9"/>
        <v>9.6</v>
      </c>
      <c r="D123" s="49">
        <f t="shared" si="12"/>
        <v>9.9999999999999645E-2</v>
      </c>
      <c r="E123" s="49">
        <f t="shared" si="13"/>
        <v>9.7666666666666675</v>
      </c>
      <c r="F123" s="49">
        <f t="shared" si="14"/>
        <v>0.2666666666666675</v>
      </c>
      <c r="G123" s="49">
        <f t="shared" si="10"/>
        <v>9.6999999999999993</v>
      </c>
      <c r="H123" s="49">
        <f t="shared" si="11"/>
        <v>0.19999999999999929</v>
      </c>
    </row>
    <row r="124" spans="1:8" hidden="1" x14ac:dyDescent="0.25">
      <c r="A124" s="2">
        <v>40452</v>
      </c>
      <c r="B124" s="1">
        <v>9.5</v>
      </c>
      <c r="C124" s="49">
        <f t="shared" si="9"/>
        <v>9.5</v>
      </c>
      <c r="D124" s="49">
        <f t="shared" si="12"/>
        <v>0</v>
      </c>
      <c r="E124" s="49">
        <f t="shared" si="13"/>
        <v>9.6333333333333329</v>
      </c>
      <c r="F124" s="49">
        <f t="shared" si="14"/>
        <v>0.13333333333333286</v>
      </c>
      <c r="G124" s="49">
        <f t="shared" si="10"/>
        <v>9.5500000000000007</v>
      </c>
      <c r="H124" s="49">
        <f t="shared" si="11"/>
        <v>5.0000000000000711E-2</v>
      </c>
    </row>
    <row r="125" spans="1:8" hidden="1" x14ac:dyDescent="0.25">
      <c r="A125" s="2">
        <v>40544</v>
      </c>
      <c r="B125" s="1">
        <v>9</v>
      </c>
      <c r="C125" s="49">
        <f t="shared" si="9"/>
        <v>9.5</v>
      </c>
      <c r="D125" s="49">
        <f t="shared" si="12"/>
        <v>0.5</v>
      </c>
      <c r="E125" s="49">
        <f t="shared" si="13"/>
        <v>9.5333333333333332</v>
      </c>
      <c r="F125" s="49">
        <f t="shared" si="14"/>
        <v>0.53333333333333321</v>
      </c>
      <c r="G125" s="49">
        <f t="shared" si="10"/>
        <v>9.5</v>
      </c>
      <c r="H125" s="49">
        <f t="shared" si="11"/>
        <v>0.5</v>
      </c>
    </row>
    <row r="126" spans="1:8" hidden="1" x14ac:dyDescent="0.25">
      <c r="A126" s="2">
        <v>40634</v>
      </c>
      <c r="B126" s="1">
        <v>9.1</v>
      </c>
      <c r="C126" s="49">
        <f t="shared" si="9"/>
        <v>9</v>
      </c>
      <c r="D126" s="49">
        <f t="shared" si="12"/>
        <v>-9.9999999999999645E-2</v>
      </c>
      <c r="E126" s="49">
        <f t="shared" si="13"/>
        <v>9.3333333333333339</v>
      </c>
      <c r="F126" s="49">
        <f t="shared" si="14"/>
        <v>0.23333333333333428</v>
      </c>
      <c r="G126" s="49">
        <f t="shared" si="10"/>
        <v>9.25</v>
      </c>
      <c r="H126" s="49">
        <f t="shared" si="11"/>
        <v>0.15000000000000036</v>
      </c>
    </row>
    <row r="127" spans="1:8" hidden="1" x14ac:dyDescent="0.25">
      <c r="A127" s="2">
        <v>40725</v>
      </c>
      <c r="B127" s="1">
        <v>9</v>
      </c>
      <c r="C127" s="49">
        <f t="shared" si="9"/>
        <v>9.1</v>
      </c>
      <c r="D127" s="49">
        <f t="shared" si="12"/>
        <v>9.9999999999999645E-2</v>
      </c>
      <c r="E127" s="49">
        <f t="shared" si="13"/>
        <v>9.2000000000000011</v>
      </c>
      <c r="F127" s="49">
        <f t="shared" si="14"/>
        <v>0.20000000000000107</v>
      </c>
      <c r="G127" s="49">
        <f t="shared" si="10"/>
        <v>9.0500000000000007</v>
      </c>
      <c r="H127" s="49">
        <f t="shared" si="11"/>
        <v>5.0000000000000711E-2</v>
      </c>
    </row>
    <row r="128" spans="1:8" hidden="1" x14ac:dyDescent="0.25">
      <c r="A128" s="2">
        <v>40817</v>
      </c>
      <c r="B128" s="1">
        <v>8.6</v>
      </c>
      <c r="C128" s="49">
        <f t="shared" si="9"/>
        <v>9</v>
      </c>
      <c r="D128" s="49">
        <f t="shared" si="12"/>
        <v>0.40000000000000036</v>
      </c>
      <c r="E128" s="49">
        <f t="shared" si="13"/>
        <v>9.0333333333333332</v>
      </c>
      <c r="F128" s="49">
        <f t="shared" si="14"/>
        <v>0.43333333333333357</v>
      </c>
      <c r="G128" s="49">
        <f t="shared" si="10"/>
        <v>9.0500000000000007</v>
      </c>
      <c r="H128" s="49">
        <f t="shared" si="11"/>
        <v>0.45000000000000107</v>
      </c>
    </row>
    <row r="129" spans="1:8" hidden="1" x14ac:dyDescent="0.25">
      <c r="A129" s="2">
        <v>40909</v>
      </c>
      <c r="B129" s="1">
        <v>8.3000000000000007</v>
      </c>
      <c r="C129" s="49">
        <f t="shared" si="9"/>
        <v>8.6</v>
      </c>
      <c r="D129" s="49">
        <f t="shared" si="12"/>
        <v>0.29999999999999893</v>
      </c>
      <c r="E129" s="49">
        <f t="shared" si="13"/>
        <v>8.9</v>
      </c>
      <c r="F129" s="49">
        <f t="shared" si="14"/>
        <v>0.59999999999999964</v>
      </c>
      <c r="G129" s="49">
        <f t="shared" si="10"/>
        <v>8.8000000000000007</v>
      </c>
      <c r="H129" s="49">
        <f t="shared" si="11"/>
        <v>0.5</v>
      </c>
    </row>
    <row r="130" spans="1:8" hidden="1" x14ac:dyDescent="0.25">
      <c r="A130" s="2">
        <v>41000</v>
      </c>
      <c r="B130" s="1">
        <v>8.1999999999999993</v>
      </c>
      <c r="C130" s="49">
        <f t="shared" si="9"/>
        <v>8.3000000000000007</v>
      </c>
      <c r="D130" s="49">
        <f t="shared" si="12"/>
        <v>0.10000000000000142</v>
      </c>
      <c r="E130" s="49">
        <f t="shared" si="13"/>
        <v>8.6333333333333346</v>
      </c>
      <c r="F130" s="49">
        <f t="shared" si="14"/>
        <v>0.43333333333333535</v>
      </c>
      <c r="G130" s="49">
        <f t="shared" si="10"/>
        <v>8.4499999999999993</v>
      </c>
      <c r="H130" s="49">
        <f t="shared" si="11"/>
        <v>0.25</v>
      </c>
    </row>
    <row r="131" spans="1:8" hidden="1" x14ac:dyDescent="0.25">
      <c r="A131" s="2">
        <v>41091</v>
      </c>
      <c r="B131" s="1">
        <v>8</v>
      </c>
      <c r="C131" s="49">
        <f t="shared" si="9"/>
        <v>8.1999999999999993</v>
      </c>
      <c r="D131" s="49">
        <f t="shared" si="12"/>
        <v>0.19999999999999929</v>
      </c>
      <c r="E131" s="49">
        <f t="shared" si="13"/>
        <v>8.3666666666666654</v>
      </c>
      <c r="F131" s="49">
        <f t="shared" si="14"/>
        <v>0.36666666666666536</v>
      </c>
      <c r="G131" s="49">
        <f t="shared" si="10"/>
        <v>8.25</v>
      </c>
      <c r="H131" s="49">
        <f t="shared" si="11"/>
        <v>0.25</v>
      </c>
    </row>
    <row r="132" spans="1:8" hidden="1" x14ac:dyDescent="0.25">
      <c r="A132" s="2">
        <v>41183</v>
      </c>
      <c r="B132" s="1">
        <v>7.8</v>
      </c>
      <c r="C132" s="49">
        <f t="shared" ref="C132:C160" si="15">B131</f>
        <v>8</v>
      </c>
      <c r="D132" s="49">
        <f t="shared" si="12"/>
        <v>0.20000000000000018</v>
      </c>
      <c r="E132" s="49">
        <f t="shared" si="13"/>
        <v>8.1666666666666661</v>
      </c>
      <c r="F132" s="49">
        <f t="shared" si="14"/>
        <v>0.36666666666666625</v>
      </c>
      <c r="G132" s="49">
        <f t="shared" si="10"/>
        <v>8.1</v>
      </c>
      <c r="H132" s="49">
        <f t="shared" si="11"/>
        <v>0.29999999999999982</v>
      </c>
    </row>
    <row r="133" spans="1:8" hidden="1" x14ac:dyDescent="0.25">
      <c r="A133" s="2">
        <v>41275</v>
      </c>
      <c r="B133" s="1">
        <v>7.7</v>
      </c>
      <c r="C133" s="49">
        <f t="shared" si="15"/>
        <v>7.8</v>
      </c>
      <c r="D133" s="49">
        <f t="shared" si="12"/>
        <v>9.9999999999999645E-2</v>
      </c>
      <c r="E133" s="49">
        <f t="shared" si="13"/>
        <v>8</v>
      </c>
      <c r="F133" s="49">
        <f t="shared" si="14"/>
        <v>0.29999999999999982</v>
      </c>
      <c r="G133" s="49">
        <f t="shared" ref="G133:G160" si="16">AVERAGE(B131:B132)</f>
        <v>7.9</v>
      </c>
      <c r="H133" s="49">
        <f t="shared" ref="H133:H160" si="17">G133-B133</f>
        <v>0.20000000000000018</v>
      </c>
    </row>
    <row r="134" spans="1:8" hidden="1" x14ac:dyDescent="0.25">
      <c r="A134" s="2">
        <v>41365</v>
      </c>
      <c r="B134" s="1">
        <v>7.5</v>
      </c>
      <c r="C134" s="49">
        <f t="shared" si="15"/>
        <v>7.7</v>
      </c>
      <c r="D134" s="49">
        <f t="shared" si="12"/>
        <v>0.20000000000000018</v>
      </c>
      <c r="E134" s="49">
        <f t="shared" si="13"/>
        <v>7.833333333333333</v>
      </c>
      <c r="F134" s="49">
        <f t="shared" si="14"/>
        <v>0.33333333333333304</v>
      </c>
      <c r="G134" s="49">
        <f t="shared" si="16"/>
        <v>7.75</v>
      </c>
      <c r="H134" s="49">
        <f t="shared" si="17"/>
        <v>0.25</v>
      </c>
    </row>
    <row r="135" spans="1:8" hidden="1" x14ac:dyDescent="0.25">
      <c r="A135" s="2">
        <v>41456</v>
      </c>
      <c r="B135" s="1">
        <v>7.2</v>
      </c>
      <c r="C135" s="49">
        <f t="shared" si="15"/>
        <v>7.5</v>
      </c>
      <c r="D135" s="49">
        <f t="shared" si="12"/>
        <v>0.29999999999999982</v>
      </c>
      <c r="E135" s="49">
        <f t="shared" si="13"/>
        <v>7.666666666666667</v>
      </c>
      <c r="F135" s="49">
        <f t="shared" si="14"/>
        <v>0.46666666666666679</v>
      </c>
      <c r="G135" s="49">
        <f t="shared" si="16"/>
        <v>7.6</v>
      </c>
      <c r="H135" s="49">
        <f t="shared" si="17"/>
        <v>0.39999999999999947</v>
      </c>
    </row>
    <row r="136" spans="1:8" hidden="1" x14ac:dyDescent="0.25">
      <c r="A136" s="2">
        <v>41548</v>
      </c>
      <c r="B136" s="1">
        <v>6.9</v>
      </c>
      <c r="C136" s="49">
        <f t="shared" si="15"/>
        <v>7.2</v>
      </c>
      <c r="D136" s="49">
        <f t="shared" si="12"/>
        <v>0.29999999999999982</v>
      </c>
      <c r="E136" s="49">
        <f t="shared" si="13"/>
        <v>7.4666666666666659</v>
      </c>
      <c r="F136" s="49">
        <f t="shared" si="14"/>
        <v>0.56666666666666554</v>
      </c>
      <c r="G136" s="49">
        <f t="shared" si="16"/>
        <v>7.35</v>
      </c>
      <c r="H136" s="49">
        <f t="shared" si="17"/>
        <v>0.44999999999999929</v>
      </c>
    </row>
    <row r="137" spans="1:8" hidden="1" x14ac:dyDescent="0.25">
      <c r="A137" s="2">
        <v>41640</v>
      </c>
      <c r="B137" s="1">
        <v>6.7</v>
      </c>
      <c r="C137" s="49">
        <f t="shared" si="15"/>
        <v>6.9</v>
      </c>
      <c r="D137" s="49">
        <f t="shared" si="12"/>
        <v>0.20000000000000018</v>
      </c>
      <c r="E137" s="49">
        <f t="shared" si="13"/>
        <v>7.2</v>
      </c>
      <c r="F137" s="49">
        <f t="shared" si="14"/>
        <v>0.5</v>
      </c>
      <c r="G137" s="49">
        <f t="shared" si="16"/>
        <v>7.0500000000000007</v>
      </c>
      <c r="H137" s="49">
        <f t="shared" si="17"/>
        <v>0.35000000000000053</v>
      </c>
    </row>
    <row r="138" spans="1:8" hidden="1" x14ac:dyDescent="0.25">
      <c r="A138" s="2">
        <v>41730</v>
      </c>
      <c r="B138" s="1">
        <v>6.2</v>
      </c>
      <c r="C138" s="49">
        <f t="shared" si="15"/>
        <v>6.7</v>
      </c>
      <c r="D138" s="49">
        <f t="shared" si="12"/>
        <v>0.5</v>
      </c>
      <c r="E138" s="49">
        <f t="shared" si="13"/>
        <v>6.9333333333333336</v>
      </c>
      <c r="F138" s="49">
        <f t="shared" si="14"/>
        <v>0.73333333333333339</v>
      </c>
      <c r="G138" s="49">
        <f t="shared" si="16"/>
        <v>6.8000000000000007</v>
      </c>
      <c r="H138" s="49">
        <f t="shared" si="17"/>
        <v>0.60000000000000053</v>
      </c>
    </row>
    <row r="139" spans="1:8" hidden="1" x14ac:dyDescent="0.25">
      <c r="A139" s="2">
        <v>41821</v>
      </c>
      <c r="B139" s="1">
        <v>6.1</v>
      </c>
      <c r="C139" s="49">
        <f t="shared" si="15"/>
        <v>6.2</v>
      </c>
      <c r="D139" s="49">
        <f t="shared" si="12"/>
        <v>0.10000000000000053</v>
      </c>
      <c r="E139" s="49">
        <f t="shared" si="13"/>
        <v>6.6000000000000005</v>
      </c>
      <c r="F139" s="49">
        <f t="shared" si="14"/>
        <v>0.50000000000000089</v>
      </c>
      <c r="G139" s="49">
        <f t="shared" si="16"/>
        <v>6.45</v>
      </c>
      <c r="H139" s="49">
        <f t="shared" si="17"/>
        <v>0.35000000000000053</v>
      </c>
    </row>
    <row r="140" spans="1:8" hidden="1" x14ac:dyDescent="0.25">
      <c r="A140" s="2">
        <v>41913</v>
      </c>
      <c r="B140" s="1">
        <v>5.7</v>
      </c>
      <c r="C140" s="49">
        <f t="shared" si="15"/>
        <v>6.1</v>
      </c>
      <c r="D140" s="49">
        <f t="shared" ref="D140:D160" si="18">C140-B140</f>
        <v>0.39999999999999947</v>
      </c>
      <c r="E140" s="49">
        <f t="shared" si="13"/>
        <v>6.333333333333333</v>
      </c>
      <c r="F140" s="49">
        <f t="shared" si="14"/>
        <v>0.63333333333333286</v>
      </c>
      <c r="G140" s="49">
        <f t="shared" si="16"/>
        <v>6.15</v>
      </c>
      <c r="H140" s="49">
        <f t="shared" si="17"/>
        <v>0.45000000000000018</v>
      </c>
    </row>
    <row r="141" spans="1:8" hidden="1" x14ac:dyDescent="0.25">
      <c r="A141" s="2">
        <v>42005</v>
      </c>
      <c r="B141" s="1">
        <v>5.5</v>
      </c>
      <c r="C141" s="49">
        <f t="shared" si="15"/>
        <v>5.7</v>
      </c>
      <c r="D141" s="49">
        <f t="shared" si="18"/>
        <v>0.20000000000000018</v>
      </c>
      <c r="E141" s="49">
        <f t="shared" ref="E141:E160" si="19">AVERAGE(B138:B140)</f>
        <v>6</v>
      </c>
      <c r="F141" s="49">
        <f t="shared" ref="F141:F160" si="20">E141-B141</f>
        <v>0.5</v>
      </c>
      <c r="G141" s="49">
        <f t="shared" si="16"/>
        <v>5.9</v>
      </c>
      <c r="H141" s="49">
        <f t="shared" si="17"/>
        <v>0.40000000000000036</v>
      </c>
    </row>
    <row r="142" spans="1:8" hidden="1" x14ac:dyDescent="0.25">
      <c r="A142" s="2">
        <v>42095</v>
      </c>
      <c r="B142" s="1">
        <v>5.4</v>
      </c>
      <c r="C142" s="49">
        <f t="shared" si="15"/>
        <v>5.5</v>
      </c>
      <c r="D142" s="49">
        <f t="shared" si="18"/>
        <v>9.9999999999999645E-2</v>
      </c>
      <c r="E142" s="49">
        <f t="shared" si="19"/>
        <v>5.7666666666666666</v>
      </c>
      <c r="F142" s="49">
        <f t="shared" si="20"/>
        <v>0.36666666666666625</v>
      </c>
      <c r="G142" s="49">
        <f t="shared" si="16"/>
        <v>5.6</v>
      </c>
      <c r="H142" s="49">
        <f t="shared" si="17"/>
        <v>0.19999999999999929</v>
      </c>
    </row>
    <row r="143" spans="1:8" hidden="1" x14ac:dyDescent="0.25">
      <c r="A143" s="2">
        <v>42186</v>
      </c>
      <c r="B143" s="1">
        <v>5.0999999999999996</v>
      </c>
      <c r="C143" s="49">
        <f t="shared" si="15"/>
        <v>5.4</v>
      </c>
      <c r="D143" s="49">
        <f t="shared" si="18"/>
        <v>0.30000000000000071</v>
      </c>
      <c r="E143" s="49">
        <f t="shared" si="19"/>
        <v>5.5333333333333341</v>
      </c>
      <c r="F143" s="49">
        <f t="shared" si="20"/>
        <v>0.43333333333333446</v>
      </c>
      <c r="G143" s="49">
        <f t="shared" si="16"/>
        <v>5.45</v>
      </c>
      <c r="H143" s="49">
        <f t="shared" si="17"/>
        <v>0.35000000000000053</v>
      </c>
    </row>
    <row r="144" spans="1:8" hidden="1" x14ac:dyDescent="0.25">
      <c r="A144" s="2">
        <v>42278</v>
      </c>
      <c r="B144" s="1">
        <v>5</v>
      </c>
      <c r="C144" s="49">
        <f t="shared" si="15"/>
        <v>5.0999999999999996</v>
      </c>
      <c r="D144" s="49">
        <f t="shared" si="18"/>
        <v>9.9999999999999645E-2</v>
      </c>
      <c r="E144" s="49">
        <f t="shared" si="19"/>
        <v>5.333333333333333</v>
      </c>
      <c r="F144" s="49">
        <f t="shared" si="20"/>
        <v>0.33333333333333304</v>
      </c>
      <c r="G144" s="49">
        <f t="shared" si="16"/>
        <v>5.25</v>
      </c>
      <c r="H144" s="49">
        <f t="shared" si="17"/>
        <v>0.25</v>
      </c>
    </row>
    <row r="145" spans="1:8" hidden="1" x14ac:dyDescent="0.25">
      <c r="A145" s="2">
        <v>42370</v>
      </c>
      <c r="B145" s="1">
        <v>4.9000000000000004</v>
      </c>
      <c r="C145" s="49">
        <f t="shared" si="15"/>
        <v>5</v>
      </c>
      <c r="D145" s="49">
        <f t="shared" si="18"/>
        <v>9.9999999999999645E-2</v>
      </c>
      <c r="E145" s="49">
        <f t="shared" si="19"/>
        <v>5.166666666666667</v>
      </c>
      <c r="F145" s="49">
        <f t="shared" si="20"/>
        <v>0.26666666666666661</v>
      </c>
      <c r="G145" s="49">
        <f t="shared" si="16"/>
        <v>5.05</v>
      </c>
      <c r="H145" s="49">
        <f t="shared" si="17"/>
        <v>0.14999999999999947</v>
      </c>
    </row>
    <row r="146" spans="1:8" hidden="1" x14ac:dyDescent="0.25">
      <c r="A146" s="2">
        <v>42461</v>
      </c>
      <c r="B146" s="1">
        <v>4.9000000000000004</v>
      </c>
      <c r="C146" s="49">
        <f t="shared" si="15"/>
        <v>4.9000000000000004</v>
      </c>
      <c r="D146" s="49">
        <f t="shared" si="18"/>
        <v>0</v>
      </c>
      <c r="E146" s="49">
        <f t="shared" si="19"/>
        <v>5</v>
      </c>
      <c r="F146" s="49">
        <f t="shared" si="20"/>
        <v>9.9999999999999645E-2</v>
      </c>
      <c r="G146" s="49">
        <f t="shared" si="16"/>
        <v>4.95</v>
      </c>
      <c r="H146" s="49">
        <f t="shared" si="17"/>
        <v>4.9999999999999822E-2</v>
      </c>
    </row>
    <row r="147" spans="1:8" hidden="1" x14ac:dyDescent="0.25">
      <c r="A147" s="2">
        <v>42552</v>
      </c>
      <c r="B147" s="1">
        <v>4.9000000000000004</v>
      </c>
      <c r="C147" s="49">
        <f t="shared" si="15"/>
        <v>4.9000000000000004</v>
      </c>
      <c r="D147" s="49">
        <f t="shared" si="18"/>
        <v>0</v>
      </c>
      <c r="E147" s="49">
        <f t="shared" si="19"/>
        <v>4.9333333333333336</v>
      </c>
      <c r="F147" s="49">
        <f t="shared" si="20"/>
        <v>3.3333333333333215E-2</v>
      </c>
      <c r="G147" s="49">
        <f t="shared" si="16"/>
        <v>4.9000000000000004</v>
      </c>
      <c r="H147" s="49">
        <f t="shared" si="17"/>
        <v>0</v>
      </c>
    </row>
    <row r="148" spans="1:8" hidden="1" x14ac:dyDescent="0.25">
      <c r="A148" s="2">
        <v>42644</v>
      </c>
      <c r="B148" s="1">
        <v>4.8</v>
      </c>
      <c r="C148" s="49">
        <f t="shared" si="15"/>
        <v>4.9000000000000004</v>
      </c>
      <c r="D148" s="49">
        <f t="shared" si="18"/>
        <v>0.10000000000000053</v>
      </c>
      <c r="E148" s="49">
        <f t="shared" si="19"/>
        <v>4.9000000000000004</v>
      </c>
      <c r="F148" s="49">
        <f t="shared" si="20"/>
        <v>0.10000000000000053</v>
      </c>
      <c r="G148" s="49">
        <f t="shared" si="16"/>
        <v>4.9000000000000004</v>
      </c>
      <c r="H148" s="49">
        <f t="shared" si="17"/>
        <v>0.10000000000000053</v>
      </c>
    </row>
    <row r="149" spans="1:8" hidden="1" x14ac:dyDescent="0.25">
      <c r="A149" s="2">
        <v>42736</v>
      </c>
      <c r="B149" s="1">
        <v>4.5999999999999996</v>
      </c>
      <c r="C149" s="49">
        <f t="shared" si="15"/>
        <v>4.8</v>
      </c>
      <c r="D149" s="49">
        <f t="shared" si="18"/>
        <v>0.20000000000000018</v>
      </c>
      <c r="E149" s="49">
        <f t="shared" si="19"/>
        <v>4.8666666666666671</v>
      </c>
      <c r="F149" s="49">
        <f t="shared" si="20"/>
        <v>0.2666666666666675</v>
      </c>
      <c r="G149" s="49">
        <f t="shared" si="16"/>
        <v>4.8499999999999996</v>
      </c>
      <c r="H149" s="49">
        <f t="shared" si="17"/>
        <v>0.25</v>
      </c>
    </row>
    <row r="150" spans="1:8" hidden="1" x14ac:dyDescent="0.25">
      <c r="A150" s="2">
        <v>42826</v>
      </c>
      <c r="B150" s="1">
        <v>4.4000000000000004</v>
      </c>
      <c r="C150" s="49">
        <f t="shared" si="15"/>
        <v>4.5999999999999996</v>
      </c>
      <c r="D150" s="49">
        <f t="shared" si="18"/>
        <v>0.19999999999999929</v>
      </c>
      <c r="E150" s="49">
        <f t="shared" si="19"/>
        <v>4.7666666666666666</v>
      </c>
      <c r="F150" s="49">
        <f t="shared" si="20"/>
        <v>0.36666666666666625</v>
      </c>
      <c r="G150" s="49">
        <f t="shared" si="16"/>
        <v>4.6999999999999993</v>
      </c>
      <c r="H150" s="49">
        <f t="shared" si="17"/>
        <v>0.29999999999999893</v>
      </c>
    </row>
    <row r="151" spans="1:8" hidden="1" x14ac:dyDescent="0.25">
      <c r="A151" s="2">
        <v>42917</v>
      </c>
      <c r="B151" s="1">
        <v>4.3</v>
      </c>
      <c r="C151" s="49">
        <f t="shared" si="15"/>
        <v>4.4000000000000004</v>
      </c>
      <c r="D151" s="49">
        <f t="shared" si="18"/>
        <v>0.10000000000000053</v>
      </c>
      <c r="E151" s="49">
        <f t="shared" si="19"/>
        <v>4.5999999999999996</v>
      </c>
      <c r="F151" s="49">
        <f t="shared" si="20"/>
        <v>0.29999999999999982</v>
      </c>
      <c r="G151" s="49">
        <f t="shared" si="16"/>
        <v>4.5</v>
      </c>
      <c r="H151" s="49">
        <f t="shared" si="17"/>
        <v>0.20000000000000018</v>
      </c>
    </row>
    <row r="152" spans="1:8" hidden="1" x14ac:dyDescent="0.25">
      <c r="A152" s="2">
        <v>43009</v>
      </c>
      <c r="B152" s="1">
        <v>4.0999999999999996</v>
      </c>
      <c r="C152" s="49">
        <f t="shared" si="15"/>
        <v>4.3</v>
      </c>
      <c r="D152" s="49">
        <f t="shared" si="18"/>
        <v>0.20000000000000018</v>
      </c>
      <c r="E152" s="49">
        <f t="shared" si="19"/>
        <v>4.4333333333333336</v>
      </c>
      <c r="F152" s="49">
        <f t="shared" si="20"/>
        <v>0.33333333333333393</v>
      </c>
      <c r="G152" s="49">
        <f t="shared" si="16"/>
        <v>4.3499999999999996</v>
      </c>
      <c r="H152" s="49">
        <f t="shared" si="17"/>
        <v>0.25</v>
      </c>
    </row>
    <row r="153" spans="1:8" hidden="1" x14ac:dyDescent="0.25">
      <c r="A153" s="2">
        <v>43101</v>
      </c>
      <c r="B153" s="1">
        <v>4.0999999999999996</v>
      </c>
      <c r="C153" s="49">
        <f t="shared" si="15"/>
        <v>4.0999999999999996</v>
      </c>
      <c r="D153" s="49">
        <f t="shared" si="18"/>
        <v>0</v>
      </c>
      <c r="E153" s="49">
        <f t="shared" si="19"/>
        <v>4.2666666666666666</v>
      </c>
      <c r="F153" s="49">
        <f t="shared" si="20"/>
        <v>0.16666666666666696</v>
      </c>
      <c r="G153" s="49">
        <f t="shared" si="16"/>
        <v>4.1999999999999993</v>
      </c>
      <c r="H153" s="49">
        <f t="shared" si="17"/>
        <v>9.9999999999999645E-2</v>
      </c>
    </row>
    <row r="154" spans="1:8" hidden="1" x14ac:dyDescent="0.25">
      <c r="A154" s="2">
        <v>43191</v>
      </c>
      <c r="B154" s="1">
        <v>3.9</v>
      </c>
      <c r="C154" s="49">
        <f t="shared" si="15"/>
        <v>4.0999999999999996</v>
      </c>
      <c r="D154" s="49">
        <f t="shared" si="18"/>
        <v>0.19999999999999973</v>
      </c>
      <c r="E154" s="49">
        <f t="shared" si="19"/>
        <v>4.1666666666666661</v>
      </c>
      <c r="F154" s="49">
        <f t="shared" si="20"/>
        <v>0.26666666666666616</v>
      </c>
      <c r="G154" s="49">
        <f t="shared" si="16"/>
        <v>4.0999999999999996</v>
      </c>
      <c r="H154" s="49">
        <f t="shared" si="17"/>
        <v>0.19999999999999973</v>
      </c>
    </row>
    <row r="155" spans="1:8" hidden="1" x14ac:dyDescent="0.25">
      <c r="A155" s="2">
        <v>43282</v>
      </c>
      <c r="B155" s="1">
        <v>3.8</v>
      </c>
      <c r="C155" s="49">
        <f t="shared" si="15"/>
        <v>3.9</v>
      </c>
      <c r="D155" s="49">
        <f t="shared" si="18"/>
        <v>0.10000000000000009</v>
      </c>
      <c r="E155" s="49">
        <f t="shared" si="19"/>
        <v>4.0333333333333332</v>
      </c>
      <c r="F155" s="49">
        <f t="shared" si="20"/>
        <v>0.23333333333333339</v>
      </c>
      <c r="G155" s="49">
        <f t="shared" si="16"/>
        <v>4</v>
      </c>
      <c r="H155" s="49">
        <f t="shared" si="17"/>
        <v>0.20000000000000018</v>
      </c>
    </row>
    <row r="156" spans="1:8" x14ac:dyDescent="0.25">
      <c r="A156" s="2">
        <v>43374</v>
      </c>
      <c r="B156" s="1">
        <v>3.8</v>
      </c>
      <c r="C156" s="49">
        <f t="shared" si="15"/>
        <v>3.8</v>
      </c>
      <c r="D156" s="49">
        <f t="shared" si="18"/>
        <v>0</v>
      </c>
      <c r="E156" s="49">
        <f t="shared" si="19"/>
        <v>3.9333333333333336</v>
      </c>
      <c r="F156" s="49">
        <f t="shared" si="20"/>
        <v>0.13333333333333375</v>
      </c>
      <c r="G156" s="49">
        <f t="shared" si="16"/>
        <v>3.8499999999999996</v>
      </c>
      <c r="H156" s="49">
        <f t="shared" si="17"/>
        <v>4.9999999999999822E-2</v>
      </c>
    </row>
    <row r="157" spans="1:8" x14ac:dyDescent="0.25">
      <c r="A157" s="2">
        <v>43466</v>
      </c>
      <c r="B157" s="1">
        <v>3.9</v>
      </c>
      <c r="C157" s="49">
        <f t="shared" si="15"/>
        <v>3.8</v>
      </c>
      <c r="D157" s="49">
        <f t="shared" si="18"/>
        <v>-0.10000000000000009</v>
      </c>
      <c r="E157" s="49">
        <f t="shared" si="19"/>
        <v>3.8333333333333335</v>
      </c>
      <c r="F157" s="49">
        <f t="shared" si="20"/>
        <v>-6.666666666666643E-2</v>
      </c>
      <c r="G157" s="49">
        <f t="shared" si="16"/>
        <v>3.8</v>
      </c>
      <c r="H157" s="49">
        <f t="shared" si="17"/>
        <v>-0.10000000000000009</v>
      </c>
    </row>
    <row r="158" spans="1:8" x14ac:dyDescent="0.25">
      <c r="A158" s="2">
        <v>43556</v>
      </c>
      <c r="B158" s="1">
        <v>3.6</v>
      </c>
      <c r="C158" s="49">
        <f t="shared" si="15"/>
        <v>3.9</v>
      </c>
      <c r="D158" s="49">
        <f t="shared" si="18"/>
        <v>0.29999999999999982</v>
      </c>
      <c r="E158" s="49">
        <f t="shared" si="19"/>
        <v>3.8333333333333335</v>
      </c>
      <c r="F158" s="49">
        <f t="shared" si="20"/>
        <v>0.23333333333333339</v>
      </c>
      <c r="G158" s="49">
        <f t="shared" si="16"/>
        <v>3.8499999999999996</v>
      </c>
      <c r="H158" s="49">
        <f t="shared" si="17"/>
        <v>0.24999999999999956</v>
      </c>
    </row>
    <row r="159" spans="1:8" x14ac:dyDescent="0.25">
      <c r="A159" s="2">
        <v>43647</v>
      </c>
      <c r="B159" s="1">
        <v>3.6</v>
      </c>
      <c r="C159" s="49">
        <f t="shared" si="15"/>
        <v>3.6</v>
      </c>
      <c r="D159" s="49">
        <f t="shared" si="18"/>
        <v>0</v>
      </c>
      <c r="E159" s="49">
        <f t="shared" si="19"/>
        <v>3.7666666666666662</v>
      </c>
      <c r="F159" s="49">
        <f t="shared" si="20"/>
        <v>0.16666666666666607</v>
      </c>
      <c r="G159" s="49">
        <f t="shared" si="16"/>
        <v>3.75</v>
      </c>
      <c r="H159" s="49">
        <f t="shared" si="17"/>
        <v>0.14999999999999991</v>
      </c>
    </row>
    <row r="160" spans="1:8" x14ac:dyDescent="0.25">
      <c r="A160" s="2">
        <v>43739</v>
      </c>
      <c r="B160" s="1">
        <v>3.5</v>
      </c>
      <c r="C160" s="49">
        <f t="shared" si="15"/>
        <v>3.6</v>
      </c>
      <c r="D160" s="49">
        <f t="shared" si="18"/>
        <v>0.10000000000000009</v>
      </c>
      <c r="E160" s="49">
        <f t="shared" si="19"/>
        <v>3.6999999999999997</v>
      </c>
      <c r="F160" s="49">
        <f t="shared" si="20"/>
        <v>0.19999999999999973</v>
      </c>
      <c r="G160" s="49">
        <f t="shared" si="16"/>
        <v>3.6</v>
      </c>
      <c r="H160" s="49">
        <f t="shared" si="17"/>
        <v>0.10000000000000009</v>
      </c>
    </row>
    <row r="161" spans="1:8" x14ac:dyDescent="0.25">
      <c r="A161" s="25"/>
      <c r="B161" s="26"/>
      <c r="C161" s="48"/>
      <c r="D161" s="50">
        <f>AVERAGE(D3:D160)</f>
        <v>2.4050632911392405E-2</v>
      </c>
      <c r="E161" s="50"/>
      <c r="F161" s="50">
        <f>AVERAGE(F3:F160)</f>
        <v>5.0427350427350477E-2</v>
      </c>
      <c r="G161" s="50"/>
      <c r="H161" s="50">
        <f>AVERAGE(H3:H160)</f>
        <v>3.8535031847133763E-2</v>
      </c>
    </row>
    <row r="162" spans="1:8" x14ac:dyDescent="0.25">
      <c r="A162" s="43"/>
      <c r="B162" s="44"/>
      <c r="D162" s="62" t="s">
        <v>58</v>
      </c>
      <c r="E162" s="62"/>
      <c r="F162" s="62"/>
      <c r="G162" s="62"/>
      <c r="H162" s="62"/>
    </row>
    <row r="163" spans="1:8" x14ac:dyDescent="0.25">
      <c r="A163" s="43"/>
      <c r="B163" s="44"/>
      <c r="D163" s="51">
        <f>STDEV(D3:D160)</f>
        <v>0.30482957120934523</v>
      </c>
      <c r="E163" s="52"/>
      <c r="F163" s="51">
        <f>STDEV(F3:F160)</f>
        <v>0.53855624306663907</v>
      </c>
      <c r="G163" s="52"/>
      <c r="H163" s="51">
        <f>STDEV(H3:H160)</f>
        <v>0.4217208568907847</v>
      </c>
    </row>
    <row r="164" spans="1:8" x14ac:dyDescent="0.25">
      <c r="D164" s="63" t="s">
        <v>59</v>
      </c>
      <c r="E164" s="63"/>
      <c r="F164" s="63"/>
      <c r="G164" s="63"/>
      <c r="H164" s="63"/>
    </row>
  </sheetData>
  <mergeCells count="2">
    <mergeCell ref="D162:H162"/>
    <mergeCell ref="D164:H1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8B5B-5ED4-4944-BF62-2D8A671FE328}">
  <dimension ref="A1:M173"/>
  <sheetViews>
    <sheetView workbookViewId="0">
      <selection activeCell="G157" sqref="G157"/>
    </sheetView>
  </sheetViews>
  <sheetFormatPr defaultRowHeight="12.5" x14ac:dyDescent="0.25"/>
  <cols>
    <col min="1" max="1" width="11.54296875" style="1" customWidth="1"/>
    <col min="2" max="2" width="11" style="4" customWidth="1"/>
    <col min="3" max="8" width="9.1796875" style="24" customWidth="1"/>
    <col min="9" max="12" width="9.1796875" style="4"/>
  </cols>
  <sheetData>
    <row r="1" spans="1:12" ht="13" x14ac:dyDescent="0.3">
      <c r="A1" s="27" t="s">
        <v>3</v>
      </c>
      <c r="B1" s="55" t="s">
        <v>2</v>
      </c>
      <c r="C1" s="42" t="s">
        <v>66</v>
      </c>
      <c r="D1" s="42" t="s">
        <v>64</v>
      </c>
      <c r="E1" s="42" t="s">
        <v>65</v>
      </c>
      <c r="F1" s="42" t="s">
        <v>64</v>
      </c>
      <c r="G1" s="42" t="s">
        <v>63</v>
      </c>
      <c r="H1" s="42" t="s">
        <v>64</v>
      </c>
      <c r="I1" s="56" t="s">
        <v>55</v>
      </c>
      <c r="J1" s="56" t="s">
        <v>64</v>
      </c>
      <c r="K1" s="45" t="s">
        <v>67</v>
      </c>
      <c r="L1" s="45" t="s">
        <v>64</v>
      </c>
    </row>
    <row r="2" spans="1:12" x14ac:dyDescent="0.25">
      <c r="A2" s="2">
        <v>29312</v>
      </c>
      <c r="B2" s="4">
        <v>7.3</v>
      </c>
    </row>
    <row r="3" spans="1:12" x14ac:dyDescent="0.25">
      <c r="A3" s="2">
        <v>29403</v>
      </c>
      <c r="B3" s="4">
        <v>7.7</v>
      </c>
      <c r="I3" s="4">
        <f t="shared" ref="I3:I9" si="0">B2</f>
        <v>7.3</v>
      </c>
      <c r="J3" s="4">
        <f t="shared" ref="J3:J9" si="1">I3-B3</f>
        <v>-0.40000000000000036</v>
      </c>
    </row>
    <row r="4" spans="1:12" x14ac:dyDescent="0.25">
      <c r="A4" s="2">
        <v>29495</v>
      </c>
      <c r="B4" s="4">
        <v>7.4</v>
      </c>
      <c r="I4" s="4">
        <f t="shared" si="0"/>
        <v>7.7</v>
      </c>
      <c r="J4" s="4">
        <f t="shared" si="1"/>
        <v>0.29999999999999982</v>
      </c>
    </row>
    <row r="5" spans="1:12" x14ac:dyDescent="0.25">
      <c r="A5" s="2">
        <v>29587</v>
      </c>
      <c r="B5" s="4">
        <v>7.4</v>
      </c>
      <c r="I5" s="4">
        <f t="shared" si="0"/>
        <v>7.4</v>
      </c>
      <c r="J5" s="4">
        <f t="shared" si="1"/>
        <v>0</v>
      </c>
    </row>
    <row r="6" spans="1:12" x14ac:dyDescent="0.25">
      <c r="A6" s="2">
        <v>29677</v>
      </c>
      <c r="B6" s="4">
        <v>7.4</v>
      </c>
      <c r="I6" s="4">
        <f t="shared" si="0"/>
        <v>7.4</v>
      </c>
      <c r="J6" s="4">
        <f t="shared" si="1"/>
        <v>0</v>
      </c>
      <c r="K6" s="4">
        <f>AVERAGE(B2:B5)</f>
        <v>7.4499999999999993</v>
      </c>
      <c r="L6" s="4">
        <f>K6-B6</f>
        <v>4.9999999999998934E-2</v>
      </c>
    </row>
    <row r="7" spans="1:12" hidden="1" x14ac:dyDescent="0.25">
      <c r="A7" s="2">
        <v>29768</v>
      </c>
      <c r="B7" s="4">
        <v>7.4</v>
      </c>
      <c r="I7" s="4">
        <f t="shared" si="0"/>
        <v>7.4</v>
      </c>
      <c r="J7" s="4">
        <f t="shared" si="1"/>
        <v>0</v>
      </c>
      <c r="K7" s="4">
        <f t="shared" ref="K7:K70" si="2">AVERAGE(B3:B6)</f>
        <v>7.4749999999999996</v>
      </c>
      <c r="L7" s="4">
        <f t="shared" ref="L7:L70" si="3">K7-B7</f>
        <v>7.4999999999999289E-2</v>
      </c>
    </row>
    <row r="8" spans="1:12" hidden="1" x14ac:dyDescent="0.25">
      <c r="A8" s="2">
        <v>29860</v>
      </c>
      <c r="B8" s="4">
        <v>8.1999999999999993</v>
      </c>
      <c r="I8" s="4">
        <f t="shared" si="0"/>
        <v>7.4</v>
      </c>
      <c r="J8" s="4">
        <f t="shared" si="1"/>
        <v>-0.79999999999999893</v>
      </c>
      <c r="K8" s="4">
        <f t="shared" si="2"/>
        <v>7.4</v>
      </c>
      <c r="L8" s="4">
        <f t="shared" si="3"/>
        <v>-0.79999999999999893</v>
      </c>
    </row>
    <row r="9" spans="1:12" hidden="1" x14ac:dyDescent="0.25">
      <c r="A9" s="2">
        <v>29952</v>
      </c>
      <c r="B9" s="4">
        <v>8.8000000000000007</v>
      </c>
      <c r="I9" s="4">
        <f t="shared" si="0"/>
        <v>8.1999999999999993</v>
      </c>
      <c r="J9" s="4">
        <f t="shared" si="1"/>
        <v>-0.60000000000000142</v>
      </c>
      <c r="K9" s="4">
        <f t="shared" si="2"/>
        <v>7.6000000000000005</v>
      </c>
      <c r="L9" s="4">
        <f t="shared" si="3"/>
        <v>-1.2000000000000002</v>
      </c>
    </row>
    <row r="10" spans="1:12" hidden="1" x14ac:dyDescent="0.25">
      <c r="A10" s="2">
        <v>30042</v>
      </c>
      <c r="B10" s="4">
        <v>9.4</v>
      </c>
      <c r="I10" s="4">
        <f t="shared" ref="I10:I73" si="4">B9</f>
        <v>8.8000000000000007</v>
      </c>
      <c r="J10" s="4">
        <f t="shared" ref="J10:J73" si="5">I10-B10</f>
        <v>-0.59999999999999964</v>
      </c>
      <c r="K10" s="4">
        <f t="shared" si="2"/>
        <v>7.95</v>
      </c>
      <c r="L10" s="4">
        <f t="shared" si="3"/>
        <v>-1.4500000000000002</v>
      </c>
    </row>
    <row r="11" spans="1:12" hidden="1" x14ac:dyDescent="0.25">
      <c r="A11" s="2">
        <v>30133</v>
      </c>
      <c r="B11" s="4">
        <v>9.9</v>
      </c>
      <c r="I11" s="4">
        <f t="shared" si="4"/>
        <v>9.4</v>
      </c>
      <c r="J11" s="4">
        <f t="shared" si="5"/>
        <v>-0.5</v>
      </c>
      <c r="K11" s="4">
        <f t="shared" si="2"/>
        <v>8.4499999999999993</v>
      </c>
      <c r="L11" s="4">
        <f t="shared" si="3"/>
        <v>-1.4500000000000011</v>
      </c>
    </row>
    <row r="12" spans="1:12" hidden="1" x14ac:dyDescent="0.25">
      <c r="A12" s="2">
        <v>30225</v>
      </c>
      <c r="B12" s="4">
        <v>10.7</v>
      </c>
      <c r="I12" s="4">
        <f t="shared" si="4"/>
        <v>9.9</v>
      </c>
      <c r="J12" s="4">
        <f t="shared" si="5"/>
        <v>-0.79999999999999893</v>
      </c>
      <c r="K12" s="4">
        <f t="shared" si="2"/>
        <v>9.0749999999999993</v>
      </c>
      <c r="L12" s="4">
        <f t="shared" si="3"/>
        <v>-1.625</v>
      </c>
    </row>
    <row r="13" spans="1:12" hidden="1" x14ac:dyDescent="0.25">
      <c r="A13" s="2">
        <v>30317</v>
      </c>
      <c r="B13" s="4">
        <v>10.4</v>
      </c>
      <c r="C13" s="24">
        <f t="shared" ref="C13:C76" si="6">_xlfn.FORECAST.LINEAR(A13,B1:B12,A1:A12)</f>
        <v>10.261015494256597</v>
      </c>
      <c r="D13" s="24">
        <f>C13-B13</f>
        <v>-0.13898450574340337</v>
      </c>
      <c r="E13" s="24">
        <f>_xlfn.FORECAST.ETS(A13,B2:B12,A2:A12)</f>
        <v>11.430314490215906</v>
      </c>
      <c r="F13" s="24">
        <f>E13-B13</f>
        <v>1.0303144902159058</v>
      </c>
      <c r="I13" s="4">
        <f t="shared" si="4"/>
        <v>10.7</v>
      </c>
      <c r="J13" s="4">
        <f t="shared" si="5"/>
        <v>0.29999999999999893</v>
      </c>
      <c r="K13" s="4">
        <f t="shared" si="2"/>
        <v>9.6999999999999993</v>
      </c>
      <c r="L13" s="4">
        <f t="shared" si="3"/>
        <v>-0.70000000000000107</v>
      </c>
    </row>
    <row r="14" spans="1:12" hidden="1" x14ac:dyDescent="0.25">
      <c r="A14" s="2">
        <v>30407</v>
      </c>
      <c r="B14" s="4">
        <v>10.1</v>
      </c>
      <c r="C14" s="24">
        <f t="shared" si="6"/>
        <v>10.624668453817819</v>
      </c>
      <c r="D14" s="24">
        <f t="shared" ref="D14:D77" si="7">C14-B14</f>
        <v>0.52466845381781901</v>
      </c>
      <c r="E14" s="24">
        <f t="shared" ref="E14:E77" si="8">_xlfn.FORECAST.ETS(A14,B3:B13,A3:A13)</f>
        <v>10.584366973182245</v>
      </c>
      <c r="F14" s="24">
        <f t="shared" ref="F14:F77" si="9">E14-B14</f>
        <v>0.48436697318224553</v>
      </c>
      <c r="I14" s="4">
        <f t="shared" si="4"/>
        <v>10.4</v>
      </c>
      <c r="J14" s="4">
        <f t="shared" si="5"/>
        <v>0.30000000000000071</v>
      </c>
      <c r="K14" s="4">
        <f t="shared" si="2"/>
        <v>10.1</v>
      </c>
      <c r="L14" s="4">
        <f t="shared" si="3"/>
        <v>0</v>
      </c>
    </row>
    <row r="15" spans="1:12" hidden="1" x14ac:dyDescent="0.25">
      <c r="A15" s="2">
        <v>30498</v>
      </c>
      <c r="B15" s="4">
        <v>9.4</v>
      </c>
      <c r="C15" s="24">
        <f t="shared" si="6"/>
        <v>10.903438520666526</v>
      </c>
      <c r="D15" s="24">
        <f t="shared" si="7"/>
        <v>1.5034385206665259</v>
      </c>
      <c r="E15" s="24">
        <f t="shared" si="8"/>
        <v>10.551195621078987</v>
      </c>
      <c r="F15" s="24">
        <f t="shared" si="9"/>
        <v>1.1511956210789869</v>
      </c>
      <c r="I15" s="4">
        <f t="shared" si="4"/>
        <v>10.1</v>
      </c>
      <c r="J15" s="4">
        <f t="shared" si="5"/>
        <v>0.69999999999999929</v>
      </c>
      <c r="K15" s="4">
        <f t="shared" si="2"/>
        <v>10.275</v>
      </c>
      <c r="L15" s="4">
        <f t="shared" si="3"/>
        <v>0.875</v>
      </c>
    </row>
    <row r="16" spans="1:12" hidden="1" x14ac:dyDescent="0.25">
      <c r="A16" s="2">
        <v>30590</v>
      </c>
      <c r="B16" s="4">
        <v>8.5</v>
      </c>
      <c r="C16" s="24">
        <f t="shared" si="6"/>
        <v>10.911045336003937</v>
      </c>
      <c r="D16" s="24">
        <f t="shared" si="7"/>
        <v>2.4110453360039372</v>
      </c>
      <c r="E16" s="24">
        <f t="shared" si="8"/>
        <v>10.988201611500074</v>
      </c>
      <c r="F16" s="24">
        <f t="shared" si="9"/>
        <v>2.4882016115000738</v>
      </c>
      <c r="I16" s="4">
        <f t="shared" si="4"/>
        <v>9.4</v>
      </c>
      <c r="J16" s="4">
        <f t="shared" si="5"/>
        <v>0.90000000000000036</v>
      </c>
      <c r="K16" s="4">
        <f t="shared" si="2"/>
        <v>10.15</v>
      </c>
      <c r="L16" s="4">
        <f t="shared" si="3"/>
        <v>1.6500000000000004</v>
      </c>
    </row>
    <row r="17" spans="1:12" hidden="1" x14ac:dyDescent="0.25">
      <c r="A17" s="2">
        <v>30682</v>
      </c>
      <c r="B17" s="4">
        <v>7.9</v>
      </c>
      <c r="C17" s="24">
        <f t="shared" si="6"/>
        <v>10.474255795570599</v>
      </c>
      <c r="D17" s="24">
        <f t="shared" si="7"/>
        <v>2.5742557955705987</v>
      </c>
      <c r="E17" s="24">
        <f t="shared" si="8"/>
        <v>10.147288254035553</v>
      </c>
      <c r="F17" s="24">
        <f t="shared" si="9"/>
        <v>2.2472882540355528</v>
      </c>
      <c r="I17" s="4">
        <f t="shared" si="4"/>
        <v>8.5</v>
      </c>
      <c r="J17" s="4">
        <f t="shared" si="5"/>
        <v>0.59999999999999964</v>
      </c>
      <c r="K17" s="4">
        <f t="shared" si="2"/>
        <v>9.6</v>
      </c>
      <c r="L17" s="4">
        <f t="shared" si="3"/>
        <v>1.6999999999999993</v>
      </c>
    </row>
    <row r="18" spans="1:12" hidden="1" x14ac:dyDescent="0.25">
      <c r="A18" s="2">
        <v>30773</v>
      </c>
      <c r="B18" s="4">
        <v>7.4</v>
      </c>
      <c r="C18" s="24">
        <f t="shared" si="6"/>
        <v>9.7835261816385142</v>
      </c>
      <c r="D18" s="24">
        <f t="shared" si="7"/>
        <v>2.3835261816385138</v>
      </c>
      <c r="E18" s="24">
        <f t="shared" si="8"/>
        <v>7.2710984943188262</v>
      </c>
      <c r="F18" s="24">
        <f t="shared" si="9"/>
        <v>-0.1289015056811742</v>
      </c>
      <c r="I18" s="4">
        <f t="shared" si="4"/>
        <v>7.9</v>
      </c>
      <c r="J18" s="4">
        <f t="shared" si="5"/>
        <v>0.5</v>
      </c>
      <c r="K18" s="4">
        <f t="shared" si="2"/>
        <v>8.9749999999999996</v>
      </c>
      <c r="L18" s="4">
        <f t="shared" si="3"/>
        <v>1.5749999999999993</v>
      </c>
    </row>
    <row r="19" spans="1:12" hidden="1" x14ac:dyDescent="0.25">
      <c r="A19" s="2">
        <v>30864</v>
      </c>
      <c r="B19" s="4">
        <v>7.4</v>
      </c>
      <c r="C19" s="24">
        <f t="shared" si="6"/>
        <v>8.9055119104299258</v>
      </c>
      <c r="D19" s="24">
        <f t="shared" si="7"/>
        <v>1.5055119104299255</v>
      </c>
      <c r="E19" s="24">
        <f t="shared" si="8"/>
        <v>6.8919454295759985</v>
      </c>
      <c r="F19" s="24">
        <f t="shared" si="9"/>
        <v>-0.50805457042400182</v>
      </c>
      <c r="I19" s="4">
        <f t="shared" si="4"/>
        <v>7.4</v>
      </c>
      <c r="J19" s="4">
        <f t="shared" si="5"/>
        <v>0</v>
      </c>
      <c r="K19" s="4">
        <f t="shared" si="2"/>
        <v>8.2999999999999989</v>
      </c>
      <c r="L19" s="4">
        <f t="shared" si="3"/>
        <v>0.89999999999999858</v>
      </c>
    </row>
    <row r="20" spans="1:12" hidden="1" x14ac:dyDescent="0.25">
      <c r="A20" s="2">
        <v>30956</v>
      </c>
      <c r="B20" s="4">
        <v>7.3</v>
      </c>
      <c r="C20" s="24">
        <f t="shared" si="6"/>
        <v>8.0264989288981567</v>
      </c>
      <c r="D20" s="24">
        <f t="shared" si="7"/>
        <v>0.72649892889815693</v>
      </c>
      <c r="E20" s="24">
        <f t="shared" si="8"/>
        <v>7.2639075150331465</v>
      </c>
      <c r="F20" s="24">
        <f t="shared" si="9"/>
        <v>-3.6092484966853355E-2</v>
      </c>
      <c r="I20" s="4">
        <f t="shared" si="4"/>
        <v>7.4</v>
      </c>
      <c r="J20" s="4">
        <f t="shared" si="5"/>
        <v>0.10000000000000053</v>
      </c>
      <c r="K20" s="4">
        <f t="shared" si="2"/>
        <v>7.7999999999999989</v>
      </c>
      <c r="L20" s="4">
        <f t="shared" si="3"/>
        <v>0.49999999999999911</v>
      </c>
    </row>
    <row r="21" spans="1:12" hidden="1" x14ac:dyDescent="0.25">
      <c r="A21" s="2">
        <v>31048</v>
      </c>
      <c r="B21" s="4">
        <v>7.2</v>
      </c>
      <c r="C21" s="24">
        <f t="shared" si="6"/>
        <v>7.2836194067738376</v>
      </c>
      <c r="D21" s="24">
        <f t="shared" si="7"/>
        <v>8.361940677383739E-2</v>
      </c>
      <c r="E21" s="24">
        <f t="shared" si="8"/>
        <v>7.015081075255643</v>
      </c>
      <c r="F21" s="24">
        <f t="shared" si="9"/>
        <v>-0.18491892474435723</v>
      </c>
      <c r="I21" s="4">
        <f t="shared" si="4"/>
        <v>7.3</v>
      </c>
      <c r="J21" s="4">
        <f t="shared" si="5"/>
        <v>9.9999999999999645E-2</v>
      </c>
      <c r="K21" s="4">
        <f t="shared" si="2"/>
        <v>7.5000000000000009</v>
      </c>
      <c r="L21" s="4">
        <f t="shared" si="3"/>
        <v>0.30000000000000071</v>
      </c>
    </row>
    <row r="22" spans="1:12" hidden="1" x14ac:dyDescent="0.25">
      <c r="A22" s="2">
        <v>31138</v>
      </c>
      <c r="B22" s="4">
        <v>7.3</v>
      </c>
      <c r="C22" s="24">
        <f t="shared" si="6"/>
        <v>6.6846508120951427</v>
      </c>
      <c r="D22" s="24">
        <f t="shared" si="7"/>
        <v>-0.61534918790485715</v>
      </c>
      <c r="E22" s="24">
        <f t="shared" si="8"/>
        <v>6.7781162725139206</v>
      </c>
      <c r="F22" s="24">
        <f t="shared" si="9"/>
        <v>-0.52188372748607925</v>
      </c>
      <c r="I22" s="4">
        <f t="shared" si="4"/>
        <v>7.2</v>
      </c>
      <c r="J22" s="4">
        <f t="shared" si="5"/>
        <v>-9.9999999999999645E-2</v>
      </c>
      <c r="K22" s="4">
        <f t="shared" si="2"/>
        <v>7.3250000000000002</v>
      </c>
      <c r="L22" s="4">
        <f t="shared" si="3"/>
        <v>2.5000000000000355E-2</v>
      </c>
    </row>
    <row r="23" spans="1:12" hidden="1" x14ac:dyDescent="0.25">
      <c r="A23" s="2">
        <v>31229</v>
      </c>
      <c r="B23" s="4">
        <v>7.2</v>
      </c>
      <c r="C23" s="24">
        <f t="shared" si="6"/>
        <v>6.3128339910940099</v>
      </c>
      <c r="D23" s="24">
        <f t="shared" si="7"/>
        <v>-0.88716600890599029</v>
      </c>
      <c r="E23" s="24">
        <f t="shared" si="8"/>
        <v>6.2202896215685008</v>
      </c>
      <c r="F23" s="24">
        <f t="shared" si="9"/>
        <v>-0.97971037843149933</v>
      </c>
      <c r="I23" s="4">
        <f t="shared" si="4"/>
        <v>7.3</v>
      </c>
      <c r="J23" s="4">
        <f t="shared" si="5"/>
        <v>9.9999999999999645E-2</v>
      </c>
      <c r="K23" s="4">
        <f t="shared" si="2"/>
        <v>7.3</v>
      </c>
      <c r="L23" s="4">
        <f t="shared" si="3"/>
        <v>9.9999999999999645E-2</v>
      </c>
    </row>
    <row r="24" spans="1:12" hidden="1" x14ac:dyDescent="0.25">
      <c r="A24" s="2">
        <v>31321</v>
      </c>
      <c r="B24" s="4">
        <v>7</v>
      </c>
      <c r="C24" s="24">
        <f t="shared" si="6"/>
        <v>6.103992627177746</v>
      </c>
      <c r="D24" s="24">
        <f t="shared" si="7"/>
        <v>-0.89600737282225396</v>
      </c>
      <c r="E24" s="24">
        <f t="shared" si="8"/>
        <v>6.8663636363636371</v>
      </c>
      <c r="F24" s="24">
        <f t="shared" si="9"/>
        <v>-0.13363636363636289</v>
      </c>
      <c r="I24" s="4">
        <f t="shared" si="4"/>
        <v>7.2</v>
      </c>
      <c r="J24" s="4">
        <f t="shared" si="5"/>
        <v>0.20000000000000018</v>
      </c>
      <c r="K24" s="4">
        <f t="shared" si="2"/>
        <v>7.25</v>
      </c>
      <c r="L24" s="4">
        <f t="shared" si="3"/>
        <v>0.25</v>
      </c>
    </row>
    <row r="25" spans="1:12" hidden="1" x14ac:dyDescent="0.25">
      <c r="A25" s="2">
        <v>31413</v>
      </c>
      <c r="B25" s="4">
        <v>7</v>
      </c>
      <c r="C25" s="24">
        <f t="shared" si="6"/>
        <v>6.1231477268481314</v>
      </c>
      <c r="D25" s="24">
        <f t="shared" si="7"/>
        <v>-0.87685227315186864</v>
      </c>
      <c r="E25" s="24">
        <f t="shared" si="8"/>
        <v>6.7327272727272742</v>
      </c>
      <c r="F25" s="24">
        <f t="shared" si="9"/>
        <v>-0.26727272727272577</v>
      </c>
      <c r="I25" s="4">
        <f t="shared" si="4"/>
        <v>7</v>
      </c>
      <c r="J25" s="4">
        <f t="shared" si="5"/>
        <v>0</v>
      </c>
      <c r="K25" s="4">
        <f t="shared" si="2"/>
        <v>7.1749999999999998</v>
      </c>
      <c r="L25" s="4">
        <f t="shared" si="3"/>
        <v>0.17499999999999982</v>
      </c>
    </row>
    <row r="26" spans="1:12" hidden="1" x14ac:dyDescent="0.25">
      <c r="A26" s="2">
        <v>31503</v>
      </c>
      <c r="B26" s="4">
        <v>7.2</v>
      </c>
      <c r="C26" s="24">
        <f t="shared" si="6"/>
        <v>6.2536774242773703</v>
      </c>
      <c r="D26" s="24">
        <f t="shared" si="7"/>
        <v>-0.9463225757226299</v>
      </c>
      <c r="E26" s="24">
        <f t="shared" si="8"/>
        <v>6.8136363636363644</v>
      </c>
      <c r="F26" s="24">
        <f t="shared" si="9"/>
        <v>-0.3863636363636358</v>
      </c>
      <c r="G26" s="24">
        <f>_xlfn.FORECAST.ETS(A25,B2:B25,A2:A25)</f>
        <v>6.9997152681908483</v>
      </c>
      <c r="H26" s="24">
        <f>G26-B26</f>
        <v>-0.20028473180915185</v>
      </c>
      <c r="I26" s="4">
        <f t="shared" si="4"/>
        <v>7</v>
      </c>
      <c r="J26" s="4">
        <f t="shared" si="5"/>
        <v>-0.20000000000000018</v>
      </c>
      <c r="K26" s="4">
        <f t="shared" si="2"/>
        <v>7.125</v>
      </c>
      <c r="L26" s="4">
        <f t="shared" si="3"/>
        <v>-7.5000000000000178E-2</v>
      </c>
    </row>
    <row r="27" spans="1:12" hidden="1" x14ac:dyDescent="0.25">
      <c r="A27" s="2">
        <v>31594</v>
      </c>
      <c r="B27" s="4">
        <v>7</v>
      </c>
      <c r="C27" s="24">
        <f t="shared" si="6"/>
        <v>6.5359402563956976</v>
      </c>
      <c r="D27" s="24">
        <f t="shared" si="7"/>
        <v>-0.46405974360430235</v>
      </c>
      <c r="E27" s="24">
        <f t="shared" si="8"/>
        <v>7.1781566121535096</v>
      </c>
      <c r="F27" s="24">
        <f t="shared" si="9"/>
        <v>0.17815661215350964</v>
      </c>
      <c r="G27" s="24">
        <f t="shared" ref="G27:G90" si="10">_xlfn.FORECAST.ETS(A26,B3:B26,A3:A26)</f>
        <v>7.1994044886769224</v>
      </c>
      <c r="H27" s="24">
        <f t="shared" ref="H27:H90" si="11">G27-B27</f>
        <v>0.1994044886769224</v>
      </c>
      <c r="I27" s="4">
        <f t="shared" si="4"/>
        <v>7.2</v>
      </c>
      <c r="J27" s="4">
        <f t="shared" si="5"/>
        <v>0.20000000000000018</v>
      </c>
      <c r="K27" s="4">
        <f t="shared" si="2"/>
        <v>7.1</v>
      </c>
      <c r="L27" s="4">
        <f t="shared" si="3"/>
        <v>9.9999999999999645E-2</v>
      </c>
    </row>
    <row r="28" spans="1:12" hidden="1" x14ac:dyDescent="0.25">
      <c r="A28" s="2">
        <v>31686</v>
      </c>
      <c r="B28" s="4">
        <v>6.8</v>
      </c>
      <c r="C28" s="24">
        <f t="shared" si="6"/>
        <v>6.7344061159702093</v>
      </c>
      <c r="D28" s="24">
        <f t="shared" si="7"/>
        <v>-6.5593884029790495E-2</v>
      </c>
      <c r="E28" s="24">
        <f t="shared" si="8"/>
        <v>6.9460161837145806</v>
      </c>
      <c r="F28" s="24">
        <f t="shared" si="9"/>
        <v>0.14601618371458081</v>
      </c>
      <c r="G28" s="24">
        <f t="shared" si="10"/>
        <v>7.0106568198313353</v>
      </c>
      <c r="H28" s="24">
        <f t="shared" si="11"/>
        <v>0.21065681983133544</v>
      </c>
      <c r="I28" s="4">
        <f t="shared" si="4"/>
        <v>7</v>
      </c>
      <c r="J28" s="4">
        <f t="shared" si="5"/>
        <v>0.20000000000000018</v>
      </c>
      <c r="K28" s="4">
        <f t="shared" si="2"/>
        <v>7.05</v>
      </c>
      <c r="L28" s="4">
        <f t="shared" si="3"/>
        <v>0.25</v>
      </c>
    </row>
    <row r="29" spans="1:12" hidden="1" x14ac:dyDescent="0.25">
      <c r="A29" s="2">
        <v>31778</v>
      </c>
      <c r="B29" s="4">
        <v>6.6</v>
      </c>
      <c r="C29" s="24">
        <f t="shared" si="6"/>
        <v>6.7855681165968917</v>
      </c>
      <c r="D29" s="24">
        <f t="shared" si="7"/>
        <v>0.1855681165968921</v>
      </c>
      <c r="E29" s="24">
        <f t="shared" si="8"/>
        <v>6.7912867031826618</v>
      </c>
      <c r="F29" s="24">
        <f t="shared" si="9"/>
        <v>0.19128670318266217</v>
      </c>
      <c r="G29" s="24">
        <f t="shared" si="10"/>
        <v>6.8</v>
      </c>
      <c r="H29" s="24">
        <f t="shared" si="11"/>
        <v>0.20000000000000018</v>
      </c>
      <c r="I29" s="4">
        <f t="shared" si="4"/>
        <v>6.8</v>
      </c>
      <c r="J29" s="4">
        <f t="shared" si="5"/>
        <v>0.20000000000000018</v>
      </c>
      <c r="K29" s="4">
        <f t="shared" si="2"/>
        <v>7</v>
      </c>
      <c r="L29" s="4">
        <f t="shared" si="3"/>
        <v>0.40000000000000036</v>
      </c>
    </row>
    <row r="30" spans="1:12" hidden="1" x14ac:dyDescent="0.25">
      <c r="A30" s="2">
        <v>31868</v>
      </c>
      <c r="B30" s="4">
        <v>6.3</v>
      </c>
      <c r="C30" s="24">
        <f t="shared" si="6"/>
        <v>6.7214367598995786</v>
      </c>
      <c r="D30" s="24">
        <f t="shared" si="7"/>
        <v>0.42143675989957874</v>
      </c>
      <c r="E30" s="24">
        <f t="shared" si="8"/>
        <v>6.8317358074070968</v>
      </c>
      <c r="F30" s="24">
        <f t="shared" si="9"/>
        <v>0.53173580740709703</v>
      </c>
      <c r="G30" s="24">
        <f t="shared" si="10"/>
        <v>6.6</v>
      </c>
      <c r="H30" s="24">
        <f t="shared" si="11"/>
        <v>0.29999999999999982</v>
      </c>
      <c r="I30" s="4">
        <f t="shared" si="4"/>
        <v>6.6</v>
      </c>
      <c r="J30" s="4">
        <f t="shared" si="5"/>
        <v>0.29999999999999982</v>
      </c>
      <c r="K30" s="4">
        <f t="shared" si="2"/>
        <v>6.9</v>
      </c>
      <c r="L30" s="4">
        <f t="shared" si="3"/>
        <v>0.60000000000000053</v>
      </c>
    </row>
    <row r="31" spans="1:12" hidden="1" x14ac:dyDescent="0.25">
      <c r="A31" s="2">
        <v>31959</v>
      </c>
      <c r="B31" s="4">
        <v>6</v>
      </c>
      <c r="C31" s="24">
        <f t="shared" si="6"/>
        <v>6.5095838514062052</v>
      </c>
      <c r="D31" s="24">
        <f t="shared" si="7"/>
        <v>0.50958385140620521</v>
      </c>
      <c r="E31" s="24">
        <f t="shared" si="8"/>
        <v>6.4573357200149202</v>
      </c>
      <c r="F31" s="24">
        <f t="shared" si="9"/>
        <v>0.45733572001492018</v>
      </c>
      <c r="G31" s="24">
        <f t="shared" si="10"/>
        <v>6.3</v>
      </c>
      <c r="H31" s="24">
        <f t="shared" si="11"/>
        <v>0.29999999999999982</v>
      </c>
      <c r="I31" s="4">
        <f t="shared" si="4"/>
        <v>6.3</v>
      </c>
      <c r="J31" s="4">
        <f t="shared" si="5"/>
        <v>0.29999999999999982</v>
      </c>
      <c r="K31" s="4">
        <f t="shared" si="2"/>
        <v>6.6749999999999998</v>
      </c>
      <c r="L31" s="4">
        <f t="shared" si="3"/>
        <v>0.67499999999999982</v>
      </c>
    </row>
    <row r="32" spans="1:12" hidden="1" x14ac:dyDescent="0.25">
      <c r="A32" s="2">
        <v>32051</v>
      </c>
      <c r="B32" s="4">
        <v>5.8</v>
      </c>
      <c r="C32" s="24">
        <f t="shared" si="6"/>
        <v>6.2465054709587022</v>
      </c>
      <c r="D32" s="24">
        <f t="shared" si="7"/>
        <v>0.44650547095870241</v>
      </c>
      <c r="E32" s="24">
        <f t="shared" si="8"/>
        <v>5.7008624670941046</v>
      </c>
      <c r="F32" s="24">
        <f t="shared" si="9"/>
        <v>-9.913753290589522E-2</v>
      </c>
      <c r="G32" s="24">
        <f t="shared" si="10"/>
        <v>6.0002572517840127</v>
      </c>
      <c r="H32" s="24">
        <f t="shared" si="11"/>
        <v>0.20025725178401288</v>
      </c>
      <c r="I32" s="4">
        <f t="shared" si="4"/>
        <v>6</v>
      </c>
      <c r="J32" s="4">
        <f t="shared" si="5"/>
        <v>0.20000000000000018</v>
      </c>
      <c r="K32" s="4">
        <f t="shared" si="2"/>
        <v>6.4249999999999998</v>
      </c>
      <c r="L32" s="4">
        <f t="shared" si="3"/>
        <v>0.625</v>
      </c>
    </row>
    <row r="33" spans="1:12" hidden="1" x14ac:dyDescent="0.25">
      <c r="A33" s="2">
        <v>32143</v>
      </c>
      <c r="B33" s="4">
        <v>5.7</v>
      </c>
      <c r="C33" s="24">
        <f t="shared" si="6"/>
        <v>5.9590335328261119</v>
      </c>
      <c r="D33" s="24">
        <f t="shared" si="7"/>
        <v>0.25903353282611175</v>
      </c>
      <c r="E33" s="24">
        <f t="shared" si="8"/>
        <v>5.5770165426163887</v>
      </c>
      <c r="F33" s="24">
        <f t="shared" si="9"/>
        <v>-0.12298345738361149</v>
      </c>
      <c r="G33" s="24">
        <f t="shared" si="10"/>
        <v>5.8</v>
      </c>
      <c r="H33" s="24">
        <f t="shared" si="11"/>
        <v>9.9999999999999645E-2</v>
      </c>
      <c r="I33" s="4">
        <f t="shared" si="4"/>
        <v>5.8</v>
      </c>
      <c r="J33" s="4">
        <f t="shared" si="5"/>
        <v>9.9999999999999645E-2</v>
      </c>
      <c r="K33" s="4">
        <f t="shared" si="2"/>
        <v>6.1749999999999998</v>
      </c>
      <c r="L33" s="4">
        <f t="shared" si="3"/>
        <v>0.47499999999999964</v>
      </c>
    </row>
    <row r="34" spans="1:12" hidden="1" x14ac:dyDescent="0.25">
      <c r="A34" s="2">
        <v>32234</v>
      </c>
      <c r="B34" s="4">
        <v>5.5</v>
      </c>
      <c r="C34" s="24">
        <f t="shared" si="6"/>
        <v>5.6873216930100554</v>
      </c>
      <c r="D34" s="24">
        <f t="shared" si="7"/>
        <v>0.18732169301005541</v>
      </c>
      <c r="E34" s="24">
        <f t="shared" si="8"/>
        <v>5.5470072142461975</v>
      </c>
      <c r="F34" s="24">
        <f t="shared" si="9"/>
        <v>4.7007214246197471E-2</v>
      </c>
      <c r="G34" s="24">
        <f t="shared" si="10"/>
        <v>5.6997327804945757</v>
      </c>
      <c r="H34" s="24">
        <f t="shared" si="11"/>
        <v>0.19973278049457566</v>
      </c>
      <c r="I34" s="4">
        <f t="shared" si="4"/>
        <v>5.7</v>
      </c>
      <c r="J34" s="4">
        <f t="shared" si="5"/>
        <v>0.20000000000000018</v>
      </c>
      <c r="K34" s="4">
        <f t="shared" si="2"/>
        <v>5.95</v>
      </c>
      <c r="L34" s="4">
        <f t="shared" si="3"/>
        <v>0.45000000000000018</v>
      </c>
    </row>
    <row r="35" spans="1:12" hidden="1" x14ac:dyDescent="0.25">
      <c r="A35" s="2">
        <v>32325</v>
      </c>
      <c r="B35" s="4">
        <v>5.5</v>
      </c>
      <c r="C35" s="24">
        <f t="shared" si="6"/>
        <v>5.4379194700072375</v>
      </c>
      <c r="D35" s="24">
        <f t="shared" si="7"/>
        <v>-6.2080529992762479E-2</v>
      </c>
      <c r="E35" s="24">
        <f t="shared" si="8"/>
        <v>5.3167856907963502</v>
      </c>
      <c r="F35" s="24">
        <f t="shared" si="9"/>
        <v>-0.18321430920364978</v>
      </c>
      <c r="G35" s="24">
        <f t="shared" si="10"/>
        <v>5.5000415487493868</v>
      </c>
      <c r="H35" s="24">
        <f t="shared" si="11"/>
        <v>4.1548749386777217E-5</v>
      </c>
      <c r="I35" s="4">
        <f t="shared" si="4"/>
        <v>5.5</v>
      </c>
      <c r="J35" s="4">
        <f t="shared" si="5"/>
        <v>0</v>
      </c>
      <c r="K35" s="4">
        <f t="shared" si="2"/>
        <v>5.75</v>
      </c>
      <c r="L35" s="4">
        <f t="shared" si="3"/>
        <v>0.25</v>
      </c>
    </row>
    <row r="36" spans="1:12" hidden="1" x14ac:dyDescent="0.25">
      <c r="A36" s="2">
        <v>32417</v>
      </c>
      <c r="B36" s="4">
        <v>5.3</v>
      </c>
      <c r="C36" s="24">
        <f t="shared" si="6"/>
        <v>5.2469562293466439</v>
      </c>
      <c r="D36" s="24">
        <f t="shared" si="7"/>
        <v>-5.3043770653355971E-2</v>
      </c>
      <c r="E36" s="24">
        <f t="shared" si="8"/>
        <v>5.2636437739791395</v>
      </c>
      <c r="F36" s="24">
        <f t="shared" si="9"/>
        <v>-3.6356226020860305E-2</v>
      </c>
      <c r="G36" s="24">
        <f t="shared" si="10"/>
        <v>5.4806066868171595</v>
      </c>
      <c r="H36" s="24">
        <f t="shared" si="11"/>
        <v>0.18060668681715963</v>
      </c>
      <c r="I36" s="4">
        <f t="shared" si="4"/>
        <v>5.5</v>
      </c>
      <c r="J36" s="4">
        <f t="shared" si="5"/>
        <v>0.20000000000000018</v>
      </c>
      <c r="K36" s="4">
        <f t="shared" si="2"/>
        <v>5.625</v>
      </c>
      <c r="L36" s="4">
        <f t="shared" si="3"/>
        <v>0.32500000000000018</v>
      </c>
    </row>
    <row r="37" spans="1:12" hidden="1" x14ac:dyDescent="0.25">
      <c r="A37" s="2">
        <v>32509</v>
      </c>
      <c r="B37" s="4">
        <v>5.2</v>
      </c>
      <c r="C37" s="24">
        <f t="shared" si="6"/>
        <v>5.0248215225006447</v>
      </c>
      <c r="D37" s="24">
        <f t="shared" si="7"/>
        <v>-0.17517847749935544</v>
      </c>
      <c r="E37" s="24">
        <f t="shared" si="8"/>
        <v>4.9870685404398811</v>
      </c>
      <c r="F37" s="24">
        <f t="shared" si="9"/>
        <v>-0.21293145956011905</v>
      </c>
      <c r="G37" s="24">
        <f t="shared" si="10"/>
        <v>5.3003603751383661</v>
      </c>
      <c r="H37" s="24">
        <f t="shared" si="11"/>
        <v>0.10036037513836593</v>
      </c>
      <c r="I37" s="4">
        <f t="shared" si="4"/>
        <v>5.3</v>
      </c>
      <c r="J37" s="4">
        <f t="shared" si="5"/>
        <v>9.9999999999999645E-2</v>
      </c>
      <c r="K37" s="4">
        <f t="shared" si="2"/>
        <v>5.5</v>
      </c>
      <c r="L37" s="4">
        <f t="shared" si="3"/>
        <v>0.29999999999999982</v>
      </c>
    </row>
    <row r="38" spans="1:12" hidden="1" x14ac:dyDescent="0.25">
      <c r="A38" s="2">
        <v>32599</v>
      </c>
      <c r="B38" s="4">
        <v>5.2</v>
      </c>
      <c r="C38" s="24">
        <f t="shared" si="6"/>
        <v>4.8517075649852899</v>
      </c>
      <c r="D38" s="24">
        <f t="shared" si="7"/>
        <v>-0.3482924350147103</v>
      </c>
      <c r="E38" s="24">
        <f t="shared" si="8"/>
        <v>5.0843251158336491</v>
      </c>
      <c r="F38" s="24">
        <f t="shared" si="9"/>
        <v>-0.11567488416635108</v>
      </c>
      <c r="G38" s="24">
        <f t="shared" si="10"/>
        <v>5.1998378811535053</v>
      </c>
      <c r="H38" s="24">
        <f t="shared" si="11"/>
        <v>-1.6211884649486308E-4</v>
      </c>
      <c r="I38" s="4">
        <f t="shared" si="4"/>
        <v>5.2</v>
      </c>
      <c r="J38" s="4">
        <f t="shared" si="5"/>
        <v>0</v>
      </c>
      <c r="K38" s="4">
        <f t="shared" si="2"/>
        <v>5.375</v>
      </c>
      <c r="L38" s="4">
        <f t="shared" si="3"/>
        <v>0.17499999999999982</v>
      </c>
    </row>
    <row r="39" spans="1:12" hidden="1" x14ac:dyDescent="0.25">
      <c r="A39" s="2">
        <v>32690</v>
      </c>
      <c r="B39" s="4">
        <v>5.2</v>
      </c>
      <c r="C39" s="24">
        <f t="shared" si="6"/>
        <v>4.7988036875160773</v>
      </c>
      <c r="D39" s="24">
        <f t="shared" si="7"/>
        <v>-0.40119631248392285</v>
      </c>
      <c r="E39" s="24">
        <f t="shared" si="8"/>
        <v>5.1348021076367516</v>
      </c>
      <c r="F39" s="24">
        <f t="shared" si="9"/>
        <v>-6.5197892363248577E-2</v>
      </c>
      <c r="G39" s="24">
        <f t="shared" si="10"/>
        <v>5.1997686503391645</v>
      </c>
      <c r="H39" s="24">
        <f t="shared" si="11"/>
        <v>-2.3134966083571129E-4</v>
      </c>
      <c r="I39" s="4">
        <f t="shared" si="4"/>
        <v>5.2</v>
      </c>
      <c r="J39" s="4">
        <f t="shared" si="5"/>
        <v>0</v>
      </c>
      <c r="K39" s="4">
        <f t="shared" si="2"/>
        <v>5.3</v>
      </c>
      <c r="L39" s="4">
        <f t="shared" si="3"/>
        <v>9.9999999999999645E-2</v>
      </c>
    </row>
    <row r="40" spans="1:12" hidden="1" x14ac:dyDescent="0.25">
      <c r="A40" s="2">
        <v>32782</v>
      </c>
      <c r="B40" s="4">
        <v>5.4</v>
      </c>
      <c r="C40" s="24">
        <f t="shared" si="6"/>
        <v>4.7923444941987015</v>
      </c>
      <c r="D40" s="24">
        <f t="shared" si="7"/>
        <v>-0.6076555058012989</v>
      </c>
      <c r="E40" s="24">
        <f t="shared" si="8"/>
        <v>5.1691865590060013</v>
      </c>
      <c r="F40" s="24">
        <f t="shared" si="9"/>
        <v>-0.23081344099399903</v>
      </c>
      <c r="G40" s="24">
        <f t="shared" si="10"/>
        <v>5.1997371455199133</v>
      </c>
      <c r="H40" s="24">
        <f t="shared" si="11"/>
        <v>-0.20026285448008707</v>
      </c>
      <c r="I40" s="4">
        <f t="shared" si="4"/>
        <v>5.2</v>
      </c>
      <c r="J40" s="4">
        <f t="shared" si="5"/>
        <v>-0.20000000000000018</v>
      </c>
      <c r="K40" s="4">
        <f t="shared" si="2"/>
        <v>5.2249999999999996</v>
      </c>
      <c r="L40" s="4">
        <f t="shared" si="3"/>
        <v>-0.17500000000000071</v>
      </c>
    </row>
    <row r="41" spans="1:12" hidden="1" x14ac:dyDescent="0.25">
      <c r="A41" s="2">
        <v>32874</v>
      </c>
      <c r="B41" s="4">
        <v>5.3</v>
      </c>
      <c r="C41" s="24">
        <f t="shared" si="6"/>
        <v>4.8930785823010723</v>
      </c>
      <c r="D41" s="24">
        <f t="shared" si="7"/>
        <v>-0.40692141769892753</v>
      </c>
      <c r="E41" s="24">
        <f t="shared" si="8"/>
        <v>5.3027272727272727</v>
      </c>
      <c r="F41" s="24">
        <f t="shared" si="9"/>
        <v>2.7272727272729114E-3</v>
      </c>
      <c r="G41" s="24">
        <f t="shared" si="10"/>
        <v>5.3664703019073992</v>
      </c>
      <c r="H41" s="24">
        <f t="shared" si="11"/>
        <v>6.6470301907399332E-2</v>
      </c>
      <c r="I41" s="4">
        <f t="shared" si="4"/>
        <v>5.4</v>
      </c>
      <c r="J41" s="4">
        <f t="shared" si="5"/>
        <v>0.10000000000000053</v>
      </c>
      <c r="K41" s="4">
        <f t="shared" si="2"/>
        <v>5.25</v>
      </c>
      <c r="L41" s="4">
        <f t="shared" si="3"/>
        <v>-4.9999999999999822E-2</v>
      </c>
    </row>
    <row r="42" spans="1:12" hidden="1" x14ac:dyDescent="0.25">
      <c r="A42" s="2">
        <v>32964</v>
      </c>
      <c r="B42" s="4">
        <v>5.3</v>
      </c>
      <c r="C42" s="24">
        <f t="shared" si="6"/>
        <v>4.98417332814536</v>
      </c>
      <c r="D42" s="24">
        <f t="shared" si="7"/>
        <v>-0.31582667185463986</v>
      </c>
      <c r="E42" s="24">
        <f t="shared" si="8"/>
        <v>5.0964991271953464</v>
      </c>
      <c r="F42" s="24">
        <f t="shared" si="9"/>
        <v>-0.20350087280465345</v>
      </c>
      <c r="G42" s="24">
        <f t="shared" si="10"/>
        <v>5.2737594771409801</v>
      </c>
      <c r="H42" s="24">
        <f t="shared" si="11"/>
        <v>-2.6240522859019677E-2</v>
      </c>
      <c r="I42" s="4">
        <f t="shared" si="4"/>
        <v>5.3</v>
      </c>
      <c r="J42" s="4">
        <f t="shared" si="5"/>
        <v>0</v>
      </c>
      <c r="K42" s="4">
        <f t="shared" si="2"/>
        <v>5.2750000000000004</v>
      </c>
      <c r="L42" s="4">
        <f t="shared" si="3"/>
        <v>-2.4999999999999467E-2</v>
      </c>
    </row>
    <row r="43" spans="1:12" hidden="1" x14ac:dyDescent="0.25">
      <c r="A43" s="2">
        <v>33055</v>
      </c>
      <c r="B43" s="4">
        <v>5.7</v>
      </c>
      <c r="C43" s="24">
        <f t="shared" si="6"/>
        <v>5.0686734405557381</v>
      </c>
      <c r="D43" s="24">
        <f t="shared" si="7"/>
        <v>-0.63132655944426208</v>
      </c>
      <c r="E43" s="24">
        <f t="shared" si="8"/>
        <v>5.2536363636363639</v>
      </c>
      <c r="F43" s="24">
        <f t="shared" si="9"/>
        <v>-0.4463636363636363</v>
      </c>
      <c r="G43" s="24">
        <f t="shared" si="10"/>
        <v>5.3</v>
      </c>
      <c r="H43" s="24">
        <f t="shared" si="11"/>
        <v>-0.40000000000000036</v>
      </c>
      <c r="I43" s="4">
        <f t="shared" si="4"/>
        <v>5.3</v>
      </c>
      <c r="J43" s="4">
        <f t="shared" si="5"/>
        <v>-0.40000000000000036</v>
      </c>
      <c r="K43" s="4">
        <f t="shared" si="2"/>
        <v>5.3000000000000007</v>
      </c>
      <c r="L43" s="4">
        <f t="shared" si="3"/>
        <v>-0.39999999999999947</v>
      </c>
    </row>
    <row r="44" spans="1:12" hidden="1" x14ac:dyDescent="0.25">
      <c r="A44" s="2">
        <v>33147</v>
      </c>
      <c r="B44" s="4">
        <v>6.1</v>
      </c>
      <c r="C44" s="24">
        <f t="shared" si="6"/>
        <v>5.2678893870105572</v>
      </c>
      <c r="D44" s="24">
        <f t="shared" si="7"/>
        <v>-0.83211061298944244</v>
      </c>
      <c r="E44" s="24">
        <f t="shared" si="8"/>
        <v>5.6890909090909094</v>
      </c>
      <c r="F44" s="24">
        <f t="shared" si="9"/>
        <v>-0.41090909090909022</v>
      </c>
      <c r="G44" s="24">
        <f t="shared" si="10"/>
        <v>4.9730110439770296</v>
      </c>
      <c r="H44" s="24">
        <f t="shared" si="11"/>
        <v>-1.12698895602297</v>
      </c>
      <c r="I44" s="4">
        <f t="shared" si="4"/>
        <v>5.7</v>
      </c>
      <c r="J44" s="4">
        <f t="shared" si="5"/>
        <v>-0.39999999999999947</v>
      </c>
      <c r="K44" s="4">
        <f t="shared" si="2"/>
        <v>5.4249999999999998</v>
      </c>
      <c r="L44" s="4">
        <f t="shared" si="3"/>
        <v>-0.67499999999999982</v>
      </c>
    </row>
    <row r="45" spans="1:12" hidden="1" x14ac:dyDescent="0.25">
      <c r="A45" s="2">
        <v>33239</v>
      </c>
      <c r="B45" s="4">
        <v>6.6</v>
      </c>
      <c r="C45" s="24">
        <f t="shared" si="6"/>
        <v>5.5727800540306767</v>
      </c>
      <c r="D45" s="24">
        <f t="shared" si="7"/>
        <v>-1.027219945969323</v>
      </c>
      <c r="E45" s="24">
        <f t="shared" si="8"/>
        <v>6.1381818181818177</v>
      </c>
      <c r="F45" s="24">
        <f t="shared" si="9"/>
        <v>-0.46181818181818191</v>
      </c>
      <c r="G45" s="24">
        <f t="shared" si="10"/>
        <v>6.1</v>
      </c>
      <c r="H45" s="24">
        <f t="shared" si="11"/>
        <v>-0.5</v>
      </c>
      <c r="I45" s="4">
        <f t="shared" si="4"/>
        <v>6.1</v>
      </c>
      <c r="J45" s="4">
        <f t="shared" si="5"/>
        <v>-0.5</v>
      </c>
      <c r="K45" s="4">
        <f t="shared" si="2"/>
        <v>5.6</v>
      </c>
      <c r="L45" s="4">
        <f t="shared" si="3"/>
        <v>-1</v>
      </c>
    </row>
    <row r="46" spans="1:12" hidden="1" x14ac:dyDescent="0.25">
      <c r="A46" s="2">
        <v>33329</v>
      </c>
      <c r="B46" s="4">
        <v>6.8</v>
      </c>
      <c r="C46" s="24">
        <f t="shared" si="6"/>
        <v>6.0086873080457224</v>
      </c>
      <c r="D46" s="24">
        <f t="shared" si="7"/>
        <v>-0.79131269195427745</v>
      </c>
      <c r="E46" s="24">
        <f t="shared" si="8"/>
        <v>6.3897796723413904</v>
      </c>
      <c r="F46" s="24">
        <f t="shared" si="9"/>
        <v>-0.41022032765860938</v>
      </c>
      <c r="G46" s="24">
        <f t="shared" si="10"/>
        <v>5.2502501282881502</v>
      </c>
      <c r="H46" s="24">
        <f t="shared" si="11"/>
        <v>-1.5497498717118496</v>
      </c>
      <c r="I46" s="4">
        <f t="shared" si="4"/>
        <v>6.6</v>
      </c>
      <c r="J46" s="4">
        <f t="shared" si="5"/>
        <v>-0.20000000000000018</v>
      </c>
      <c r="K46" s="4">
        <f t="shared" si="2"/>
        <v>5.9250000000000007</v>
      </c>
      <c r="L46" s="4">
        <f t="shared" si="3"/>
        <v>-0.87499999999999911</v>
      </c>
    </row>
    <row r="47" spans="1:12" hidden="1" x14ac:dyDescent="0.25">
      <c r="A47" s="2">
        <v>33420</v>
      </c>
      <c r="B47" s="4">
        <v>6.9</v>
      </c>
      <c r="C47" s="24">
        <f t="shared" si="6"/>
        <v>6.4278347786202232</v>
      </c>
      <c r="D47" s="24">
        <f t="shared" si="7"/>
        <v>-0.47216522137977712</v>
      </c>
      <c r="E47" s="24">
        <f t="shared" si="8"/>
        <v>6.6456319089925016</v>
      </c>
      <c r="F47" s="24">
        <f t="shared" si="9"/>
        <v>-0.2543680910074988</v>
      </c>
      <c r="G47" s="24">
        <f t="shared" si="10"/>
        <v>5.540512615960882</v>
      </c>
      <c r="H47" s="24">
        <f t="shared" si="11"/>
        <v>-1.3594873840391184</v>
      </c>
      <c r="I47" s="4">
        <f t="shared" si="4"/>
        <v>6.8</v>
      </c>
      <c r="J47" s="4">
        <f t="shared" si="5"/>
        <v>-0.10000000000000053</v>
      </c>
      <c r="K47" s="4">
        <f t="shared" si="2"/>
        <v>6.3</v>
      </c>
      <c r="L47" s="4">
        <f t="shared" si="3"/>
        <v>-0.60000000000000053</v>
      </c>
    </row>
    <row r="48" spans="1:12" hidden="1" x14ac:dyDescent="0.25">
      <c r="A48" s="2">
        <v>33512</v>
      </c>
      <c r="B48" s="4">
        <v>7.1</v>
      </c>
      <c r="C48" s="24">
        <f t="shared" si="6"/>
        <v>6.8235396178632541</v>
      </c>
      <c r="D48" s="24">
        <f t="shared" si="7"/>
        <v>-0.27646038213674551</v>
      </c>
      <c r="E48" s="24">
        <f t="shared" si="8"/>
        <v>7.0128129679282791</v>
      </c>
      <c r="F48" s="24">
        <f t="shared" si="9"/>
        <v>-8.7187032071720516E-2</v>
      </c>
      <c r="G48" s="24">
        <f t="shared" si="10"/>
        <v>6.9</v>
      </c>
      <c r="H48" s="24">
        <f t="shared" si="11"/>
        <v>-0.19999999999999929</v>
      </c>
      <c r="I48" s="4">
        <f t="shared" si="4"/>
        <v>6.9</v>
      </c>
      <c r="J48" s="4">
        <f t="shared" si="5"/>
        <v>-0.19999999999999929</v>
      </c>
      <c r="K48" s="4">
        <f t="shared" si="2"/>
        <v>6.6</v>
      </c>
      <c r="L48" s="4">
        <f t="shared" si="3"/>
        <v>-0.5</v>
      </c>
    </row>
    <row r="49" spans="1:12" hidden="1" x14ac:dyDescent="0.25">
      <c r="A49" s="2">
        <v>33604</v>
      </c>
      <c r="B49" s="4">
        <v>7.4</v>
      </c>
      <c r="C49" s="24">
        <f t="shared" si="6"/>
        <v>7.179726189015625</v>
      </c>
      <c r="D49" s="24">
        <f t="shared" si="7"/>
        <v>-0.22027381098437537</v>
      </c>
      <c r="E49" s="24">
        <f t="shared" si="8"/>
        <v>7.3001104750022661</v>
      </c>
      <c r="F49" s="24">
        <f t="shared" si="9"/>
        <v>-9.9889524997734291E-2</v>
      </c>
      <c r="G49" s="24">
        <f t="shared" si="10"/>
        <v>7.3515304453568771</v>
      </c>
      <c r="H49" s="24">
        <f t="shared" si="11"/>
        <v>-4.8469554643123303E-2</v>
      </c>
      <c r="I49" s="4">
        <f t="shared" si="4"/>
        <v>7.1</v>
      </c>
      <c r="J49" s="4">
        <f t="shared" si="5"/>
        <v>-0.30000000000000071</v>
      </c>
      <c r="K49" s="4">
        <f t="shared" si="2"/>
        <v>6.85</v>
      </c>
      <c r="L49" s="4">
        <f t="shared" si="3"/>
        <v>-0.55000000000000071</v>
      </c>
    </row>
    <row r="50" spans="1:12" hidden="1" x14ac:dyDescent="0.25">
      <c r="A50" s="2">
        <v>33695</v>
      </c>
      <c r="B50" s="4">
        <v>7.6</v>
      </c>
      <c r="C50" s="24">
        <f t="shared" si="6"/>
        <v>7.5296077922642723</v>
      </c>
      <c r="D50" s="24">
        <f t="shared" si="7"/>
        <v>-7.0392207735727297E-2</v>
      </c>
      <c r="E50" s="24">
        <f t="shared" si="8"/>
        <v>7.6352846081745023</v>
      </c>
      <c r="F50" s="24">
        <f t="shared" si="9"/>
        <v>3.528460817450263E-2</v>
      </c>
      <c r="G50" s="24">
        <f t="shared" si="10"/>
        <v>7.3864082667851347</v>
      </c>
      <c r="H50" s="24">
        <f t="shared" si="11"/>
        <v>-0.21359173321486491</v>
      </c>
      <c r="I50" s="4">
        <f t="shared" si="4"/>
        <v>7.4</v>
      </c>
      <c r="J50" s="4">
        <f t="shared" si="5"/>
        <v>-0.19999999999999929</v>
      </c>
      <c r="K50" s="4">
        <f t="shared" si="2"/>
        <v>7.0499999999999989</v>
      </c>
      <c r="L50" s="4">
        <f t="shared" si="3"/>
        <v>-0.55000000000000071</v>
      </c>
    </row>
    <row r="51" spans="1:12" hidden="1" x14ac:dyDescent="0.25">
      <c r="A51" s="2">
        <v>33786</v>
      </c>
      <c r="B51" s="4">
        <v>7.6</v>
      </c>
      <c r="C51" s="24">
        <f t="shared" si="6"/>
        <v>7.8468810141175283</v>
      </c>
      <c r="D51" s="24">
        <f t="shared" si="7"/>
        <v>0.24688101411752861</v>
      </c>
      <c r="E51" s="24">
        <f t="shared" si="8"/>
        <v>7.8093775107905623</v>
      </c>
      <c r="F51" s="24">
        <f t="shared" si="9"/>
        <v>0.20937751079056266</v>
      </c>
      <c r="G51" s="24">
        <f t="shared" si="10"/>
        <v>7.8011197771997454</v>
      </c>
      <c r="H51" s="24">
        <f t="shared" si="11"/>
        <v>0.20111977719974572</v>
      </c>
      <c r="I51" s="4">
        <f t="shared" si="4"/>
        <v>7.6</v>
      </c>
      <c r="J51" s="4">
        <f t="shared" si="5"/>
        <v>0</v>
      </c>
      <c r="K51" s="4">
        <f t="shared" si="2"/>
        <v>7.25</v>
      </c>
      <c r="L51" s="4">
        <f t="shared" si="3"/>
        <v>-0.34999999999999964</v>
      </c>
    </row>
    <row r="52" spans="1:12" hidden="1" x14ac:dyDescent="0.25">
      <c r="A52" s="2">
        <v>33878</v>
      </c>
      <c r="B52" s="4">
        <v>7.4</v>
      </c>
      <c r="C52" s="24">
        <f t="shared" si="6"/>
        <v>8.0581655544192614</v>
      </c>
      <c r="D52" s="24">
        <f t="shared" si="7"/>
        <v>0.65816555441926106</v>
      </c>
      <c r="E52" s="24">
        <f t="shared" si="8"/>
        <v>8.1104434164832533</v>
      </c>
      <c r="F52" s="24">
        <f t="shared" si="9"/>
        <v>0.71044341648325293</v>
      </c>
      <c r="G52" s="24">
        <f t="shared" si="10"/>
        <v>7.8868561916082198</v>
      </c>
      <c r="H52" s="24">
        <f t="shared" si="11"/>
        <v>0.48685619160821947</v>
      </c>
      <c r="I52" s="4">
        <f t="shared" si="4"/>
        <v>7.6</v>
      </c>
      <c r="J52" s="4">
        <f t="shared" si="5"/>
        <v>0.19999999999999929</v>
      </c>
      <c r="K52" s="4">
        <f t="shared" si="2"/>
        <v>7.4250000000000007</v>
      </c>
      <c r="L52" s="4">
        <f t="shared" si="3"/>
        <v>2.5000000000000355E-2</v>
      </c>
    </row>
    <row r="53" spans="1:12" hidden="1" x14ac:dyDescent="0.25">
      <c r="A53" s="2">
        <v>33970</v>
      </c>
      <c r="B53" s="4">
        <v>7.1</v>
      </c>
      <c r="C53" s="24">
        <f t="shared" si="6"/>
        <v>8.1347026339385735</v>
      </c>
      <c r="D53" s="24">
        <f t="shared" si="7"/>
        <v>1.0347026339385739</v>
      </c>
      <c r="E53" s="24">
        <f t="shared" si="8"/>
        <v>7.6227272727272721</v>
      </c>
      <c r="F53" s="24">
        <f t="shared" si="9"/>
        <v>0.52272727272727249</v>
      </c>
      <c r="G53" s="24">
        <f t="shared" si="10"/>
        <v>7.4</v>
      </c>
      <c r="H53" s="24">
        <f t="shared" si="11"/>
        <v>0.30000000000000071</v>
      </c>
      <c r="I53" s="4">
        <f t="shared" si="4"/>
        <v>7.4</v>
      </c>
      <c r="J53" s="4">
        <f t="shared" si="5"/>
        <v>0.30000000000000071</v>
      </c>
      <c r="K53" s="4">
        <f t="shared" si="2"/>
        <v>7.5</v>
      </c>
      <c r="L53" s="4">
        <f t="shared" si="3"/>
        <v>0.40000000000000036</v>
      </c>
    </row>
    <row r="54" spans="1:12" hidden="1" x14ac:dyDescent="0.25">
      <c r="A54" s="2">
        <v>34060</v>
      </c>
      <c r="B54" s="4">
        <v>7.1</v>
      </c>
      <c r="C54" s="24">
        <f t="shared" si="6"/>
        <v>7.993630464679768</v>
      </c>
      <c r="D54" s="24">
        <f t="shared" si="7"/>
        <v>0.89363046467976837</v>
      </c>
      <c r="E54" s="24">
        <f t="shared" si="8"/>
        <v>7.3962109784906467</v>
      </c>
      <c r="F54" s="24">
        <f t="shared" si="9"/>
        <v>0.29621097849064704</v>
      </c>
      <c r="G54" s="24">
        <f t="shared" si="10"/>
        <v>7.1007497478106698</v>
      </c>
      <c r="H54" s="24">
        <f t="shared" si="11"/>
        <v>7.4974781067016494E-4</v>
      </c>
      <c r="I54" s="4">
        <f t="shared" si="4"/>
        <v>7.1</v>
      </c>
      <c r="J54" s="4">
        <f t="shared" si="5"/>
        <v>0</v>
      </c>
      <c r="K54" s="4">
        <f t="shared" si="2"/>
        <v>7.4250000000000007</v>
      </c>
      <c r="L54" s="4">
        <f t="shared" si="3"/>
        <v>0.32500000000000107</v>
      </c>
    </row>
    <row r="55" spans="1:12" hidden="1" x14ac:dyDescent="0.25">
      <c r="A55" s="2">
        <v>34151</v>
      </c>
      <c r="B55" s="4">
        <v>6.8</v>
      </c>
      <c r="C55" s="24">
        <f t="shared" si="6"/>
        <v>7.7759057033471279</v>
      </c>
      <c r="D55" s="24">
        <f t="shared" si="7"/>
        <v>0.97590570334712812</v>
      </c>
      <c r="E55" s="24">
        <f t="shared" si="8"/>
        <v>7.552108496514558</v>
      </c>
      <c r="F55" s="24">
        <f t="shared" si="9"/>
        <v>0.75210849651455813</v>
      </c>
      <c r="G55" s="24">
        <f t="shared" si="10"/>
        <v>7.1001322075394553</v>
      </c>
      <c r="H55" s="24">
        <f t="shared" si="11"/>
        <v>0.30013220753945546</v>
      </c>
      <c r="I55" s="4">
        <f t="shared" si="4"/>
        <v>7.1</v>
      </c>
      <c r="J55" s="4">
        <f t="shared" si="5"/>
        <v>0.29999999999999982</v>
      </c>
      <c r="K55" s="4">
        <f t="shared" si="2"/>
        <v>7.3000000000000007</v>
      </c>
      <c r="L55" s="4">
        <f t="shared" si="3"/>
        <v>0.50000000000000089</v>
      </c>
    </row>
    <row r="56" spans="1:12" hidden="1" x14ac:dyDescent="0.25">
      <c r="A56" s="2">
        <v>34243</v>
      </c>
      <c r="B56" s="4">
        <v>6.6</v>
      </c>
      <c r="C56" s="24">
        <f t="shared" si="6"/>
        <v>7.4622455088628286</v>
      </c>
      <c r="D56" s="24">
        <f t="shared" si="7"/>
        <v>0.86224550886282891</v>
      </c>
      <c r="E56" s="24">
        <f t="shared" si="8"/>
        <v>7.231334021174618</v>
      </c>
      <c r="F56" s="24">
        <f t="shared" si="9"/>
        <v>0.63133402117461834</v>
      </c>
      <c r="G56" s="24">
        <f t="shared" si="10"/>
        <v>6.8420046477881842</v>
      </c>
      <c r="H56" s="24">
        <f t="shared" si="11"/>
        <v>0.24200464778818453</v>
      </c>
      <c r="I56" s="4">
        <f t="shared" si="4"/>
        <v>6.8</v>
      </c>
      <c r="J56" s="4">
        <f t="shared" si="5"/>
        <v>0.20000000000000018</v>
      </c>
      <c r="K56" s="4">
        <f t="shared" si="2"/>
        <v>7.1000000000000005</v>
      </c>
      <c r="L56" s="4">
        <f t="shared" si="3"/>
        <v>0.50000000000000089</v>
      </c>
    </row>
    <row r="57" spans="1:12" hidden="1" x14ac:dyDescent="0.25">
      <c r="A57" s="2">
        <v>34335</v>
      </c>
      <c r="B57" s="4">
        <v>6.6</v>
      </c>
      <c r="C57" s="24">
        <f t="shared" si="6"/>
        <v>7.1153238158459411</v>
      </c>
      <c r="D57" s="24">
        <f t="shared" si="7"/>
        <v>0.51532381584594145</v>
      </c>
      <c r="E57" s="24">
        <f t="shared" si="8"/>
        <v>6.3920846542308229</v>
      </c>
      <c r="F57" s="24">
        <f t="shared" si="9"/>
        <v>-0.2079153457691767</v>
      </c>
      <c r="G57" s="24">
        <f t="shared" si="10"/>
        <v>6.6</v>
      </c>
      <c r="H57" s="24">
        <f t="shared" si="11"/>
        <v>0</v>
      </c>
      <c r="I57" s="4">
        <f t="shared" si="4"/>
        <v>6.6</v>
      </c>
      <c r="J57" s="4">
        <f t="shared" si="5"/>
        <v>0</v>
      </c>
      <c r="K57" s="4">
        <f t="shared" si="2"/>
        <v>6.9</v>
      </c>
      <c r="L57" s="4">
        <f t="shared" si="3"/>
        <v>0.30000000000000071</v>
      </c>
    </row>
    <row r="58" spans="1:12" hidden="1" x14ac:dyDescent="0.25">
      <c r="A58" s="2">
        <v>34425</v>
      </c>
      <c r="B58" s="4">
        <v>6.2</v>
      </c>
      <c r="C58" s="24">
        <f t="shared" si="6"/>
        <v>6.8522678621980031</v>
      </c>
      <c r="D58" s="24">
        <f t="shared" si="7"/>
        <v>0.65226786219800292</v>
      </c>
      <c r="E58" s="24">
        <f t="shared" si="8"/>
        <v>6.5008503541037852</v>
      </c>
      <c r="F58" s="24">
        <f t="shared" si="9"/>
        <v>0.30085035410378502</v>
      </c>
      <c r="G58" s="24">
        <f t="shared" si="10"/>
        <v>7.1619134481634745</v>
      </c>
      <c r="H58" s="24">
        <f t="shared" si="11"/>
        <v>0.96191344816347435</v>
      </c>
      <c r="I58" s="4">
        <f t="shared" si="4"/>
        <v>6.6</v>
      </c>
      <c r="J58" s="4">
        <f t="shared" si="5"/>
        <v>0.39999999999999947</v>
      </c>
      <c r="K58" s="4">
        <f t="shared" si="2"/>
        <v>6.7750000000000004</v>
      </c>
      <c r="L58" s="4">
        <f t="shared" si="3"/>
        <v>0.57500000000000018</v>
      </c>
    </row>
    <row r="59" spans="1:12" hidden="1" x14ac:dyDescent="0.25">
      <c r="A59" s="2">
        <v>34516</v>
      </c>
      <c r="B59" s="4">
        <v>6</v>
      </c>
      <c r="C59" s="24">
        <f t="shared" si="6"/>
        <v>6.4984282904507253</v>
      </c>
      <c r="D59" s="24">
        <f t="shared" si="7"/>
        <v>0.49842829045072534</v>
      </c>
      <c r="E59" s="24">
        <f t="shared" si="8"/>
        <v>6.0516607622734586</v>
      </c>
      <c r="F59" s="24">
        <f t="shared" si="9"/>
        <v>5.1660762273458616E-2</v>
      </c>
      <c r="G59" s="24">
        <f t="shared" si="10"/>
        <v>7.3332265312293687</v>
      </c>
      <c r="H59" s="24">
        <f t="shared" si="11"/>
        <v>1.3332265312293687</v>
      </c>
      <c r="I59" s="4">
        <f t="shared" si="4"/>
        <v>6.2</v>
      </c>
      <c r="J59" s="4">
        <f t="shared" si="5"/>
        <v>0.20000000000000018</v>
      </c>
      <c r="K59" s="4">
        <f t="shared" si="2"/>
        <v>6.55</v>
      </c>
      <c r="L59" s="4">
        <f t="shared" si="3"/>
        <v>0.54999999999999982</v>
      </c>
    </row>
    <row r="60" spans="1:12" hidden="1" x14ac:dyDescent="0.25">
      <c r="A60" s="2">
        <v>34608</v>
      </c>
      <c r="B60" s="4">
        <v>5.6</v>
      </c>
      <c r="C60" s="24">
        <f t="shared" si="6"/>
        <v>6.124406617409953</v>
      </c>
      <c r="D60" s="24">
        <f t="shared" si="7"/>
        <v>0.52440661740995331</v>
      </c>
      <c r="E60" s="24">
        <f t="shared" si="8"/>
        <v>5.8475035373940676</v>
      </c>
      <c r="F60" s="24">
        <f t="shared" si="9"/>
        <v>0.24750353739406794</v>
      </c>
      <c r="G60" s="24">
        <f t="shared" si="10"/>
        <v>7.1881332169413117</v>
      </c>
      <c r="H60" s="24">
        <f t="shared" si="11"/>
        <v>1.588133216941312</v>
      </c>
      <c r="I60" s="4">
        <f t="shared" si="4"/>
        <v>6</v>
      </c>
      <c r="J60" s="4">
        <f t="shared" si="5"/>
        <v>0.40000000000000036</v>
      </c>
      <c r="K60" s="4">
        <f t="shared" si="2"/>
        <v>6.35</v>
      </c>
      <c r="L60" s="4">
        <f t="shared" si="3"/>
        <v>0.75</v>
      </c>
    </row>
    <row r="61" spans="1:12" hidden="1" x14ac:dyDescent="0.25">
      <c r="A61" s="2">
        <v>34700</v>
      </c>
      <c r="B61" s="4">
        <v>5.5</v>
      </c>
      <c r="C61" s="24">
        <f t="shared" si="6"/>
        <v>5.6998728331877118</v>
      </c>
      <c r="D61" s="24">
        <f t="shared" si="7"/>
        <v>0.19987283318771176</v>
      </c>
      <c r="E61" s="24">
        <f t="shared" si="8"/>
        <v>5.3504561818433896</v>
      </c>
      <c r="F61" s="24">
        <f t="shared" si="9"/>
        <v>-0.14954381815661044</v>
      </c>
      <c r="G61" s="24">
        <f t="shared" si="10"/>
        <v>6.9494433902819557</v>
      </c>
      <c r="H61" s="24">
        <f t="shared" si="11"/>
        <v>1.4494433902819557</v>
      </c>
      <c r="I61" s="4">
        <f t="shared" si="4"/>
        <v>5.6</v>
      </c>
      <c r="J61" s="4">
        <f t="shared" si="5"/>
        <v>9.9999999999999645E-2</v>
      </c>
      <c r="K61" s="4">
        <f t="shared" si="2"/>
        <v>6.1</v>
      </c>
      <c r="L61" s="4">
        <f t="shared" si="3"/>
        <v>0.59999999999999964</v>
      </c>
    </row>
    <row r="62" spans="1:12" hidden="1" x14ac:dyDescent="0.25">
      <c r="A62" s="2">
        <v>34790</v>
      </c>
      <c r="B62" s="4">
        <v>5.7</v>
      </c>
      <c r="C62" s="24">
        <f t="shared" si="6"/>
        <v>5.3787727175387374</v>
      </c>
      <c r="D62" s="24">
        <f t="shared" si="7"/>
        <v>-0.32122728246126275</v>
      </c>
      <c r="E62" s="24">
        <f t="shared" si="8"/>
        <v>5.3246874189960662</v>
      </c>
      <c r="F62" s="24">
        <f t="shared" si="9"/>
        <v>-0.37531258100393394</v>
      </c>
      <c r="G62" s="24">
        <f t="shared" si="10"/>
        <v>5.4739320855111098</v>
      </c>
      <c r="H62" s="24">
        <f t="shared" si="11"/>
        <v>-0.22606791448889041</v>
      </c>
      <c r="I62" s="4">
        <f t="shared" si="4"/>
        <v>5.5</v>
      </c>
      <c r="J62" s="4">
        <f t="shared" si="5"/>
        <v>-0.20000000000000018</v>
      </c>
      <c r="K62" s="4">
        <f t="shared" si="2"/>
        <v>5.8249999999999993</v>
      </c>
      <c r="L62" s="4">
        <f t="shared" si="3"/>
        <v>0.12499999999999911</v>
      </c>
    </row>
    <row r="63" spans="1:12" hidden="1" x14ac:dyDescent="0.25">
      <c r="A63" s="2">
        <v>34881</v>
      </c>
      <c r="B63" s="4">
        <v>5.7</v>
      </c>
      <c r="C63" s="24">
        <f t="shared" si="6"/>
        <v>5.249951208099759</v>
      </c>
      <c r="D63" s="24">
        <f t="shared" si="7"/>
        <v>-0.45004879190024116</v>
      </c>
      <c r="E63" s="24">
        <f t="shared" si="8"/>
        <v>5.2592124376561342</v>
      </c>
      <c r="F63" s="24">
        <f t="shared" si="9"/>
        <v>-0.44078756234386596</v>
      </c>
      <c r="G63" s="24">
        <f t="shared" si="10"/>
        <v>5.6991862390324712</v>
      </c>
      <c r="H63" s="24">
        <f t="shared" si="11"/>
        <v>-8.1376096752894256E-4</v>
      </c>
      <c r="I63" s="4">
        <f t="shared" si="4"/>
        <v>5.7</v>
      </c>
      <c r="J63" s="4">
        <f t="shared" si="5"/>
        <v>0</v>
      </c>
      <c r="K63" s="4">
        <f t="shared" si="2"/>
        <v>5.7</v>
      </c>
      <c r="L63" s="4">
        <f t="shared" si="3"/>
        <v>0</v>
      </c>
    </row>
    <row r="64" spans="1:12" hidden="1" x14ac:dyDescent="0.25">
      <c r="A64" s="2">
        <v>34973</v>
      </c>
      <c r="B64" s="4">
        <v>5.6</v>
      </c>
      <c r="C64" s="24">
        <f t="shared" si="6"/>
        <v>5.2051739200812932</v>
      </c>
      <c r="D64" s="24">
        <f t="shared" si="7"/>
        <v>-0.39482607991870644</v>
      </c>
      <c r="E64" s="24">
        <f t="shared" si="8"/>
        <v>5.1927091232378508</v>
      </c>
      <c r="F64" s="24">
        <f t="shared" si="9"/>
        <v>-0.40729087676214881</v>
      </c>
      <c r="G64" s="24">
        <f t="shared" si="10"/>
        <v>5.646434745078774</v>
      </c>
      <c r="H64" s="24">
        <f t="shared" si="11"/>
        <v>4.643474507877432E-2</v>
      </c>
      <c r="I64" s="4">
        <f t="shared" si="4"/>
        <v>5.7</v>
      </c>
      <c r="J64" s="4">
        <f t="shared" si="5"/>
        <v>0.10000000000000053</v>
      </c>
      <c r="K64" s="4">
        <f t="shared" si="2"/>
        <v>5.625</v>
      </c>
      <c r="L64" s="4">
        <f t="shared" si="3"/>
        <v>2.5000000000000355E-2</v>
      </c>
    </row>
    <row r="65" spans="1:12" hidden="1" x14ac:dyDescent="0.25">
      <c r="A65" s="2">
        <v>35065</v>
      </c>
      <c r="B65" s="4">
        <v>5.5</v>
      </c>
      <c r="C65" s="24">
        <f t="shared" si="6"/>
        <v>5.1722932062091971</v>
      </c>
      <c r="D65" s="24">
        <f t="shared" si="7"/>
        <v>-0.32770679379080292</v>
      </c>
      <c r="E65" s="24">
        <f t="shared" si="8"/>
        <v>5.2292298319531074</v>
      </c>
      <c r="F65" s="24">
        <f t="shared" si="9"/>
        <v>-0.27077016804689258</v>
      </c>
      <c r="G65" s="24">
        <f t="shared" si="10"/>
        <v>5.6001973647827681</v>
      </c>
      <c r="H65" s="24">
        <f t="shared" si="11"/>
        <v>0.10019736478276808</v>
      </c>
      <c r="I65" s="4">
        <f t="shared" si="4"/>
        <v>5.6</v>
      </c>
      <c r="J65" s="4">
        <f t="shared" si="5"/>
        <v>9.9999999999999645E-2</v>
      </c>
      <c r="K65" s="4">
        <f t="shared" si="2"/>
        <v>5.625</v>
      </c>
      <c r="L65" s="4">
        <f t="shared" si="3"/>
        <v>0.125</v>
      </c>
    </row>
    <row r="66" spans="1:12" hidden="1" x14ac:dyDescent="0.25">
      <c r="A66" s="2">
        <v>35156</v>
      </c>
      <c r="B66" s="4">
        <v>5.5</v>
      </c>
      <c r="C66" s="24">
        <f t="shared" si="6"/>
        <v>5.1267284458014331</v>
      </c>
      <c r="D66" s="24">
        <f t="shared" si="7"/>
        <v>-0.37327155419856695</v>
      </c>
      <c r="E66" s="24">
        <f t="shared" si="8"/>
        <v>5.2180323788025209</v>
      </c>
      <c r="F66" s="24">
        <f t="shared" si="9"/>
        <v>-0.28196762119747909</v>
      </c>
      <c r="G66" s="24">
        <f t="shared" si="10"/>
        <v>5.5000395640140551</v>
      </c>
      <c r="H66" s="24">
        <f t="shared" si="11"/>
        <v>3.9564014055137875E-5</v>
      </c>
      <c r="I66" s="4">
        <f t="shared" si="4"/>
        <v>5.5</v>
      </c>
      <c r="J66" s="4">
        <f t="shared" si="5"/>
        <v>0</v>
      </c>
      <c r="K66" s="4">
        <f t="shared" si="2"/>
        <v>5.625</v>
      </c>
      <c r="L66" s="4">
        <f t="shared" si="3"/>
        <v>0.125</v>
      </c>
    </row>
    <row r="67" spans="1:12" hidden="1" x14ac:dyDescent="0.25">
      <c r="A67" s="2">
        <v>35247</v>
      </c>
      <c r="B67" s="4">
        <v>5.3</v>
      </c>
      <c r="C67" s="24">
        <f t="shared" si="6"/>
        <v>5.1531312609648339</v>
      </c>
      <c r="D67" s="24">
        <f t="shared" si="7"/>
        <v>-0.14686873903516595</v>
      </c>
      <c r="E67" s="24">
        <f t="shared" si="8"/>
        <v>5.4360587947468177</v>
      </c>
      <c r="F67" s="24">
        <f t="shared" si="9"/>
        <v>0.13605879474681792</v>
      </c>
      <c r="G67" s="24">
        <f t="shared" si="10"/>
        <v>5.5</v>
      </c>
      <c r="H67" s="24">
        <f t="shared" si="11"/>
        <v>0.20000000000000018</v>
      </c>
      <c r="I67" s="4">
        <f t="shared" si="4"/>
        <v>5.5</v>
      </c>
      <c r="J67" s="4">
        <f t="shared" si="5"/>
        <v>0.20000000000000018</v>
      </c>
      <c r="K67" s="4">
        <f t="shared" si="2"/>
        <v>5.5750000000000002</v>
      </c>
      <c r="L67" s="4">
        <f t="shared" si="3"/>
        <v>0.27500000000000036</v>
      </c>
    </row>
    <row r="68" spans="1:12" hidden="1" x14ac:dyDescent="0.25">
      <c r="A68" s="2">
        <v>35339</v>
      </c>
      <c r="B68" s="4">
        <v>5.3</v>
      </c>
      <c r="C68" s="24">
        <f t="shared" si="6"/>
        <v>5.1204186679089148</v>
      </c>
      <c r="D68" s="24">
        <f t="shared" si="7"/>
        <v>-0.17958133209108507</v>
      </c>
      <c r="E68" s="24">
        <f t="shared" si="8"/>
        <v>5.2126498569035853</v>
      </c>
      <c r="F68" s="24">
        <f t="shared" si="9"/>
        <v>-8.7350143096414534E-2</v>
      </c>
      <c r="G68" s="24">
        <f t="shared" si="10"/>
        <v>5.3002526223746909</v>
      </c>
      <c r="H68" s="24">
        <f t="shared" si="11"/>
        <v>2.526223746910361E-4</v>
      </c>
      <c r="I68" s="4">
        <f t="shared" si="4"/>
        <v>5.3</v>
      </c>
      <c r="J68" s="4">
        <f t="shared" si="5"/>
        <v>0</v>
      </c>
      <c r="K68" s="4">
        <f t="shared" si="2"/>
        <v>5.4750000000000005</v>
      </c>
      <c r="L68" s="4">
        <f t="shared" si="3"/>
        <v>0.17500000000000071</v>
      </c>
    </row>
    <row r="69" spans="1:12" hidden="1" x14ac:dyDescent="0.25">
      <c r="A69" s="2">
        <v>35431</v>
      </c>
      <c r="B69" s="4">
        <v>5.2</v>
      </c>
      <c r="C69" s="24">
        <f t="shared" si="6"/>
        <v>5.1140607613516593</v>
      </c>
      <c r="D69" s="24">
        <f t="shared" si="7"/>
        <v>-8.5939238648340854E-2</v>
      </c>
      <c r="E69" s="24">
        <f t="shared" si="8"/>
        <v>5.2239770219542585</v>
      </c>
      <c r="F69" s="24">
        <f t="shared" si="9"/>
        <v>2.3977021954258326E-2</v>
      </c>
      <c r="G69" s="24">
        <f t="shared" si="10"/>
        <v>5.2998138320277333</v>
      </c>
      <c r="H69" s="24">
        <f t="shared" si="11"/>
        <v>9.9813832027733085E-2</v>
      </c>
      <c r="I69" s="4">
        <f t="shared" si="4"/>
        <v>5.3</v>
      </c>
      <c r="J69" s="4">
        <f t="shared" si="5"/>
        <v>9.9999999999999645E-2</v>
      </c>
      <c r="K69" s="4">
        <f t="shared" si="2"/>
        <v>5.4</v>
      </c>
      <c r="L69" s="4">
        <f t="shared" si="3"/>
        <v>0.20000000000000018</v>
      </c>
    </row>
    <row r="70" spans="1:12" hidden="1" x14ac:dyDescent="0.25">
      <c r="A70" s="2">
        <v>35521</v>
      </c>
      <c r="B70" s="4">
        <v>5</v>
      </c>
      <c r="C70" s="24">
        <f t="shared" si="6"/>
        <v>5.1352315615474993</v>
      </c>
      <c r="D70" s="24">
        <f t="shared" si="7"/>
        <v>0.13523156154749927</v>
      </c>
      <c r="E70" s="24">
        <f t="shared" si="8"/>
        <v>5.1452959014127959</v>
      </c>
      <c r="F70" s="24">
        <f t="shared" si="9"/>
        <v>0.14529590141279591</v>
      </c>
      <c r="G70" s="24">
        <f t="shared" si="10"/>
        <v>5.1746155624658012</v>
      </c>
      <c r="H70" s="24">
        <f t="shared" si="11"/>
        <v>0.17461556246580123</v>
      </c>
      <c r="I70" s="4">
        <f t="shared" si="4"/>
        <v>5.2</v>
      </c>
      <c r="J70" s="4">
        <f t="shared" si="5"/>
        <v>0.20000000000000018</v>
      </c>
      <c r="K70" s="4">
        <f t="shared" si="2"/>
        <v>5.3250000000000002</v>
      </c>
      <c r="L70" s="4">
        <f t="shared" si="3"/>
        <v>0.32500000000000018</v>
      </c>
    </row>
    <row r="71" spans="1:12" hidden="1" x14ac:dyDescent="0.25">
      <c r="A71" s="2">
        <v>35612</v>
      </c>
      <c r="B71" s="4">
        <v>4.9000000000000004</v>
      </c>
      <c r="C71" s="24">
        <f t="shared" si="6"/>
        <v>5.0671763454276579</v>
      </c>
      <c r="D71" s="24">
        <f t="shared" si="7"/>
        <v>0.16717634542765758</v>
      </c>
      <c r="E71" s="24">
        <f t="shared" si="8"/>
        <v>4.9200075460666302</v>
      </c>
      <c r="F71" s="24">
        <f t="shared" si="9"/>
        <v>2.00075460666298E-2</v>
      </c>
      <c r="G71" s="24">
        <f t="shared" si="10"/>
        <v>5.0264007631113943</v>
      </c>
      <c r="H71" s="24">
        <f t="shared" si="11"/>
        <v>0.12640076311139392</v>
      </c>
      <c r="I71" s="4">
        <f t="shared" si="4"/>
        <v>5</v>
      </c>
      <c r="J71" s="4">
        <f t="shared" si="5"/>
        <v>9.9999999999999645E-2</v>
      </c>
      <c r="K71" s="4">
        <f t="shared" ref="K71:K134" si="12">AVERAGE(B67:B70)</f>
        <v>5.2</v>
      </c>
      <c r="L71" s="4">
        <f t="shared" ref="L71:L134" si="13">K71-B71</f>
        <v>0.29999999999999982</v>
      </c>
    </row>
    <row r="72" spans="1:12" hidden="1" x14ac:dyDescent="0.25">
      <c r="A72" s="2">
        <v>35704</v>
      </c>
      <c r="B72" s="4">
        <v>4.7</v>
      </c>
      <c r="C72" s="24">
        <f t="shared" si="6"/>
        <v>4.9771691455434564</v>
      </c>
      <c r="D72" s="24">
        <f t="shared" si="7"/>
        <v>0.27716914554345617</v>
      </c>
      <c r="E72" s="24">
        <f t="shared" si="8"/>
        <v>4.8304593337064539</v>
      </c>
      <c r="F72" s="24">
        <f t="shared" si="9"/>
        <v>0.13045933370645368</v>
      </c>
      <c r="G72" s="24">
        <f t="shared" si="10"/>
        <v>4.8999794338709481</v>
      </c>
      <c r="H72" s="24">
        <f t="shared" si="11"/>
        <v>0.19997943387094796</v>
      </c>
      <c r="I72" s="4">
        <f t="shared" si="4"/>
        <v>4.9000000000000004</v>
      </c>
      <c r="J72" s="4">
        <f t="shared" si="5"/>
        <v>0.20000000000000018</v>
      </c>
      <c r="K72" s="4">
        <f t="shared" si="12"/>
        <v>5.0999999999999996</v>
      </c>
      <c r="L72" s="4">
        <f t="shared" si="13"/>
        <v>0.39999999999999947</v>
      </c>
    </row>
    <row r="73" spans="1:12" hidden="1" x14ac:dyDescent="0.25">
      <c r="A73" s="2">
        <v>35796</v>
      </c>
      <c r="B73" s="4">
        <v>4.5999999999999996</v>
      </c>
      <c r="C73" s="24">
        <f t="shared" si="6"/>
        <v>4.7856992482830876</v>
      </c>
      <c r="D73" s="24">
        <f t="shared" si="7"/>
        <v>0.18569924828308793</v>
      </c>
      <c r="E73" s="24">
        <f t="shared" si="8"/>
        <v>4.7007206751153543</v>
      </c>
      <c r="F73" s="24">
        <f t="shared" si="9"/>
        <v>0.10072067511535465</v>
      </c>
      <c r="G73" s="24">
        <f t="shared" si="10"/>
        <v>4.7001786720030676</v>
      </c>
      <c r="H73" s="24">
        <f t="shared" si="11"/>
        <v>0.10017867200306796</v>
      </c>
      <c r="I73" s="4">
        <f t="shared" si="4"/>
        <v>4.7</v>
      </c>
      <c r="J73" s="4">
        <f t="shared" si="5"/>
        <v>0.10000000000000053</v>
      </c>
      <c r="K73" s="4">
        <f t="shared" si="12"/>
        <v>4.95</v>
      </c>
      <c r="L73" s="4">
        <f t="shared" si="13"/>
        <v>0.35000000000000053</v>
      </c>
    </row>
    <row r="74" spans="1:12" hidden="1" x14ac:dyDescent="0.25">
      <c r="A74" s="2">
        <v>35886</v>
      </c>
      <c r="B74" s="4">
        <v>4.4000000000000004</v>
      </c>
      <c r="C74" s="24">
        <f t="shared" si="6"/>
        <v>4.5831108508598959</v>
      </c>
      <c r="D74" s="24">
        <f t="shared" si="7"/>
        <v>0.18311085085989554</v>
      </c>
      <c r="E74" s="24">
        <f t="shared" si="8"/>
        <v>4.5410938486468719</v>
      </c>
      <c r="F74" s="24">
        <f t="shared" si="9"/>
        <v>0.14109384864687158</v>
      </c>
      <c r="G74" s="24">
        <f t="shared" si="10"/>
        <v>4.5999380261362841</v>
      </c>
      <c r="H74" s="24">
        <f t="shared" si="11"/>
        <v>0.19993802613628375</v>
      </c>
      <c r="I74" s="4">
        <f t="shared" ref="I74:I137" si="14">B73</f>
        <v>4.5999999999999996</v>
      </c>
      <c r="J74" s="4">
        <f t="shared" ref="J74:J137" si="15">I74-B74</f>
        <v>0.19999999999999929</v>
      </c>
      <c r="K74" s="4">
        <f t="shared" si="12"/>
        <v>4.8000000000000007</v>
      </c>
      <c r="L74" s="4">
        <f t="shared" si="13"/>
        <v>0.40000000000000036</v>
      </c>
    </row>
    <row r="75" spans="1:12" hidden="1" x14ac:dyDescent="0.25">
      <c r="A75" s="2">
        <v>35977</v>
      </c>
      <c r="B75" s="4">
        <v>4.5</v>
      </c>
      <c r="C75" s="24">
        <f t="shared" si="6"/>
        <v>4.3954391204207468</v>
      </c>
      <c r="D75" s="24">
        <f t="shared" si="7"/>
        <v>-0.1045608795792532</v>
      </c>
      <c r="E75" s="24">
        <f t="shared" si="8"/>
        <v>4.2480861218618928</v>
      </c>
      <c r="F75" s="24">
        <f t="shared" si="9"/>
        <v>-0.25191387813810717</v>
      </c>
      <c r="G75" s="24">
        <f t="shared" si="10"/>
        <v>4.4073307324616531</v>
      </c>
      <c r="H75" s="24">
        <f t="shared" si="11"/>
        <v>-9.2669267538346922E-2</v>
      </c>
      <c r="I75" s="4">
        <f t="shared" si="14"/>
        <v>4.4000000000000004</v>
      </c>
      <c r="J75" s="4">
        <f t="shared" si="15"/>
        <v>-9.9999999999999645E-2</v>
      </c>
      <c r="K75" s="4">
        <f t="shared" si="12"/>
        <v>4.6500000000000004</v>
      </c>
      <c r="L75" s="4">
        <f t="shared" si="13"/>
        <v>0.15000000000000036</v>
      </c>
    </row>
    <row r="76" spans="1:12" hidden="1" x14ac:dyDescent="0.25">
      <c r="A76" s="2">
        <v>36069</v>
      </c>
      <c r="B76" s="4">
        <v>4.4000000000000004</v>
      </c>
      <c r="C76" s="24">
        <f t="shared" si="6"/>
        <v>4.2984363962162817</v>
      </c>
      <c r="D76" s="24">
        <f t="shared" si="7"/>
        <v>-0.10156360378371865</v>
      </c>
      <c r="E76" s="24">
        <f t="shared" si="8"/>
        <v>4.2964453115162415</v>
      </c>
      <c r="F76" s="24">
        <f t="shared" si="9"/>
        <v>-0.10355468848375882</v>
      </c>
      <c r="G76" s="24">
        <f t="shared" si="10"/>
        <v>4.4788876973387586</v>
      </c>
      <c r="H76" s="24">
        <f t="shared" si="11"/>
        <v>7.8887697338758223E-2</v>
      </c>
      <c r="I76" s="4">
        <f t="shared" si="14"/>
        <v>4.5</v>
      </c>
      <c r="J76" s="4">
        <f t="shared" si="15"/>
        <v>9.9999999999999645E-2</v>
      </c>
      <c r="K76" s="4">
        <f t="shared" si="12"/>
        <v>4.5500000000000007</v>
      </c>
      <c r="L76" s="4">
        <f t="shared" si="13"/>
        <v>0.15000000000000036</v>
      </c>
    </row>
    <row r="77" spans="1:12" hidden="1" x14ac:dyDescent="0.25">
      <c r="A77" s="2">
        <v>36161</v>
      </c>
      <c r="B77" s="4">
        <v>4.3</v>
      </c>
      <c r="C77" s="24">
        <f t="shared" ref="C77:C140" si="16">_xlfn.FORECAST.LINEAR(A77,B65:B76,A65:A76)</f>
        <v>4.2019644351334193</v>
      </c>
      <c r="D77" s="24">
        <f t="shared" si="7"/>
        <v>-9.8035564866580494E-2</v>
      </c>
      <c r="E77" s="24">
        <f t="shared" si="8"/>
        <v>4.1934644764022693</v>
      </c>
      <c r="F77" s="24">
        <f t="shared" si="9"/>
        <v>-0.10653552359773055</v>
      </c>
      <c r="G77" s="24">
        <f t="shared" si="10"/>
        <v>4.3966149092845548</v>
      </c>
      <c r="H77" s="24">
        <f t="shared" si="11"/>
        <v>9.6614909284554962E-2</v>
      </c>
      <c r="I77" s="4">
        <f t="shared" si="14"/>
        <v>4.4000000000000004</v>
      </c>
      <c r="J77" s="4">
        <f t="shared" si="15"/>
        <v>0.10000000000000053</v>
      </c>
      <c r="K77" s="4">
        <f t="shared" si="12"/>
        <v>4.4749999999999996</v>
      </c>
      <c r="L77" s="4">
        <f t="shared" si="13"/>
        <v>0.17499999999999982</v>
      </c>
    </row>
    <row r="78" spans="1:12" hidden="1" x14ac:dyDescent="0.25">
      <c r="A78" s="2">
        <v>36251</v>
      </c>
      <c r="B78" s="4">
        <v>4.3</v>
      </c>
      <c r="C78" s="24">
        <f t="shared" si="16"/>
        <v>4.1084834866800222</v>
      </c>
      <c r="D78" s="24">
        <f t="shared" ref="D78:D141" si="17">C78-B78</f>
        <v>-0.19151651331997765</v>
      </c>
      <c r="E78" s="24">
        <f t="shared" ref="E78:E141" si="18">_xlfn.FORECAST.ETS(A78,B67:B77,A67:A77)</f>
        <v>4.1113736255947622</v>
      </c>
      <c r="F78" s="24">
        <f t="shared" ref="F78:F141" si="19">E78-B78</f>
        <v>-0.18862637440523766</v>
      </c>
      <c r="G78" s="24">
        <f t="shared" si="10"/>
        <v>4.2987306545048938</v>
      </c>
      <c r="H78" s="24">
        <f t="shared" si="11"/>
        <v>-1.2693454951060446E-3</v>
      </c>
      <c r="I78" s="4">
        <f t="shared" si="14"/>
        <v>4.3</v>
      </c>
      <c r="J78" s="4">
        <f t="shared" si="15"/>
        <v>0</v>
      </c>
      <c r="K78" s="4">
        <f t="shared" si="12"/>
        <v>4.4000000000000004</v>
      </c>
      <c r="L78" s="4">
        <f t="shared" si="13"/>
        <v>0.10000000000000053</v>
      </c>
    </row>
    <row r="79" spans="1:12" hidden="1" x14ac:dyDescent="0.25">
      <c r="A79" s="2">
        <v>36342</v>
      </c>
      <c r="B79" s="4">
        <v>4.2</v>
      </c>
      <c r="C79" s="24">
        <f t="shared" si="16"/>
        <v>4.0675193565458017</v>
      </c>
      <c r="D79" s="24">
        <f t="shared" si="17"/>
        <v>-0.13248064345419852</v>
      </c>
      <c r="E79" s="24">
        <f t="shared" si="18"/>
        <v>4.0849360682960345</v>
      </c>
      <c r="F79" s="24">
        <f t="shared" si="19"/>
        <v>-0.11506393170396567</v>
      </c>
      <c r="G79" s="24">
        <f t="shared" si="10"/>
        <v>4.2896053051379877</v>
      </c>
      <c r="H79" s="24">
        <f t="shared" si="11"/>
        <v>8.9605305137987479E-2</v>
      </c>
      <c r="I79" s="4">
        <f t="shared" si="14"/>
        <v>4.3</v>
      </c>
      <c r="J79" s="4">
        <f t="shared" si="15"/>
        <v>9.9999999999999645E-2</v>
      </c>
      <c r="K79" s="4">
        <f t="shared" si="12"/>
        <v>4.375</v>
      </c>
      <c r="L79" s="4">
        <f t="shared" si="13"/>
        <v>0.17499999999999982</v>
      </c>
    </row>
    <row r="80" spans="1:12" hidden="1" x14ac:dyDescent="0.25">
      <c r="A80" s="2">
        <v>36434</v>
      </c>
      <c r="B80" s="4">
        <v>4.0999999999999996</v>
      </c>
      <c r="C80" s="24">
        <f t="shared" si="16"/>
        <v>4.0041409739950424</v>
      </c>
      <c r="D80" s="24">
        <f t="shared" si="17"/>
        <v>-9.5859026004957215E-2</v>
      </c>
      <c r="E80" s="24">
        <f t="shared" si="18"/>
        <v>4.1659822337356589</v>
      </c>
      <c r="F80" s="24">
        <f t="shared" si="19"/>
        <v>6.5982233735659257E-2</v>
      </c>
      <c r="G80" s="24">
        <f t="shared" si="10"/>
        <v>4.1991255286921634</v>
      </c>
      <c r="H80" s="24">
        <f t="shared" si="11"/>
        <v>9.9125528692163734E-2</v>
      </c>
      <c r="I80" s="4">
        <f t="shared" si="14"/>
        <v>4.2</v>
      </c>
      <c r="J80" s="4">
        <f t="shared" si="15"/>
        <v>0.10000000000000053</v>
      </c>
      <c r="K80" s="4">
        <f t="shared" si="12"/>
        <v>4.3</v>
      </c>
      <c r="L80" s="4">
        <f t="shared" si="13"/>
        <v>0.20000000000000018</v>
      </c>
    </row>
    <row r="81" spans="1:12" hidden="1" x14ac:dyDescent="0.25">
      <c r="A81" s="2">
        <v>36526</v>
      </c>
      <c r="B81" s="4">
        <v>4</v>
      </c>
      <c r="C81" s="24">
        <f t="shared" si="16"/>
        <v>3.9580555084040654</v>
      </c>
      <c r="D81" s="24">
        <f t="shared" si="17"/>
        <v>-4.1944491595934608E-2</v>
      </c>
      <c r="E81" s="24">
        <f t="shared" si="18"/>
        <v>4.0213093627339171</v>
      </c>
      <c r="F81" s="24">
        <f t="shared" si="19"/>
        <v>2.1309362733917148E-2</v>
      </c>
      <c r="G81" s="24">
        <f t="shared" si="10"/>
        <v>4.1003991553007175</v>
      </c>
      <c r="H81" s="24">
        <f t="shared" si="11"/>
        <v>0.10039915530071752</v>
      </c>
      <c r="I81" s="4">
        <f t="shared" si="14"/>
        <v>4.0999999999999996</v>
      </c>
      <c r="J81" s="4">
        <f t="shared" si="15"/>
        <v>9.9999999999999645E-2</v>
      </c>
      <c r="K81" s="4">
        <f t="shared" si="12"/>
        <v>4.2249999999999996</v>
      </c>
      <c r="L81" s="4">
        <f t="shared" si="13"/>
        <v>0.22499999999999964</v>
      </c>
    </row>
    <row r="82" spans="1:12" hidden="1" x14ac:dyDescent="0.25">
      <c r="A82" s="2">
        <v>36617</v>
      </c>
      <c r="B82" s="4">
        <v>3.9</v>
      </c>
      <c r="C82" s="24">
        <f t="shared" si="16"/>
        <v>3.9132791720684281</v>
      </c>
      <c r="D82" s="24">
        <f t="shared" si="17"/>
        <v>1.3279172068428213E-2</v>
      </c>
      <c r="E82" s="24">
        <f t="shared" si="18"/>
        <v>3.9297020156022748</v>
      </c>
      <c r="F82" s="24">
        <f t="shared" si="19"/>
        <v>2.9702015602274923E-2</v>
      </c>
      <c r="G82" s="24">
        <f t="shared" si="10"/>
        <v>4.0010350675156303</v>
      </c>
      <c r="H82" s="24">
        <f t="shared" si="11"/>
        <v>0.10103506751563041</v>
      </c>
      <c r="I82" s="4">
        <f t="shared" si="14"/>
        <v>4</v>
      </c>
      <c r="J82" s="4">
        <f t="shared" si="15"/>
        <v>0.10000000000000009</v>
      </c>
      <c r="K82" s="4">
        <f t="shared" si="12"/>
        <v>4.1500000000000004</v>
      </c>
      <c r="L82" s="4">
        <f t="shared" si="13"/>
        <v>0.25000000000000044</v>
      </c>
    </row>
    <row r="83" spans="1:12" hidden="1" x14ac:dyDescent="0.25">
      <c r="A83" s="2">
        <v>36708</v>
      </c>
      <c r="B83" s="4">
        <v>4</v>
      </c>
      <c r="C83" s="24">
        <f t="shared" si="16"/>
        <v>3.846955734137655</v>
      </c>
      <c r="D83" s="24">
        <f t="shared" si="17"/>
        <v>-0.15304426586234499</v>
      </c>
      <c r="E83" s="24">
        <f t="shared" si="18"/>
        <v>3.879904767610268</v>
      </c>
      <c r="F83" s="24">
        <f t="shared" si="19"/>
        <v>-0.12009523238973197</v>
      </c>
      <c r="G83" s="24">
        <f t="shared" si="10"/>
        <v>3.9073906014792468</v>
      </c>
      <c r="H83" s="24">
        <f t="shared" si="11"/>
        <v>-9.2609398520753228E-2</v>
      </c>
      <c r="I83" s="4">
        <f t="shared" si="14"/>
        <v>3.9</v>
      </c>
      <c r="J83" s="4">
        <f t="shared" si="15"/>
        <v>-0.10000000000000009</v>
      </c>
      <c r="K83" s="4">
        <f t="shared" si="12"/>
        <v>4.05</v>
      </c>
      <c r="L83" s="4">
        <f t="shared" si="13"/>
        <v>4.9999999999999822E-2</v>
      </c>
    </row>
    <row r="84" spans="1:12" hidden="1" x14ac:dyDescent="0.25">
      <c r="A84" s="2">
        <v>36800</v>
      </c>
      <c r="B84" s="4">
        <v>3.9</v>
      </c>
      <c r="C84" s="24">
        <f t="shared" si="16"/>
        <v>3.8418391942220147</v>
      </c>
      <c r="D84" s="24">
        <f t="shared" si="17"/>
        <v>-5.8160805777985214E-2</v>
      </c>
      <c r="E84" s="24">
        <f t="shared" si="18"/>
        <v>3.8603612371689557</v>
      </c>
      <c r="F84" s="24">
        <f t="shared" si="19"/>
        <v>-3.9638762831044172E-2</v>
      </c>
      <c r="G84" s="24">
        <f t="shared" si="10"/>
        <v>3.8691618528967875</v>
      </c>
      <c r="H84" s="24">
        <f t="shared" si="11"/>
        <v>-3.0838147103212421E-2</v>
      </c>
      <c r="I84" s="4">
        <f t="shared" si="14"/>
        <v>4</v>
      </c>
      <c r="J84" s="4">
        <f t="shared" si="15"/>
        <v>0.10000000000000009</v>
      </c>
      <c r="K84" s="4">
        <f t="shared" si="12"/>
        <v>4</v>
      </c>
      <c r="L84" s="4">
        <f t="shared" si="13"/>
        <v>0.10000000000000009</v>
      </c>
    </row>
    <row r="85" spans="1:12" hidden="1" x14ac:dyDescent="0.25">
      <c r="A85" s="2">
        <v>36892</v>
      </c>
      <c r="B85" s="4">
        <v>4.2</v>
      </c>
      <c r="C85" s="24">
        <f t="shared" si="16"/>
        <v>3.8021808430831285</v>
      </c>
      <c r="D85" s="24">
        <f t="shared" si="17"/>
        <v>-0.39781915691687164</v>
      </c>
      <c r="E85" s="24">
        <f t="shared" si="18"/>
        <v>3.838600661850486</v>
      </c>
      <c r="F85" s="24">
        <f t="shared" si="19"/>
        <v>-0.36139933814951419</v>
      </c>
      <c r="G85" s="24">
        <f t="shared" si="10"/>
        <v>3.9001147994710261</v>
      </c>
      <c r="H85" s="24">
        <f t="shared" si="11"/>
        <v>-0.29988520052897405</v>
      </c>
      <c r="I85" s="4">
        <f t="shared" si="14"/>
        <v>3.9</v>
      </c>
      <c r="J85" s="4">
        <f t="shared" si="15"/>
        <v>-0.30000000000000027</v>
      </c>
      <c r="K85" s="4">
        <f t="shared" si="12"/>
        <v>3.95</v>
      </c>
      <c r="L85" s="4">
        <f t="shared" si="13"/>
        <v>-0.25</v>
      </c>
    </row>
    <row r="86" spans="1:12" hidden="1" x14ac:dyDescent="0.25">
      <c r="A86" s="2">
        <v>36982</v>
      </c>
      <c r="B86" s="4">
        <v>4.4000000000000004</v>
      </c>
      <c r="C86" s="24">
        <f t="shared" si="16"/>
        <v>3.8792474384833966</v>
      </c>
      <c r="D86" s="24">
        <f t="shared" si="17"/>
        <v>-0.52075256151660376</v>
      </c>
      <c r="E86" s="24">
        <f t="shared" si="18"/>
        <v>3.8991441338333348</v>
      </c>
      <c r="F86" s="24">
        <f t="shared" si="19"/>
        <v>-0.50085586616666555</v>
      </c>
      <c r="G86" s="24">
        <f t="shared" si="10"/>
        <v>4.2</v>
      </c>
      <c r="H86" s="24">
        <f t="shared" si="11"/>
        <v>-0.20000000000000018</v>
      </c>
      <c r="I86" s="4">
        <f t="shared" si="14"/>
        <v>4.2</v>
      </c>
      <c r="J86" s="4">
        <f t="shared" si="15"/>
        <v>-0.20000000000000018</v>
      </c>
      <c r="K86" s="4">
        <f t="shared" si="12"/>
        <v>4</v>
      </c>
      <c r="L86" s="4">
        <f t="shared" si="13"/>
        <v>-0.40000000000000036</v>
      </c>
    </row>
    <row r="87" spans="1:12" hidden="1" x14ac:dyDescent="0.25">
      <c r="A87" s="2">
        <v>37073</v>
      </c>
      <c r="B87" s="4">
        <v>4.8</v>
      </c>
      <c r="C87" s="24">
        <f t="shared" si="16"/>
        <v>3.9972026639952922</v>
      </c>
      <c r="D87" s="24">
        <f t="shared" si="17"/>
        <v>-0.8027973360047076</v>
      </c>
      <c r="E87" s="24">
        <f t="shared" si="18"/>
        <v>4.0833107865779725</v>
      </c>
      <c r="F87" s="24">
        <f t="shared" si="19"/>
        <v>-0.71668921342202729</v>
      </c>
      <c r="G87" s="24">
        <f t="shared" si="10"/>
        <v>4.4000000000000004</v>
      </c>
      <c r="H87" s="24">
        <f t="shared" si="11"/>
        <v>-0.39999999999999947</v>
      </c>
      <c r="I87" s="4">
        <f t="shared" si="14"/>
        <v>4.4000000000000004</v>
      </c>
      <c r="J87" s="4">
        <f t="shared" si="15"/>
        <v>-0.39999999999999947</v>
      </c>
      <c r="K87" s="4">
        <f t="shared" si="12"/>
        <v>4.125</v>
      </c>
      <c r="L87" s="4">
        <f t="shared" si="13"/>
        <v>-0.67499999999999982</v>
      </c>
    </row>
    <row r="88" spans="1:12" hidden="1" x14ac:dyDescent="0.25">
      <c r="A88" s="2">
        <v>37165</v>
      </c>
      <c r="B88" s="4">
        <v>5.5</v>
      </c>
      <c r="C88" s="24">
        <f t="shared" si="16"/>
        <v>4.2694362737239899</v>
      </c>
      <c r="D88" s="24">
        <f t="shared" si="17"/>
        <v>-1.2305637262760101</v>
      </c>
      <c r="E88" s="24">
        <f t="shared" si="18"/>
        <v>5.1799983712059197</v>
      </c>
      <c r="F88" s="24">
        <f t="shared" si="19"/>
        <v>-0.32000162879408034</v>
      </c>
      <c r="G88" s="24">
        <f t="shared" si="10"/>
        <v>4.8</v>
      </c>
      <c r="H88" s="24">
        <f t="shared" si="11"/>
        <v>-0.70000000000000018</v>
      </c>
      <c r="I88" s="4">
        <f t="shared" si="14"/>
        <v>4.8</v>
      </c>
      <c r="J88" s="4">
        <f t="shared" si="15"/>
        <v>-0.70000000000000018</v>
      </c>
      <c r="K88" s="4">
        <f t="shared" si="12"/>
        <v>4.3250000000000002</v>
      </c>
      <c r="L88" s="4">
        <f t="shared" si="13"/>
        <v>-1.1749999999999998</v>
      </c>
    </row>
    <row r="89" spans="1:12" hidden="1" x14ac:dyDescent="0.25">
      <c r="A89" s="2">
        <v>37257</v>
      </c>
      <c r="B89" s="4">
        <v>5.7</v>
      </c>
      <c r="C89" s="24">
        <f t="shared" si="16"/>
        <v>4.7411249249662433</v>
      </c>
      <c r="D89" s="24">
        <f t="shared" si="17"/>
        <v>-0.95887507503375691</v>
      </c>
      <c r="E89" s="24">
        <f t="shared" si="18"/>
        <v>4.9441411147911696</v>
      </c>
      <c r="F89" s="24">
        <f t="shared" si="19"/>
        <v>-0.7558588852088306</v>
      </c>
      <c r="G89" s="24">
        <f t="shared" si="10"/>
        <v>5.5</v>
      </c>
      <c r="H89" s="24">
        <f t="shared" si="11"/>
        <v>-0.20000000000000018</v>
      </c>
      <c r="I89" s="4">
        <f t="shared" si="14"/>
        <v>5.5</v>
      </c>
      <c r="J89" s="4">
        <f t="shared" si="15"/>
        <v>-0.20000000000000018</v>
      </c>
      <c r="K89" s="4">
        <f t="shared" si="12"/>
        <v>4.7250000000000005</v>
      </c>
      <c r="L89" s="4">
        <f t="shared" si="13"/>
        <v>-0.97499999999999964</v>
      </c>
    </row>
    <row r="90" spans="1:12" hidden="1" x14ac:dyDescent="0.25">
      <c r="A90" s="2">
        <v>37347</v>
      </c>
      <c r="B90" s="4">
        <v>5.8</v>
      </c>
      <c r="C90" s="24">
        <f t="shared" si="16"/>
        <v>5.2057935946723859</v>
      </c>
      <c r="D90" s="24">
        <f t="shared" si="17"/>
        <v>-0.59420640532761393</v>
      </c>
      <c r="E90" s="24">
        <f t="shared" si="18"/>
        <v>5.9487848676953821</v>
      </c>
      <c r="F90" s="24">
        <f t="shared" si="19"/>
        <v>0.14878486769538224</v>
      </c>
      <c r="G90" s="24">
        <f t="shared" si="10"/>
        <v>5.7</v>
      </c>
      <c r="H90" s="24">
        <f t="shared" si="11"/>
        <v>-9.9999999999999645E-2</v>
      </c>
      <c r="I90" s="4">
        <f t="shared" si="14"/>
        <v>5.7</v>
      </c>
      <c r="J90" s="4">
        <f t="shared" si="15"/>
        <v>-9.9999999999999645E-2</v>
      </c>
      <c r="K90" s="4">
        <f t="shared" si="12"/>
        <v>5.0999999999999996</v>
      </c>
      <c r="L90" s="4">
        <f t="shared" si="13"/>
        <v>-0.70000000000000018</v>
      </c>
    </row>
    <row r="91" spans="1:12" hidden="1" x14ac:dyDescent="0.25">
      <c r="A91" s="2">
        <v>37438</v>
      </c>
      <c r="B91" s="4">
        <v>5.7</v>
      </c>
      <c r="C91" s="24">
        <f t="shared" si="16"/>
        <v>5.6414599405890087</v>
      </c>
      <c r="D91" s="24">
        <f t="shared" si="17"/>
        <v>-5.8540059410991496E-2</v>
      </c>
      <c r="E91" s="24">
        <f t="shared" si="18"/>
        <v>5.9955904528205091</v>
      </c>
      <c r="F91" s="24">
        <f t="shared" si="19"/>
        <v>0.29559045282050889</v>
      </c>
      <c r="G91" s="24">
        <f t="shared" ref="G91:G154" si="20">_xlfn.FORECAST.ETS(A90,B67:B90,A67:A90)</f>
        <v>5.0979785475556803</v>
      </c>
      <c r="H91" s="24">
        <f t="shared" ref="H91:H154" si="21">G91-B91</f>
        <v>-0.60202145244431993</v>
      </c>
      <c r="I91" s="4">
        <f t="shared" si="14"/>
        <v>5.8</v>
      </c>
      <c r="J91" s="4">
        <f t="shared" si="15"/>
        <v>9.9999999999999645E-2</v>
      </c>
      <c r="K91" s="4">
        <f t="shared" si="12"/>
        <v>5.45</v>
      </c>
      <c r="L91" s="4">
        <f t="shared" si="13"/>
        <v>-0.25</v>
      </c>
    </row>
    <row r="92" spans="1:12" hidden="1" x14ac:dyDescent="0.25">
      <c r="A92" s="2">
        <v>37530</v>
      </c>
      <c r="B92" s="4">
        <v>5.9</v>
      </c>
      <c r="C92" s="24">
        <f t="shared" si="16"/>
        <v>5.9576322519322673</v>
      </c>
      <c r="D92" s="24">
        <f t="shared" si="17"/>
        <v>5.7632251932266954E-2</v>
      </c>
      <c r="E92" s="24">
        <f t="shared" si="18"/>
        <v>5.7624935614053738</v>
      </c>
      <c r="F92" s="24">
        <f t="shared" si="19"/>
        <v>-0.13750643859462652</v>
      </c>
      <c r="G92" s="24">
        <f t="shared" si="20"/>
        <v>4.9696462841432636</v>
      </c>
      <c r="H92" s="24">
        <f t="shared" si="21"/>
        <v>-0.93035371585673676</v>
      </c>
      <c r="I92" s="4">
        <f t="shared" si="14"/>
        <v>5.7</v>
      </c>
      <c r="J92" s="4">
        <f t="shared" si="15"/>
        <v>-0.20000000000000018</v>
      </c>
      <c r="K92" s="4">
        <f t="shared" si="12"/>
        <v>5.6749999999999998</v>
      </c>
      <c r="L92" s="4">
        <f t="shared" si="13"/>
        <v>-0.22500000000000053</v>
      </c>
    </row>
    <row r="93" spans="1:12" hidden="1" x14ac:dyDescent="0.25">
      <c r="A93" s="2">
        <v>37622</v>
      </c>
      <c r="B93" s="4">
        <v>5.9</v>
      </c>
      <c r="C93" s="24">
        <f t="shared" si="16"/>
        <v>6.2506801692749434</v>
      </c>
      <c r="D93" s="24">
        <f t="shared" si="17"/>
        <v>0.35068016927494305</v>
      </c>
      <c r="E93" s="24">
        <f t="shared" si="18"/>
        <v>6.2517749866644818</v>
      </c>
      <c r="F93" s="24">
        <f t="shared" si="19"/>
        <v>0.35177498666448148</v>
      </c>
      <c r="G93" s="24">
        <f t="shared" si="20"/>
        <v>5.9</v>
      </c>
      <c r="H93" s="24">
        <f t="shared" si="21"/>
        <v>0</v>
      </c>
      <c r="I93" s="4">
        <f t="shared" si="14"/>
        <v>5.9</v>
      </c>
      <c r="J93" s="4">
        <f t="shared" si="15"/>
        <v>0</v>
      </c>
      <c r="K93" s="4">
        <f t="shared" si="12"/>
        <v>5.7750000000000004</v>
      </c>
      <c r="L93" s="4">
        <f t="shared" si="13"/>
        <v>-0.125</v>
      </c>
    </row>
    <row r="94" spans="1:12" hidden="1" x14ac:dyDescent="0.25">
      <c r="A94" s="2">
        <v>37712</v>
      </c>
      <c r="B94" s="4">
        <v>6.1</v>
      </c>
      <c r="C94" s="24">
        <f t="shared" si="16"/>
        <v>6.4346154999740861</v>
      </c>
      <c r="D94" s="24">
        <f t="shared" si="17"/>
        <v>0.33461549997408646</v>
      </c>
      <c r="E94" s="24">
        <f t="shared" si="18"/>
        <v>6.5618305034975153</v>
      </c>
      <c r="F94" s="24">
        <f t="shared" si="19"/>
        <v>0.46183050349751564</v>
      </c>
      <c r="G94" s="24">
        <f t="shared" si="20"/>
        <v>5.4335798837018672</v>
      </c>
      <c r="H94" s="24">
        <f t="shared" si="21"/>
        <v>-0.66642011629813247</v>
      </c>
      <c r="I94" s="4">
        <f t="shared" si="14"/>
        <v>5.9</v>
      </c>
      <c r="J94" s="4">
        <f t="shared" si="15"/>
        <v>-0.19999999999999929</v>
      </c>
      <c r="K94" s="4">
        <f t="shared" si="12"/>
        <v>5.8249999999999993</v>
      </c>
      <c r="L94" s="4">
        <f t="shared" si="13"/>
        <v>-0.27500000000000036</v>
      </c>
    </row>
    <row r="95" spans="1:12" hidden="1" x14ac:dyDescent="0.25">
      <c r="A95" s="2">
        <v>37803</v>
      </c>
      <c r="B95" s="4">
        <v>6.1</v>
      </c>
      <c r="C95" s="24">
        <f t="shared" si="16"/>
        <v>6.5816161159072806</v>
      </c>
      <c r="D95" s="24">
        <f t="shared" si="17"/>
        <v>0.48161611590728093</v>
      </c>
      <c r="E95" s="24">
        <f t="shared" si="18"/>
        <v>6.3218181818181804</v>
      </c>
      <c r="F95" s="24">
        <f t="shared" si="19"/>
        <v>0.2218181818181808</v>
      </c>
      <c r="G95" s="24">
        <f t="shared" si="20"/>
        <v>6.1</v>
      </c>
      <c r="H95" s="24">
        <f t="shared" si="21"/>
        <v>0</v>
      </c>
      <c r="I95" s="4">
        <f t="shared" si="14"/>
        <v>6.1</v>
      </c>
      <c r="J95" s="4">
        <f t="shared" si="15"/>
        <v>0</v>
      </c>
      <c r="K95" s="4">
        <f t="shared" si="12"/>
        <v>5.9</v>
      </c>
      <c r="L95" s="4">
        <f t="shared" si="13"/>
        <v>-0.19999999999999929</v>
      </c>
    </row>
    <row r="96" spans="1:12" hidden="1" x14ac:dyDescent="0.25">
      <c r="A96" s="2">
        <v>37895</v>
      </c>
      <c r="B96" s="4">
        <v>5.8</v>
      </c>
      <c r="C96" s="24">
        <f t="shared" si="16"/>
        <v>6.6524763970631966</v>
      </c>
      <c r="D96" s="24">
        <f t="shared" si="17"/>
        <v>0.85247639706319678</v>
      </c>
      <c r="E96" s="24">
        <f t="shared" si="18"/>
        <v>6.1668116606330203</v>
      </c>
      <c r="F96" s="24">
        <f t="shared" si="19"/>
        <v>0.36681166063302051</v>
      </c>
      <c r="G96" s="24">
        <f t="shared" si="20"/>
        <v>6.1</v>
      </c>
      <c r="H96" s="24">
        <f t="shared" si="21"/>
        <v>0.29999999999999982</v>
      </c>
      <c r="I96" s="4">
        <f t="shared" si="14"/>
        <v>6.1</v>
      </c>
      <c r="J96" s="4">
        <f t="shared" si="15"/>
        <v>0.29999999999999982</v>
      </c>
      <c r="K96" s="4">
        <f t="shared" si="12"/>
        <v>6</v>
      </c>
      <c r="L96" s="4">
        <f t="shared" si="13"/>
        <v>0.20000000000000018</v>
      </c>
    </row>
    <row r="97" spans="1:12" hidden="1" x14ac:dyDescent="0.25">
      <c r="A97" s="2">
        <v>37987</v>
      </c>
      <c r="B97" s="4">
        <v>5.7</v>
      </c>
      <c r="C97" s="24">
        <f t="shared" si="16"/>
        <v>6.5048456269849169</v>
      </c>
      <c r="D97" s="24">
        <f t="shared" si="17"/>
        <v>0.80484562698491668</v>
      </c>
      <c r="E97" s="24">
        <f t="shared" si="18"/>
        <v>5.9318181818181817</v>
      </c>
      <c r="F97" s="24">
        <f t="shared" si="19"/>
        <v>0.23181818181818148</v>
      </c>
      <c r="G97" s="24">
        <f t="shared" si="20"/>
        <v>5.8008105655473949</v>
      </c>
      <c r="H97" s="24">
        <f t="shared" si="21"/>
        <v>0.10081056554739476</v>
      </c>
      <c r="I97" s="4">
        <f t="shared" si="14"/>
        <v>5.8</v>
      </c>
      <c r="J97" s="4">
        <f t="shared" si="15"/>
        <v>9.9999999999999645E-2</v>
      </c>
      <c r="K97" s="4">
        <f t="shared" si="12"/>
        <v>5.9750000000000005</v>
      </c>
      <c r="L97" s="4">
        <f t="shared" si="13"/>
        <v>0.27500000000000036</v>
      </c>
    </row>
    <row r="98" spans="1:12" hidden="1" x14ac:dyDescent="0.25">
      <c r="A98" s="2">
        <v>38078</v>
      </c>
      <c r="B98" s="4">
        <v>5.6</v>
      </c>
      <c r="C98" s="24">
        <f t="shared" si="16"/>
        <v>6.2988941574028416</v>
      </c>
      <c r="D98" s="24">
        <f t="shared" si="17"/>
        <v>0.698894157402842</v>
      </c>
      <c r="E98" s="24">
        <f t="shared" si="18"/>
        <v>5.7910492170357379</v>
      </c>
      <c r="F98" s="24">
        <f t="shared" si="19"/>
        <v>0.19104921703573829</v>
      </c>
      <c r="G98" s="24">
        <f t="shared" si="20"/>
        <v>5.7236736218887412</v>
      </c>
      <c r="H98" s="24">
        <f t="shared" si="21"/>
        <v>0.12367362188874154</v>
      </c>
      <c r="I98" s="4">
        <f t="shared" si="14"/>
        <v>5.7</v>
      </c>
      <c r="J98" s="4">
        <f t="shared" si="15"/>
        <v>0.10000000000000053</v>
      </c>
      <c r="K98" s="4">
        <f t="shared" si="12"/>
        <v>5.9249999999999998</v>
      </c>
      <c r="L98" s="4">
        <f t="shared" si="13"/>
        <v>0.32500000000000018</v>
      </c>
    </row>
    <row r="99" spans="1:12" hidden="1" x14ac:dyDescent="0.25">
      <c r="A99" s="2">
        <v>38169</v>
      </c>
      <c r="B99" s="4">
        <v>5.4</v>
      </c>
      <c r="C99" s="24">
        <f t="shared" si="16"/>
        <v>6.0347423137957001</v>
      </c>
      <c r="D99" s="24">
        <f t="shared" si="17"/>
        <v>0.63474231379569979</v>
      </c>
      <c r="E99" s="24">
        <f t="shared" si="18"/>
        <v>5.8306272799128775</v>
      </c>
      <c r="F99" s="24">
        <f t="shared" si="19"/>
        <v>0.43062727991287719</v>
      </c>
      <c r="G99" s="24">
        <f t="shared" si="20"/>
        <v>5.6682172859070912</v>
      </c>
      <c r="H99" s="24">
        <f t="shared" si="21"/>
        <v>0.26821728590709082</v>
      </c>
      <c r="I99" s="4">
        <f t="shared" si="14"/>
        <v>5.6</v>
      </c>
      <c r="J99" s="4">
        <f t="shared" si="15"/>
        <v>0.19999999999999929</v>
      </c>
      <c r="K99" s="4">
        <f t="shared" si="12"/>
        <v>5.7999999999999989</v>
      </c>
      <c r="L99" s="4">
        <f t="shared" si="13"/>
        <v>0.39999999999999858</v>
      </c>
    </row>
    <row r="100" spans="1:12" hidden="1" x14ac:dyDescent="0.25">
      <c r="A100" s="2">
        <v>38261</v>
      </c>
      <c r="B100" s="4">
        <v>5.4</v>
      </c>
      <c r="C100" s="24">
        <f t="shared" si="16"/>
        <v>5.7345419872553176</v>
      </c>
      <c r="D100" s="24">
        <f t="shared" si="17"/>
        <v>0.33454198725531725</v>
      </c>
      <c r="E100" s="24">
        <f t="shared" si="18"/>
        <v>5.6176039638464479</v>
      </c>
      <c r="F100" s="24">
        <f t="shared" si="19"/>
        <v>0.21760396384644753</v>
      </c>
      <c r="G100" s="24">
        <f t="shared" si="20"/>
        <v>5.4</v>
      </c>
      <c r="H100" s="24">
        <f t="shared" si="21"/>
        <v>0</v>
      </c>
      <c r="I100" s="4">
        <f t="shared" si="14"/>
        <v>5.4</v>
      </c>
      <c r="J100" s="4">
        <f t="shared" si="15"/>
        <v>0</v>
      </c>
      <c r="K100" s="4">
        <f t="shared" si="12"/>
        <v>5.625</v>
      </c>
      <c r="L100" s="4">
        <f t="shared" si="13"/>
        <v>0.22499999999999964</v>
      </c>
    </row>
    <row r="101" spans="1:12" hidden="1" x14ac:dyDescent="0.25">
      <c r="A101" s="2">
        <v>38353</v>
      </c>
      <c r="B101" s="4">
        <v>5.3</v>
      </c>
      <c r="C101" s="24">
        <f t="shared" si="16"/>
        <v>5.5553547302975215</v>
      </c>
      <c r="D101" s="24">
        <f t="shared" si="17"/>
        <v>0.25535473029752165</v>
      </c>
      <c r="E101" s="24">
        <f t="shared" si="18"/>
        <v>5.3231656466606276</v>
      </c>
      <c r="F101" s="24">
        <f t="shared" si="19"/>
        <v>2.3165646660627814E-2</v>
      </c>
      <c r="G101" s="24">
        <f t="shared" si="20"/>
        <v>5.4</v>
      </c>
      <c r="H101" s="24">
        <f t="shared" si="21"/>
        <v>0.10000000000000053</v>
      </c>
      <c r="I101" s="4">
        <f t="shared" si="14"/>
        <v>5.4</v>
      </c>
      <c r="J101" s="4">
        <f t="shared" si="15"/>
        <v>0.10000000000000053</v>
      </c>
      <c r="K101" s="4">
        <f t="shared" si="12"/>
        <v>5.5250000000000004</v>
      </c>
      <c r="L101" s="4">
        <f t="shared" si="13"/>
        <v>0.22500000000000053</v>
      </c>
    </row>
    <row r="102" spans="1:12" hidden="1" x14ac:dyDescent="0.25">
      <c r="A102" s="2">
        <v>38443</v>
      </c>
      <c r="B102" s="4">
        <v>5.0999999999999996</v>
      </c>
      <c r="C102" s="24">
        <f t="shared" si="16"/>
        <v>5.3911196968284187</v>
      </c>
      <c r="D102" s="24">
        <f t="shared" si="17"/>
        <v>0.29111969682841909</v>
      </c>
      <c r="E102" s="24">
        <f t="shared" si="18"/>
        <v>5.2119658978082919</v>
      </c>
      <c r="F102" s="24">
        <f t="shared" si="19"/>
        <v>0.11196589780829225</v>
      </c>
      <c r="G102" s="24">
        <f t="shared" si="20"/>
        <v>5.3</v>
      </c>
      <c r="H102" s="24">
        <f t="shared" si="21"/>
        <v>0.20000000000000018</v>
      </c>
      <c r="I102" s="4">
        <f t="shared" si="14"/>
        <v>5.3</v>
      </c>
      <c r="J102" s="4">
        <f t="shared" si="15"/>
        <v>0.20000000000000018</v>
      </c>
      <c r="K102" s="4">
        <f t="shared" si="12"/>
        <v>5.4249999999999998</v>
      </c>
      <c r="L102" s="4">
        <f t="shared" si="13"/>
        <v>0.32500000000000018</v>
      </c>
    </row>
    <row r="103" spans="1:12" hidden="1" x14ac:dyDescent="0.25">
      <c r="A103" s="2">
        <v>38534</v>
      </c>
      <c r="B103" s="4">
        <v>5</v>
      </c>
      <c r="C103" s="24">
        <f t="shared" si="16"/>
        <v>5.1991094710490486</v>
      </c>
      <c r="D103" s="24">
        <f t="shared" si="17"/>
        <v>0.19910947104904864</v>
      </c>
      <c r="E103" s="24">
        <f t="shared" si="18"/>
        <v>5.0191690510949787</v>
      </c>
      <c r="F103" s="24">
        <f t="shared" si="19"/>
        <v>1.9169051094978684E-2</v>
      </c>
      <c r="G103" s="24">
        <f t="shared" si="20"/>
        <v>5.0999999999999996</v>
      </c>
      <c r="H103" s="24">
        <f t="shared" si="21"/>
        <v>9.9999999999999645E-2</v>
      </c>
      <c r="I103" s="4">
        <f t="shared" si="14"/>
        <v>5.0999999999999996</v>
      </c>
      <c r="J103" s="4">
        <f t="shared" si="15"/>
        <v>9.9999999999999645E-2</v>
      </c>
      <c r="K103" s="4">
        <f t="shared" si="12"/>
        <v>5.3000000000000007</v>
      </c>
      <c r="L103" s="4">
        <f t="shared" si="13"/>
        <v>0.30000000000000071</v>
      </c>
    </row>
    <row r="104" spans="1:12" hidden="1" x14ac:dyDescent="0.25">
      <c r="A104" s="2">
        <v>38626</v>
      </c>
      <c r="B104" s="4">
        <v>5</v>
      </c>
      <c r="C104" s="24">
        <f t="shared" si="16"/>
        <v>4.9831324268600881</v>
      </c>
      <c r="D104" s="24">
        <f t="shared" si="17"/>
        <v>-1.686757313991194E-2</v>
      </c>
      <c r="E104" s="24">
        <f t="shared" si="18"/>
        <v>4.8941877374168525</v>
      </c>
      <c r="F104" s="24">
        <f t="shared" si="19"/>
        <v>-0.10581226258314747</v>
      </c>
      <c r="G104" s="24">
        <f t="shared" si="20"/>
        <v>4.9871627076440381</v>
      </c>
      <c r="H104" s="24">
        <f t="shared" si="21"/>
        <v>-1.2837292355961871E-2</v>
      </c>
      <c r="I104" s="4">
        <f t="shared" si="14"/>
        <v>5</v>
      </c>
      <c r="J104" s="4">
        <f t="shared" si="15"/>
        <v>0</v>
      </c>
      <c r="K104" s="4">
        <f t="shared" si="12"/>
        <v>5.1999999999999993</v>
      </c>
      <c r="L104" s="4">
        <f t="shared" si="13"/>
        <v>0.19999999999999929</v>
      </c>
    </row>
    <row r="105" spans="1:12" hidden="1" x14ac:dyDescent="0.25">
      <c r="A105" s="2">
        <v>38718</v>
      </c>
      <c r="B105" s="4">
        <v>4.7</v>
      </c>
      <c r="C105" s="24">
        <f t="shared" si="16"/>
        <v>4.8415152786017899</v>
      </c>
      <c r="D105" s="24">
        <f t="shared" si="17"/>
        <v>0.1415152786017897</v>
      </c>
      <c r="E105" s="24">
        <f t="shared" si="18"/>
        <v>4.7992008685533438</v>
      </c>
      <c r="F105" s="24">
        <f t="shared" si="19"/>
        <v>9.9200868553343646E-2</v>
      </c>
      <c r="G105" s="24">
        <f t="shared" si="20"/>
        <v>4.9322873752815406</v>
      </c>
      <c r="H105" s="24">
        <f t="shared" si="21"/>
        <v>0.23228737528154042</v>
      </c>
      <c r="I105" s="4">
        <f t="shared" si="14"/>
        <v>5</v>
      </c>
      <c r="J105" s="4">
        <f t="shared" si="15"/>
        <v>0.29999999999999982</v>
      </c>
      <c r="K105" s="4">
        <f t="shared" si="12"/>
        <v>5.0999999999999996</v>
      </c>
      <c r="L105" s="4">
        <f t="shared" si="13"/>
        <v>0.39999999999999947</v>
      </c>
    </row>
    <row r="106" spans="1:12" hidden="1" x14ac:dyDescent="0.25">
      <c r="A106" s="2">
        <v>38808</v>
      </c>
      <c r="B106" s="4">
        <v>4.5999999999999996</v>
      </c>
      <c r="C106" s="24">
        <f t="shared" si="16"/>
        <v>4.6438341327200732</v>
      </c>
      <c r="D106" s="24">
        <f t="shared" si="17"/>
        <v>4.3834132720073526E-2</v>
      </c>
      <c r="E106" s="24">
        <f t="shared" si="18"/>
        <v>4.6366233281967926</v>
      </c>
      <c r="F106" s="24">
        <f t="shared" si="19"/>
        <v>3.6623328196792926E-2</v>
      </c>
      <c r="G106" s="24">
        <f t="shared" si="20"/>
        <v>4.7004772524220293</v>
      </c>
      <c r="H106" s="24">
        <f t="shared" si="21"/>
        <v>0.10047725242202965</v>
      </c>
      <c r="I106" s="4">
        <f t="shared" si="14"/>
        <v>4.7</v>
      </c>
      <c r="J106" s="4">
        <f t="shared" si="15"/>
        <v>0.10000000000000053</v>
      </c>
      <c r="K106" s="4">
        <f t="shared" si="12"/>
        <v>4.95</v>
      </c>
      <c r="L106" s="4">
        <f t="shared" si="13"/>
        <v>0.35000000000000053</v>
      </c>
    </row>
    <row r="107" spans="1:12" hidden="1" x14ac:dyDescent="0.25">
      <c r="A107" s="2">
        <v>38899</v>
      </c>
      <c r="B107" s="4">
        <v>4.5999999999999996</v>
      </c>
      <c r="C107" s="24">
        <f t="shared" si="16"/>
        <v>4.507527693862265</v>
      </c>
      <c r="D107" s="24">
        <f t="shared" si="17"/>
        <v>-9.2472306137734606E-2</v>
      </c>
      <c r="E107" s="24">
        <f t="shared" si="18"/>
        <v>4.5269372581653604</v>
      </c>
      <c r="F107" s="24">
        <f t="shared" si="19"/>
        <v>-7.3062741834639233E-2</v>
      </c>
      <c r="G107" s="24">
        <f t="shared" si="20"/>
        <v>4.5998405467019712</v>
      </c>
      <c r="H107" s="24">
        <f t="shared" si="21"/>
        <v>-1.5945329802846686E-4</v>
      </c>
      <c r="I107" s="4">
        <f t="shared" si="14"/>
        <v>4.5999999999999996</v>
      </c>
      <c r="J107" s="4">
        <f t="shared" si="15"/>
        <v>0</v>
      </c>
      <c r="K107" s="4">
        <f t="shared" si="12"/>
        <v>4.8249999999999993</v>
      </c>
      <c r="L107" s="4">
        <f t="shared" si="13"/>
        <v>0.22499999999999964</v>
      </c>
    </row>
    <row r="108" spans="1:12" hidden="1" x14ac:dyDescent="0.25">
      <c r="A108" s="2">
        <v>38991</v>
      </c>
      <c r="B108" s="4">
        <v>4.4000000000000004</v>
      </c>
      <c r="C108" s="24">
        <f t="shared" si="16"/>
        <v>4.4378163537470598</v>
      </c>
      <c r="D108" s="24">
        <f t="shared" si="17"/>
        <v>3.7816353747059495E-2</v>
      </c>
      <c r="E108" s="24">
        <f t="shared" si="18"/>
        <v>4.5194394880715913</v>
      </c>
      <c r="F108" s="24">
        <f t="shared" si="19"/>
        <v>0.11943948807159099</v>
      </c>
      <c r="G108" s="24">
        <f t="shared" si="20"/>
        <v>4.5997324327628863</v>
      </c>
      <c r="H108" s="24">
        <f t="shared" si="21"/>
        <v>0.19973243276288599</v>
      </c>
      <c r="I108" s="4">
        <f t="shared" si="14"/>
        <v>4.5999999999999996</v>
      </c>
      <c r="J108" s="4">
        <f t="shared" si="15"/>
        <v>0.19999999999999929</v>
      </c>
      <c r="K108" s="4">
        <f t="shared" si="12"/>
        <v>4.7249999999999996</v>
      </c>
      <c r="L108" s="4">
        <f t="shared" si="13"/>
        <v>0.32499999999999929</v>
      </c>
    </row>
    <row r="109" spans="1:12" hidden="1" x14ac:dyDescent="0.25">
      <c r="A109" s="2">
        <v>39083</v>
      </c>
      <c r="B109" s="4">
        <v>4.5</v>
      </c>
      <c r="C109" s="24">
        <f t="shared" si="16"/>
        <v>4.3064761527068001</v>
      </c>
      <c r="D109" s="24">
        <f t="shared" si="17"/>
        <v>-0.19352384729319994</v>
      </c>
      <c r="E109" s="24">
        <f t="shared" si="18"/>
        <v>4.3044564038690112</v>
      </c>
      <c r="F109" s="24">
        <f t="shared" si="19"/>
        <v>-0.19554359613098882</v>
      </c>
      <c r="G109" s="24">
        <f t="shared" si="20"/>
        <v>4.4002125244342443</v>
      </c>
      <c r="H109" s="24">
        <f t="shared" si="21"/>
        <v>-9.9787475565755734E-2</v>
      </c>
      <c r="I109" s="4">
        <f t="shared" si="14"/>
        <v>4.4000000000000004</v>
      </c>
      <c r="J109" s="4">
        <f t="shared" si="15"/>
        <v>-9.9999999999999645E-2</v>
      </c>
      <c r="K109" s="4">
        <f t="shared" si="12"/>
        <v>4.5750000000000002</v>
      </c>
      <c r="L109" s="4">
        <f t="shared" si="13"/>
        <v>7.5000000000000178E-2</v>
      </c>
    </row>
    <row r="110" spans="1:12" hidden="1" x14ac:dyDescent="0.25">
      <c r="A110" s="2">
        <v>39173</v>
      </c>
      <c r="B110" s="4">
        <v>4.5</v>
      </c>
      <c r="C110" s="24">
        <f t="shared" si="16"/>
        <v>4.2539349870459162</v>
      </c>
      <c r="D110" s="24">
        <f t="shared" si="17"/>
        <v>-0.24606501295408378</v>
      </c>
      <c r="E110" s="24">
        <f t="shared" si="18"/>
        <v>4.267304166530149</v>
      </c>
      <c r="F110" s="24">
        <f t="shared" si="19"/>
        <v>-0.23269583346985101</v>
      </c>
      <c r="G110" s="24">
        <f t="shared" si="20"/>
        <v>4.435948777138969</v>
      </c>
      <c r="H110" s="24">
        <f t="shared" si="21"/>
        <v>-6.4051222861031043E-2</v>
      </c>
      <c r="I110" s="4">
        <f t="shared" si="14"/>
        <v>4.5</v>
      </c>
      <c r="J110" s="4">
        <f t="shared" si="15"/>
        <v>0</v>
      </c>
      <c r="K110" s="4">
        <f t="shared" si="12"/>
        <v>4.5250000000000004</v>
      </c>
      <c r="L110" s="4">
        <f t="shared" si="13"/>
        <v>2.5000000000000355E-2</v>
      </c>
    </row>
    <row r="111" spans="1:12" hidden="1" x14ac:dyDescent="0.25">
      <c r="A111" s="2">
        <v>39264</v>
      </c>
      <c r="B111" s="4">
        <v>4.7</v>
      </c>
      <c r="C111" s="24">
        <f t="shared" si="16"/>
        <v>4.2326387168975543</v>
      </c>
      <c r="D111" s="24">
        <f t="shared" si="17"/>
        <v>-0.46736128310244585</v>
      </c>
      <c r="E111" s="24">
        <f t="shared" si="18"/>
        <v>4.251610501870065</v>
      </c>
      <c r="F111" s="24">
        <f t="shared" si="19"/>
        <v>-0.44838949812993523</v>
      </c>
      <c r="G111" s="24">
        <f t="shared" si="20"/>
        <v>4.499963467832826</v>
      </c>
      <c r="H111" s="24">
        <f t="shared" si="21"/>
        <v>-0.20003653216717421</v>
      </c>
      <c r="I111" s="4">
        <f t="shared" si="14"/>
        <v>4.5</v>
      </c>
      <c r="J111" s="4">
        <f t="shared" si="15"/>
        <v>-0.20000000000000018</v>
      </c>
      <c r="K111" s="4">
        <f t="shared" si="12"/>
        <v>4.5</v>
      </c>
      <c r="L111" s="4">
        <f t="shared" si="13"/>
        <v>-0.20000000000000018</v>
      </c>
    </row>
    <row r="112" spans="1:12" hidden="1" x14ac:dyDescent="0.25">
      <c r="A112" s="2">
        <v>39356</v>
      </c>
      <c r="B112" s="4">
        <v>4.8</v>
      </c>
      <c r="C112" s="24">
        <f t="shared" si="16"/>
        <v>4.2844469164976715</v>
      </c>
      <c r="D112" s="24">
        <f t="shared" si="17"/>
        <v>-0.51555308350232831</v>
      </c>
      <c r="E112" s="24">
        <f t="shared" si="18"/>
        <v>4.625454545454545</v>
      </c>
      <c r="F112" s="24">
        <f t="shared" si="19"/>
        <v>-0.17454545454545478</v>
      </c>
      <c r="G112" s="24">
        <f t="shared" si="20"/>
        <v>4.6994689086948807</v>
      </c>
      <c r="H112" s="24">
        <f t="shared" si="21"/>
        <v>-0.10053109130511917</v>
      </c>
      <c r="I112" s="4">
        <f t="shared" si="14"/>
        <v>4.7</v>
      </c>
      <c r="J112" s="4">
        <f t="shared" si="15"/>
        <v>-9.9999999999999645E-2</v>
      </c>
      <c r="K112" s="4">
        <f t="shared" si="12"/>
        <v>4.5250000000000004</v>
      </c>
      <c r="L112" s="4">
        <f t="shared" si="13"/>
        <v>-0.27499999999999947</v>
      </c>
    </row>
    <row r="113" spans="1:12" hidden="1" x14ac:dyDescent="0.25">
      <c r="A113" s="2">
        <v>39448</v>
      </c>
      <c r="B113" s="4">
        <v>5</v>
      </c>
      <c r="C113" s="24">
        <f t="shared" si="16"/>
        <v>4.4023854541135776</v>
      </c>
      <c r="D113" s="24">
        <f t="shared" si="17"/>
        <v>-0.59761454588642238</v>
      </c>
      <c r="E113" s="24">
        <f t="shared" si="18"/>
        <v>4.5075520986872526</v>
      </c>
      <c r="F113" s="24">
        <f t="shared" si="19"/>
        <v>-0.4924479013127474</v>
      </c>
      <c r="G113" s="24">
        <f t="shared" si="20"/>
        <v>4.7799573136726909</v>
      </c>
      <c r="H113" s="24">
        <f t="shared" si="21"/>
        <v>-0.22004268632730906</v>
      </c>
      <c r="I113" s="4">
        <f t="shared" si="14"/>
        <v>4.8</v>
      </c>
      <c r="J113" s="4">
        <f t="shared" si="15"/>
        <v>-0.20000000000000018</v>
      </c>
      <c r="K113" s="4">
        <f t="shared" si="12"/>
        <v>4.625</v>
      </c>
      <c r="L113" s="4">
        <f t="shared" si="13"/>
        <v>-0.375</v>
      </c>
    </row>
    <row r="114" spans="1:12" hidden="1" x14ac:dyDescent="0.25">
      <c r="A114" s="2">
        <v>39539</v>
      </c>
      <c r="B114" s="4">
        <v>5.3</v>
      </c>
      <c r="C114" s="24">
        <f t="shared" si="16"/>
        <v>4.5939059208453266</v>
      </c>
      <c r="D114" s="24">
        <f t="shared" si="17"/>
        <v>-0.70609407915467326</v>
      </c>
      <c r="E114" s="24">
        <f t="shared" si="18"/>
        <v>5.1904288784826962</v>
      </c>
      <c r="F114" s="24">
        <f t="shared" si="19"/>
        <v>-0.10957112151730364</v>
      </c>
      <c r="G114" s="24">
        <f t="shared" si="20"/>
        <v>5</v>
      </c>
      <c r="H114" s="24">
        <f t="shared" si="21"/>
        <v>-0.29999999999999982</v>
      </c>
      <c r="I114" s="4">
        <f t="shared" si="14"/>
        <v>5</v>
      </c>
      <c r="J114" s="4">
        <f t="shared" si="15"/>
        <v>-0.29999999999999982</v>
      </c>
      <c r="K114" s="4">
        <f t="shared" si="12"/>
        <v>4.75</v>
      </c>
      <c r="L114" s="4">
        <f t="shared" si="13"/>
        <v>-0.54999999999999982</v>
      </c>
    </row>
    <row r="115" spans="1:12" hidden="1" x14ac:dyDescent="0.25">
      <c r="A115" s="2">
        <v>39630</v>
      </c>
      <c r="B115" s="4">
        <v>6</v>
      </c>
      <c r="C115" s="24">
        <f t="shared" si="16"/>
        <v>4.8561935095432123</v>
      </c>
      <c r="D115" s="24">
        <f t="shared" si="17"/>
        <v>-1.1438064904567877</v>
      </c>
      <c r="E115" s="24">
        <f t="shared" si="18"/>
        <v>5.546809168272798</v>
      </c>
      <c r="F115" s="24">
        <f t="shared" si="19"/>
        <v>-0.45319083172720198</v>
      </c>
      <c r="G115" s="24">
        <f t="shared" si="20"/>
        <v>4.7135685238273997</v>
      </c>
      <c r="H115" s="24">
        <f t="shared" si="21"/>
        <v>-1.2864314761726003</v>
      </c>
      <c r="I115" s="4">
        <f t="shared" si="14"/>
        <v>5.3</v>
      </c>
      <c r="J115" s="4">
        <f t="shared" si="15"/>
        <v>-0.70000000000000018</v>
      </c>
      <c r="K115" s="4">
        <f t="shared" si="12"/>
        <v>4.95</v>
      </c>
      <c r="L115" s="4">
        <f t="shared" si="13"/>
        <v>-1.0499999999999998</v>
      </c>
    </row>
    <row r="116" spans="1:12" hidden="1" x14ac:dyDescent="0.25">
      <c r="A116" s="2">
        <v>39722</v>
      </c>
      <c r="B116" s="4">
        <v>6.9</v>
      </c>
      <c r="C116" s="24">
        <f t="shared" si="16"/>
        <v>5.3220619145892165</v>
      </c>
      <c r="D116" s="24">
        <f t="shared" si="17"/>
        <v>-1.5779380854107838</v>
      </c>
      <c r="E116" s="24">
        <f t="shared" si="18"/>
        <v>6.6281988619020433</v>
      </c>
      <c r="F116" s="24">
        <f t="shared" si="19"/>
        <v>-0.27180113809795703</v>
      </c>
      <c r="G116" s="24">
        <f t="shared" si="20"/>
        <v>4.7051813209376103</v>
      </c>
      <c r="H116" s="24">
        <f t="shared" si="21"/>
        <v>-2.19481867906239</v>
      </c>
      <c r="I116" s="4">
        <f t="shared" si="14"/>
        <v>6</v>
      </c>
      <c r="J116" s="4">
        <f t="shared" si="15"/>
        <v>-0.90000000000000036</v>
      </c>
      <c r="K116" s="4">
        <f t="shared" si="12"/>
        <v>5.2750000000000004</v>
      </c>
      <c r="L116" s="4">
        <f t="shared" si="13"/>
        <v>-1.625</v>
      </c>
    </row>
    <row r="117" spans="1:12" hidden="1" x14ac:dyDescent="0.25">
      <c r="A117" s="2">
        <v>39814</v>
      </c>
      <c r="B117" s="4">
        <v>8.3000000000000007</v>
      </c>
      <c r="C117" s="24">
        <f t="shared" si="16"/>
        <v>6.0435337087826753</v>
      </c>
      <c r="D117" s="24">
        <f t="shared" si="17"/>
        <v>-2.2564662912173254</v>
      </c>
      <c r="E117" s="24">
        <f t="shared" si="18"/>
        <v>7.0161056399508688</v>
      </c>
      <c r="F117" s="24">
        <f t="shared" si="19"/>
        <v>-1.2838943600491319</v>
      </c>
      <c r="G117" s="24">
        <f t="shared" si="20"/>
        <v>6.9</v>
      </c>
      <c r="H117" s="24">
        <f t="shared" si="21"/>
        <v>-1.4000000000000004</v>
      </c>
      <c r="I117" s="4">
        <f t="shared" si="14"/>
        <v>6.9</v>
      </c>
      <c r="J117" s="4">
        <f t="shared" si="15"/>
        <v>-1.4000000000000004</v>
      </c>
      <c r="K117" s="4">
        <f t="shared" si="12"/>
        <v>5.8000000000000007</v>
      </c>
      <c r="L117" s="4">
        <f t="shared" si="13"/>
        <v>-2.5</v>
      </c>
    </row>
    <row r="118" spans="1:12" hidden="1" x14ac:dyDescent="0.25">
      <c r="A118" s="2">
        <v>39904</v>
      </c>
      <c r="B118" s="4">
        <v>9.3000000000000007</v>
      </c>
      <c r="C118" s="24">
        <f t="shared" si="16"/>
        <v>7.0758940732303728</v>
      </c>
      <c r="D118" s="24">
        <f t="shared" si="17"/>
        <v>-2.2241059267696279</v>
      </c>
      <c r="E118" s="24">
        <f t="shared" si="18"/>
        <v>7.8910599619421777</v>
      </c>
      <c r="F118" s="24">
        <f t="shared" si="19"/>
        <v>-1.408940038057823</v>
      </c>
      <c r="G118" s="24">
        <f t="shared" si="20"/>
        <v>5.7250651779532582</v>
      </c>
      <c r="H118" s="24">
        <f t="shared" si="21"/>
        <v>-3.5749348220467425</v>
      </c>
      <c r="I118" s="4">
        <f t="shared" si="14"/>
        <v>8.3000000000000007</v>
      </c>
      <c r="J118" s="4">
        <f t="shared" si="15"/>
        <v>-1</v>
      </c>
      <c r="K118" s="4">
        <f t="shared" si="12"/>
        <v>6.6250000000000009</v>
      </c>
      <c r="L118" s="4">
        <f t="shared" si="13"/>
        <v>-2.6749999999999998</v>
      </c>
    </row>
    <row r="119" spans="1:12" hidden="1" x14ac:dyDescent="0.25">
      <c r="A119" s="2">
        <v>39995</v>
      </c>
      <c r="B119" s="4">
        <v>9.6</v>
      </c>
      <c r="C119" s="24">
        <f t="shared" si="16"/>
        <v>8.2582446389672839</v>
      </c>
      <c r="D119" s="24">
        <f t="shared" si="17"/>
        <v>-1.3417553610327158</v>
      </c>
      <c r="E119" s="24">
        <f t="shared" si="18"/>
        <v>8.743393285011404</v>
      </c>
      <c r="F119" s="24">
        <f t="shared" si="19"/>
        <v>-0.85660671498859564</v>
      </c>
      <c r="G119" s="24">
        <f t="shared" si="20"/>
        <v>9.3000000000000007</v>
      </c>
      <c r="H119" s="24">
        <f t="shared" si="21"/>
        <v>-0.29999999999999893</v>
      </c>
      <c r="I119" s="4">
        <f t="shared" si="14"/>
        <v>9.3000000000000007</v>
      </c>
      <c r="J119" s="4">
        <f t="shared" si="15"/>
        <v>-0.29999999999999893</v>
      </c>
      <c r="K119" s="4">
        <f t="shared" si="12"/>
        <v>7.6250000000000009</v>
      </c>
      <c r="L119" s="4">
        <f t="shared" si="13"/>
        <v>-1.9749999999999988</v>
      </c>
    </row>
    <row r="120" spans="1:12" hidden="1" x14ac:dyDescent="0.25">
      <c r="A120" s="2">
        <v>40087</v>
      </c>
      <c r="B120" s="4">
        <v>9.9</v>
      </c>
      <c r="C120" s="24">
        <f t="shared" si="16"/>
        <v>9.3336503621764564</v>
      </c>
      <c r="D120" s="24">
        <f t="shared" si="17"/>
        <v>-0.56634963782354397</v>
      </c>
      <c r="E120" s="24">
        <f t="shared" si="18"/>
        <v>9.975190988573619</v>
      </c>
      <c r="F120" s="24">
        <f t="shared" si="19"/>
        <v>7.5190988573618611E-2</v>
      </c>
      <c r="G120" s="24">
        <f t="shared" si="20"/>
        <v>7.2001410624076811</v>
      </c>
      <c r="H120" s="24">
        <f t="shared" si="21"/>
        <v>-2.6998589375923192</v>
      </c>
      <c r="I120" s="4">
        <f t="shared" si="14"/>
        <v>9.6</v>
      </c>
      <c r="J120" s="4">
        <f t="shared" si="15"/>
        <v>-0.30000000000000071</v>
      </c>
      <c r="K120" s="4">
        <f t="shared" si="12"/>
        <v>8.5250000000000004</v>
      </c>
      <c r="L120" s="4">
        <f t="shared" si="13"/>
        <v>-1.375</v>
      </c>
    </row>
    <row r="121" spans="1:12" hidden="1" x14ac:dyDescent="0.25">
      <c r="A121" s="2">
        <v>40179</v>
      </c>
      <c r="B121" s="4">
        <v>9.8000000000000007</v>
      </c>
      <c r="C121" s="24">
        <f t="shared" si="16"/>
        <v>10.238954866604871</v>
      </c>
      <c r="D121" s="24">
        <f t="shared" si="17"/>
        <v>0.43895486660487038</v>
      </c>
      <c r="E121" s="24">
        <f t="shared" si="18"/>
        <v>10.206271196313965</v>
      </c>
      <c r="F121" s="24">
        <f t="shared" si="19"/>
        <v>0.40627119631396447</v>
      </c>
      <c r="G121" s="24">
        <f t="shared" si="20"/>
        <v>9.9001503819771379</v>
      </c>
      <c r="H121" s="24">
        <f t="shared" si="21"/>
        <v>0.10015038197713722</v>
      </c>
      <c r="I121" s="4">
        <f t="shared" si="14"/>
        <v>9.9</v>
      </c>
      <c r="J121" s="4">
        <f t="shared" si="15"/>
        <v>9.9999999999999645E-2</v>
      </c>
      <c r="K121" s="4">
        <f t="shared" si="12"/>
        <v>9.2750000000000004</v>
      </c>
      <c r="L121" s="4">
        <f t="shared" si="13"/>
        <v>-0.52500000000000036</v>
      </c>
    </row>
    <row r="122" spans="1:12" hidden="1" x14ac:dyDescent="0.25">
      <c r="A122" s="2">
        <v>40269</v>
      </c>
      <c r="B122" s="4">
        <v>9.6</v>
      </c>
      <c r="C122" s="24">
        <f t="shared" si="16"/>
        <v>10.866521137851691</v>
      </c>
      <c r="D122" s="24">
        <f t="shared" si="17"/>
        <v>1.2665211378516918</v>
      </c>
      <c r="E122" s="24">
        <f t="shared" si="18"/>
        <v>10.512289075417016</v>
      </c>
      <c r="F122" s="24">
        <f t="shared" si="19"/>
        <v>0.91228907541701609</v>
      </c>
      <c r="G122" s="24">
        <f t="shared" si="20"/>
        <v>8.4963099506660154</v>
      </c>
      <c r="H122" s="24">
        <f t="shared" si="21"/>
        <v>-1.1036900493339843</v>
      </c>
      <c r="I122" s="4">
        <f t="shared" si="14"/>
        <v>9.8000000000000007</v>
      </c>
      <c r="J122" s="4">
        <f t="shared" si="15"/>
        <v>0.20000000000000107</v>
      </c>
      <c r="K122" s="4">
        <f t="shared" si="12"/>
        <v>9.6499999999999986</v>
      </c>
      <c r="L122" s="4">
        <f t="shared" si="13"/>
        <v>4.9999999999998934E-2</v>
      </c>
    </row>
    <row r="123" spans="1:12" hidden="1" x14ac:dyDescent="0.25">
      <c r="A123" s="2">
        <v>40360</v>
      </c>
      <c r="B123" s="4">
        <v>9.5</v>
      </c>
      <c r="C123" s="24">
        <f t="shared" si="16"/>
        <v>11.199023119486867</v>
      </c>
      <c r="D123" s="24">
        <f t="shared" si="17"/>
        <v>1.699023119486867</v>
      </c>
      <c r="E123" s="24">
        <f t="shared" si="18"/>
        <v>11.447602720736828</v>
      </c>
      <c r="F123" s="24">
        <f t="shared" si="19"/>
        <v>1.9476027207368283</v>
      </c>
      <c r="G123" s="24">
        <f t="shared" si="20"/>
        <v>8.9874651520725806</v>
      </c>
      <c r="H123" s="24">
        <f t="shared" si="21"/>
        <v>-0.51253484792741943</v>
      </c>
      <c r="I123" s="4">
        <f t="shared" si="14"/>
        <v>9.6</v>
      </c>
      <c r="J123" s="4">
        <f t="shared" si="15"/>
        <v>9.9999999999999645E-2</v>
      </c>
      <c r="K123" s="4">
        <f t="shared" si="12"/>
        <v>9.7249999999999996</v>
      </c>
      <c r="L123" s="4">
        <f t="shared" si="13"/>
        <v>0.22499999999999964</v>
      </c>
    </row>
    <row r="124" spans="1:12" hidden="1" x14ac:dyDescent="0.25">
      <c r="A124" s="2">
        <v>40452</v>
      </c>
      <c r="B124" s="4">
        <v>9.5</v>
      </c>
      <c r="C124" s="24">
        <f t="shared" si="16"/>
        <v>11.316319205764216</v>
      </c>
      <c r="D124" s="24">
        <f t="shared" si="17"/>
        <v>1.8163192057642163</v>
      </c>
      <c r="E124" s="24">
        <f t="shared" si="18"/>
        <v>10.030909090909089</v>
      </c>
      <c r="F124" s="24">
        <f t="shared" si="19"/>
        <v>0.53090909090908944</v>
      </c>
      <c r="G124" s="24">
        <f t="shared" si="20"/>
        <v>9.5</v>
      </c>
      <c r="H124" s="24">
        <f t="shared" si="21"/>
        <v>0</v>
      </c>
      <c r="I124" s="4">
        <f t="shared" si="14"/>
        <v>9.5</v>
      </c>
      <c r="J124" s="4">
        <f t="shared" si="15"/>
        <v>0</v>
      </c>
      <c r="K124" s="4">
        <f t="shared" si="12"/>
        <v>9.7000000000000011</v>
      </c>
      <c r="L124" s="4">
        <f t="shared" si="13"/>
        <v>0.20000000000000107</v>
      </c>
    </row>
    <row r="125" spans="1:12" hidden="1" x14ac:dyDescent="0.25">
      <c r="A125" s="2">
        <v>40544</v>
      </c>
      <c r="B125" s="4">
        <v>9</v>
      </c>
      <c r="C125" s="24">
        <f t="shared" si="16"/>
        <v>11.232288300842185</v>
      </c>
      <c r="D125" s="24">
        <f t="shared" si="17"/>
        <v>2.2322883008421854</v>
      </c>
      <c r="E125" s="24">
        <f t="shared" si="18"/>
        <v>9.9245454545454539</v>
      </c>
      <c r="F125" s="24">
        <f t="shared" si="19"/>
        <v>0.92454545454545389</v>
      </c>
      <c r="G125" s="24">
        <f t="shared" si="20"/>
        <v>9.5</v>
      </c>
      <c r="H125" s="24">
        <f t="shared" si="21"/>
        <v>0.5</v>
      </c>
      <c r="I125" s="4">
        <f t="shared" si="14"/>
        <v>9.5</v>
      </c>
      <c r="J125" s="4">
        <f t="shared" si="15"/>
        <v>0.5</v>
      </c>
      <c r="K125" s="4">
        <f t="shared" si="12"/>
        <v>9.6</v>
      </c>
      <c r="L125" s="4">
        <f t="shared" si="13"/>
        <v>0.59999999999999964</v>
      </c>
    </row>
    <row r="126" spans="1:12" hidden="1" x14ac:dyDescent="0.25">
      <c r="A126" s="2">
        <v>40634</v>
      </c>
      <c r="B126" s="4">
        <v>9.1</v>
      </c>
      <c r="C126" s="24">
        <f t="shared" si="16"/>
        <v>10.798885334209217</v>
      </c>
      <c r="D126" s="24">
        <f t="shared" si="17"/>
        <v>1.6988853342092174</v>
      </c>
      <c r="E126" s="24">
        <f t="shared" si="18"/>
        <v>8.5505779694287494</v>
      </c>
      <c r="F126" s="24">
        <f t="shared" si="19"/>
        <v>-0.54942203057125027</v>
      </c>
      <c r="G126" s="24">
        <f t="shared" si="20"/>
        <v>9.0012397079612914</v>
      </c>
      <c r="H126" s="24">
        <f t="shared" si="21"/>
        <v>-9.8760292038708286E-2</v>
      </c>
      <c r="I126" s="4">
        <f t="shared" si="14"/>
        <v>9</v>
      </c>
      <c r="J126" s="4">
        <f t="shared" si="15"/>
        <v>-9.9999999999999645E-2</v>
      </c>
      <c r="K126" s="4">
        <f t="shared" si="12"/>
        <v>9.4</v>
      </c>
      <c r="L126" s="4">
        <f t="shared" si="13"/>
        <v>0.30000000000000071</v>
      </c>
    </row>
    <row r="127" spans="1:12" hidden="1" x14ac:dyDescent="0.25">
      <c r="A127" s="2">
        <v>40725</v>
      </c>
      <c r="B127" s="4">
        <v>9</v>
      </c>
      <c r="C127" s="24">
        <f t="shared" si="16"/>
        <v>10.289328972146222</v>
      </c>
      <c r="D127" s="24">
        <f t="shared" si="17"/>
        <v>1.2893289721462224</v>
      </c>
      <c r="E127" s="24">
        <f t="shared" si="18"/>
        <v>9.0775043305320988</v>
      </c>
      <c r="F127" s="24">
        <f t="shared" si="19"/>
        <v>7.750433053209882E-2</v>
      </c>
      <c r="G127" s="24">
        <f t="shared" si="20"/>
        <v>9.126606035418396</v>
      </c>
      <c r="H127" s="24">
        <f t="shared" si="21"/>
        <v>0.12660603541839599</v>
      </c>
      <c r="I127" s="4">
        <f t="shared" si="14"/>
        <v>9.1</v>
      </c>
      <c r="J127" s="4">
        <f t="shared" si="15"/>
        <v>9.9999999999999645E-2</v>
      </c>
      <c r="K127" s="4">
        <f t="shared" si="12"/>
        <v>9.2750000000000004</v>
      </c>
      <c r="L127" s="4">
        <f t="shared" si="13"/>
        <v>0.27500000000000036</v>
      </c>
    </row>
    <row r="128" spans="1:12" hidden="1" x14ac:dyDescent="0.25">
      <c r="A128" s="2">
        <v>40817</v>
      </c>
      <c r="B128" s="4">
        <v>8.6</v>
      </c>
      <c r="C128" s="24">
        <f t="shared" si="16"/>
        <v>9.7228029259229416</v>
      </c>
      <c r="D128" s="24">
        <f t="shared" si="17"/>
        <v>1.122802925922942</v>
      </c>
      <c r="E128" s="24">
        <f t="shared" si="18"/>
        <v>8.9981818181818181</v>
      </c>
      <c r="F128" s="24">
        <f t="shared" si="19"/>
        <v>0.39818181818181841</v>
      </c>
      <c r="G128" s="24">
        <f t="shared" si="20"/>
        <v>9.3766694147993128</v>
      </c>
      <c r="H128" s="24">
        <f t="shared" si="21"/>
        <v>0.77666941479931317</v>
      </c>
      <c r="I128" s="4">
        <f t="shared" si="14"/>
        <v>9</v>
      </c>
      <c r="J128" s="4">
        <f t="shared" si="15"/>
        <v>0.40000000000000036</v>
      </c>
      <c r="K128" s="4">
        <f t="shared" si="12"/>
        <v>9.15</v>
      </c>
      <c r="L128" s="4">
        <f t="shared" si="13"/>
        <v>0.55000000000000071</v>
      </c>
    </row>
    <row r="129" spans="1:12" hidden="1" x14ac:dyDescent="0.25">
      <c r="A129" s="2">
        <v>40909</v>
      </c>
      <c r="B129" s="4">
        <v>8.3000000000000007</v>
      </c>
      <c r="C129" s="24">
        <f t="shared" si="16"/>
        <v>9.0749423398077464</v>
      </c>
      <c r="D129" s="24">
        <f t="shared" si="17"/>
        <v>0.77494233980774574</v>
      </c>
      <c r="E129" s="24">
        <f t="shared" si="18"/>
        <v>8.5249616675427777</v>
      </c>
      <c r="F129" s="24">
        <f t="shared" si="19"/>
        <v>0.22496166754277702</v>
      </c>
      <c r="G129" s="24">
        <f t="shared" si="20"/>
        <v>9.8028485555308382</v>
      </c>
      <c r="H129" s="24">
        <f t="shared" si="21"/>
        <v>1.5028485555308375</v>
      </c>
      <c r="I129" s="4">
        <f t="shared" si="14"/>
        <v>8.6</v>
      </c>
      <c r="J129" s="4">
        <f t="shared" si="15"/>
        <v>0.29999999999999893</v>
      </c>
      <c r="K129" s="4">
        <f t="shared" si="12"/>
        <v>8.9250000000000007</v>
      </c>
      <c r="L129" s="4">
        <f t="shared" si="13"/>
        <v>0.625</v>
      </c>
    </row>
    <row r="130" spans="1:12" hidden="1" x14ac:dyDescent="0.25">
      <c r="A130" s="2">
        <v>41000</v>
      </c>
      <c r="B130" s="4">
        <v>8.1999999999999993</v>
      </c>
      <c r="C130" s="24">
        <f t="shared" si="16"/>
        <v>8.5480500567320163</v>
      </c>
      <c r="D130" s="24">
        <f t="shared" si="17"/>
        <v>0.34805005673201705</v>
      </c>
      <c r="E130" s="24">
        <f t="shared" si="18"/>
        <v>8.212966966975241</v>
      </c>
      <c r="F130" s="24">
        <f t="shared" si="19"/>
        <v>1.2966966975241689E-2</v>
      </c>
      <c r="G130" s="24">
        <f t="shared" si="20"/>
        <v>10.659111582026583</v>
      </c>
      <c r="H130" s="24">
        <f t="shared" si="21"/>
        <v>2.4591115820265834</v>
      </c>
      <c r="I130" s="4">
        <f t="shared" si="14"/>
        <v>8.3000000000000007</v>
      </c>
      <c r="J130" s="4">
        <f t="shared" si="15"/>
        <v>0.10000000000000142</v>
      </c>
      <c r="K130" s="4">
        <f t="shared" si="12"/>
        <v>8.75</v>
      </c>
      <c r="L130" s="4">
        <f t="shared" si="13"/>
        <v>0.55000000000000071</v>
      </c>
    </row>
    <row r="131" spans="1:12" hidden="1" x14ac:dyDescent="0.25">
      <c r="A131" s="2">
        <v>41091</v>
      </c>
      <c r="B131" s="4">
        <v>8</v>
      </c>
      <c r="C131" s="24">
        <f t="shared" si="16"/>
        <v>8.1999781341357476</v>
      </c>
      <c r="D131" s="24">
        <f t="shared" si="17"/>
        <v>0.19997813413574761</v>
      </c>
      <c r="E131" s="24">
        <f t="shared" si="18"/>
        <v>8.0832524948956461</v>
      </c>
      <c r="F131" s="24">
        <f t="shared" si="19"/>
        <v>8.3252494895646123E-2</v>
      </c>
      <c r="G131" s="24">
        <f t="shared" si="20"/>
        <v>8.1999999999999993</v>
      </c>
      <c r="H131" s="24">
        <f t="shared" si="21"/>
        <v>0.19999999999999929</v>
      </c>
      <c r="I131" s="4">
        <f t="shared" si="14"/>
        <v>8.1999999999999993</v>
      </c>
      <c r="J131" s="4">
        <f t="shared" si="15"/>
        <v>0.19999999999999929</v>
      </c>
      <c r="K131" s="4">
        <f t="shared" si="12"/>
        <v>8.5250000000000004</v>
      </c>
      <c r="L131" s="4">
        <f t="shared" si="13"/>
        <v>0.52500000000000036</v>
      </c>
    </row>
    <row r="132" spans="1:12" hidden="1" x14ac:dyDescent="0.25">
      <c r="A132" s="2">
        <v>41183</v>
      </c>
      <c r="B132" s="4">
        <v>7.8</v>
      </c>
      <c r="C132" s="24">
        <f t="shared" si="16"/>
        <v>7.8968157178207719</v>
      </c>
      <c r="D132" s="24">
        <f t="shared" si="17"/>
        <v>9.6815717820772029E-2</v>
      </c>
      <c r="E132" s="24">
        <f t="shared" si="18"/>
        <v>7.8507556358892741</v>
      </c>
      <c r="F132" s="24">
        <f t="shared" si="19"/>
        <v>5.0755635889274231E-2</v>
      </c>
      <c r="G132" s="24">
        <f t="shared" si="20"/>
        <v>8.000157503200608</v>
      </c>
      <c r="H132" s="24">
        <f t="shared" si="21"/>
        <v>0.20015750320060821</v>
      </c>
      <c r="I132" s="4">
        <f t="shared" si="14"/>
        <v>8</v>
      </c>
      <c r="J132" s="4">
        <f t="shared" si="15"/>
        <v>0.20000000000000018</v>
      </c>
      <c r="K132" s="4">
        <f t="shared" si="12"/>
        <v>8.2749999999999986</v>
      </c>
      <c r="L132" s="4">
        <f t="shared" si="13"/>
        <v>0.47499999999999876</v>
      </c>
    </row>
    <row r="133" spans="1:12" hidden="1" x14ac:dyDescent="0.25">
      <c r="A133" s="2">
        <v>41275</v>
      </c>
      <c r="B133" s="4">
        <v>7.7</v>
      </c>
      <c r="C133" s="24">
        <f t="shared" si="16"/>
        <v>7.6640318475739662</v>
      </c>
      <c r="D133" s="24">
        <f t="shared" si="17"/>
        <v>-3.5968152426034017E-2</v>
      </c>
      <c r="E133" s="24">
        <f t="shared" si="18"/>
        <v>7.6320070935609845</v>
      </c>
      <c r="F133" s="24">
        <f t="shared" si="19"/>
        <v>-6.7992906439015677E-2</v>
      </c>
      <c r="G133" s="24">
        <f t="shared" si="20"/>
        <v>7.8060725461730867</v>
      </c>
      <c r="H133" s="24">
        <f t="shared" si="21"/>
        <v>0.10607254617308648</v>
      </c>
      <c r="I133" s="4">
        <f t="shared" si="14"/>
        <v>7.8</v>
      </c>
      <c r="J133" s="4">
        <f t="shared" si="15"/>
        <v>9.9999999999999645E-2</v>
      </c>
      <c r="K133" s="4">
        <f t="shared" si="12"/>
        <v>8.0749999999999993</v>
      </c>
      <c r="L133" s="4">
        <f t="shared" si="13"/>
        <v>0.37499999999999911</v>
      </c>
    </row>
    <row r="134" spans="1:12" hidden="1" x14ac:dyDescent="0.25">
      <c r="A134" s="2">
        <v>41365</v>
      </c>
      <c r="B134" s="4">
        <v>7.5</v>
      </c>
      <c r="C134" s="24">
        <f t="shared" si="16"/>
        <v>7.4771068614003582</v>
      </c>
      <c r="D134" s="24">
        <f t="shared" si="17"/>
        <v>-2.2893138599641816E-2</v>
      </c>
      <c r="E134" s="24">
        <f t="shared" si="18"/>
        <v>7.4317668493039397</v>
      </c>
      <c r="F134" s="24">
        <f t="shared" si="19"/>
        <v>-6.8233150696060285E-2</v>
      </c>
      <c r="G134" s="24">
        <f t="shared" si="20"/>
        <v>7.6406898197039785</v>
      </c>
      <c r="H134" s="24">
        <f t="shared" si="21"/>
        <v>0.14068981970397854</v>
      </c>
      <c r="I134" s="4">
        <f t="shared" si="14"/>
        <v>7.7</v>
      </c>
      <c r="J134" s="4">
        <f t="shared" si="15"/>
        <v>0.20000000000000018</v>
      </c>
      <c r="K134" s="4">
        <f t="shared" si="12"/>
        <v>7.9249999999999998</v>
      </c>
      <c r="L134" s="4">
        <f t="shared" si="13"/>
        <v>0.42499999999999982</v>
      </c>
    </row>
    <row r="135" spans="1:12" hidden="1" x14ac:dyDescent="0.25">
      <c r="A135" s="2">
        <v>41456</v>
      </c>
      <c r="B135" s="4">
        <v>7.2</v>
      </c>
      <c r="C135" s="24">
        <f t="shared" si="16"/>
        <v>7.2730118680210154</v>
      </c>
      <c r="D135" s="24">
        <f t="shared" si="17"/>
        <v>7.3011868021015225E-2</v>
      </c>
      <c r="E135" s="24">
        <f t="shared" si="18"/>
        <v>7.2649329519802563</v>
      </c>
      <c r="F135" s="24">
        <f t="shared" si="19"/>
        <v>6.4932951980256171E-2</v>
      </c>
      <c r="G135" s="24">
        <f t="shared" si="20"/>
        <v>7.5001028378880328</v>
      </c>
      <c r="H135" s="24">
        <f t="shared" si="21"/>
        <v>0.3001028378880326</v>
      </c>
      <c r="I135" s="4">
        <f t="shared" si="14"/>
        <v>7.5</v>
      </c>
      <c r="J135" s="4">
        <f t="shared" si="15"/>
        <v>0.29999999999999982</v>
      </c>
      <c r="K135" s="4">
        <f t="shared" ref="K135:K160" si="22">AVERAGE(B131:B134)</f>
        <v>7.75</v>
      </c>
      <c r="L135" s="4">
        <f t="shared" ref="L135:L160" si="23">K135-B135</f>
        <v>0.54999999999999982</v>
      </c>
    </row>
    <row r="136" spans="1:12" hidden="1" x14ac:dyDescent="0.25">
      <c r="A136" s="2">
        <v>41548</v>
      </c>
      <c r="B136" s="4">
        <v>6.9</v>
      </c>
      <c r="C136" s="24">
        <f t="shared" si="16"/>
        <v>7.0406438143542545</v>
      </c>
      <c r="D136" s="24">
        <f t="shared" si="17"/>
        <v>0.1406438143542541</v>
      </c>
      <c r="E136" s="24">
        <f t="shared" si="18"/>
        <v>7.0181603903500651</v>
      </c>
      <c r="F136" s="24">
        <f t="shared" si="19"/>
        <v>0.11816039035006476</v>
      </c>
      <c r="G136" s="24">
        <f t="shared" si="20"/>
        <v>7.2521648568475223</v>
      </c>
      <c r="H136" s="24">
        <f t="shared" si="21"/>
        <v>0.35216485684752197</v>
      </c>
      <c r="I136" s="4">
        <f t="shared" si="14"/>
        <v>7.2</v>
      </c>
      <c r="J136" s="4">
        <f t="shared" si="15"/>
        <v>0.29999999999999982</v>
      </c>
      <c r="K136" s="4">
        <f t="shared" si="22"/>
        <v>7.55</v>
      </c>
      <c r="L136" s="4">
        <f t="shared" si="23"/>
        <v>0.64999999999999947</v>
      </c>
    </row>
    <row r="137" spans="1:12" hidden="1" x14ac:dyDescent="0.25">
      <c r="A137" s="2">
        <v>41640</v>
      </c>
      <c r="B137" s="4">
        <v>6.7</v>
      </c>
      <c r="C137" s="24">
        <f t="shared" si="16"/>
        <v>6.8135241579894199</v>
      </c>
      <c r="D137" s="24">
        <f t="shared" si="17"/>
        <v>0.11352415798941973</v>
      </c>
      <c r="E137" s="24">
        <f t="shared" si="18"/>
        <v>6.7880332783809587</v>
      </c>
      <c r="F137" s="24">
        <f t="shared" si="19"/>
        <v>8.8033278380958535E-2</v>
      </c>
      <c r="G137" s="24">
        <f t="shared" si="20"/>
        <v>6.9000221863422322</v>
      </c>
      <c r="H137" s="24">
        <f t="shared" si="21"/>
        <v>0.20002218634223201</v>
      </c>
      <c r="I137" s="4">
        <f t="shared" si="14"/>
        <v>6.9</v>
      </c>
      <c r="J137" s="4">
        <f t="shared" si="15"/>
        <v>0.20000000000000018</v>
      </c>
      <c r="K137" s="4">
        <f t="shared" si="22"/>
        <v>7.3249999999999993</v>
      </c>
      <c r="L137" s="4">
        <f t="shared" si="23"/>
        <v>0.62499999999999911</v>
      </c>
    </row>
    <row r="138" spans="1:12" hidden="1" x14ac:dyDescent="0.25">
      <c r="A138" s="2">
        <v>41730</v>
      </c>
      <c r="B138" s="4">
        <v>6.2</v>
      </c>
      <c r="C138" s="24">
        <f t="shared" si="16"/>
        <v>6.5372808376009885</v>
      </c>
      <c r="D138" s="24">
        <f t="shared" si="17"/>
        <v>0.33728083760098837</v>
      </c>
      <c r="E138" s="24">
        <f t="shared" si="18"/>
        <v>6.5102184041008631</v>
      </c>
      <c r="F138" s="24">
        <f t="shared" si="19"/>
        <v>0.31021840410086288</v>
      </c>
      <c r="G138" s="24">
        <f t="shared" si="20"/>
        <v>6.6998631792320129</v>
      </c>
      <c r="H138" s="24">
        <f t="shared" si="21"/>
        <v>0.49986317923201273</v>
      </c>
      <c r="I138" s="4">
        <f t="shared" ref="I138:I159" si="24">B137</f>
        <v>6.7</v>
      </c>
      <c r="J138" s="4">
        <f t="shared" ref="J138:J159" si="25">I138-B138</f>
        <v>0.5</v>
      </c>
      <c r="K138" s="4">
        <f t="shared" si="22"/>
        <v>7.0750000000000002</v>
      </c>
      <c r="L138" s="4">
        <f t="shared" si="23"/>
        <v>0.875</v>
      </c>
    </row>
    <row r="139" spans="1:12" hidden="1" x14ac:dyDescent="0.25">
      <c r="A139" s="2">
        <v>41821</v>
      </c>
      <c r="B139" s="4">
        <v>6.1</v>
      </c>
      <c r="C139" s="24">
        <f t="shared" si="16"/>
        <v>6.2163768693003618</v>
      </c>
      <c r="D139" s="24">
        <f t="shared" si="17"/>
        <v>0.11637686930036217</v>
      </c>
      <c r="E139" s="24">
        <f t="shared" si="18"/>
        <v>6.2183574627256331</v>
      </c>
      <c r="F139" s="24">
        <f t="shared" si="19"/>
        <v>0.11835746272563341</v>
      </c>
      <c r="G139" s="24">
        <f t="shared" si="20"/>
        <v>6.2005626424841678</v>
      </c>
      <c r="H139" s="24">
        <f t="shared" si="21"/>
        <v>0.10056264248416813</v>
      </c>
      <c r="I139" s="4">
        <f t="shared" si="24"/>
        <v>6.2</v>
      </c>
      <c r="J139" s="4">
        <f t="shared" si="25"/>
        <v>0.10000000000000053</v>
      </c>
      <c r="K139" s="4">
        <f t="shared" si="22"/>
        <v>6.75</v>
      </c>
      <c r="L139" s="4">
        <f t="shared" si="23"/>
        <v>0.65000000000000036</v>
      </c>
    </row>
    <row r="140" spans="1:12" hidden="1" x14ac:dyDescent="0.25">
      <c r="A140" s="2">
        <v>41913</v>
      </c>
      <c r="B140" s="4">
        <v>5.7</v>
      </c>
      <c r="C140" s="24">
        <f t="shared" si="16"/>
        <v>5.9696568816449229</v>
      </c>
      <c r="D140" s="24">
        <f t="shared" si="17"/>
        <v>0.26965688164492274</v>
      </c>
      <c r="E140" s="24">
        <f t="shared" si="18"/>
        <v>5.9613150650926467</v>
      </c>
      <c r="F140" s="24">
        <f t="shared" si="19"/>
        <v>0.26131506509264657</v>
      </c>
      <c r="G140" s="24">
        <f t="shared" si="20"/>
        <v>6.0994673290475196</v>
      </c>
      <c r="H140" s="24">
        <f t="shared" si="21"/>
        <v>0.39946732904751947</v>
      </c>
      <c r="I140" s="4">
        <f t="shared" si="24"/>
        <v>6.1</v>
      </c>
      <c r="J140" s="4">
        <f t="shared" si="25"/>
        <v>0.39999999999999947</v>
      </c>
      <c r="K140" s="4">
        <f t="shared" si="22"/>
        <v>6.4749999999999996</v>
      </c>
      <c r="L140" s="4">
        <f t="shared" si="23"/>
        <v>0.77499999999999947</v>
      </c>
    </row>
    <row r="141" spans="1:12" hidden="1" x14ac:dyDescent="0.25">
      <c r="A141" s="2">
        <v>42005</v>
      </c>
      <c r="B141" s="4">
        <v>5.5</v>
      </c>
      <c r="C141" s="24">
        <f t="shared" ref="C141:C159" si="26">_xlfn.FORECAST.LINEAR(A141,B129:B140,A129:A140)</f>
        <v>5.6371966949082974</v>
      </c>
      <c r="D141" s="24">
        <f t="shared" si="17"/>
        <v>0.13719669490829745</v>
      </c>
      <c r="E141" s="24">
        <f t="shared" si="18"/>
        <v>5.3276553621689215</v>
      </c>
      <c r="F141" s="24">
        <f t="shared" si="19"/>
        <v>-0.17234463783107845</v>
      </c>
      <c r="G141" s="24">
        <f t="shared" si="20"/>
        <v>5.7003310042909003</v>
      </c>
      <c r="H141" s="24">
        <f t="shared" si="21"/>
        <v>0.20033100429090034</v>
      </c>
      <c r="I141" s="4">
        <f t="shared" si="24"/>
        <v>5.7</v>
      </c>
      <c r="J141" s="4">
        <f t="shared" si="25"/>
        <v>0.20000000000000018</v>
      </c>
      <c r="K141" s="4">
        <f t="shared" si="22"/>
        <v>6.1749999999999998</v>
      </c>
      <c r="L141" s="4">
        <f t="shared" si="23"/>
        <v>0.67499999999999982</v>
      </c>
    </row>
    <row r="142" spans="1:12" hidden="1" x14ac:dyDescent="0.25">
      <c r="A142" s="2">
        <v>42095</v>
      </c>
      <c r="B142" s="4">
        <v>5.4</v>
      </c>
      <c r="C142" s="24">
        <f t="shared" si="26"/>
        <v>5.3125780987220139</v>
      </c>
      <c r="D142" s="24">
        <f t="shared" ref="D142:D160" si="27">C142-B142</f>
        <v>-8.7421901277986436E-2</v>
      </c>
      <c r="E142" s="24">
        <f t="shared" ref="E142:E160" si="28">_xlfn.FORECAST.ETS(A142,B131:B141,A131:A141)</f>
        <v>5.1978137081766045</v>
      </c>
      <c r="F142" s="24">
        <f t="shared" ref="F142:F160" si="29">E142-B142</f>
        <v>-0.20218629182339587</v>
      </c>
      <c r="G142" s="24">
        <f t="shared" si="20"/>
        <v>5.4599921562882896</v>
      </c>
      <c r="H142" s="24">
        <f t="shared" si="21"/>
        <v>5.9992156288289245E-2</v>
      </c>
      <c r="I142" s="4">
        <f t="shared" si="24"/>
        <v>5.5</v>
      </c>
      <c r="J142" s="4">
        <f t="shared" si="25"/>
        <v>9.9999999999999645E-2</v>
      </c>
      <c r="K142" s="4">
        <f t="shared" si="22"/>
        <v>5.875</v>
      </c>
      <c r="L142" s="4">
        <f t="shared" si="23"/>
        <v>0.47499999999999964</v>
      </c>
    </row>
    <row r="143" spans="1:12" hidden="1" x14ac:dyDescent="0.25">
      <c r="A143" s="2">
        <v>42186</v>
      </c>
      <c r="B143" s="4">
        <v>5.0999999999999996</v>
      </c>
      <c r="C143" s="24">
        <f t="shared" si="26"/>
        <v>5.0566315286627059</v>
      </c>
      <c r="D143" s="24">
        <f t="shared" si="27"/>
        <v>-4.3368471337293713E-2</v>
      </c>
      <c r="E143" s="24">
        <f t="shared" si="28"/>
        <v>5.0506568438782793</v>
      </c>
      <c r="F143" s="24">
        <f t="shared" si="29"/>
        <v>-4.9343156121720355E-2</v>
      </c>
      <c r="G143" s="24">
        <f t="shared" si="20"/>
        <v>5.25580840555652</v>
      </c>
      <c r="H143" s="24">
        <f t="shared" si="21"/>
        <v>0.15580840555652031</v>
      </c>
      <c r="I143" s="4">
        <f t="shared" si="24"/>
        <v>5.4</v>
      </c>
      <c r="J143" s="4">
        <f t="shared" si="25"/>
        <v>0.30000000000000071</v>
      </c>
      <c r="K143" s="4">
        <f t="shared" si="22"/>
        <v>5.6750000000000007</v>
      </c>
      <c r="L143" s="4">
        <f t="shared" si="23"/>
        <v>0.57500000000000107</v>
      </c>
    </row>
    <row r="144" spans="1:12" hidden="1" x14ac:dyDescent="0.25">
      <c r="A144" s="2">
        <v>42278</v>
      </c>
      <c r="B144" s="4">
        <v>5</v>
      </c>
      <c r="C144" s="24">
        <f t="shared" si="26"/>
        <v>4.7822595836598225</v>
      </c>
      <c r="D144" s="24">
        <f t="shared" si="27"/>
        <v>-0.21774041634017749</v>
      </c>
      <c r="E144" s="24">
        <f t="shared" si="28"/>
        <v>4.7503742436539094</v>
      </c>
      <c r="F144" s="24">
        <f t="shared" si="29"/>
        <v>-0.24962575634609063</v>
      </c>
      <c r="G144" s="24">
        <f t="shared" si="20"/>
        <v>4.9524590893232086</v>
      </c>
      <c r="H144" s="24">
        <f t="shared" si="21"/>
        <v>-4.7540910676791448E-2</v>
      </c>
      <c r="I144" s="4">
        <f t="shared" si="24"/>
        <v>5.0999999999999996</v>
      </c>
      <c r="J144" s="4">
        <f t="shared" si="25"/>
        <v>9.9999999999999645E-2</v>
      </c>
      <c r="K144" s="4">
        <f t="shared" si="22"/>
        <v>5.4250000000000007</v>
      </c>
      <c r="L144" s="4">
        <f t="shared" si="23"/>
        <v>0.42500000000000071</v>
      </c>
    </row>
    <row r="145" spans="1:12" hidden="1" x14ac:dyDescent="0.25">
      <c r="A145" s="2">
        <v>42370</v>
      </c>
      <c r="B145" s="4">
        <v>4.9000000000000004</v>
      </c>
      <c r="C145" s="24">
        <f t="shared" si="26"/>
        <v>4.5652118707448039</v>
      </c>
      <c r="D145" s="24">
        <f t="shared" si="27"/>
        <v>-0.33478812925519641</v>
      </c>
      <c r="E145" s="24">
        <f t="shared" si="28"/>
        <v>4.6010070826880263</v>
      </c>
      <c r="F145" s="24">
        <f t="shared" si="29"/>
        <v>-0.29899291731197408</v>
      </c>
      <c r="G145" s="24">
        <f t="shared" si="20"/>
        <v>4.9774812530605201</v>
      </c>
      <c r="H145" s="24">
        <f t="shared" si="21"/>
        <v>7.7481253060519784E-2</v>
      </c>
      <c r="I145" s="4">
        <f t="shared" si="24"/>
        <v>5</v>
      </c>
      <c r="J145" s="4">
        <f t="shared" si="25"/>
        <v>9.9999999999999645E-2</v>
      </c>
      <c r="K145" s="4">
        <f t="shared" si="22"/>
        <v>5.25</v>
      </c>
      <c r="L145" s="4">
        <f t="shared" si="23"/>
        <v>0.34999999999999964</v>
      </c>
    </row>
    <row r="146" spans="1:12" hidden="1" x14ac:dyDescent="0.25">
      <c r="A146" s="2">
        <v>42461</v>
      </c>
      <c r="B146" s="4">
        <v>4.9000000000000004</v>
      </c>
      <c r="C146" s="24">
        <f t="shared" si="26"/>
        <v>4.4249851729097713</v>
      </c>
      <c r="D146" s="24">
        <f t="shared" si="27"/>
        <v>-0.47501482709022902</v>
      </c>
      <c r="E146" s="24">
        <f t="shared" si="28"/>
        <v>4.4923893259989711</v>
      </c>
      <c r="F146" s="24">
        <f t="shared" si="29"/>
        <v>-0.40761067400102924</v>
      </c>
      <c r="G146" s="24">
        <f t="shared" si="20"/>
        <v>4.8997868216171216</v>
      </c>
      <c r="H146" s="24">
        <f t="shared" si="21"/>
        <v>-2.1317838287870927E-4</v>
      </c>
      <c r="I146" s="4">
        <f t="shared" si="24"/>
        <v>4.9000000000000004</v>
      </c>
      <c r="J146" s="4">
        <f t="shared" si="25"/>
        <v>0</v>
      </c>
      <c r="K146" s="4">
        <f t="shared" si="22"/>
        <v>5.0999999999999996</v>
      </c>
      <c r="L146" s="4">
        <f t="shared" si="23"/>
        <v>0.19999999999999929</v>
      </c>
    </row>
    <row r="147" spans="1:12" hidden="1" x14ac:dyDescent="0.25">
      <c r="A147" s="2">
        <v>42552</v>
      </c>
      <c r="B147" s="4">
        <v>4.9000000000000004</v>
      </c>
      <c r="C147" s="24">
        <f t="shared" si="26"/>
        <v>4.3684729189383944</v>
      </c>
      <c r="D147" s="24">
        <f t="shared" si="27"/>
        <v>-0.53152708106160595</v>
      </c>
      <c r="E147" s="24">
        <f t="shared" si="28"/>
        <v>4.8070207100081994</v>
      </c>
      <c r="F147" s="24">
        <f t="shared" si="29"/>
        <v>-9.297928999180094E-2</v>
      </c>
      <c r="G147" s="24">
        <f t="shared" si="20"/>
        <v>4.7877411910676315</v>
      </c>
      <c r="H147" s="24">
        <f t="shared" si="21"/>
        <v>-0.11225880893236884</v>
      </c>
      <c r="I147" s="4">
        <f t="shared" si="24"/>
        <v>4.9000000000000004</v>
      </c>
      <c r="J147" s="4">
        <f t="shared" si="25"/>
        <v>0</v>
      </c>
      <c r="K147" s="4">
        <f t="shared" si="22"/>
        <v>4.9749999999999996</v>
      </c>
      <c r="L147" s="4">
        <f t="shared" si="23"/>
        <v>7.4999999999999289E-2</v>
      </c>
    </row>
    <row r="148" spans="1:12" hidden="1" x14ac:dyDescent="0.25">
      <c r="A148" s="2">
        <v>42644</v>
      </c>
      <c r="B148" s="4">
        <v>4.8</v>
      </c>
      <c r="C148" s="24">
        <f t="shared" si="26"/>
        <v>4.3638011495628177</v>
      </c>
      <c r="D148" s="24">
        <f t="shared" si="27"/>
        <v>-0.4361988504371821</v>
      </c>
      <c r="E148" s="24">
        <f t="shared" si="28"/>
        <v>4.5762640322616113</v>
      </c>
      <c r="F148" s="24">
        <f t="shared" si="29"/>
        <v>-0.22373596773838855</v>
      </c>
      <c r="G148" s="24">
        <f t="shared" si="20"/>
        <v>4.4694154454651898</v>
      </c>
      <c r="H148" s="24">
        <f t="shared" si="21"/>
        <v>-0.33058455453481006</v>
      </c>
      <c r="I148" s="4">
        <f t="shared" si="24"/>
        <v>4.9000000000000004</v>
      </c>
      <c r="J148" s="4">
        <f t="shared" si="25"/>
        <v>0.10000000000000053</v>
      </c>
      <c r="K148" s="4">
        <f t="shared" si="22"/>
        <v>4.9250000000000007</v>
      </c>
      <c r="L148" s="4">
        <f t="shared" si="23"/>
        <v>0.12500000000000089</v>
      </c>
    </row>
    <row r="149" spans="1:12" hidden="1" x14ac:dyDescent="0.25">
      <c r="A149" s="2">
        <v>42736</v>
      </c>
      <c r="B149" s="4">
        <v>4.5999999999999996</v>
      </c>
      <c r="C149" s="24">
        <f t="shared" si="26"/>
        <v>4.3678546438182622</v>
      </c>
      <c r="D149" s="24">
        <f t="shared" si="27"/>
        <v>-0.23214535618173748</v>
      </c>
      <c r="E149" s="24">
        <f t="shared" si="28"/>
        <v>4.5000177823939991</v>
      </c>
      <c r="F149" s="24">
        <f t="shared" si="29"/>
        <v>-9.9982217606000567E-2</v>
      </c>
      <c r="G149" s="24">
        <f t="shared" si="20"/>
        <v>4.8001864148440445</v>
      </c>
      <c r="H149" s="24">
        <f t="shared" si="21"/>
        <v>0.20018641484404487</v>
      </c>
      <c r="I149" s="4">
        <f t="shared" si="24"/>
        <v>4.8</v>
      </c>
      <c r="J149" s="4">
        <f t="shared" si="25"/>
        <v>0.20000000000000018</v>
      </c>
      <c r="K149" s="4">
        <f t="shared" si="22"/>
        <v>4.875</v>
      </c>
      <c r="L149" s="4">
        <f t="shared" si="23"/>
        <v>0.27500000000000036</v>
      </c>
    </row>
    <row r="150" spans="1:12" hidden="1" x14ac:dyDescent="0.25">
      <c r="A150" s="2">
        <v>42826</v>
      </c>
      <c r="B150" s="4">
        <v>4.4000000000000004</v>
      </c>
      <c r="C150" s="24">
        <f t="shared" si="26"/>
        <v>4.3617902436435401</v>
      </c>
      <c r="D150" s="24">
        <f t="shared" si="27"/>
        <v>-3.8209756356460289E-2</v>
      </c>
      <c r="E150" s="24">
        <f t="shared" si="28"/>
        <v>4.4140325285507327</v>
      </c>
      <c r="F150" s="24">
        <f t="shared" si="29"/>
        <v>1.4032528550732337E-2</v>
      </c>
      <c r="G150" s="24">
        <f t="shared" si="20"/>
        <v>4.221050750575893</v>
      </c>
      <c r="H150" s="24">
        <f t="shared" si="21"/>
        <v>-0.17894924942410739</v>
      </c>
      <c r="I150" s="4">
        <f t="shared" si="24"/>
        <v>4.5999999999999996</v>
      </c>
      <c r="J150" s="4">
        <f t="shared" si="25"/>
        <v>0.19999999999999929</v>
      </c>
      <c r="K150" s="4">
        <f t="shared" si="22"/>
        <v>4.8000000000000007</v>
      </c>
      <c r="L150" s="4">
        <f t="shared" si="23"/>
        <v>0.40000000000000036</v>
      </c>
    </row>
    <row r="151" spans="1:12" hidden="1" x14ac:dyDescent="0.25">
      <c r="A151" s="2">
        <v>42917</v>
      </c>
      <c r="B151" s="4">
        <v>4.3</v>
      </c>
      <c r="C151" s="24">
        <f t="shared" si="26"/>
        <v>4.275603638840785</v>
      </c>
      <c r="D151" s="24">
        <f t="shared" si="27"/>
        <v>-2.4396361159214841E-2</v>
      </c>
      <c r="E151" s="24">
        <f t="shared" si="28"/>
        <v>4.2966592094492748</v>
      </c>
      <c r="F151" s="24">
        <f t="shared" si="29"/>
        <v>-3.3407905507250035E-3</v>
      </c>
      <c r="G151" s="24">
        <f t="shared" si="20"/>
        <v>4.092545415478031</v>
      </c>
      <c r="H151" s="24">
        <f t="shared" si="21"/>
        <v>-0.20745458452196885</v>
      </c>
      <c r="I151" s="4">
        <f t="shared" si="24"/>
        <v>4.4000000000000004</v>
      </c>
      <c r="J151" s="4">
        <f t="shared" si="25"/>
        <v>0.10000000000000053</v>
      </c>
      <c r="K151" s="4">
        <f t="shared" si="22"/>
        <v>4.6749999999999998</v>
      </c>
      <c r="L151" s="4">
        <f t="shared" si="23"/>
        <v>0.375</v>
      </c>
    </row>
    <row r="152" spans="1:12" hidden="1" x14ac:dyDescent="0.25">
      <c r="A152" s="2">
        <v>43009</v>
      </c>
      <c r="B152" s="4">
        <v>4.0999999999999996</v>
      </c>
      <c r="C152" s="24">
        <f t="shared" si="26"/>
        <v>4.2152066135791628</v>
      </c>
      <c r="D152" s="24">
        <f t="shared" si="27"/>
        <v>0.11520661357916318</v>
      </c>
      <c r="E152" s="24">
        <f t="shared" si="28"/>
        <v>4.2165781825458408</v>
      </c>
      <c r="F152" s="24">
        <f t="shared" si="29"/>
        <v>0.11657818254584118</v>
      </c>
      <c r="G152" s="24">
        <f t="shared" si="20"/>
        <v>4.2716036530460899</v>
      </c>
      <c r="H152" s="24">
        <f t="shared" si="21"/>
        <v>0.17160365304609027</v>
      </c>
      <c r="I152" s="4">
        <f t="shared" si="24"/>
        <v>4.3</v>
      </c>
      <c r="J152" s="4">
        <f t="shared" si="25"/>
        <v>0.20000000000000018</v>
      </c>
      <c r="K152" s="4">
        <f t="shared" si="22"/>
        <v>4.5249999999999995</v>
      </c>
      <c r="L152" s="4">
        <f t="shared" si="23"/>
        <v>0.42499999999999982</v>
      </c>
    </row>
    <row r="153" spans="1:12" hidden="1" x14ac:dyDescent="0.25">
      <c r="A153" s="2">
        <v>43101</v>
      </c>
      <c r="B153" s="4">
        <v>4.0999999999999996</v>
      </c>
      <c r="C153" s="24">
        <f t="shared" si="26"/>
        <v>4.0856362670674571</v>
      </c>
      <c r="D153" s="24">
        <f t="shared" si="27"/>
        <v>-1.4363732932542561E-2</v>
      </c>
      <c r="E153" s="24">
        <f t="shared" si="28"/>
        <v>4.111996843069579</v>
      </c>
      <c r="F153" s="24">
        <f t="shared" si="29"/>
        <v>1.1996843069579377E-2</v>
      </c>
      <c r="G153" s="24">
        <f t="shared" si="20"/>
        <v>3.8573242820079297</v>
      </c>
      <c r="H153" s="24">
        <f t="shared" si="21"/>
        <v>-0.24267571799206999</v>
      </c>
      <c r="I153" s="4">
        <f t="shared" si="24"/>
        <v>4.0999999999999996</v>
      </c>
      <c r="J153" s="4">
        <f t="shared" si="25"/>
        <v>0</v>
      </c>
      <c r="K153" s="4">
        <f t="shared" si="22"/>
        <v>4.3499999999999996</v>
      </c>
      <c r="L153" s="4">
        <f t="shared" si="23"/>
        <v>0.25</v>
      </c>
    </row>
    <row r="154" spans="1:12" hidden="1" x14ac:dyDescent="0.25">
      <c r="A154" s="2">
        <v>43191</v>
      </c>
      <c r="B154" s="4">
        <v>3.9</v>
      </c>
      <c r="C154" s="24">
        <f t="shared" si="26"/>
        <v>3.9892557009789797</v>
      </c>
      <c r="D154" s="24">
        <f t="shared" si="27"/>
        <v>8.9255700978979835E-2</v>
      </c>
      <c r="E154" s="24">
        <f t="shared" si="28"/>
        <v>4.0162569944436672</v>
      </c>
      <c r="F154" s="24">
        <f t="shared" si="29"/>
        <v>0.11625699444366733</v>
      </c>
      <c r="G154" s="24">
        <f t="shared" si="20"/>
        <v>4.0996188895918495</v>
      </c>
      <c r="H154" s="24">
        <f t="shared" si="21"/>
        <v>0.19961888959184959</v>
      </c>
      <c r="I154" s="4">
        <f t="shared" si="24"/>
        <v>4.0999999999999996</v>
      </c>
      <c r="J154" s="4">
        <f t="shared" si="25"/>
        <v>0.19999999999999973</v>
      </c>
      <c r="K154" s="4">
        <f t="shared" si="22"/>
        <v>4.2249999999999996</v>
      </c>
      <c r="L154" s="4">
        <f t="shared" si="23"/>
        <v>0.32499999999999973</v>
      </c>
    </row>
    <row r="155" spans="1:12" hidden="1" x14ac:dyDescent="0.25">
      <c r="A155" s="2">
        <v>43282</v>
      </c>
      <c r="B155" s="4">
        <v>3.8</v>
      </c>
      <c r="C155" s="24">
        <f t="shared" si="26"/>
        <v>3.86659235929163</v>
      </c>
      <c r="D155" s="24">
        <f t="shared" si="27"/>
        <v>6.659235929163021E-2</v>
      </c>
      <c r="E155" s="24">
        <f t="shared" si="28"/>
        <v>3.7823898287390065</v>
      </c>
      <c r="F155" s="24">
        <f t="shared" si="29"/>
        <v>-1.761017126099329E-2</v>
      </c>
      <c r="G155" s="24">
        <f t="shared" ref="G155:G162" si="30">_xlfn.FORECAST.ETS(A154,B131:B154,A131:A154)</f>
        <v>3.9285139816297669</v>
      </c>
      <c r="H155" s="24">
        <f t="shared" ref="H155:H160" si="31">G155-B155</f>
        <v>0.12851398162976713</v>
      </c>
      <c r="I155" s="4">
        <f t="shared" si="24"/>
        <v>3.9</v>
      </c>
      <c r="J155" s="4">
        <f t="shared" si="25"/>
        <v>0.10000000000000009</v>
      </c>
      <c r="K155" s="4">
        <f t="shared" si="22"/>
        <v>4.0999999999999996</v>
      </c>
      <c r="L155" s="4">
        <f t="shared" si="23"/>
        <v>0.29999999999999982</v>
      </c>
    </row>
    <row r="156" spans="1:12" hidden="1" x14ac:dyDescent="0.25">
      <c r="A156" s="2">
        <v>43374</v>
      </c>
      <c r="B156" s="4">
        <v>3.8</v>
      </c>
      <c r="C156" s="24">
        <f t="shared" si="26"/>
        <v>3.7136254603262273</v>
      </c>
      <c r="D156" s="24">
        <f t="shared" si="27"/>
        <v>-8.637453967377251E-2</v>
      </c>
      <c r="E156" s="24">
        <f t="shared" si="28"/>
        <v>3.6748104647141284</v>
      </c>
      <c r="F156" s="24">
        <f t="shared" si="29"/>
        <v>-0.1251895352858714</v>
      </c>
      <c r="G156" s="24">
        <f t="shared" si="30"/>
        <v>3.7999319582201658</v>
      </c>
      <c r="H156" s="24">
        <f t="shared" si="31"/>
        <v>-6.8041779833993843E-5</v>
      </c>
      <c r="I156" s="4">
        <f t="shared" si="24"/>
        <v>3.8</v>
      </c>
      <c r="J156" s="4">
        <f t="shared" si="25"/>
        <v>0</v>
      </c>
      <c r="K156" s="4">
        <f t="shared" si="22"/>
        <v>3.9749999999999996</v>
      </c>
      <c r="L156" s="4">
        <f t="shared" si="23"/>
        <v>0.17499999999999982</v>
      </c>
    </row>
    <row r="157" spans="1:12" x14ac:dyDescent="0.25">
      <c r="A157" s="2">
        <v>43466</v>
      </c>
      <c r="B157" s="4">
        <v>3.9</v>
      </c>
      <c r="C157" s="24">
        <f t="shared" si="26"/>
        <v>3.5989018664729571</v>
      </c>
      <c r="D157" s="24">
        <f t="shared" si="27"/>
        <v>-0.30109813352704284</v>
      </c>
      <c r="E157" s="24">
        <f t="shared" si="28"/>
        <v>3.5766767406500732</v>
      </c>
      <c r="F157" s="24">
        <f t="shared" si="29"/>
        <v>-0.32332325934992667</v>
      </c>
      <c r="G157" s="24">
        <f t="shared" si="30"/>
        <v>3.7561524055484594</v>
      </c>
      <c r="H157" s="24">
        <f t="shared" si="31"/>
        <v>-0.14384759445154049</v>
      </c>
      <c r="I157" s="4">
        <f t="shared" si="24"/>
        <v>3.8</v>
      </c>
      <c r="J157" s="4">
        <f t="shared" si="25"/>
        <v>-0.10000000000000009</v>
      </c>
      <c r="K157" s="4">
        <f>AVERAGE(B153:B156)</f>
        <v>3.9000000000000004</v>
      </c>
      <c r="L157" s="4">
        <f>K157-B157</f>
        <v>0</v>
      </c>
    </row>
    <row r="158" spans="1:12" x14ac:dyDescent="0.25">
      <c r="A158" s="2">
        <v>43556</v>
      </c>
      <c r="B158" s="4">
        <v>3.6</v>
      </c>
      <c r="C158" s="24">
        <f t="shared" si="26"/>
        <v>3.5540326434392924</v>
      </c>
      <c r="D158" s="24">
        <f t="shared" si="27"/>
        <v>-4.5967356560707717E-2</v>
      </c>
      <c r="E158" s="24">
        <f t="shared" si="28"/>
        <v>3.8735681445631376</v>
      </c>
      <c r="F158" s="24">
        <f t="shared" si="29"/>
        <v>0.27356814456313749</v>
      </c>
      <c r="G158" s="24">
        <f t="shared" si="30"/>
        <v>3.8995388797171451</v>
      </c>
      <c r="H158" s="24">
        <f t="shared" si="31"/>
        <v>0.29953887971714499</v>
      </c>
      <c r="I158" s="4">
        <f t="shared" si="24"/>
        <v>3.9</v>
      </c>
      <c r="J158" s="4">
        <f t="shared" si="25"/>
        <v>0.29999999999999982</v>
      </c>
      <c r="K158" s="4">
        <f t="shared" si="22"/>
        <v>3.85</v>
      </c>
      <c r="L158" s="4">
        <f t="shared" si="23"/>
        <v>0.25</v>
      </c>
    </row>
    <row r="159" spans="1:12" x14ac:dyDescent="0.25">
      <c r="A159" s="2">
        <v>43647</v>
      </c>
      <c r="B159" s="4">
        <v>3.6</v>
      </c>
      <c r="C159" s="24">
        <f t="shared" si="26"/>
        <v>3.4525531722570904</v>
      </c>
      <c r="D159" s="24">
        <f t="shared" si="27"/>
        <v>-0.14744682774290974</v>
      </c>
      <c r="E159" s="24">
        <f t="shared" si="28"/>
        <v>3.6466822021624163</v>
      </c>
      <c r="F159" s="24">
        <f t="shared" si="29"/>
        <v>4.6682202162416253E-2</v>
      </c>
      <c r="G159" s="24">
        <f t="shared" si="30"/>
        <v>3.6914381883929512</v>
      </c>
      <c r="H159" s="24">
        <f t="shared" si="31"/>
        <v>9.1438188392951147E-2</v>
      </c>
      <c r="I159" s="4">
        <f t="shared" si="24"/>
        <v>3.6</v>
      </c>
      <c r="J159" s="4">
        <f t="shared" si="25"/>
        <v>0</v>
      </c>
      <c r="K159" s="4">
        <f t="shared" si="22"/>
        <v>3.7749999999999999</v>
      </c>
      <c r="L159" s="4">
        <f t="shared" si="23"/>
        <v>0.17499999999999982</v>
      </c>
    </row>
    <row r="160" spans="1:12" x14ac:dyDescent="0.25">
      <c r="A160" s="2">
        <v>43739</v>
      </c>
      <c r="B160" s="4">
        <v>3.5</v>
      </c>
      <c r="C160" s="24">
        <f>_xlfn.FORECAST.LINEAR(A160,B148:B159,A148:A159)</f>
        <v>3.4088339994078538</v>
      </c>
      <c r="D160" s="24">
        <f t="shared" si="27"/>
        <v>-9.116600059214619E-2</v>
      </c>
      <c r="E160" s="24">
        <f t="shared" si="28"/>
        <v>3.4642391327623678</v>
      </c>
      <c r="F160" s="24">
        <f t="shared" si="29"/>
        <v>-3.5760867237632166E-2</v>
      </c>
      <c r="G160" s="24">
        <f t="shared" si="30"/>
        <v>3.6044635290085481</v>
      </c>
      <c r="H160" s="24">
        <f t="shared" si="31"/>
        <v>0.10446352900854805</v>
      </c>
      <c r="I160" s="4">
        <f>B159</f>
        <v>3.6</v>
      </c>
      <c r="J160" s="4">
        <f>I160-B160</f>
        <v>0.10000000000000009</v>
      </c>
      <c r="K160" s="4">
        <f t="shared" si="22"/>
        <v>3.7249999999999996</v>
      </c>
      <c r="L160" s="4">
        <f t="shared" si="23"/>
        <v>0.22499999999999964</v>
      </c>
    </row>
    <row r="161" spans="1:13" x14ac:dyDescent="0.25">
      <c r="A161" s="2">
        <v>43831</v>
      </c>
      <c r="B161" s="54"/>
      <c r="D161" s="24">
        <f>AVERAGE(D13:D160)</f>
        <v>4.8600784350169991E-2</v>
      </c>
      <c r="F161" s="24">
        <f>AVERAGE(F13:F160)</f>
        <v>1.6346786147352875E-2</v>
      </c>
      <c r="H161" s="24">
        <f>AVERAGE(H13:H160)</f>
        <v>-2.7312544253894955E-2</v>
      </c>
      <c r="J161" s="58">
        <f>AVERAGE(J13:J160)</f>
        <v>4.8648648648648644E-2</v>
      </c>
      <c r="K161" s="58"/>
      <c r="L161" s="58">
        <f>AVERAGE(L13:L160)</f>
        <v>0.10844594594594598</v>
      </c>
      <c r="M161" s="59" t="s">
        <v>68</v>
      </c>
    </row>
    <row r="162" spans="1:13" x14ac:dyDescent="0.25">
      <c r="A162" s="2">
        <v>43922</v>
      </c>
      <c r="B162" s="57"/>
      <c r="E162" s="60">
        <f>_xlfn.FORECAST.ETS(A162,B151:B161,A151:A161)</f>
        <v>3.3461446095866449</v>
      </c>
      <c r="G162" s="60">
        <f t="shared" si="30"/>
        <v>3.4079838654000456</v>
      </c>
    </row>
    <row r="163" spans="1:13" ht="13" x14ac:dyDescent="0.3">
      <c r="A163" s="2">
        <v>44013</v>
      </c>
      <c r="B163" s="57"/>
      <c r="F163" s="61">
        <f>AVERAGE(E162,G162)</f>
        <v>3.3770642374933453</v>
      </c>
    </row>
    <row r="164" spans="1:13" x14ac:dyDescent="0.25">
      <c r="A164" s="2">
        <v>44105</v>
      </c>
    </row>
    <row r="173" spans="1:13" x14ac:dyDescent="0.25">
      <c r="F173" s="24">
        <f>194.9+10.09*(0.14)-15.86*(0.0338)-0.054*(1435)</f>
        <v>118.28653200000001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ED93-E764-4465-9A4A-81A7D840C82C}">
  <dimension ref="A1:B163"/>
  <sheetViews>
    <sheetView topLeftCell="A139" workbookViewId="0">
      <selection sqref="A1:B160"/>
    </sheetView>
  </sheetViews>
  <sheetFormatPr defaultColWidth="9.1796875" defaultRowHeight="12.5" x14ac:dyDescent="0.25"/>
  <cols>
    <col min="1" max="1" width="11.54296875" style="1" customWidth="1"/>
    <col min="2" max="2" width="11" style="4" customWidth="1"/>
    <col min="3" max="16384" width="9.1796875" style="3"/>
  </cols>
  <sheetData>
    <row r="1" spans="1:2" ht="13" x14ac:dyDescent="0.25">
      <c r="A1" s="27" t="s">
        <v>3</v>
      </c>
      <c r="B1" s="55" t="s">
        <v>2</v>
      </c>
    </row>
    <row r="2" spans="1:2" x14ac:dyDescent="0.25">
      <c r="A2" s="2">
        <v>29312</v>
      </c>
      <c r="B2" s="4">
        <v>7.3</v>
      </c>
    </row>
    <row r="3" spans="1:2" x14ac:dyDescent="0.25">
      <c r="A3" s="2">
        <v>29403</v>
      </c>
      <c r="B3" s="4">
        <v>7.7</v>
      </c>
    </row>
    <row r="4" spans="1:2" x14ac:dyDescent="0.25">
      <c r="A4" s="2">
        <v>29495</v>
      </c>
      <c r="B4" s="4">
        <v>7.4</v>
      </c>
    </row>
    <row r="5" spans="1:2" x14ac:dyDescent="0.25">
      <c r="A5" s="2">
        <v>29587</v>
      </c>
      <c r="B5" s="4">
        <v>7.4</v>
      </c>
    </row>
    <row r="6" spans="1:2" x14ac:dyDescent="0.25">
      <c r="A6" s="2">
        <v>29677</v>
      </c>
      <c r="B6" s="4">
        <v>7.4</v>
      </c>
    </row>
    <row r="7" spans="1:2" x14ac:dyDescent="0.25">
      <c r="A7" s="2">
        <v>29768</v>
      </c>
      <c r="B7" s="4">
        <v>7.4</v>
      </c>
    </row>
    <row r="8" spans="1:2" x14ac:dyDescent="0.25">
      <c r="A8" s="2">
        <v>29860</v>
      </c>
      <c r="B8" s="4">
        <v>8.1999999999999993</v>
      </c>
    </row>
    <row r="9" spans="1:2" x14ac:dyDescent="0.25">
      <c r="A9" s="2">
        <v>29952</v>
      </c>
      <c r="B9" s="4">
        <v>8.8000000000000007</v>
      </c>
    </row>
    <row r="10" spans="1:2" x14ac:dyDescent="0.25">
      <c r="A10" s="2">
        <v>30042</v>
      </c>
      <c r="B10" s="4">
        <v>9.4</v>
      </c>
    </row>
    <row r="11" spans="1:2" x14ac:dyDescent="0.25">
      <c r="A11" s="2">
        <v>30133</v>
      </c>
      <c r="B11" s="4">
        <v>9.9</v>
      </c>
    </row>
    <row r="12" spans="1:2" x14ac:dyDescent="0.25">
      <c r="A12" s="2">
        <v>30225</v>
      </c>
      <c r="B12" s="4">
        <v>10.7</v>
      </c>
    </row>
    <row r="13" spans="1:2" x14ac:dyDescent="0.25">
      <c r="A13" s="2">
        <v>30317</v>
      </c>
      <c r="B13" s="4">
        <v>10.4</v>
      </c>
    </row>
    <row r="14" spans="1:2" x14ac:dyDescent="0.25">
      <c r="A14" s="2">
        <v>30407</v>
      </c>
      <c r="B14" s="4">
        <v>10.1</v>
      </c>
    </row>
    <row r="15" spans="1:2" x14ac:dyDescent="0.25">
      <c r="A15" s="2">
        <v>30498</v>
      </c>
      <c r="B15" s="4">
        <v>9.4</v>
      </c>
    </row>
    <row r="16" spans="1:2" x14ac:dyDescent="0.25">
      <c r="A16" s="2">
        <v>30590</v>
      </c>
      <c r="B16" s="4">
        <v>8.5</v>
      </c>
    </row>
    <row r="17" spans="1:2" x14ac:dyDescent="0.25">
      <c r="A17" s="2">
        <v>30682</v>
      </c>
      <c r="B17" s="4">
        <v>7.9</v>
      </c>
    </row>
    <row r="18" spans="1:2" x14ac:dyDescent="0.25">
      <c r="A18" s="2">
        <v>30773</v>
      </c>
      <c r="B18" s="4">
        <v>7.4</v>
      </c>
    </row>
    <row r="19" spans="1:2" x14ac:dyDescent="0.25">
      <c r="A19" s="2">
        <v>30864</v>
      </c>
      <c r="B19" s="4">
        <v>7.4</v>
      </c>
    </row>
    <row r="20" spans="1:2" x14ac:dyDescent="0.25">
      <c r="A20" s="2">
        <v>30956</v>
      </c>
      <c r="B20" s="4">
        <v>7.3</v>
      </c>
    </row>
    <row r="21" spans="1:2" x14ac:dyDescent="0.25">
      <c r="A21" s="2">
        <v>31048</v>
      </c>
      <c r="B21" s="4">
        <v>7.2</v>
      </c>
    </row>
    <row r="22" spans="1:2" x14ac:dyDescent="0.25">
      <c r="A22" s="2">
        <v>31138</v>
      </c>
      <c r="B22" s="4">
        <v>7.3</v>
      </c>
    </row>
    <row r="23" spans="1:2" x14ac:dyDescent="0.25">
      <c r="A23" s="2">
        <v>31229</v>
      </c>
      <c r="B23" s="4">
        <v>7.2</v>
      </c>
    </row>
    <row r="24" spans="1:2" x14ac:dyDescent="0.25">
      <c r="A24" s="2">
        <v>31321</v>
      </c>
      <c r="B24" s="4">
        <v>7</v>
      </c>
    </row>
    <row r="25" spans="1:2" x14ac:dyDescent="0.25">
      <c r="A25" s="2">
        <v>31413</v>
      </c>
      <c r="B25" s="4">
        <v>7</v>
      </c>
    </row>
    <row r="26" spans="1:2" x14ac:dyDescent="0.25">
      <c r="A26" s="2">
        <v>31503</v>
      </c>
      <c r="B26" s="4">
        <v>7.2</v>
      </c>
    </row>
    <row r="27" spans="1:2" x14ac:dyDescent="0.25">
      <c r="A27" s="2">
        <v>31594</v>
      </c>
      <c r="B27" s="4">
        <v>7</v>
      </c>
    </row>
    <row r="28" spans="1:2" x14ac:dyDescent="0.25">
      <c r="A28" s="2">
        <v>31686</v>
      </c>
      <c r="B28" s="4">
        <v>6.8</v>
      </c>
    </row>
    <row r="29" spans="1:2" x14ac:dyDescent="0.25">
      <c r="A29" s="2">
        <v>31778</v>
      </c>
      <c r="B29" s="4">
        <v>6.6</v>
      </c>
    </row>
    <row r="30" spans="1:2" x14ac:dyDescent="0.25">
      <c r="A30" s="2">
        <v>31868</v>
      </c>
      <c r="B30" s="4">
        <v>6.3</v>
      </c>
    </row>
    <row r="31" spans="1:2" x14ac:dyDescent="0.25">
      <c r="A31" s="2">
        <v>31959</v>
      </c>
      <c r="B31" s="4">
        <v>6</v>
      </c>
    </row>
    <row r="32" spans="1:2" x14ac:dyDescent="0.25">
      <c r="A32" s="2">
        <v>32051</v>
      </c>
      <c r="B32" s="4">
        <v>5.8</v>
      </c>
    </row>
    <row r="33" spans="1:2" x14ac:dyDescent="0.25">
      <c r="A33" s="2">
        <v>32143</v>
      </c>
      <c r="B33" s="4">
        <v>5.7</v>
      </c>
    </row>
    <row r="34" spans="1:2" x14ac:dyDescent="0.25">
      <c r="A34" s="2">
        <v>32234</v>
      </c>
      <c r="B34" s="4">
        <v>5.5</v>
      </c>
    </row>
    <row r="35" spans="1:2" x14ac:dyDescent="0.25">
      <c r="A35" s="2">
        <v>32325</v>
      </c>
      <c r="B35" s="4">
        <v>5.5</v>
      </c>
    </row>
    <row r="36" spans="1:2" x14ac:dyDescent="0.25">
      <c r="A36" s="2">
        <v>32417</v>
      </c>
      <c r="B36" s="4">
        <v>5.3</v>
      </c>
    </row>
    <row r="37" spans="1:2" x14ac:dyDescent="0.25">
      <c r="A37" s="2">
        <v>32509</v>
      </c>
      <c r="B37" s="4">
        <v>5.2</v>
      </c>
    </row>
    <row r="38" spans="1:2" x14ac:dyDescent="0.25">
      <c r="A38" s="2">
        <v>32599</v>
      </c>
      <c r="B38" s="4">
        <v>5.2</v>
      </c>
    </row>
    <row r="39" spans="1:2" x14ac:dyDescent="0.25">
      <c r="A39" s="2">
        <v>32690</v>
      </c>
      <c r="B39" s="4">
        <v>5.2</v>
      </c>
    </row>
    <row r="40" spans="1:2" x14ac:dyDescent="0.25">
      <c r="A40" s="2">
        <v>32782</v>
      </c>
      <c r="B40" s="4">
        <v>5.4</v>
      </c>
    </row>
    <row r="41" spans="1:2" x14ac:dyDescent="0.25">
      <c r="A41" s="2">
        <v>32874</v>
      </c>
      <c r="B41" s="4">
        <v>5.3</v>
      </c>
    </row>
    <row r="42" spans="1:2" x14ac:dyDescent="0.25">
      <c r="A42" s="2">
        <v>32964</v>
      </c>
      <c r="B42" s="4">
        <v>5.3</v>
      </c>
    </row>
    <row r="43" spans="1:2" x14ac:dyDescent="0.25">
      <c r="A43" s="2">
        <v>33055</v>
      </c>
      <c r="B43" s="4">
        <v>5.7</v>
      </c>
    </row>
    <row r="44" spans="1:2" x14ac:dyDescent="0.25">
      <c r="A44" s="2">
        <v>33147</v>
      </c>
      <c r="B44" s="4">
        <v>6.1</v>
      </c>
    </row>
    <row r="45" spans="1:2" x14ac:dyDescent="0.25">
      <c r="A45" s="2">
        <v>33239</v>
      </c>
      <c r="B45" s="4">
        <v>6.6</v>
      </c>
    </row>
    <row r="46" spans="1:2" x14ac:dyDescent="0.25">
      <c r="A46" s="2">
        <v>33329</v>
      </c>
      <c r="B46" s="4">
        <v>6.8</v>
      </c>
    </row>
    <row r="47" spans="1:2" x14ac:dyDescent="0.25">
      <c r="A47" s="2">
        <v>33420</v>
      </c>
      <c r="B47" s="4">
        <v>6.9</v>
      </c>
    </row>
    <row r="48" spans="1:2" x14ac:dyDescent="0.25">
      <c r="A48" s="2">
        <v>33512</v>
      </c>
      <c r="B48" s="4">
        <v>7.1</v>
      </c>
    </row>
    <row r="49" spans="1:2" x14ac:dyDescent="0.25">
      <c r="A49" s="2">
        <v>33604</v>
      </c>
      <c r="B49" s="4">
        <v>7.4</v>
      </c>
    </row>
    <row r="50" spans="1:2" x14ac:dyDescent="0.25">
      <c r="A50" s="2">
        <v>33695</v>
      </c>
      <c r="B50" s="4">
        <v>7.6</v>
      </c>
    </row>
    <row r="51" spans="1:2" x14ac:dyDescent="0.25">
      <c r="A51" s="2">
        <v>33786</v>
      </c>
      <c r="B51" s="4">
        <v>7.6</v>
      </c>
    </row>
    <row r="52" spans="1:2" x14ac:dyDescent="0.25">
      <c r="A52" s="2">
        <v>33878</v>
      </c>
      <c r="B52" s="4">
        <v>7.4</v>
      </c>
    </row>
    <row r="53" spans="1:2" x14ac:dyDescent="0.25">
      <c r="A53" s="2">
        <v>33970</v>
      </c>
      <c r="B53" s="4">
        <v>7.1</v>
      </c>
    </row>
    <row r="54" spans="1:2" x14ac:dyDescent="0.25">
      <c r="A54" s="2">
        <v>34060</v>
      </c>
      <c r="B54" s="4">
        <v>7.1</v>
      </c>
    </row>
    <row r="55" spans="1:2" x14ac:dyDescent="0.25">
      <c r="A55" s="2">
        <v>34151</v>
      </c>
      <c r="B55" s="4">
        <v>6.8</v>
      </c>
    </row>
    <row r="56" spans="1:2" x14ac:dyDescent="0.25">
      <c r="A56" s="2">
        <v>34243</v>
      </c>
      <c r="B56" s="4">
        <v>6.6</v>
      </c>
    </row>
    <row r="57" spans="1:2" x14ac:dyDescent="0.25">
      <c r="A57" s="2">
        <v>34335</v>
      </c>
      <c r="B57" s="4">
        <v>6.6</v>
      </c>
    </row>
    <row r="58" spans="1:2" x14ac:dyDescent="0.25">
      <c r="A58" s="2">
        <v>34425</v>
      </c>
      <c r="B58" s="4">
        <v>6.2</v>
      </c>
    </row>
    <row r="59" spans="1:2" x14ac:dyDescent="0.25">
      <c r="A59" s="2">
        <v>34516</v>
      </c>
      <c r="B59" s="4">
        <v>6</v>
      </c>
    </row>
    <row r="60" spans="1:2" x14ac:dyDescent="0.25">
      <c r="A60" s="2">
        <v>34608</v>
      </c>
      <c r="B60" s="4">
        <v>5.6</v>
      </c>
    </row>
    <row r="61" spans="1:2" x14ac:dyDescent="0.25">
      <c r="A61" s="2">
        <v>34700</v>
      </c>
      <c r="B61" s="4">
        <v>5.5</v>
      </c>
    </row>
    <row r="62" spans="1:2" x14ac:dyDescent="0.25">
      <c r="A62" s="2">
        <v>34790</v>
      </c>
      <c r="B62" s="4">
        <v>5.7</v>
      </c>
    </row>
    <row r="63" spans="1:2" x14ac:dyDescent="0.25">
      <c r="A63" s="2">
        <v>34881</v>
      </c>
      <c r="B63" s="4">
        <v>5.7</v>
      </c>
    </row>
    <row r="64" spans="1:2" x14ac:dyDescent="0.25">
      <c r="A64" s="2">
        <v>34973</v>
      </c>
      <c r="B64" s="4">
        <v>5.6</v>
      </c>
    </row>
    <row r="65" spans="1:2" x14ac:dyDescent="0.25">
      <c r="A65" s="2">
        <v>35065</v>
      </c>
      <c r="B65" s="4">
        <v>5.5</v>
      </c>
    </row>
    <row r="66" spans="1:2" x14ac:dyDescent="0.25">
      <c r="A66" s="2">
        <v>35156</v>
      </c>
      <c r="B66" s="4">
        <v>5.5</v>
      </c>
    </row>
    <row r="67" spans="1:2" x14ac:dyDescent="0.25">
      <c r="A67" s="2">
        <v>35247</v>
      </c>
      <c r="B67" s="4">
        <v>5.3</v>
      </c>
    </row>
    <row r="68" spans="1:2" x14ac:dyDescent="0.25">
      <c r="A68" s="2">
        <v>35339</v>
      </c>
      <c r="B68" s="4">
        <v>5.3</v>
      </c>
    </row>
    <row r="69" spans="1:2" x14ac:dyDescent="0.25">
      <c r="A69" s="2">
        <v>35431</v>
      </c>
      <c r="B69" s="4">
        <v>5.2</v>
      </c>
    </row>
    <row r="70" spans="1:2" x14ac:dyDescent="0.25">
      <c r="A70" s="2">
        <v>35521</v>
      </c>
      <c r="B70" s="4">
        <v>5</v>
      </c>
    </row>
    <row r="71" spans="1:2" x14ac:dyDescent="0.25">
      <c r="A71" s="2">
        <v>35612</v>
      </c>
      <c r="B71" s="4">
        <v>4.9000000000000004</v>
      </c>
    </row>
    <row r="72" spans="1:2" x14ac:dyDescent="0.25">
      <c r="A72" s="2">
        <v>35704</v>
      </c>
      <c r="B72" s="4">
        <v>4.7</v>
      </c>
    </row>
    <row r="73" spans="1:2" x14ac:dyDescent="0.25">
      <c r="A73" s="2">
        <v>35796</v>
      </c>
      <c r="B73" s="4">
        <v>4.5999999999999996</v>
      </c>
    </row>
    <row r="74" spans="1:2" x14ac:dyDescent="0.25">
      <c r="A74" s="2">
        <v>35886</v>
      </c>
      <c r="B74" s="4">
        <v>4.4000000000000004</v>
      </c>
    </row>
    <row r="75" spans="1:2" x14ac:dyDescent="0.25">
      <c r="A75" s="2">
        <v>35977</v>
      </c>
      <c r="B75" s="4">
        <v>4.5</v>
      </c>
    </row>
    <row r="76" spans="1:2" x14ac:dyDescent="0.25">
      <c r="A76" s="2">
        <v>36069</v>
      </c>
      <c r="B76" s="4">
        <v>4.4000000000000004</v>
      </c>
    </row>
    <row r="77" spans="1:2" x14ac:dyDescent="0.25">
      <c r="A77" s="2">
        <v>36161</v>
      </c>
      <c r="B77" s="4">
        <v>4.3</v>
      </c>
    </row>
    <row r="78" spans="1:2" x14ac:dyDescent="0.25">
      <c r="A78" s="2">
        <v>36251</v>
      </c>
      <c r="B78" s="4">
        <v>4.3</v>
      </c>
    </row>
    <row r="79" spans="1:2" x14ac:dyDescent="0.25">
      <c r="A79" s="2">
        <v>36342</v>
      </c>
      <c r="B79" s="4">
        <v>4.2</v>
      </c>
    </row>
    <row r="80" spans="1:2" x14ac:dyDescent="0.25">
      <c r="A80" s="2">
        <v>36434</v>
      </c>
      <c r="B80" s="4">
        <v>4.0999999999999996</v>
      </c>
    </row>
    <row r="81" spans="1:2" x14ac:dyDescent="0.25">
      <c r="A81" s="2">
        <v>36526</v>
      </c>
      <c r="B81" s="4">
        <v>4</v>
      </c>
    </row>
    <row r="82" spans="1:2" x14ac:dyDescent="0.25">
      <c r="A82" s="2">
        <v>36617</v>
      </c>
      <c r="B82" s="4">
        <v>3.9</v>
      </c>
    </row>
    <row r="83" spans="1:2" x14ac:dyDescent="0.25">
      <c r="A83" s="2">
        <v>36708</v>
      </c>
      <c r="B83" s="4">
        <v>4</v>
      </c>
    </row>
    <row r="84" spans="1:2" x14ac:dyDescent="0.25">
      <c r="A84" s="2">
        <v>36800</v>
      </c>
      <c r="B84" s="4">
        <v>3.9</v>
      </c>
    </row>
    <row r="85" spans="1:2" x14ac:dyDescent="0.25">
      <c r="A85" s="2">
        <v>36892</v>
      </c>
      <c r="B85" s="4">
        <v>4.2</v>
      </c>
    </row>
    <row r="86" spans="1:2" x14ac:dyDescent="0.25">
      <c r="A86" s="2">
        <v>36982</v>
      </c>
      <c r="B86" s="4">
        <v>4.4000000000000004</v>
      </c>
    </row>
    <row r="87" spans="1:2" x14ac:dyDescent="0.25">
      <c r="A87" s="2">
        <v>37073</v>
      </c>
      <c r="B87" s="4">
        <v>4.8</v>
      </c>
    </row>
    <row r="88" spans="1:2" x14ac:dyDescent="0.25">
      <c r="A88" s="2">
        <v>37165</v>
      </c>
      <c r="B88" s="4">
        <v>5.5</v>
      </c>
    </row>
    <row r="89" spans="1:2" x14ac:dyDescent="0.25">
      <c r="A89" s="2">
        <v>37257</v>
      </c>
      <c r="B89" s="4">
        <v>5.7</v>
      </c>
    </row>
    <row r="90" spans="1:2" x14ac:dyDescent="0.25">
      <c r="A90" s="2">
        <v>37347</v>
      </c>
      <c r="B90" s="4">
        <v>5.8</v>
      </c>
    </row>
    <row r="91" spans="1:2" x14ac:dyDescent="0.25">
      <c r="A91" s="2">
        <v>37438</v>
      </c>
      <c r="B91" s="4">
        <v>5.7</v>
      </c>
    </row>
    <row r="92" spans="1:2" x14ac:dyDescent="0.25">
      <c r="A92" s="2">
        <v>37530</v>
      </c>
      <c r="B92" s="4">
        <v>5.9</v>
      </c>
    </row>
    <row r="93" spans="1:2" x14ac:dyDescent="0.25">
      <c r="A93" s="2">
        <v>37622</v>
      </c>
      <c r="B93" s="4">
        <v>5.9</v>
      </c>
    </row>
    <row r="94" spans="1:2" x14ac:dyDescent="0.25">
      <c r="A94" s="2">
        <v>37712</v>
      </c>
      <c r="B94" s="4">
        <v>6.1</v>
      </c>
    </row>
    <row r="95" spans="1:2" x14ac:dyDescent="0.25">
      <c r="A95" s="2">
        <v>37803</v>
      </c>
      <c r="B95" s="4">
        <v>6.1</v>
      </c>
    </row>
    <row r="96" spans="1:2" x14ac:dyDescent="0.25">
      <c r="A96" s="2">
        <v>37895</v>
      </c>
      <c r="B96" s="4">
        <v>5.8</v>
      </c>
    </row>
    <row r="97" spans="1:2" x14ac:dyDescent="0.25">
      <c r="A97" s="2">
        <v>37987</v>
      </c>
      <c r="B97" s="4">
        <v>5.7</v>
      </c>
    </row>
    <row r="98" spans="1:2" x14ac:dyDescent="0.25">
      <c r="A98" s="2">
        <v>38078</v>
      </c>
      <c r="B98" s="4">
        <v>5.6</v>
      </c>
    </row>
    <row r="99" spans="1:2" x14ac:dyDescent="0.25">
      <c r="A99" s="2">
        <v>38169</v>
      </c>
      <c r="B99" s="4">
        <v>5.4</v>
      </c>
    </row>
    <row r="100" spans="1:2" x14ac:dyDescent="0.25">
      <c r="A100" s="2">
        <v>38261</v>
      </c>
      <c r="B100" s="4">
        <v>5.4</v>
      </c>
    </row>
    <row r="101" spans="1:2" x14ac:dyDescent="0.25">
      <c r="A101" s="2">
        <v>38353</v>
      </c>
      <c r="B101" s="4">
        <v>5.3</v>
      </c>
    </row>
    <row r="102" spans="1:2" x14ac:dyDescent="0.25">
      <c r="A102" s="2">
        <v>38443</v>
      </c>
      <c r="B102" s="4">
        <v>5.0999999999999996</v>
      </c>
    </row>
    <row r="103" spans="1:2" x14ac:dyDescent="0.25">
      <c r="A103" s="2">
        <v>38534</v>
      </c>
      <c r="B103" s="4">
        <v>5</v>
      </c>
    </row>
    <row r="104" spans="1:2" x14ac:dyDescent="0.25">
      <c r="A104" s="2">
        <v>38626</v>
      </c>
      <c r="B104" s="4">
        <v>5</v>
      </c>
    </row>
    <row r="105" spans="1:2" x14ac:dyDescent="0.25">
      <c r="A105" s="2">
        <v>38718</v>
      </c>
      <c r="B105" s="4">
        <v>4.7</v>
      </c>
    </row>
    <row r="106" spans="1:2" x14ac:dyDescent="0.25">
      <c r="A106" s="2">
        <v>38808</v>
      </c>
      <c r="B106" s="4">
        <v>4.5999999999999996</v>
      </c>
    </row>
    <row r="107" spans="1:2" x14ac:dyDescent="0.25">
      <c r="A107" s="2">
        <v>38899</v>
      </c>
      <c r="B107" s="4">
        <v>4.5999999999999996</v>
      </c>
    </row>
    <row r="108" spans="1:2" x14ac:dyDescent="0.25">
      <c r="A108" s="2">
        <v>38991</v>
      </c>
      <c r="B108" s="4">
        <v>4.4000000000000004</v>
      </c>
    </row>
    <row r="109" spans="1:2" x14ac:dyDescent="0.25">
      <c r="A109" s="2">
        <v>39083</v>
      </c>
      <c r="B109" s="4">
        <v>4.5</v>
      </c>
    </row>
    <row r="110" spans="1:2" x14ac:dyDescent="0.25">
      <c r="A110" s="2">
        <v>39173</v>
      </c>
      <c r="B110" s="4">
        <v>4.5</v>
      </c>
    </row>
    <row r="111" spans="1:2" x14ac:dyDescent="0.25">
      <c r="A111" s="2">
        <v>39264</v>
      </c>
      <c r="B111" s="4">
        <v>4.7</v>
      </c>
    </row>
    <row r="112" spans="1:2" x14ac:dyDescent="0.25">
      <c r="A112" s="2">
        <v>39356</v>
      </c>
      <c r="B112" s="4">
        <v>4.8</v>
      </c>
    </row>
    <row r="113" spans="1:2" x14ac:dyDescent="0.25">
      <c r="A113" s="2">
        <v>39448</v>
      </c>
      <c r="B113" s="4">
        <v>5</v>
      </c>
    </row>
    <row r="114" spans="1:2" x14ac:dyDescent="0.25">
      <c r="A114" s="2">
        <v>39539</v>
      </c>
      <c r="B114" s="4">
        <v>5.3</v>
      </c>
    </row>
    <row r="115" spans="1:2" x14ac:dyDescent="0.25">
      <c r="A115" s="2">
        <v>39630</v>
      </c>
      <c r="B115" s="4">
        <v>6</v>
      </c>
    </row>
    <row r="116" spans="1:2" x14ac:dyDescent="0.25">
      <c r="A116" s="2">
        <v>39722</v>
      </c>
      <c r="B116" s="4">
        <v>6.9</v>
      </c>
    </row>
    <row r="117" spans="1:2" x14ac:dyDescent="0.25">
      <c r="A117" s="2">
        <v>39814</v>
      </c>
      <c r="B117" s="4">
        <v>8.3000000000000007</v>
      </c>
    </row>
    <row r="118" spans="1:2" x14ac:dyDescent="0.25">
      <c r="A118" s="2">
        <v>39904</v>
      </c>
      <c r="B118" s="4">
        <v>9.3000000000000007</v>
      </c>
    </row>
    <row r="119" spans="1:2" x14ac:dyDescent="0.25">
      <c r="A119" s="2">
        <v>39995</v>
      </c>
      <c r="B119" s="4">
        <v>9.6</v>
      </c>
    </row>
    <row r="120" spans="1:2" x14ac:dyDescent="0.25">
      <c r="A120" s="2">
        <v>40087</v>
      </c>
      <c r="B120" s="4">
        <v>9.9</v>
      </c>
    </row>
    <row r="121" spans="1:2" x14ac:dyDescent="0.25">
      <c r="A121" s="2">
        <v>40179</v>
      </c>
      <c r="B121" s="4">
        <v>9.8000000000000007</v>
      </c>
    </row>
    <row r="122" spans="1:2" x14ac:dyDescent="0.25">
      <c r="A122" s="2">
        <v>40269</v>
      </c>
      <c r="B122" s="4">
        <v>9.6</v>
      </c>
    </row>
    <row r="123" spans="1:2" x14ac:dyDescent="0.25">
      <c r="A123" s="2">
        <v>40360</v>
      </c>
      <c r="B123" s="4">
        <v>9.5</v>
      </c>
    </row>
    <row r="124" spans="1:2" x14ac:dyDescent="0.25">
      <c r="A124" s="2">
        <v>40452</v>
      </c>
      <c r="B124" s="4">
        <v>9.5</v>
      </c>
    </row>
    <row r="125" spans="1:2" x14ac:dyDescent="0.25">
      <c r="A125" s="2">
        <v>40544</v>
      </c>
      <c r="B125" s="4">
        <v>9</v>
      </c>
    </row>
    <row r="126" spans="1:2" x14ac:dyDescent="0.25">
      <c r="A126" s="2">
        <v>40634</v>
      </c>
      <c r="B126" s="4">
        <v>9.1</v>
      </c>
    </row>
    <row r="127" spans="1:2" x14ac:dyDescent="0.25">
      <c r="A127" s="2">
        <v>40725</v>
      </c>
      <c r="B127" s="4">
        <v>9</v>
      </c>
    </row>
    <row r="128" spans="1:2" x14ac:dyDescent="0.25">
      <c r="A128" s="2">
        <v>40817</v>
      </c>
      <c r="B128" s="4">
        <v>8.6</v>
      </c>
    </row>
    <row r="129" spans="1:2" x14ac:dyDescent="0.25">
      <c r="A129" s="2">
        <v>40909</v>
      </c>
      <c r="B129" s="4">
        <v>8.3000000000000007</v>
      </c>
    </row>
    <row r="130" spans="1:2" x14ac:dyDescent="0.25">
      <c r="A130" s="2">
        <v>41000</v>
      </c>
      <c r="B130" s="4">
        <v>8.1999999999999993</v>
      </c>
    </row>
    <row r="131" spans="1:2" x14ac:dyDescent="0.25">
      <c r="A131" s="2">
        <v>41091</v>
      </c>
      <c r="B131" s="4">
        <v>8</v>
      </c>
    </row>
    <row r="132" spans="1:2" x14ac:dyDescent="0.25">
      <c r="A132" s="2">
        <v>41183</v>
      </c>
      <c r="B132" s="4">
        <v>7.8</v>
      </c>
    </row>
    <row r="133" spans="1:2" x14ac:dyDescent="0.25">
      <c r="A133" s="2">
        <v>41275</v>
      </c>
      <c r="B133" s="4">
        <v>7.7</v>
      </c>
    </row>
    <row r="134" spans="1:2" x14ac:dyDescent="0.25">
      <c r="A134" s="2">
        <v>41365</v>
      </c>
      <c r="B134" s="4">
        <v>7.5</v>
      </c>
    </row>
    <row r="135" spans="1:2" x14ac:dyDescent="0.25">
      <c r="A135" s="2">
        <v>41456</v>
      </c>
      <c r="B135" s="4">
        <v>7.2</v>
      </c>
    </row>
    <row r="136" spans="1:2" x14ac:dyDescent="0.25">
      <c r="A136" s="2">
        <v>41548</v>
      </c>
      <c r="B136" s="4">
        <v>6.9</v>
      </c>
    </row>
    <row r="137" spans="1:2" x14ac:dyDescent="0.25">
      <c r="A137" s="2">
        <v>41640</v>
      </c>
      <c r="B137" s="4">
        <v>6.7</v>
      </c>
    </row>
    <row r="138" spans="1:2" x14ac:dyDescent="0.25">
      <c r="A138" s="2">
        <v>41730</v>
      </c>
      <c r="B138" s="4">
        <v>6.2</v>
      </c>
    </row>
    <row r="139" spans="1:2" x14ac:dyDescent="0.25">
      <c r="A139" s="2">
        <v>41821</v>
      </c>
      <c r="B139" s="4">
        <v>6.1</v>
      </c>
    </row>
    <row r="140" spans="1:2" x14ac:dyDescent="0.25">
      <c r="A140" s="2">
        <v>41913</v>
      </c>
      <c r="B140" s="4">
        <v>5.7</v>
      </c>
    </row>
    <row r="141" spans="1:2" x14ac:dyDescent="0.25">
      <c r="A141" s="2">
        <v>42005</v>
      </c>
      <c r="B141" s="4">
        <v>5.5</v>
      </c>
    </row>
    <row r="142" spans="1:2" x14ac:dyDescent="0.25">
      <c r="A142" s="2">
        <v>42095</v>
      </c>
      <c r="B142" s="4">
        <v>5.4</v>
      </c>
    </row>
    <row r="143" spans="1:2" x14ac:dyDescent="0.25">
      <c r="A143" s="2">
        <v>42186</v>
      </c>
      <c r="B143" s="4">
        <v>5.0999999999999996</v>
      </c>
    </row>
    <row r="144" spans="1:2" x14ac:dyDescent="0.25">
      <c r="A144" s="2">
        <v>42278</v>
      </c>
      <c r="B144" s="4">
        <v>5</v>
      </c>
    </row>
    <row r="145" spans="1:2" x14ac:dyDescent="0.25">
      <c r="A145" s="2">
        <v>42370</v>
      </c>
      <c r="B145" s="4">
        <v>4.9000000000000004</v>
      </c>
    </row>
    <row r="146" spans="1:2" x14ac:dyDescent="0.25">
      <c r="A146" s="2">
        <v>42461</v>
      </c>
      <c r="B146" s="4">
        <v>4.9000000000000004</v>
      </c>
    </row>
    <row r="147" spans="1:2" x14ac:dyDescent="0.25">
      <c r="A147" s="2">
        <v>42552</v>
      </c>
      <c r="B147" s="4">
        <v>4.9000000000000004</v>
      </c>
    </row>
    <row r="148" spans="1:2" x14ac:dyDescent="0.25">
      <c r="A148" s="2">
        <v>42644</v>
      </c>
      <c r="B148" s="4">
        <v>4.8</v>
      </c>
    </row>
    <row r="149" spans="1:2" x14ac:dyDescent="0.25">
      <c r="A149" s="2">
        <v>42736</v>
      </c>
      <c r="B149" s="4">
        <v>4.5999999999999996</v>
      </c>
    </row>
    <row r="150" spans="1:2" x14ac:dyDescent="0.25">
      <c r="A150" s="2">
        <v>42826</v>
      </c>
      <c r="B150" s="4">
        <v>4.4000000000000004</v>
      </c>
    </row>
    <row r="151" spans="1:2" x14ac:dyDescent="0.25">
      <c r="A151" s="2">
        <v>42917</v>
      </c>
      <c r="B151" s="4">
        <v>4.3</v>
      </c>
    </row>
    <row r="152" spans="1:2" x14ac:dyDescent="0.25">
      <c r="A152" s="2">
        <v>43009</v>
      </c>
      <c r="B152" s="4">
        <v>4.0999999999999996</v>
      </c>
    </row>
    <row r="153" spans="1:2" x14ac:dyDescent="0.25">
      <c r="A153" s="2">
        <v>43101</v>
      </c>
      <c r="B153" s="4">
        <v>4.0999999999999996</v>
      </c>
    </row>
    <row r="154" spans="1:2" x14ac:dyDescent="0.25">
      <c r="A154" s="2">
        <v>43191</v>
      </c>
      <c r="B154" s="4">
        <v>3.9</v>
      </c>
    </row>
    <row r="155" spans="1:2" x14ac:dyDescent="0.25">
      <c r="A155" s="2">
        <v>43282</v>
      </c>
      <c r="B155" s="4">
        <v>3.8</v>
      </c>
    </row>
    <row r="156" spans="1:2" x14ac:dyDescent="0.25">
      <c r="A156" s="2">
        <v>43374</v>
      </c>
      <c r="B156" s="4">
        <v>3.8</v>
      </c>
    </row>
    <row r="157" spans="1:2" x14ac:dyDescent="0.25">
      <c r="A157" s="2">
        <v>43466</v>
      </c>
      <c r="B157" s="4">
        <v>3.9</v>
      </c>
    </row>
    <row r="158" spans="1:2" x14ac:dyDescent="0.25">
      <c r="A158" s="2">
        <v>43556</v>
      </c>
      <c r="B158" s="4">
        <v>3.6</v>
      </c>
    </row>
    <row r="159" spans="1:2" x14ac:dyDescent="0.25">
      <c r="A159" s="2">
        <v>43647</v>
      </c>
      <c r="B159" s="4">
        <v>3.6</v>
      </c>
    </row>
    <row r="160" spans="1:2" x14ac:dyDescent="0.25">
      <c r="A160" s="2">
        <v>43739</v>
      </c>
      <c r="B160" s="4">
        <v>3.5</v>
      </c>
    </row>
    <row r="161" spans="1:2" x14ac:dyDescent="0.25">
      <c r="A161" s="53"/>
      <c r="B161" s="54"/>
    </row>
    <row r="162" spans="1:2" x14ac:dyDescent="0.25">
      <c r="A162" s="53"/>
      <c r="B162" s="57"/>
    </row>
    <row r="163" spans="1:2" x14ac:dyDescent="0.25">
      <c r="A163" s="53"/>
      <c r="B163" s="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97C6-2264-4158-828D-C8D09746F36E}">
  <dimension ref="A1:C200"/>
  <sheetViews>
    <sheetView workbookViewId="0">
      <selection activeCell="F34" sqref="F34"/>
    </sheetView>
  </sheetViews>
  <sheetFormatPr defaultRowHeight="12.5" x14ac:dyDescent="0.25"/>
  <cols>
    <col min="1" max="1" width="10.1796875" bestFit="1" customWidth="1"/>
    <col min="2" max="2" width="10.54296875" customWidth="1"/>
    <col min="3" max="3" width="19.453125" customWidth="1"/>
  </cols>
  <sheetData>
    <row r="1" spans="1:3" x14ac:dyDescent="0.25">
      <c r="A1" t="s">
        <v>3</v>
      </c>
      <c r="B1" t="s">
        <v>2</v>
      </c>
      <c r="C1" t="s">
        <v>69</v>
      </c>
    </row>
    <row r="2" spans="1:3" x14ac:dyDescent="0.25">
      <c r="A2" s="21">
        <v>29312</v>
      </c>
      <c r="B2" s="24">
        <v>7.3</v>
      </c>
    </row>
    <row r="3" spans="1:3" x14ac:dyDescent="0.25">
      <c r="A3" s="21">
        <v>29403</v>
      </c>
      <c r="B3" s="24">
        <v>7.7</v>
      </c>
    </row>
    <row r="4" spans="1:3" x14ac:dyDescent="0.25">
      <c r="A4" s="21">
        <v>29495</v>
      </c>
      <c r="B4" s="24">
        <v>7.4</v>
      </c>
    </row>
    <row r="5" spans="1:3" x14ac:dyDescent="0.25">
      <c r="A5" s="21">
        <v>29587</v>
      </c>
      <c r="B5" s="24">
        <v>7.4</v>
      </c>
    </row>
    <row r="6" spans="1:3" x14ac:dyDescent="0.25">
      <c r="A6" s="21">
        <v>29677</v>
      </c>
      <c r="B6" s="24">
        <v>7.4</v>
      </c>
    </row>
    <row r="7" spans="1:3" x14ac:dyDescent="0.25">
      <c r="A7" s="21">
        <v>29768</v>
      </c>
      <c r="B7" s="24">
        <v>7.4</v>
      </c>
    </row>
    <row r="8" spans="1:3" x14ac:dyDescent="0.25">
      <c r="A8" s="21">
        <v>29860</v>
      </c>
      <c r="B8" s="24">
        <v>8.1999999999999993</v>
      </c>
    </row>
    <row r="9" spans="1:3" x14ac:dyDescent="0.25">
      <c r="A9" s="21">
        <v>29952</v>
      </c>
      <c r="B9" s="24">
        <v>8.8000000000000007</v>
      </c>
    </row>
    <row r="10" spans="1:3" x14ac:dyDescent="0.25">
      <c r="A10" s="21">
        <v>30042</v>
      </c>
      <c r="B10" s="24">
        <v>9.4</v>
      </c>
    </row>
    <row r="11" spans="1:3" x14ac:dyDescent="0.25">
      <c r="A11" s="21">
        <v>30133</v>
      </c>
      <c r="B11" s="24">
        <v>9.9</v>
      </c>
    </row>
    <row r="12" spans="1:3" x14ac:dyDescent="0.25">
      <c r="A12" s="21">
        <v>30225</v>
      </c>
      <c r="B12" s="24">
        <v>10.7</v>
      </c>
    </row>
    <row r="13" spans="1:3" x14ac:dyDescent="0.25">
      <c r="A13" s="21">
        <v>30317</v>
      </c>
      <c r="B13" s="24">
        <v>10.4</v>
      </c>
    </row>
    <row r="14" spans="1:3" x14ac:dyDescent="0.25">
      <c r="A14" s="21">
        <v>30407</v>
      </c>
      <c r="B14" s="24">
        <v>10.1</v>
      </c>
    </row>
    <row r="15" spans="1:3" x14ac:dyDescent="0.25">
      <c r="A15" s="21">
        <v>30498</v>
      </c>
      <c r="B15" s="24">
        <v>9.4</v>
      </c>
    </row>
    <row r="16" spans="1:3" x14ac:dyDescent="0.25">
      <c r="A16" s="21">
        <v>30590</v>
      </c>
      <c r="B16" s="24">
        <v>8.5</v>
      </c>
    </row>
    <row r="17" spans="1:2" x14ac:dyDescent="0.25">
      <c r="A17" s="21">
        <v>30682</v>
      </c>
      <c r="B17" s="24">
        <v>7.9</v>
      </c>
    </row>
    <row r="18" spans="1:2" x14ac:dyDescent="0.25">
      <c r="A18" s="21">
        <v>30773</v>
      </c>
      <c r="B18" s="24">
        <v>7.4</v>
      </c>
    </row>
    <row r="19" spans="1:2" x14ac:dyDescent="0.25">
      <c r="A19" s="21">
        <v>30864</v>
      </c>
      <c r="B19" s="24">
        <v>7.4</v>
      </c>
    </row>
    <row r="20" spans="1:2" x14ac:dyDescent="0.25">
      <c r="A20" s="21">
        <v>30956</v>
      </c>
      <c r="B20" s="24">
        <v>7.3</v>
      </c>
    </row>
    <row r="21" spans="1:2" x14ac:dyDescent="0.25">
      <c r="A21" s="21">
        <v>31048</v>
      </c>
      <c r="B21" s="24">
        <v>7.2</v>
      </c>
    </row>
    <row r="22" spans="1:2" x14ac:dyDescent="0.25">
      <c r="A22" s="21">
        <v>31138</v>
      </c>
      <c r="B22" s="24">
        <v>7.3</v>
      </c>
    </row>
    <row r="23" spans="1:2" x14ac:dyDescent="0.25">
      <c r="A23" s="21">
        <v>31229</v>
      </c>
      <c r="B23" s="24">
        <v>7.2</v>
      </c>
    </row>
    <row r="24" spans="1:2" x14ac:dyDescent="0.25">
      <c r="A24" s="21">
        <v>31321</v>
      </c>
      <c r="B24" s="24">
        <v>7</v>
      </c>
    </row>
    <row r="25" spans="1:2" x14ac:dyDescent="0.25">
      <c r="A25" s="21">
        <v>31413</v>
      </c>
      <c r="B25" s="24">
        <v>7</v>
      </c>
    </row>
    <row r="26" spans="1:2" x14ac:dyDescent="0.25">
      <c r="A26" s="21">
        <v>31503</v>
      </c>
      <c r="B26" s="24">
        <v>7.2</v>
      </c>
    </row>
    <row r="27" spans="1:2" x14ac:dyDescent="0.25">
      <c r="A27" s="21">
        <v>31594</v>
      </c>
      <c r="B27" s="24">
        <v>7</v>
      </c>
    </row>
    <row r="28" spans="1:2" x14ac:dyDescent="0.25">
      <c r="A28" s="21">
        <v>31686</v>
      </c>
      <c r="B28" s="24">
        <v>6.8</v>
      </c>
    </row>
    <row r="29" spans="1:2" x14ac:dyDescent="0.25">
      <c r="A29" s="21">
        <v>31778</v>
      </c>
      <c r="B29" s="24">
        <v>6.6</v>
      </c>
    </row>
    <row r="30" spans="1:2" x14ac:dyDescent="0.25">
      <c r="A30" s="21">
        <v>31868</v>
      </c>
      <c r="B30" s="24">
        <v>6.3</v>
      </c>
    </row>
    <row r="31" spans="1:2" x14ac:dyDescent="0.25">
      <c r="A31" s="21">
        <v>31959</v>
      </c>
      <c r="B31" s="24">
        <v>6</v>
      </c>
    </row>
    <row r="32" spans="1:2" x14ac:dyDescent="0.25">
      <c r="A32" s="21">
        <v>32051</v>
      </c>
      <c r="B32" s="24">
        <v>5.8</v>
      </c>
    </row>
    <row r="33" spans="1:2" x14ac:dyDescent="0.25">
      <c r="A33" s="21">
        <v>32143</v>
      </c>
      <c r="B33" s="24">
        <v>5.7</v>
      </c>
    </row>
    <row r="34" spans="1:2" x14ac:dyDescent="0.25">
      <c r="A34" s="21">
        <v>32234</v>
      </c>
      <c r="B34" s="24">
        <v>5.5</v>
      </c>
    </row>
    <row r="35" spans="1:2" x14ac:dyDescent="0.25">
      <c r="A35" s="21">
        <v>32325</v>
      </c>
      <c r="B35" s="24">
        <v>5.5</v>
      </c>
    </row>
    <row r="36" spans="1:2" x14ac:dyDescent="0.25">
      <c r="A36" s="21">
        <v>32417</v>
      </c>
      <c r="B36" s="24">
        <v>5.3</v>
      </c>
    </row>
    <row r="37" spans="1:2" x14ac:dyDescent="0.25">
      <c r="A37" s="21">
        <v>32509</v>
      </c>
      <c r="B37" s="24">
        <v>5.2</v>
      </c>
    </row>
    <row r="38" spans="1:2" x14ac:dyDescent="0.25">
      <c r="A38" s="21">
        <v>32599</v>
      </c>
      <c r="B38" s="24">
        <v>5.2</v>
      </c>
    </row>
    <row r="39" spans="1:2" x14ac:dyDescent="0.25">
      <c r="A39" s="21">
        <v>32690</v>
      </c>
      <c r="B39" s="24">
        <v>5.2</v>
      </c>
    </row>
    <row r="40" spans="1:2" x14ac:dyDescent="0.25">
      <c r="A40" s="21">
        <v>32782</v>
      </c>
      <c r="B40" s="24">
        <v>5.4</v>
      </c>
    </row>
    <row r="41" spans="1:2" x14ac:dyDescent="0.25">
      <c r="A41" s="21">
        <v>32874</v>
      </c>
      <c r="B41" s="24">
        <v>5.3</v>
      </c>
    </row>
    <row r="42" spans="1:2" x14ac:dyDescent="0.25">
      <c r="A42" s="21">
        <v>32964</v>
      </c>
      <c r="B42" s="24">
        <v>5.3</v>
      </c>
    </row>
    <row r="43" spans="1:2" x14ac:dyDescent="0.25">
      <c r="A43" s="21">
        <v>33055</v>
      </c>
      <c r="B43" s="24">
        <v>5.7</v>
      </c>
    </row>
    <row r="44" spans="1:2" x14ac:dyDescent="0.25">
      <c r="A44" s="21">
        <v>33147</v>
      </c>
      <c r="B44" s="24">
        <v>6.1</v>
      </c>
    </row>
    <row r="45" spans="1:2" x14ac:dyDescent="0.25">
      <c r="A45" s="21">
        <v>33239</v>
      </c>
      <c r="B45" s="24">
        <v>6.6</v>
      </c>
    </row>
    <row r="46" spans="1:2" x14ac:dyDescent="0.25">
      <c r="A46" s="21">
        <v>33329</v>
      </c>
      <c r="B46" s="24">
        <v>6.8</v>
      </c>
    </row>
    <row r="47" spans="1:2" x14ac:dyDescent="0.25">
      <c r="A47" s="21">
        <v>33420</v>
      </c>
      <c r="B47" s="24">
        <v>6.9</v>
      </c>
    </row>
    <row r="48" spans="1:2" x14ac:dyDescent="0.25">
      <c r="A48" s="21">
        <v>33512</v>
      </c>
      <c r="B48" s="24">
        <v>7.1</v>
      </c>
    </row>
    <row r="49" spans="1:2" x14ac:dyDescent="0.25">
      <c r="A49" s="21">
        <v>33604</v>
      </c>
      <c r="B49" s="24">
        <v>7.4</v>
      </c>
    </row>
    <row r="50" spans="1:2" x14ac:dyDescent="0.25">
      <c r="A50" s="21">
        <v>33695</v>
      </c>
      <c r="B50" s="24">
        <v>7.6</v>
      </c>
    </row>
    <row r="51" spans="1:2" x14ac:dyDescent="0.25">
      <c r="A51" s="21">
        <v>33786</v>
      </c>
      <c r="B51" s="24">
        <v>7.6</v>
      </c>
    </row>
    <row r="52" spans="1:2" x14ac:dyDescent="0.25">
      <c r="A52" s="21">
        <v>33878</v>
      </c>
      <c r="B52" s="24">
        <v>7.4</v>
      </c>
    </row>
    <row r="53" spans="1:2" x14ac:dyDescent="0.25">
      <c r="A53" s="21">
        <v>33970</v>
      </c>
      <c r="B53" s="24">
        <v>7.1</v>
      </c>
    </row>
    <row r="54" spans="1:2" x14ac:dyDescent="0.25">
      <c r="A54" s="21">
        <v>34060</v>
      </c>
      <c r="B54" s="24">
        <v>7.1</v>
      </c>
    </row>
    <row r="55" spans="1:2" x14ac:dyDescent="0.25">
      <c r="A55" s="21">
        <v>34151</v>
      </c>
      <c r="B55" s="24">
        <v>6.8</v>
      </c>
    </row>
    <row r="56" spans="1:2" x14ac:dyDescent="0.25">
      <c r="A56" s="21">
        <v>34243</v>
      </c>
      <c r="B56" s="24">
        <v>6.6</v>
      </c>
    </row>
    <row r="57" spans="1:2" x14ac:dyDescent="0.25">
      <c r="A57" s="21">
        <v>34335</v>
      </c>
      <c r="B57" s="24">
        <v>6.6</v>
      </c>
    </row>
    <row r="58" spans="1:2" x14ac:dyDescent="0.25">
      <c r="A58" s="21">
        <v>34425</v>
      </c>
      <c r="B58" s="24">
        <v>6.2</v>
      </c>
    </row>
    <row r="59" spans="1:2" x14ac:dyDescent="0.25">
      <c r="A59" s="21">
        <v>34516</v>
      </c>
      <c r="B59" s="24">
        <v>6</v>
      </c>
    </row>
    <row r="60" spans="1:2" x14ac:dyDescent="0.25">
      <c r="A60" s="21">
        <v>34608</v>
      </c>
      <c r="B60" s="24">
        <v>5.6</v>
      </c>
    </row>
    <row r="61" spans="1:2" x14ac:dyDescent="0.25">
      <c r="A61" s="21">
        <v>34700</v>
      </c>
      <c r="B61" s="24">
        <v>5.5</v>
      </c>
    </row>
    <row r="62" spans="1:2" x14ac:dyDescent="0.25">
      <c r="A62" s="21">
        <v>34790</v>
      </c>
      <c r="B62" s="24">
        <v>5.7</v>
      </c>
    </row>
    <row r="63" spans="1:2" x14ac:dyDescent="0.25">
      <c r="A63" s="21">
        <v>34881</v>
      </c>
      <c r="B63" s="24">
        <v>5.7</v>
      </c>
    </row>
    <row r="64" spans="1:2" x14ac:dyDescent="0.25">
      <c r="A64" s="21">
        <v>34973</v>
      </c>
      <c r="B64" s="24">
        <v>5.6</v>
      </c>
    </row>
    <row r="65" spans="1:2" x14ac:dyDescent="0.25">
      <c r="A65" s="21">
        <v>35065</v>
      </c>
      <c r="B65" s="24">
        <v>5.5</v>
      </c>
    </row>
    <row r="66" spans="1:2" x14ac:dyDescent="0.25">
      <c r="A66" s="21">
        <v>35156</v>
      </c>
      <c r="B66" s="24">
        <v>5.5</v>
      </c>
    </row>
    <row r="67" spans="1:2" x14ac:dyDescent="0.25">
      <c r="A67" s="21">
        <v>35247</v>
      </c>
      <c r="B67" s="24">
        <v>5.3</v>
      </c>
    </row>
    <row r="68" spans="1:2" x14ac:dyDescent="0.25">
      <c r="A68" s="21">
        <v>35339</v>
      </c>
      <c r="B68" s="24">
        <v>5.3</v>
      </c>
    </row>
    <row r="69" spans="1:2" x14ac:dyDescent="0.25">
      <c r="A69" s="21">
        <v>35431</v>
      </c>
      <c r="B69" s="24">
        <v>5.2</v>
      </c>
    </row>
    <row r="70" spans="1:2" x14ac:dyDescent="0.25">
      <c r="A70" s="21">
        <v>35521</v>
      </c>
      <c r="B70" s="24">
        <v>5</v>
      </c>
    </row>
    <row r="71" spans="1:2" x14ac:dyDescent="0.25">
      <c r="A71" s="21">
        <v>35612</v>
      </c>
      <c r="B71" s="24">
        <v>4.9000000000000004</v>
      </c>
    </row>
    <row r="72" spans="1:2" x14ac:dyDescent="0.25">
      <c r="A72" s="21">
        <v>35704</v>
      </c>
      <c r="B72" s="24">
        <v>4.7</v>
      </c>
    </row>
    <row r="73" spans="1:2" x14ac:dyDescent="0.25">
      <c r="A73" s="21">
        <v>35796</v>
      </c>
      <c r="B73" s="24">
        <v>4.5999999999999996</v>
      </c>
    </row>
    <row r="74" spans="1:2" x14ac:dyDescent="0.25">
      <c r="A74" s="21">
        <v>35886</v>
      </c>
      <c r="B74" s="24">
        <v>4.4000000000000004</v>
      </c>
    </row>
    <row r="75" spans="1:2" x14ac:dyDescent="0.25">
      <c r="A75" s="21">
        <v>35977</v>
      </c>
      <c r="B75" s="24">
        <v>4.5</v>
      </c>
    </row>
    <row r="76" spans="1:2" x14ac:dyDescent="0.25">
      <c r="A76" s="21">
        <v>36069</v>
      </c>
      <c r="B76" s="24">
        <v>4.4000000000000004</v>
      </c>
    </row>
    <row r="77" spans="1:2" x14ac:dyDescent="0.25">
      <c r="A77" s="21">
        <v>36161</v>
      </c>
      <c r="B77" s="24">
        <v>4.3</v>
      </c>
    </row>
    <row r="78" spans="1:2" x14ac:dyDescent="0.25">
      <c r="A78" s="21">
        <v>36251</v>
      </c>
      <c r="B78" s="24">
        <v>4.3</v>
      </c>
    </row>
    <row r="79" spans="1:2" x14ac:dyDescent="0.25">
      <c r="A79" s="21">
        <v>36342</v>
      </c>
      <c r="B79" s="24">
        <v>4.2</v>
      </c>
    </row>
    <row r="80" spans="1:2" x14ac:dyDescent="0.25">
      <c r="A80" s="21">
        <v>36434</v>
      </c>
      <c r="B80" s="24">
        <v>4.0999999999999996</v>
      </c>
    </row>
    <row r="81" spans="1:2" x14ac:dyDescent="0.25">
      <c r="A81" s="21">
        <v>36526</v>
      </c>
      <c r="B81" s="24">
        <v>4</v>
      </c>
    </row>
    <row r="82" spans="1:2" x14ac:dyDescent="0.25">
      <c r="A82" s="21">
        <v>36617</v>
      </c>
      <c r="B82" s="24">
        <v>3.9</v>
      </c>
    </row>
    <row r="83" spans="1:2" x14ac:dyDescent="0.25">
      <c r="A83" s="21">
        <v>36708</v>
      </c>
      <c r="B83" s="24">
        <v>4</v>
      </c>
    </row>
    <row r="84" spans="1:2" x14ac:dyDescent="0.25">
      <c r="A84" s="21">
        <v>36800</v>
      </c>
      <c r="B84" s="24">
        <v>3.9</v>
      </c>
    </row>
    <row r="85" spans="1:2" x14ac:dyDescent="0.25">
      <c r="A85" s="21">
        <v>36892</v>
      </c>
      <c r="B85" s="24">
        <v>4.2</v>
      </c>
    </row>
    <row r="86" spans="1:2" x14ac:dyDescent="0.25">
      <c r="A86" s="21">
        <v>36982</v>
      </c>
      <c r="B86" s="24">
        <v>4.4000000000000004</v>
      </c>
    </row>
    <row r="87" spans="1:2" x14ac:dyDescent="0.25">
      <c r="A87" s="21">
        <v>37073</v>
      </c>
      <c r="B87" s="24">
        <v>4.8</v>
      </c>
    </row>
    <row r="88" spans="1:2" x14ac:dyDescent="0.25">
      <c r="A88" s="21">
        <v>37165</v>
      </c>
      <c r="B88" s="24">
        <v>5.5</v>
      </c>
    </row>
    <row r="89" spans="1:2" x14ac:dyDescent="0.25">
      <c r="A89" s="21">
        <v>37257</v>
      </c>
      <c r="B89" s="24">
        <v>5.7</v>
      </c>
    </row>
    <row r="90" spans="1:2" x14ac:dyDescent="0.25">
      <c r="A90" s="21">
        <v>37347</v>
      </c>
      <c r="B90" s="24">
        <v>5.8</v>
      </c>
    </row>
    <row r="91" spans="1:2" x14ac:dyDescent="0.25">
      <c r="A91" s="21">
        <v>37438</v>
      </c>
      <c r="B91" s="24">
        <v>5.7</v>
      </c>
    </row>
    <row r="92" spans="1:2" x14ac:dyDescent="0.25">
      <c r="A92" s="21">
        <v>37530</v>
      </c>
      <c r="B92" s="24">
        <v>5.9</v>
      </c>
    </row>
    <row r="93" spans="1:2" x14ac:dyDescent="0.25">
      <c r="A93" s="21">
        <v>37622</v>
      </c>
      <c r="B93" s="24">
        <v>5.9</v>
      </c>
    </row>
    <row r="94" spans="1:2" x14ac:dyDescent="0.25">
      <c r="A94" s="21">
        <v>37712</v>
      </c>
      <c r="B94" s="24">
        <v>6.1</v>
      </c>
    </row>
    <row r="95" spans="1:2" x14ac:dyDescent="0.25">
      <c r="A95" s="21">
        <v>37803</v>
      </c>
      <c r="B95" s="24">
        <v>6.1</v>
      </c>
    </row>
    <row r="96" spans="1:2" x14ac:dyDescent="0.25">
      <c r="A96" s="21">
        <v>37895</v>
      </c>
      <c r="B96" s="24">
        <v>5.8</v>
      </c>
    </row>
    <row r="97" spans="1:2" x14ac:dyDescent="0.25">
      <c r="A97" s="21">
        <v>37987</v>
      </c>
      <c r="B97" s="24">
        <v>5.7</v>
      </c>
    </row>
    <row r="98" spans="1:2" x14ac:dyDescent="0.25">
      <c r="A98" s="21">
        <v>38078</v>
      </c>
      <c r="B98" s="24">
        <v>5.6</v>
      </c>
    </row>
    <row r="99" spans="1:2" x14ac:dyDescent="0.25">
      <c r="A99" s="21">
        <v>38169</v>
      </c>
      <c r="B99" s="24">
        <v>5.4</v>
      </c>
    </row>
    <row r="100" spans="1:2" x14ac:dyDescent="0.25">
      <c r="A100" s="21">
        <v>38261</v>
      </c>
      <c r="B100" s="24">
        <v>5.4</v>
      </c>
    </row>
    <row r="101" spans="1:2" x14ac:dyDescent="0.25">
      <c r="A101" s="21">
        <v>38353</v>
      </c>
      <c r="B101" s="24">
        <v>5.3</v>
      </c>
    </row>
    <row r="102" spans="1:2" x14ac:dyDescent="0.25">
      <c r="A102" s="21">
        <v>38443</v>
      </c>
      <c r="B102" s="24">
        <v>5.0999999999999996</v>
      </c>
    </row>
    <row r="103" spans="1:2" x14ac:dyDescent="0.25">
      <c r="A103" s="21">
        <v>38534</v>
      </c>
      <c r="B103" s="24">
        <v>5</v>
      </c>
    </row>
    <row r="104" spans="1:2" x14ac:dyDescent="0.25">
      <c r="A104" s="21">
        <v>38626</v>
      </c>
      <c r="B104" s="24">
        <v>5</v>
      </c>
    </row>
    <row r="105" spans="1:2" x14ac:dyDescent="0.25">
      <c r="A105" s="21">
        <v>38718</v>
      </c>
      <c r="B105" s="24">
        <v>4.7</v>
      </c>
    </row>
    <row r="106" spans="1:2" x14ac:dyDescent="0.25">
      <c r="A106" s="21">
        <v>38808</v>
      </c>
      <c r="B106" s="24">
        <v>4.5999999999999996</v>
      </c>
    </row>
    <row r="107" spans="1:2" x14ac:dyDescent="0.25">
      <c r="A107" s="21">
        <v>38899</v>
      </c>
      <c r="B107" s="24">
        <v>4.5999999999999996</v>
      </c>
    </row>
    <row r="108" spans="1:2" x14ac:dyDescent="0.25">
      <c r="A108" s="21">
        <v>38991</v>
      </c>
      <c r="B108" s="24">
        <v>4.4000000000000004</v>
      </c>
    </row>
    <row r="109" spans="1:2" x14ac:dyDescent="0.25">
      <c r="A109" s="21">
        <v>39083</v>
      </c>
      <c r="B109" s="24">
        <v>4.5</v>
      </c>
    </row>
    <row r="110" spans="1:2" x14ac:dyDescent="0.25">
      <c r="A110" s="21">
        <v>39173</v>
      </c>
      <c r="B110" s="24">
        <v>4.5</v>
      </c>
    </row>
    <row r="111" spans="1:2" x14ac:dyDescent="0.25">
      <c r="A111" s="21">
        <v>39264</v>
      </c>
      <c r="B111" s="24">
        <v>4.7</v>
      </c>
    </row>
    <row r="112" spans="1:2" x14ac:dyDescent="0.25">
      <c r="A112" s="21">
        <v>39356</v>
      </c>
      <c r="B112" s="24">
        <v>4.8</v>
      </c>
    </row>
    <row r="113" spans="1:2" x14ac:dyDescent="0.25">
      <c r="A113" s="21">
        <v>39448</v>
      </c>
      <c r="B113" s="24">
        <v>5</v>
      </c>
    </row>
    <row r="114" spans="1:2" x14ac:dyDescent="0.25">
      <c r="A114" s="21">
        <v>39539</v>
      </c>
      <c r="B114" s="24">
        <v>5.3</v>
      </c>
    </row>
    <row r="115" spans="1:2" x14ac:dyDescent="0.25">
      <c r="A115" s="21">
        <v>39630</v>
      </c>
      <c r="B115" s="24">
        <v>6</v>
      </c>
    </row>
    <row r="116" spans="1:2" x14ac:dyDescent="0.25">
      <c r="A116" s="21">
        <v>39722</v>
      </c>
      <c r="B116" s="24">
        <v>6.9</v>
      </c>
    </row>
    <row r="117" spans="1:2" x14ac:dyDescent="0.25">
      <c r="A117" s="21">
        <v>39814</v>
      </c>
      <c r="B117" s="24">
        <v>8.3000000000000007</v>
      </c>
    </row>
    <row r="118" spans="1:2" x14ac:dyDescent="0.25">
      <c r="A118" s="21">
        <v>39904</v>
      </c>
      <c r="B118" s="24">
        <v>9.3000000000000007</v>
      </c>
    </row>
    <row r="119" spans="1:2" x14ac:dyDescent="0.25">
      <c r="A119" s="21">
        <v>39995</v>
      </c>
      <c r="B119" s="24">
        <v>9.6</v>
      </c>
    </row>
    <row r="120" spans="1:2" x14ac:dyDescent="0.25">
      <c r="A120" s="21">
        <v>40087</v>
      </c>
      <c r="B120" s="24">
        <v>9.9</v>
      </c>
    </row>
    <row r="121" spans="1:2" x14ac:dyDescent="0.25">
      <c r="A121" s="21">
        <v>40179</v>
      </c>
      <c r="B121" s="24">
        <v>9.8000000000000007</v>
      </c>
    </row>
    <row r="122" spans="1:2" x14ac:dyDescent="0.25">
      <c r="A122" s="21">
        <v>40269</v>
      </c>
      <c r="B122" s="24">
        <v>9.6</v>
      </c>
    </row>
    <row r="123" spans="1:2" x14ac:dyDescent="0.25">
      <c r="A123" s="21">
        <v>40360</v>
      </c>
      <c r="B123" s="24">
        <v>9.5</v>
      </c>
    </row>
    <row r="124" spans="1:2" x14ac:dyDescent="0.25">
      <c r="A124" s="21">
        <v>40452</v>
      </c>
      <c r="B124" s="24">
        <v>9.5</v>
      </c>
    </row>
    <row r="125" spans="1:2" x14ac:dyDescent="0.25">
      <c r="A125" s="21">
        <v>40544</v>
      </c>
      <c r="B125" s="24">
        <v>9</v>
      </c>
    </row>
    <row r="126" spans="1:2" x14ac:dyDescent="0.25">
      <c r="A126" s="21">
        <v>40634</v>
      </c>
      <c r="B126" s="24">
        <v>9.1</v>
      </c>
    </row>
    <row r="127" spans="1:2" x14ac:dyDescent="0.25">
      <c r="A127" s="21">
        <v>40725</v>
      </c>
      <c r="B127" s="24">
        <v>9</v>
      </c>
    </row>
    <row r="128" spans="1:2" x14ac:dyDescent="0.25">
      <c r="A128" s="21">
        <v>40817</v>
      </c>
      <c r="B128" s="24">
        <v>8.6</v>
      </c>
    </row>
    <row r="129" spans="1:2" x14ac:dyDescent="0.25">
      <c r="A129" s="21">
        <v>40909</v>
      </c>
      <c r="B129" s="24">
        <v>8.3000000000000007</v>
      </c>
    </row>
    <row r="130" spans="1:2" x14ac:dyDescent="0.25">
      <c r="A130" s="21">
        <v>41000</v>
      </c>
      <c r="B130" s="24">
        <v>8.1999999999999993</v>
      </c>
    </row>
    <row r="131" spans="1:2" x14ac:dyDescent="0.25">
      <c r="A131" s="21">
        <v>41091</v>
      </c>
      <c r="B131" s="24">
        <v>8</v>
      </c>
    </row>
    <row r="132" spans="1:2" x14ac:dyDescent="0.25">
      <c r="A132" s="21">
        <v>41183</v>
      </c>
      <c r="B132" s="24">
        <v>7.8</v>
      </c>
    </row>
    <row r="133" spans="1:2" x14ac:dyDescent="0.25">
      <c r="A133" s="21">
        <v>41275</v>
      </c>
      <c r="B133" s="24">
        <v>7.7</v>
      </c>
    </row>
    <row r="134" spans="1:2" x14ac:dyDescent="0.25">
      <c r="A134" s="21">
        <v>41365</v>
      </c>
      <c r="B134" s="24">
        <v>7.5</v>
      </c>
    </row>
    <row r="135" spans="1:2" x14ac:dyDescent="0.25">
      <c r="A135" s="21">
        <v>41456</v>
      </c>
      <c r="B135" s="24">
        <v>7.2</v>
      </c>
    </row>
    <row r="136" spans="1:2" x14ac:dyDescent="0.25">
      <c r="A136" s="21">
        <v>41548</v>
      </c>
      <c r="B136" s="24">
        <v>6.9</v>
      </c>
    </row>
    <row r="137" spans="1:2" x14ac:dyDescent="0.25">
      <c r="A137" s="21">
        <v>41640</v>
      </c>
      <c r="B137" s="24">
        <v>6.7</v>
      </c>
    </row>
    <row r="138" spans="1:2" x14ac:dyDescent="0.25">
      <c r="A138" s="21">
        <v>41730</v>
      </c>
      <c r="B138" s="24">
        <v>6.2</v>
      </c>
    </row>
    <row r="139" spans="1:2" x14ac:dyDescent="0.25">
      <c r="A139" s="21">
        <v>41821</v>
      </c>
      <c r="B139" s="24">
        <v>6.1</v>
      </c>
    </row>
    <row r="140" spans="1:2" x14ac:dyDescent="0.25">
      <c r="A140" s="21">
        <v>41913</v>
      </c>
      <c r="B140" s="24">
        <v>5.7</v>
      </c>
    </row>
    <row r="141" spans="1:2" x14ac:dyDescent="0.25">
      <c r="A141" s="21">
        <v>42005</v>
      </c>
      <c r="B141" s="24">
        <v>5.5</v>
      </c>
    </row>
    <row r="142" spans="1:2" x14ac:dyDescent="0.25">
      <c r="A142" s="21">
        <v>42095</v>
      </c>
      <c r="B142" s="24">
        <v>5.4</v>
      </c>
    </row>
    <row r="143" spans="1:2" x14ac:dyDescent="0.25">
      <c r="A143" s="21">
        <v>42186</v>
      </c>
      <c r="B143" s="24">
        <v>5.0999999999999996</v>
      </c>
    </row>
    <row r="144" spans="1:2" x14ac:dyDescent="0.25">
      <c r="A144" s="21">
        <v>42278</v>
      </c>
      <c r="B144" s="24">
        <v>5</v>
      </c>
    </row>
    <row r="145" spans="1:3" x14ac:dyDescent="0.25">
      <c r="A145" s="21">
        <v>42370</v>
      </c>
      <c r="B145" s="24">
        <v>4.9000000000000004</v>
      </c>
    </row>
    <row r="146" spans="1:3" x14ac:dyDescent="0.25">
      <c r="A146" s="21">
        <v>42461</v>
      </c>
      <c r="B146" s="24">
        <v>4.9000000000000004</v>
      </c>
    </row>
    <row r="147" spans="1:3" x14ac:dyDescent="0.25">
      <c r="A147" s="21">
        <v>42552</v>
      </c>
      <c r="B147" s="24">
        <v>4.9000000000000004</v>
      </c>
    </row>
    <row r="148" spans="1:3" x14ac:dyDescent="0.25">
      <c r="A148" s="21">
        <v>42644</v>
      </c>
      <c r="B148" s="24">
        <v>4.8</v>
      </c>
    </row>
    <row r="149" spans="1:3" x14ac:dyDescent="0.25">
      <c r="A149" s="21">
        <v>42736</v>
      </c>
      <c r="B149" s="24">
        <v>4.5999999999999996</v>
      </c>
    </row>
    <row r="150" spans="1:3" x14ac:dyDescent="0.25">
      <c r="A150" s="21">
        <v>42826</v>
      </c>
      <c r="B150" s="24">
        <v>4.4000000000000004</v>
      </c>
    </row>
    <row r="151" spans="1:3" x14ac:dyDescent="0.25">
      <c r="A151" s="21">
        <v>42917</v>
      </c>
      <c r="B151" s="24">
        <v>4.3</v>
      </c>
    </row>
    <row r="152" spans="1:3" x14ac:dyDescent="0.25">
      <c r="A152" s="21">
        <v>43009</v>
      </c>
      <c r="B152" s="24">
        <v>4.0999999999999996</v>
      </c>
    </row>
    <row r="153" spans="1:3" x14ac:dyDescent="0.25">
      <c r="A153" s="21">
        <v>43101</v>
      </c>
      <c r="B153" s="24">
        <v>4.0999999999999996</v>
      </c>
    </row>
    <row r="154" spans="1:3" x14ac:dyDescent="0.25">
      <c r="A154" s="21">
        <v>43191</v>
      </c>
      <c r="B154" s="24">
        <v>3.9</v>
      </c>
    </row>
    <row r="155" spans="1:3" x14ac:dyDescent="0.25">
      <c r="A155" s="21">
        <v>43282</v>
      </c>
      <c r="B155" s="24">
        <v>3.8</v>
      </c>
    </row>
    <row r="156" spans="1:3" x14ac:dyDescent="0.25">
      <c r="A156" s="21">
        <v>43374</v>
      </c>
      <c r="B156" s="24">
        <v>3.8</v>
      </c>
    </row>
    <row r="157" spans="1:3" x14ac:dyDescent="0.25">
      <c r="A157" s="21">
        <v>43466</v>
      </c>
      <c r="B157" s="24">
        <v>3.9</v>
      </c>
    </row>
    <row r="158" spans="1:3" x14ac:dyDescent="0.25">
      <c r="A158" s="21">
        <v>43556</v>
      </c>
      <c r="B158" s="24">
        <v>3.6</v>
      </c>
    </row>
    <row r="159" spans="1:3" x14ac:dyDescent="0.25">
      <c r="A159" s="21">
        <v>43647</v>
      </c>
      <c r="B159" s="24">
        <v>3.6</v>
      </c>
    </row>
    <row r="160" spans="1:3" x14ac:dyDescent="0.25">
      <c r="A160" s="21">
        <v>43739</v>
      </c>
      <c r="B160" s="24">
        <v>3.5</v>
      </c>
      <c r="C160" s="24">
        <v>3.5</v>
      </c>
    </row>
    <row r="161" spans="1:3" x14ac:dyDescent="0.25">
      <c r="A161" s="21">
        <v>43831</v>
      </c>
      <c r="C161" s="24">
        <f t="shared" ref="C161:C200" si="0">_xlfn.FORECAST.ETS(A161,$B$2:$B$160,$A$2:$A$160,1,1)</f>
        <v>3.4877265942202054</v>
      </c>
    </row>
    <row r="162" spans="1:3" x14ac:dyDescent="0.25">
      <c r="A162" s="21">
        <v>43922</v>
      </c>
      <c r="C162" s="24">
        <f t="shared" si="0"/>
        <v>3.4754531884404107</v>
      </c>
    </row>
    <row r="163" spans="1:3" x14ac:dyDescent="0.25">
      <c r="A163" s="21">
        <v>44013</v>
      </c>
      <c r="C163" s="24">
        <f t="shared" si="0"/>
        <v>3.4631797826606165</v>
      </c>
    </row>
    <row r="164" spans="1:3" x14ac:dyDescent="0.25">
      <c r="A164" s="21">
        <v>44105</v>
      </c>
      <c r="C164" s="24">
        <f t="shared" si="0"/>
        <v>3.4509063768808219</v>
      </c>
    </row>
    <row r="165" spans="1:3" x14ac:dyDescent="0.25">
      <c r="A165" s="21">
        <v>44197</v>
      </c>
      <c r="C165" s="24">
        <f t="shared" si="0"/>
        <v>3.4386329711010273</v>
      </c>
    </row>
    <row r="166" spans="1:3" x14ac:dyDescent="0.25">
      <c r="A166" s="21">
        <v>44287</v>
      </c>
      <c r="C166" s="24">
        <f t="shared" si="0"/>
        <v>3.4263595653212326</v>
      </c>
    </row>
    <row r="167" spans="1:3" x14ac:dyDescent="0.25">
      <c r="A167" s="21">
        <v>44378</v>
      </c>
      <c r="C167" s="24">
        <f t="shared" si="0"/>
        <v>3.414086159541438</v>
      </c>
    </row>
    <row r="168" spans="1:3" x14ac:dyDescent="0.25">
      <c r="A168" s="21">
        <v>44470</v>
      </c>
      <c r="C168" s="24">
        <f t="shared" si="0"/>
        <v>3.4018127537616438</v>
      </c>
    </row>
    <row r="169" spans="1:3" x14ac:dyDescent="0.25">
      <c r="A169" s="21">
        <v>44562</v>
      </c>
      <c r="C169" s="24">
        <f t="shared" si="0"/>
        <v>3.3895393479818492</v>
      </c>
    </row>
    <row r="170" spans="1:3" x14ac:dyDescent="0.25">
      <c r="A170" s="21">
        <v>44652</v>
      </c>
      <c r="C170" s="24">
        <f t="shared" si="0"/>
        <v>3.3772659422020546</v>
      </c>
    </row>
    <row r="171" spans="1:3" x14ac:dyDescent="0.25">
      <c r="A171" s="21">
        <v>44743</v>
      </c>
      <c r="C171" s="24">
        <f t="shared" si="0"/>
        <v>3.3649925364222599</v>
      </c>
    </row>
    <row r="172" spans="1:3" x14ac:dyDescent="0.25">
      <c r="A172" s="21">
        <v>44835</v>
      </c>
      <c r="C172" s="24">
        <f t="shared" si="0"/>
        <v>3.3527191306424653</v>
      </c>
    </row>
    <row r="173" spans="1:3" x14ac:dyDescent="0.25">
      <c r="A173" s="21">
        <v>44927</v>
      </c>
      <c r="C173" s="24">
        <f t="shared" si="0"/>
        <v>3.3404457248626711</v>
      </c>
    </row>
    <row r="174" spans="1:3" x14ac:dyDescent="0.25">
      <c r="A174" s="21">
        <v>45017</v>
      </c>
      <c r="C174" s="24">
        <f t="shared" si="0"/>
        <v>3.3281723190828765</v>
      </c>
    </row>
    <row r="175" spans="1:3" x14ac:dyDescent="0.25">
      <c r="A175" s="21">
        <v>45108</v>
      </c>
      <c r="C175" s="24">
        <f t="shared" si="0"/>
        <v>3.3158989133030818</v>
      </c>
    </row>
    <row r="176" spans="1:3" x14ac:dyDescent="0.25">
      <c r="A176" s="21">
        <v>45200</v>
      </c>
      <c r="C176" s="24">
        <f t="shared" si="0"/>
        <v>3.3036255075232872</v>
      </c>
    </row>
    <row r="177" spans="1:3" x14ac:dyDescent="0.25">
      <c r="A177" s="21">
        <v>45292</v>
      </c>
      <c r="C177" s="24">
        <f t="shared" si="0"/>
        <v>3.291352101743493</v>
      </c>
    </row>
    <row r="178" spans="1:3" x14ac:dyDescent="0.25">
      <c r="A178" s="21">
        <v>45383</v>
      </c>
      <c r="C178" s="24">
        <f t="shared" si="0"/>
        <v>3.2790786959636984</v>
      </c>
    </row>
    <row r="179" spans="1:3" x14ac:dyDescent="0.25">
      <c r="A179" s="21">
        <v>45474</v>
      </c>
      <c r="C179" s="24">
        <f t="shared" si="0"/>
        <v>3.2668052901839038</v>
      </c>
    </row>
    <row r="180" spans="1:3" x14ac:dyDescent="0.25">
      <c r="A180" s="21">
        <v>45566</v>
      </c>
      <c r="C180" s="24">
        <f t="shared" si="0"/>
        <v>3.2545318844041091</v>
      </c>
    </row>
    <row r="181" spans="1:3" x14ac:dyDescent="0.25">
      <c r="A181" s="21">
        <v>45658</v>
      </c>
      <c r="C181" s="24">
        <f t="shared" si="0"/>
        <v>3.2422584786243145</v>
      </c>
    </row>
    <row r="182" spans="1:3" x14ac:dyDescent="0.25">
      <c r="A182" s="21">
        <v>45748</v>
      </c>
      <c r="C182" s="24">
        <f t="shared" si="0"/>
        <v>3.2299850728445203</v>
      </c>
    </row>
    <row r="183" spans="1:3" x14ac:dyDescent="0.25">
      <c r="A183" s="21">
        <v>45839</v>
      </c>
      <c r="C183" s="24">
        <f t="shared" si="0"/>
        <v>3.2177116670647257</v>
      </c>
    </row>
    <row r="184" spans="1:3" x14ac:dyDescent="0.25">
      <c r="A184" s="21">
        <v>45931</v>
      </c>
      <c r="C184" s="24">
        <f t="shared" si="0"/>
        <v>3.205438261284931</v>
      </c>
    </row>
    <row r="185" spans="1:3" x14ac:dyDescent="0.25">
      <c r="A185" s="21">
        <v>46023</v>
      </c>
      <c r="C185" s="24">
        <f t="shared" si="0"/>
        <v>3.1931648555051364</v>
      </c>
    </row>
    <row r="186" spans="1:3" x14ac:dyDescent="0.25">
      <c r="A186" s="21">
        <v>46113</v>
      </c>
      <c r="C186" s="24">
        <f t="shared" si="0"/>
        <v>3.1808914497253422</v>
      </c>
    </row>
    <row r="187" spans="1:3" x14ac:dyDescent="0.25">
      <c r="A187" s="21">
        <v>46204</v>
      </c>
      <c r="C187" s="24">
        <f t="shared" si="0"/>
        <v>3.1686180439455476</v>
      </c>
    </row>
    <row r="188" spans="1:3" x14ac:dyDescent="0.25">
      <c r="A188" s="21">
        <v>46296</v>
      </c>
      <c r="C188" s="24">
        <f t="shared" si="0"/>
        <v>3.1563446381657529</v>
      </c>
    </row>
    <row r="189" spans="1:3" x14ac:dyDescent="0.25">
      <c r="A189" s="21">
        <v>46388</v>
      </c>
      <c r="C189" s="24">
        <f t="shared" si="0"/>
        <v>3.1440712323859583</v>
      </c>
    </row>
    <row r="190" spans="1:3" x14ac:dyDescent="0.25">
      <c r="A190" s="21">
        <v>46478</v>
      </c>
      <c r="C190" s="24">
        <f t="shared" si="0"/>
        <v>3.1317978266061637</v>
      </c>
    </row>
    <row r="191" spans="1:3" x14ac:dyDescent="0.25">
      <c r="A191" s="21">
        <v>46569</v>
      </c>
      <c r="C191" s="24">
        <f t="shared" si="0"/>
        <v>3.1195244208263695</v>
      </c>
    </row>
    <row r="192" spans="1:3" x14ac:dyDescent="0.25">
      <c r="A192" s="21">
        <v>46661</v>
      </c>
      <c r="C192" s="24">
        <f t="shared" si="0"/>
        <v>3.1072510150465749</v>
      </c>
    </row>
    <row r="193" spans="1:3" x14ac:dyDescent="0.25">
      <c r="A193" s="21">
        <v>46753</v>
      </c>
      <c r="C193" s="24">
        <f t="shared" si="0"/>
        <v>3.0949776092667802</v>
      </c>
    </row>
    <row r="194" spans="1:3" x14ac:dyDescent="0.25">
      <c r="A194" s="21">
        <v>46844</v>
      </c>
      <c r="C194" s="24">
        <f t="shared" si="0"/>
        <v>3.0827042034869856</v>
      </c>
    </row>
    <row r="195" spans="1:3" x14ac:dyDescent="0.25">
      <c r="A195" s="21">
        <v>46935</v>
      </c>
      <c r="C195" s="24">
        <f t="shared" si="0"/>
        <v>3.070430797707191</v>
      </c>
    </row>
    <row r="196" spans="1:3" x14ac:dyDescent="0.25">
      <c r="A196" s="21">
        <v>47027</v>
      </c>
      <c r="C196" s="24">
        <f t="shared" si="0"/>
        <v>3.0581573919273968</v>
      </c>
    </row>
    <row r="197" spans="1:3" x14ac:dyDescent="0.25">
      <c r="A197" s="21">
        <v>47119</v>
      </c>
      <c r="C197" s="24">
        <f t="shared" si="0"/>
        <v>3.0458839861476021</v>
      </c>
    </row>
    <row r="198" spans="1:3" x14ac:dyDescent="0.25">
      <c r="A198" s="21">
        <v>47209</v>
      </c>
      <c r="C198" s="24">
        <f t="shared" si="0"/>
        <v>3.0336105803678075</v>
      </c>
    </row>
    <row r="199" spans="1:3" x14ac:dyDescent="0.25">
      <c r="A199" s="21">
        <v>47300</v>
      </c>
      <c r="C199" s="24">
        <f t="shared" si="0"/>
        <v>3.0213371745880129</v>
      </c>
    </row>
    <row r="200" spans="1:3" x14ac:dyDescent="0.25">
      <c r="A200" s="21">
        <v>47392</v>
      </c>
      <c r="C200" s="24">
        <f t="shared" si="0"/>
        <v>3.0090637688082182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FC85-354A-4221-A368-0DB53B80AB38}">
  <dimension ref="A1:C200"/>
  <sheetViews>
    <sheetView workbookViewId="0"/>
  </sheetViews>
  <sheetFormatPr defaultRowHeight="12.5" x14ac:dyDescent="0.25"/>
  <cols>
    <col min="1" max="1" width="10.1796875" bestFit="1" customWidth="1"/>
    <col min="2" max="2" width="10.54296875" customWidth="1"/>
    <col min="3" max="3" width="19.453125" customWidth="1"/>
  </cols>
  <sheetData>
    <row r="1" spans="1:3" x14ac:dyDescent="0.25">
      <c r="A1" t="s">
        <v>3</v>
      </c>
      <c r="B1" t="s">
        <v>2</v>
      </c>
      <c r="C1" t="s">
        <v>69</v>
      </c>
    </row>
    <row r="2" spans="1:3" x14ac:dyDescent="0.25">
      <c r="A2" s="21">
        <v>29312</v>
      </c>
      <c r="B2" s="24">
        <v>7.3</v>
      </c>
    </row>
    <row r="3" spans="1:3" x14ac:dyDescent="0.25">
      <c r="A3" s="21">
        <v>29403</v>
      </c>
      <c r="B3" s="24">
        <v>7.7</v>
      </c>
    </row>
    <row r="4" spans="1:3" x14ac:dyDescent="0.25">
      <c r="A4" s="21">
        <v>29495</v>
      </c>
      <c r="B4" s="24">
        <v>7.4</v>
      </c>
    </row>
    <row r="5" spans="1:3" x14ac:dyDescent="0.25">
      <c r="A5" s="21">
        <v>29587</v>
      </c>
      <c r="B5" s="24">
        <v>7.4</v>
      </c>
    </row>
    <row r="6" spans="1:3" x14ac:dyDescent="0.25">
      <c r="A6" s="21">
        <v>29677</v>
      </c>
      <c r="B6" s="24">
        <v>7.4</v>
      </c>
    </row>
    <row r="7" spans="1:3" x14ac:dyDescent="0.25">
      <c r="A7" s="21">
        <v>29768</v>
      </c>
      <c r="B7" s="24">
        <v>7.4</v>
      </c>
    </row>
    <row r="8" spans="1:3" x14ac:dyDescent="0.25">
      <c r="A8" s="21">
        <v>29860</v>
      </c>
      <c r="B8" s="24">
        <v>8.1999999999999993</v>
      </c>
    </row>
    <row r="9" spans="1:3" x14ac:dyDescent="0.25">
      <c r="A9" s="21">
        <v>29952</v>
      </c>
      <c r="B9" s="24">
        <v>8.8000000000000007</v>
      </c>
    </row>
    <row r="10" spans="1:3" x14ac:dyDescent="0.25">
      <c r="A10" s="21">
        <v>30042</v>
      </c>
      <c r="B10" s="24">
        <v>9.4</v>
      </c>
    </row>
    <row r="11" spans="1:3" x14ac:dyDescent="0.25">
      <c r="A11" s="21">
        <v>30133</v>
      </c>
      <c r="B11" s="24">
        <v>9.9</v>
      </c>
    </row>
    <row r="12" spans="1:3" x14ac:dyDescent="0.25">
      <c r="A12" s="21">
        <v>30225</v>
      </c>
      <c r="B12" s="24">
        <v>10.7</v>
      </c>
    </row>
    <row r="13" spans="1:3" x14ac:dyDescent="0.25">
      <c r="A13" s="21">
        <v>30317</v>
      </c>
      <c r="B13" s="24">
        <v>10.4</v>
      </c>
    </row>
    <row r="14" spans="1:3" x14ac:dyDescent="0.25">
      <c r="A14" s="21">
        <v>30407</v>
      </c>
      <c r="B14" s="24">
        <v>10.1</v>
      </c>
    </row>
    <row r="15" spans="1:3" x14ac:dyDescent="0.25">
      <c r="A15" s="21">
        <v>30498</v>
      </c>
      <c r="B15" s="24">
        <v>9.4</v>
      </c>
    </row>
    <row r="16" spans="1:3" x14ac:dyDescent="0.25">
      <c r="A16" s="21">
        <v>30590</v>
      </c>
      <c r="B16" s="24">
        <v>8.5</v>
      </c>
    </row>
    <row r="17" spans="1:2" x14ac:dyDescent="0.25">
      <c r="A17" s="21">
        <v>30682</v>
      </c>
      <c r="B17" s="24">
        <v>7.9</v>
      </c>
    </row>
    <row r="18" spans="1:2" x14ac:dyDescent="0.25">
      <c r="A18" s="21">
        <v>30773</v>
      </c>
      <c r="B18" s="24">
        <v>7.4</v>
      </c>
    </row>
    <row r="19" spans="1:2" x14ac:dyDescent="0.25">
      <c r="A19" s="21">
        <v>30864</v>
      </c>
      <c r="B19" s="24">
        <v>7.4</v>
      </c>
    </row>
    <row r="20" spans="1:2" x14ac:dyDescent="0.25">
      <c r="A20" s="21">
        <v>30956</v>
      </c>
      <c r="B20" s="24">
        <v>7.3</v>
      </c>
    </row>
    <row r="21" spans="1:2" x14ac:dyDescent="0.25">
      <c r="A21" s="21">
        <v>31048</v>
      </c>
      <c r="B21" s="24">
        <v>7.2</v>
      </c>
    </row>
    <row r="22" spans="1:2" x14ac:dyDescent="0.25">
      <c r="A22" s="21">
        <v>31138</v>
      </c>
      <c r="B22" s="24">
        <v>7.3</v>
      </c>
    </row>
    <row r="23" spans="1:2" x14ac:dyDescent="0.25">
      <c r="A23" s="21">
        <v>31229</v>
      </c>
      <c r="B23" s="24">
        <v>7.2</v>
      </c>
    </row>
    <row r="24" spans="1:2" x14ac:dyDescent="0.25">
      <c r="A24" s="21">
        <v>31321</v>
      </c>
      <c r="B24" s="24">
        <v>7</v>
      </c>
    </row>
    <row r="25" spans="1:2" x14ac:dyDescent="0.25">
      <c r="A25" s="21">
        <v>31413</v>
      </c>
      <c r="B25" s="24">
        <v>7</v>
      </c>
    </row>
    <row r="26" spans="1:2" x14ac:dyDescent="0.25">
      <c r="A26" s="21">
        <v>31503</v>
      </c>
      <c r="B26" s="24">
        <v>7.2</v>
      </c>
    </row>
    <row r="27" spans="1:2" x14ac:dyDescent="0.25">
      <c r="A27" s="21">
        <v>31594</v>
      </c>
      <c r="B27" s="24">
        <v>7</v>
      </c>
    </row>
    <row r="28" spans="1:2" x14ac:dyDescent="0.25">
      <c r="A28" s="21">
        <v>31686</v>
      </c>
      <c r="B28" s="24">
        <v>6.8</v>
      </c>
    </row>
    <row r="29" spans="1:2" x14ac:dyDescent="0.25">
      <c r="A29" s="21">
        <v>31778</v>
      </c>
      <c r="B29" s="24">
        <v>6.6</v>
      </c>
    </row>
    <row r="30" spans="1:2" x14ac:dyDescent="0.25">
      <c r="A30" s="21">
        <v>31868</v>
      </c>
      <c r="B30" s="24">
        <v>6.3</v>
      </c>
    </row>
    <row r="31" spans="1:2" x14ac:dyDescent="0.25">
      <c r="A31" s="21">
        <v>31959</v>
      </c>
      <c r="B31" s="24">
        <v>6</v>
      </c>
    </row>
    <row r="32" spans="1:2" x14ac:dyDescent="0.25">
      <c r="A32" s="21">
        <v>32051</v>
      </c>
      <c r="B32" s="24">
        <v>5.8</v>
      </c>
    </row>
    <row r="33" spans="1:2" x14ac:dyDescent="0.25">
      <c r="A33" s="21">
        <v>32143</v>
      </c>
      <c r="B33" s="24">
        <v>5.7</v>
      </c>
    </row>
    <row r="34" spans="1:2" x14ac:dyDescent="0.25">
      <c r="A34" s="21">
        <v>32234</v>
      </c>
      <c r="B34" s="24">
        <v>5.5</v>
      </c>
    </row>
    <row r="35" spans="1:2" x14ac:dyDescent="0.25">
      <c r="A35" s="21">
        <v>32325</v>
      </c>
      <c r="B35" s="24">
        <v>5.5</v>
      </c>
    </row>
    <row r="36" spans="1:2" x14ac:dyDescent="0.25">
      <c r="A36" s="21">
        <v>32417</v>
      </c>
      <c r="B36" s="24">
        <v>5.3</v>
      </c>
    </row>
    <row r="37" spans="1:2" x14ac:dyDescent="0.25">
      <c r="A37" s="21">
        <v>32509</v>
      </c>
      <c r="B37" s="24">
        <v>5.2</v>
      </c>
    </row>
    <row r="38" spans="1:2" x14ac:dyDescent="0.25">
      <c r="A38" s="21">
        <v>32599</v>
      </c>
      <c r="B38" s="24">
        <v>5.2</v>
      </c>
    </row>
    <row r="39" spans="1:2" x14ac:dyDescent="0.25">
      <c r="A39" s="21">
        <v>32690</v>
      </c>
      <c r="B39" s="24">
        <v>5.2</v>
      </c>
    </row>
    <row r="40" spans="1:2" x14ac:dyDescent="0.25">
      <c r="A40" s="21">
        <v>32782</v>
      </c>
      <c r="B40" s="24">
        <v>5.4</v>
      </c>
    </row>
    <row r="41" spans="1:2" x14ac:dyDescent="0.25">
      <c r="A41" s="21">
        <v>32874</v>
      </c>
      <c r="B41" s="24">
        <v>5.3</v>
      </c>
    </row>
    <row r="42" spans="1:2" x14ac:dyDescent="0.25">
      <c r="A42" s="21">
        <v>32964</v>
      </c>
      <c r="B42" s="24">
        <v>5.3</v>
      </c>
    </row>
    <row r="43" spans="1:2" x14ac:dyDescent="0.25">
      <c r="A43" s="21">
        <v>33055</v>
      </c>
      <c r="B43" s="24">
        <v>5.7</v>
      </c>
    </row>
    <row r="44" spans="1:2" x14ac:dyDescent="0.25">
      <c r="A44" s="21">
        <v>33147</v>
      </c>
      <c r="B44" s="24">
        <v>6.1</v>
      </c>
    </row>
    <row r="45" spans="1:2" x14ac:dyDescent="0.25">
      <c r="A45" s="21">
        <v>33239</v>
      </c>
      <c r="B45" s="24">
        <v>6.6</v>
      </c>
    </row>
    <row r="46" spans="1:2" x14ac:dyDescent="0.25">
      <c r="A46" s="21">
        <v>33329</v>
      </c>
      <c r="B46" s="24">
        <v>6.8</v>
      </c>
    </row>
    <row r="47" spans="1:2" x14ac:dyDescent="0.25">
      <c r="A47" s="21">
        <v>33420</v>
      </c>
      <c r="B47" s="24">
        <v>6.9</v>
      </c>
    </row>
    <row r="48" spans="1:2" x14ac:dyDescent="0.25">
      <c r="A48" s="21">
        <v>33512</v>
      </c>
      <c r="B48" s="24">
        <v>7.1</v>
      </c>
    </row>
    <row r="49" spans="1:2" x14ac:dyDescent="0.25">
      <c r="A49" s="21">
        <v>33604</v>
      </c>
      <c r="B49" s="24">
        <v>7.4</v>
      </c>
    </row>
    <row r="50" spans="1:2" x14ac:dyDescent="0.25">
      <c r="A50" s="21">
        <v>33695</v>
      </c>
      <c r="B50" s="24">
        <v>7.6</v>
      </c>
    </row>
    <row r="51" spans="1:2" x14ac:dyDescent="0.25">
      <c r="A51" s="21">
        <v>33786</v>
      </c>
      <c r="B51" s="24">
        <v>7.6</v>
      </c>
    </row>
    <row r="52" spans="1:2" x14ac:dyDescent="0.25">
      <c r="A52" s="21">
        <v>33878</v>
      </c>
      <c r="B52" s="24">
        <v>7.4</v>
      </c>
    </row>
    <row r="53" spans="1:2" x14ac:dyDescent="0.25">
      <c r="A53" s="21">
        <v>33970</v>
      </c>
      <c r="B53" s="24">
        <v>7.1</v>
      </c>
    </row>
    <row r="54" spans="1:2" x14ac:dyDescent="0.25">
      <c r="A54" s="21">
        <v>34060</v>
      </c>
      <c r="B54" s="24">
        <v>7.1</v>
      </c>
    </row>
    <row r="55" spans="1:2" x14ac:dyDescent="0.25">
      <c r="A55" s="21">
        <v>34151</v>
      </c>
      <c r="B55" s="24">
        <v>6.8</v>
      </c>
    </row>
    <row r="56" spans="1:2" x14ac:dyDescent="0.25">
      <c r="A56" s="21">
        <v>34243</v>
      </c>
      <c r="B56" s="24">
        <v>6.6</v>
      </c>
    </row>
    <row r="57" spans="1:2" x14ac:dyDescent="0.25">
      <c r="A57" s="21">
        <v>34335</v>
      </c>
      <c r="B57" s="24">
        <v>6.6</v>
      </c>
    </row>
    <row r="58" spans="1:2" x14ac:dyDescent="0.25">
      <c r="A58" s="21">
        <v>34425</v>
      </c>
      <c r="B58" s="24">
        <v>6.2</v>
      </c>
    </row>
    <row r="59" spans="1:2" x14ac:dyDescent="0.25">
      <c r="A59" s="21">
        <v>34516</v>
      </c>
      <c r="B59" s="24">
        <v>6</v>
      </c>
    </row>
    <row r="60" spans="1:2" x14ac:dyDescent="0.25">
      <c r="A60" s="21">
        <v>34608</v>
      </c>
      <c r="B60" s="24">
        <v>5.6</v>
      </c>
    </row>
    <row r="61" spans="1:2" x14ac:dyDescent="0.25">
      <c r="A61" s="21">
        <v>34700</v>
      </c>
      <c r="B61" s="24">
        <v>5.5</v>
      </c>
    </row>
    <row r="62" spans="1:2" x14ac:dyDescent="0.25">
      <c r="A62" s="21">
        <v>34790</v>
      </c>
      <c r="B62" s="24">
        <v>5.7</v>
      </c>
    </row>
    <row r="63" spans="1:2" x14ac:dyDescent="0.25">
      <c r="A63" s="21">
        <v>34881</v>
      </c>
      <c r="B63" s="24">
        <v>5.7</v>
      </c>
    </row>
    <row r="64" spans="1:2" x14ac:dyDescent="0.25">
      <c r="A64" s="21">
        <v>34973</v>
      </c>
      <c r="B64" s="24">
        <v>5.6</v>
      </c>
    </row>
    <row r="65" spans="1:2" x14ac:dyDescent="0.25">
      <c r="A65" s="21">
        <v>35065</v>
      </c>
      <c r="B65" s="24">
        <v>5.5</v>
      </c>
    </row>
    <row r="66" spans="1:2" x14ac:dyDescent="0.25">
      <c r="A66" s="21">
        <v>35156</v>
      </c>
      <c r="B66" s="24">
        <v>5.5</v>
      </c>
    </row>
    <row r="67" spans="1:2" x14ac:dyDescent="0.25">
      <c r="A67" s="21">
        <v>35247</v>
      </c>
      <c r="B67" s="24">
        <v>5.3</v>
      </c>
    </row>
    <row r="68" spans="1:2" x14ac:dyDescent="0.25">
      <c r="A68" s="21">
        <v>35339</v>
      </c>
      <c r="B68" s="24">
        <v>5.3</v>
      </c>
    </row>
    <row r="69" spans="1:2" x14ac:dyDescent="0.25">
      <c r="A69" s="21">
        <v>35431</v>
      </c>
      <c r="B69" s="24">
        <v>5.2</v>
      </c>
    </row>
    <row r="70" spans="1:2" x14ac:dyDescent="0.25">
      <c r="A70" s="21">
        <v>35521</v>
      </c>
      <c r="B70" s="24">
        <v>5</v>
      </c>
    </row>
    <row r="71" spans="1:2" x14ac:dyDescent="0.25">
      <c r="A71" s="21">
        <v>35612</v>
      </c>
      <c r="B71" s="24">
        <v>4.9000000000000004</v>
      </c>
    </row>
    <row r="72" spans="1:2" x14ac:dyDescent="0.25">
      <c r="A72" s="21">
        <v>35704</v>
      </c>
      <c r="B72" s="24">
        <v>4.7</v>
      </c>
    </row>
    <row r="73" spans="1:2" x14ac:dyDescent="0.25">
      <c r="A73" s="21">
        <v>35796</v>
      </c>
      <c r="B73" s="24">
        <v>4.5999999999999996</v>
      </c>
    </row>
    <row r="74" spans="1:2" x14ac:dyDescent="0.25">
      <c r="A74" s="21">
        <v>35886</v>
      </c>
      <c r="B74" s="24">
        <v>4.4000000000000004</v>
      </c>
    </row>
    <row r="75" spans="1:2" x14ac:dyDescent="0.25">
      <c r="A75" s="21">
        <v>35977</v>
      </c>
      <c r="B75" s="24">
        <v>4.5</v>
      </c>
    </row>
    <row r="76" spans="1:2" x14ac:dyDescent="0.25">
      <c r="A76" s="21">
        <v>36069</v>
      </c>
      <c r="B76" s="24">
        <v>4.4000000000000004</v>
      </c>
    </row>
    <row r="77" spans="1:2" x14ac:dyDescent="0.25">
      <c r="A77" s="21">
        <v>36161</v>
      </c>
      <c r="B77" s="24">
        <v>4.3</v>
      </c>
    </row>
    <row r="78" spans="1:2" x14ac:dyDescent="0.25">
      <c r="A78" s="21">
        <v>36251</v>
      </c>
      <c r="B78" s="24">
        <v>4.3</v>
      </c>
    </row>
    <row r="79" spans="1:2" x14ac:dyDescent="0.25">
      <c r="A79" s="21">
        <v>36342</v>
      </c>
      <c r="B79" s="24">
        <v>4.2</v>
      </c>
    </row>
    <row r="80" spans="1:2" x14ac:dyDescent="0.25">
      <c r="A80" s="21">
        <v>36434</v>
      </c>
      <c r="B80" s="24">
        <v>4.0999999999999996</v>
      </c>
    </row>
    <row r="81" spans="1:2" x14ac:dyDescent="0.25">
      <c r="A81" s="21">
        <v>36526</v>
      </c>
      <c r="B81" s="24">
        <v>4</v>
      </c>
    </row>
    <row r="82" spans="1:2" x14ac:dyDescent="0.25">
      <c r="A82" s="21">
        <v>36617</v>
      </c>
      <c r="B82" s="24">
        <v>3.9</v>
      </c>
    </row>
    <row r="83" spans="1:2" x14ac:dyDescent="0.25">
      <c r="A83" s="21">
        <v>36708</v>
      </c>
      <c r="B83" s="24">
        <v>4</v>
      </c>
    </row>
    <row r="84" spans="1:2" x14ac:dyDescent="0.25">
      <c r="A84" s="21">
        <v>36800</v>
      </c>
      <c r="B84" s="24">
        <v>3.9</v>
      </c>
    </row>
    <row r="85" spans="1:2" x14ac:dyDescent="0.25">
      <c r="A85" s="21">
        <v>36892</v>
      </c>
      <c r="B85" s="24">
        <v>4.2</v>
      </c>
    </row>
    <row r="86" spans="1:2" x14ac:dyDescent="0.25">
      <c r="A86" s="21">
        <v>36982</v>
      </c>
      <c r="B86" s="24">
        <v>4.4000000000000004</v>
      </c>
    </row>
    <row r="87" spans="1:2" x14ac:dyDescent="0.25">
      <c r="A87" s="21">
        <v>37073</v>
      </c>
      <c r="B87" s="24">
        <v>4.8</v>
      </c>
    </row>
    <row r="88" spans="1:2" x14ac:dyDescent="0.25">
      <c r="A88" s="21">
        <v>37165</v>
      </c>
      <c r="B88" s="24">
        <v>5.5</v>
      </c>
    </row>
    <row r="89" spans="1:2" x14ac:dyDescent="0.25">
      <c r="A89" s="21">
        <v>37257</v>
      </c>
      <c r="B89" s="24">
        <v>5.7</v>
      </c>
    </row>
    <row r="90" spans="1:2" x14ac:dyDescent="0.25">
      <c r="A90" s="21">
        <v>37347</v>
      </c>
      <c r="B90" s="24">
        <v>5.8</v>
      </c>
    </row>
    <row r="91" spans="1:2" x14ac:dyDescent="0.25">
      <c r="A91" s="21">
        <v>37438</v>
      </c>
      <c r="B91" s="24">
        <v>5.7</v>
      </c>
    </row>
    <row r="92" spans="1:2" x14ac:dyDescent="0.25">
      <c r="A92" s="21">
        <v>37530</v>
      </c>
      <c r="B92" s="24">
        <v>5.9</v>
      </c>
    </row>
    <row r="93" spans="1:2" x14ac:dyDescent="0.25">
      <c r="A93" s="21">
        <v>37622</v>
      </c>
      <c r="B93" s="24">
        <v>5.9</v>
      </c>
    </row>
    <row r="94" spans="1:2" x14ac:dyDescent="0.25">
      <c r="A94" s="21">
        <v>37712</v>
      </c>
      <c r="B94" s="24">
        <v>6.1</v>
      </c>
    </row>
    <row r="95" spans="1:2" x14ac:dyDescent="0.25">
      <c r="A95" s="21">
        <v>37803</v>
      </c>
      <c r="B95" s="24">
        <v>6.1</v>
      </c>
    </row>
    <row r="96" spans="1:2" x14ac:dyDescent="0.25">
      <c r="A96" s="21">
        <v>37895</v>
      </c>
      <c r="B96" s="24">
        <v>5.8</v>
      </c>
    </row>
    <row r="97" spans="1:2" x14ac:dyDescent="0.25">
      <c r="A97" s="21">
        <v>37987</v>
      </c>
      <c r="B97" s="24">
        <v>5.7</v>
      </c>
    </row>
    <row r="98" spans="1:2" x14ac:dyDescent="0.25">
      <c r="A98" s="21">
        <v>38078</v>
      </c>
      <c r="B98" s="24">
        <v>5.6</v>
      </c>
    </row>
    <row r="99" spans="1:2" x14ac:dyDescent="0.25">
      <c r="A99" s="21">
        <v>38169</v>
      </c>
      <c r="B99" s="24">
        <v>5.4</v>
      </c>
    </row>
    <row r="100" spans="1:2" x14ac:dyDescent="0.25">
      <c r="A100" s="21">
        <v>38261</v>
      </c>
      <c r="B100" s="24">
        <v>5.4</v>
      </c>
    </row>
    <row r="101" spans="1:2" x14ac:dyDescent="0.25">
      <c r="A101" s="21">
        <v>38353</v>
      </c>
      <c r="B101" s="24">
        <v>5.3</v>
      </c>
    </row>
    <row r="102" spans="1:2" x14ac:dyDescent="0.25">
      <c r="A102" s="21">
        <v>38443</v>
      </c>
      <c r="B102" s="24">
        <v>5.0999999999999996</v>
      </c>
    </row>
    <row r="103" spans="1:2" x14ac:dyDescent="0.25">
      <c r="A103" s="21">
        <v>38534</v>
      </c>
      <c r="B103" s="24">
        <v>5</v>
      </c>
    </row>
    <row r="104" spans="1:2" x14ac:dyDescent="0.25">
      <c r="A104" s="21">
        <v>38626</v>
      </c>
      <c r="B104" s="24">
        <v>5</v>
      </c>
    </row>
    <row r="105" spans="1:2" x14ac:dyDescent="0.25">
      <c r="A105" s="21">
        <v>38718</v>
      </c>
      <c r="B105" s="24">
        <v>4.7</v>
      </c>
    </row>
    <row r="106" spans="1:2" x14ac:dyDescent="0.25">
      <c r="A106" s="21">
        <v>38808</v>
      </c>
      <c r="B106" s="24">
        <v>4.5999999999999996</v>
      </c>
    </row>
    <row r="107" spans="1:2" x14ac:dyDescent="0.25">
      <c r="A107" s="21">
        <v>38899</v>
      </c>
      <c r="B107" s="24">
        <v>4.5999999999999996</v>
      </c>
    </row>
    <row r="108" spans="1:2" x14ac:dyDescent="0.25">
      <c r="A108" s="21">
        <v>38991</v>
      </c>
      <c r="B108" s="24">
        <v>4.4000000000000004</v>
      </c>
    </row>
    <row r="109" spans="1:2" x14ac:dyDescent="0.25">
      <c r="A109" s="21">
        <v>39083</v>
      </c>
      <c r="B109" s="24">
        <v>4.5</v>
      </c>
    </row>
    <row r="110" spans="1:2" x14ac:dyDescent="0.25">
      <c r="A110" s="21">
        <v>39173</v>
      </c>
      <c r="B110" s="24">
        <v>4.5</v>
      </c>
    </row>
    <row r="111" spans="1:2" x14ac:dyDescent="0.25">
      <c r="A111" s="21">
        <v>39264</v>
      </c>
      <c r="B111" s="24">
        <v>4.7</v>
      </c>
    </row>
    <row r="112" spans="1:2" x14ac:dyDescent="0.25">
      <c r="A112" s="21">
        <v>39356</v>
      </c>
      <c r="B112" s="24">
        <v>4.8</v>
      </c>
    </row>
    <row r="113" spans="1:2" x14ac:dyDescent="0.25">
      <c r="A113" s="21">
        <v>39448</v>
      </c>
      <c r="B113" s="24">
        <v>5</v>
      </c>
    </row>
    <row r="114" spans="1:2" x14ac:dyDescent="0.25">
      <c r="A114" s="21">
        <v>39539</v>
      </c>
      <c r="B114" s="24">
        <v>5.3</v>
      </c>
    </row>
    <row r="115" spans="1:2" x14ac:dyDescent="0.25">
      <c r="A115" s="21">
        <v>39630</v>
      </c>
      <c r="B115" s="24">
        <v>6</v>
      </c>
    </row>
    <row r="116" spans="1:2" x14ac:dyDescent="0.25">
      <c r="A116" s="21">
        <v>39722</v>
      </c>
      <c r="B116" s="24">
        <v>6.9</v>
      </c>
    </row>
    <row r="117" spans="1:2" x14ac:dyDescent="0.25">
      <c r="A117" s="21">
        <v>39814</v>
      </c>
      <c r="B117" s="24">
        <v>8.3000000000000007</v>
      </c>
    </row>
    <row r="118" spans="1:2" x14ac:dyDescent="0.25">
      <c r="A118" s="21">
        <v>39904</v>
      </c>
      <c r="B118" s="24">
        <v>9.3000000000000007</v>
      </c>
    </row>
    <row r="119" spans="1:2" x14ac:dyDescent="0.25">
      <c r="A119" s="21">
        <v>39995</v>
      </c>
      <c r="B119" s="24">
        <v>9.6</v>
      </c>
    </row>
    <row r="120" spans="1:2" x14ac:dyDescent="0.25">
      <c r="A120" s="21">
        <v>40087</v>
      </c>
      <c r="B120" s="24">
        <v>9.9</v>
      </c>
    </row>
    <row r="121" spans="1:2" x14ac:dyDescent="0.25">
      <c r="A121" s="21">
        <v>40179</v>
      </c>
      <c r="B121" s="24">
        <v>9.8000000000000007</v>
      </c>
    </row>
    <row r="122" spans="1:2" x14ac:dyDescent="0.25">
      <c r="A122" s="21">
        <v>40269</v>
      </c>
      <c r="B122" s="24">
        <v>9.6</v>
      </c>
    </row>
    <row r="123" spans="1:2" x14ac:dyDescent="0.25">
      <c r="A123" s="21">
        <v>40360</v>
      </c>
      <c r="B123" s="24">
        <v>9.5</v>
      </c>
    </row>
    <row r="124" spans="1:2" x14ac:dyDescent="0.25">
      <c r="A124" s="21">
        <v>40452</v>
      </c>
      <c r="B124" s="24">
        <v>9.5</v>
      </c>
    </row>
    <row r="125" spans="1:2" x14ac:dyDescent="0.25">
      <c r="A125" s="21">
        <v>40544</v>
      </c>
      <c r="B125" s="24">
        <v>9</v>
      </c>
    </row>
    <row r="126" spans="1:2" x14ac:dyDescent="0.25">
      <c r="A126" s="21">
        <v>40634</v>
      </c>
      <c r="B126" s="24">
        <v>9.1</v>
      </c>
    </row>
    <row r="127" spans="1:2" x14ac:dyDescent="0.25">
      <c r="A127" s="21">
        <v>40725</v>
      </c>
      <c r="B127" s="24">
        <v>9</v>
      </c>
    </row>
    <row r="128" spans="1:2" x14ac:dyDescent="0.25">
      <c r="A128" s="21">
        <v>40817</v>
      </c>
      <c r="B128" s="24">
        <v>8.6</v>
      </c>
    </row>
    <row r="129" spans="1:2" x14ac:dyDescent="0.25">
      <c r="A129" s="21">
        <v>40909</v>
      </c>
      <c r="B129" s="24">
        <v>8.3000000000000007</v>
      </c>
    </row>
    <row r="130" spans="1:2" x14ac:dyDescent="0.25">
      <c r="A130" s="21">
        <v>41000</v>
      </c>
      <c r="B130" s="24">
        <v>8.1999999999999993</v>
      </c>
    </row>
    <row r="131" spans="1:2" x14ac:dyDescent="0.25">
      <c r="A131" s="21">
        <v>41091</v>
      </c>
      <c r="B131" s="24">
        <v>8</v>
      </c>
    </row>
    <row r="132" spans="1:2" x14ac:dyDescent="0.25">
      <c r="A132" s="21">
        <v>41183</v>
      </c>
      <c r="B132" s="24">
        <v>7.8</v>
      </c>
    </row>
    <row r="133" spans="1:2" x14ac:dyDescent="0.25">
      <c r="A133" s="21">
        <v>41275</v>
      </c>
      <c r="B133" s="24">
        <v>7.7</v>
      </c>
    </row>
    <row r="134" spans="1:2" x14ac:dyDescent="0.25">
      <c r="A134" s="21">
        <v>41365</v>
      </c>
      <c r="B134" s="24">
        <v>7.5</v>
      </c>
    </row>
    <row r="135" spans="1:2" x14ac:dyDescent="0.25">
      <c r="A135" s="21">
        <v>41456</v>
      </c>
      <c r="B135" s="24">
        <v>7.2</v>
      </c>
    </row>
    <row r="136" spans="1:2" x14ac:dyDescent="0.25">
      <c r="A136" s="21">
        <v>41548</v>
      </c>
      <c r="B136" s="24">
        <v>6.9</v>
      </c>
    </row>
    <row r="137" spans="1:2" x14ac:dyDescent="0.25">
      <c r="A137" s="21">
        <v>41640</v>
      </c>
      <c r="B137" s="24">
        <v>6.7</v>
      </c>
    </row>
    <row r="138" spans="1:2" x14ac:dyDescent="0.25">
      <c r="A138" s="21">
        <v>41730</v>
      </c>
      <c r="B138" s="24">
        <v>6.2</v>
      </c>
    </row>
    <row r="139" spans="1:2" x14ac:dyDescent="0.25">
      <c r="A139" s="21">
        <v>41821</v>
      </c>
      <c r="B139" s="24">
        <v>6.1</v>
      </c>
    </row>
    <row r="140" spans="1:2" x14ac:dyDescent="0.25">
      <c r="A140" s="21">
        <v>41913</v>
      </c>
      <c r="B140" s="24">
        <v>5.7</v>
      </c>
    </row>
    <row r="141" spans="1:2" x14ac:dyDescent="0.25">
      <c r="A141" s="21">
        <v>42005</v>
      </c>
      <c r="B141" s="24">
        <v>5.5</v>
      </c>
    </row>
    <row r="142" spans="1:2" x14ac:dyDescent="0.25">
      <c r="A142" s="21">
        <v>42095</v>
      </c>
      <c r="B142" s="24">
        <v>5.4</v>
      </c>
    </row>
    <row r="143" spans="1:2" x14ac:dyDescent="0.25">
      <c r="A143" s="21">
        <v>42186</v>
      </c>
      <c r="B143" s="24">
        <v>5.0999999999999996</v>
      </c>
    </row>
    <row r="144" spans="1:2" x14ac:dyDescent="0.25">
      <c r="A144" s="21">
        <v>42278</v>
      </c>
      <c r="B144" s="24">
        <v>5</v>
      </c>
    </row>
    <row r="145" spans="1:3" x14ac:dyDescent="0.25">
      <c r="A145" s="21">
        <v>42370</v>
      </c>
      <c r="B145" s="24">
        <v>4.9000000000000004</v>
      </c>
    </row>
    <row r="146" spans="1:3" x14ac:dyDescent="0.25">
      <c r="A146" s="21">
        <v>42461</v>
      </c>
      <c r="B146" s="24">
        <v>4.9000000000000004</v>
      </c>
    </row>
    <row r="147" spans="1:3" x14ac:dyDescent="0.25">
      <c r="A147" s="21">
        <v>42552</v>
      </c>
      <c r="B147" s="24">
        <v>4.9000000000000004</v>
      </c>
    </row>
    <row r="148" spans="1:3" x14ac:dyDescent="0.25">
      <c r="A148" s="21">
        <v>42644</v>
      </c>
      <c r="B148" s="24">
        <v>4.8</v>
      </c>
    </row>
    <row r="149" spans="1:3" x14ac:dyDescent="0.25">
      <c r="A149" s="21">
        <v>42736</v>
      </c>
      <c r="B149" s="24">
        <v>4.5999999999999996</v>
      </c>
    </row>
    <row r="150" spans="1:3" x14ac:dyDescent="0.25">
      <c r="A150" s="21">
        <v>42826</v>
      </c>
      <c r="B150" s="24">
        <v>4.4000000000000004</v>
      </c>
    </row>
    <row r="151" spans="1:3" x14ac:dyDescent="0.25">
      <c r="A151" s="21">
        <v>42917</v>
      </c>
      <c r="B151" s="24">
        <v>4.3</v>
      </c>
    </row>
    <row r="152" spans="1:3" x14ac:dyDescent="0.25">
      <c r="A152" s="21">
        <v>43009</v>
      </c>
      <c r="B152" s="24">
        <v>4.0999999999999996</v>
      </c>
    </row>
    <row r="153" spans="1:3" x14ac:dyDescent="0.25">
      <c r="A153" s="21">
        <v>43101</v>
      </c>
      <c r="B153" s="24">
        <v>4.0999999999999996</v>
      </c>
    </row>
    <row r="154" spans="1:3" x14ac:dyDescent="0.25">
      <c r="A154" s="21">
        <v>43191</v>
      </c>
      <c r="B154" s="24">
        <v>3.9</v>
      </c>
    </row>
    <row r="155" spans="1:3" x14ac:dyDescent="0.25">
      <c r="A155" s="21">
        <v>43282</v>
      </c>
      <c r="B155" s="24">
        <v>3.8</v>
      </c>
    </row>
    <row r="156" spans="1:3" x14ac:dyDescent="0.25">
      <c r="A156" s="21">
        <v>43374</v>
      </c>
      <c r="B156" s="24">
        <v>3.8</v>
      </c>
    </row>
    <row r="157" spans="1:3" x14ac:dyDescent="0.25">
      <c r="A157" s="21">
        <v>43466</v>
      </c>
      <c r="B157" s="24">
        <v>3.9</v>
      </c>
    </row>
    <row r="158" spans="1:3" x14ac:dyDescent="0.25">
      <c r="A158" s="21">
        <v>43556</v>
      </c>
      <c r="B158" s="24">
        <v>3.6</v>
      </c>
    </row>
    <row r="159" spans="1:3" x14ac:dyDescent="0.25">
      <c r="A159" s="21">
        <v>43647</v>
      </c>
      <c r="B159" s="24">
        <v>3.6</v>
      </c>
    </row>
    <row r="160" spans="1:3" x14ac:dyDescent="0.25">
      <c r="A160" s="21">
        <v>43739</v>
      </c>
      <c r="B160" s="24">
        <v>3.5</v>
      </c>
      <c r="C160" s="24">
        <v>3.5</v>
      </c>
    </row>
    <row r="161" spans="1:3" x14ac:dyDescent="0.25">
      <c r="A161" s="21">
        <v>43831</v>
      </c>
      <c r="C161" s="24">
        <f t="shared" ref="C161:C200" si="0">_xlfn.FORECAST.ETS(A161,$B$2:$B$160,$A$2:$A$160,48,1)</f>
        <v>3.518162838706357</v>
      </c>
    </row>
    <row r="162" spans="1:3" x14ac:dyDescent="0.25">
      <c r="A162" s="21">
        <v>43922</v>
      </c>
      <c r="C162" s="24">
        <f t="shared" si="0"/>
        <v>3.5038092961667924</v>
      </c>
    </row>
    <row r="163" spans="1:3" x14ac:dyDescent="0.25">
      <c r="A163" s="21">
        <v>44013</v>
      </c>
      <c r="C163" s="24">
        <f t="shared" si="0"/>
        <v>3.4491637800952022</v>
      </c>
    </row>
    <row r="164" spans="1:3" x14ac:dyDescent="0.25">
      <c r="A164" s="21">
        <v>44105</v>
      </c>
      <c r="C164" s="24">
        <f t="shared" si="0"/>
        <v>3.2968249935028058</v>
      </c>
    </row>
    <row r="165" spans="1:3" x14ac:dyDescent="0.25">
      <c r="A165" s="21">
        <v>44197</v>
      </c>
      <c r="C165" s="24">
        <f t="shared" si="0"/>
        <v>3.1765437602123225</v>
      </c>
    </row>
    <row r="166" spans="1:3" x14ac:dyDescent="0.25">
      <c r="A166" s="21">
        <v>44287</v>
      </c>
      <c r="C166" s="24">
        <f t="shared" si="0"/>
        <v>2.8229563945695224</v>
      </c>
    </row>
    <row r="167" spans="1:3" x14ac:dyDescent="0.25">
      <c r="A167" s="21">
        <v>44378</v>
      </c>
      <c r="C167" s="24">
        <f t="shared" si="0"/>
        <v>2.5100784582109084</v>
      </c>
    </row>
    <row r="168" spans="1:3" x14ac:dyDescent="0.25">
      <c r="A168" s="21">
        <v>44470</v>
      </c>
      <c r="C168" s="24">
        <f t="shared" si="0"/>
        <v>2.45672456384243</v>
      </c>
    </row>
    <row r="169" spans="1:3" x14ac:dyDescent="0.25">
      <c r="A169" s="21">
        <v>44562</v>
      </c>
      <c r="C169" s="24">
        <f t="shared" si="0"/>
        <v>2.833491322057573</v>
      </c>
    </row>
    <row r="170" spans="1:3" x14ac:dyDescent="0.25">
      <c r="A170" s="21">
        <v>44652</v>
      </c>
      <c r="C170" s="24">
        <f t="shared" si="0"/>
        <v>3.5742377755723478</v>
      </c>
    </row>
    <row r="171" spans="1:3" x14ac:dyDescent="0.25">
      <c r="A171" s="21">
        <v>44743</v>
      </c>
      <c r="C171" s="24">
        <f t="shared" si="0"/>
        <v>4.0196736292428774</v>
      </c>
    </row>
    <row r="172" spans="1:3" x14ac:dyDescent="0.25">
      <c r="A172" s="21">
        <v>44835</v>
      </c>
      <c r="C172" s="24">
        <f t="shared" si="0"/>
        <v>3.8039191363872669</v>
      </c>
    </row>
    <row r="173" spans="1:3" x14ac:dyDescent="0.25">
      <c r="A173" s="21">
        <v>44927</v>
      </c>
      <c r="C173" s="24">
        <f t="shared" si="0"/>
        <v>3.2280886495685763</v>
      </c>
    </row>
    <row r="174" spans="1:3" x14ac:dyDescent="0.25">
      <c r="A174" s="21">
        <v>45017</v>
      </c>
      <c r="C174" s="24">
        <f t="shared" si="0"/>
        <v>3.1579246354062134</v>
      </c>
    </row>
    <row r="175" spans="1:3" x14ac:dyDescent="0.25">
      <c r="A175" s="21">
        <v>45108</v>
      </c>
      <c r="C175" s="24">
        <f t="shared" si="0"/>
        <v>2.9423104161206095</v>
      </c>
    </row>
    <row r="176" spans="1:3" x14ac:dyDescent="0.25">
      <c r="A176" s="21">
        <v>45200</v>
      </c>
      <c r="C176" s="24">
        <f t="shared" si="0"/>
        <v>2.7501211450568133</v>
      </c>
    </row>
    <row r="177" spans="1:3" x14ac:dyDescent="0.25">
      <c r="A177" s="21">
        <v>45292</v>
      </c>
      <c r="C177" s="24">
        <f t="shared" si="0"/>
        <v>2.7599962620722049</v>
      </c>
    </row>
    <row r="178" spans="1:3" x14ac:dyDescent="0.25">
      <c r="A178" s="21">
        <v>45383</v>
      </c>
      <c r="C178" s="24">
        <f t="shared" si="0"/>
        <v>2.749197893050515</v>
      </c>
    </row>
    <row r="179" spans="1:3" x14ac:dyDescent="0.25">
      <c r="A179" s="21">
        <v>45474</v>
      </c>
      <c r="C179" s="24">
        <f t="shared" si="0"/>
        <v>2.7163559185307715</v>
      </c>
    </row>
    <row r="180" spans="1:3" x14ac:dyDescent="0.25">
      <c r="A180" s="21">
        <v>45566</v>
      </c>
      <c r="C180" s="24">
        <f t="shared" si="0"/>
        <v>2.6368811168858892</v>
      </c>
    </row>
    <row r="181" spans="1:3" x14ac:dyDescent="0.25">
      <c r="A181" s="21">
        <v>45658</v>
      </c>
      <c r="C181" s="24">
        <f t="shared" si="0"/>
        <v>2.7410752440200179</v>
      </c>
    </row>
    <row r="182" spans="1:3" x14ac:dyDescent="0.25">
      <c r="A182" s="21">
        <v>45748</v>
      </c>
      <c r="C182" s="24">
        <f t="shared" si="0"/>
        <v>2.8458886914048596</v>
      </c>
    </row>
    <row r="183" spans="1:3" x14ac:dyDescent="0.25">
      <c r="A183" s="21">
        <v>45839</v>
      </c>
      <c r="C183" s="24">
        <f t="shared" si="0"/>
        <v>3.0597250192621743</v>
      </c>
    </row>
    <row r="184" spans="1:3" x14ac:dyDescent="0.25">
      <c r="A184" s="21">
        <v>45931</v>
      </c>
      <c r="C184" s="24">
        <f t="shared" si="0"/>
        <v>3.5184385274207348</v>
      </c>
    </row>
    <row r="185" spans="1:3" x14ac:dyDescent="0.25">
      <c r="A185" s="21">
        <v>46023</v>
      </c>
      <c r="C185" s="24">
        <f t="shared" si="0"/>
        <v>3.748727193505716</v>
      </c>
    </row>
    <row r="186" spans="1:3" x14ac:dyDescent="0.25">
      <c r="A186" s="21">
        <v>46113</v>
      </c>
      <c r="C186" s="24">
        <f t="shared" si="0"/>
        <v>3.6868939032590955</v>
      </c>
    </row>
    <row r="187" spans="1:3" x14ac:dyDescent="0.25">
      <c r="A187" s="21">
        <v>46204</v>
      </c>
      <c r="C187" s="24">
        <f t="shared" si="0"/>
        <v>3.8708763878112187</v>
      </c>
    </row>
    <row r="188" spans="1:3" x14ac:dyDescent="0.25">
      <c r="A188" s="21">
        <v>46296</v>
      </c>
      <c r="C188" s="24">
        <f t="shared" si="0"/>
        <v>4.0459691266601707</v>
      </c>
    </row>
    <row r="189" spans="1:3" x14ac:dyDescent="0.25">
      <c r="A189" s="21">
        <v>46388</v>
      </c>
      <c r="C189" s="24">
        <f t="shared" si="0"/>
        <v>4.3522146640586152</v>
      </c>
    </row>
    <row r="190" spans="1:3" x14ac:dyDescent="0.25">
      <c r="A190" s="21">
        <v>46478</v>
      </c>
      <c r="C190" s="24">
        <f t="shared" si="0"/>
        <v>4.5791380567100717</v>
      </c>
    </row>
    <row r="191" spans="1:3" x14ac:dyDescent="0.25">
      <c r="A191" s="21">
        <v>46569</v>
      </c>
      <c r="C191" s="24">
        <f t="shared" si="0"/>
        <v>4.5330212523559501</v>
      </c>
    </row>
    <row r="192" spans="1:3" x14ac:dyDescent="0.25">
      <c r="A192" s="21">
        <v>46661</v>
      </c>
      <c r="C192" s="24">
        <f t="shared" si="0"/>
        <v>4.4881457210760693</v>
      </c>
    </row>
    <row r="193" spans="1:3" x14ac:dyDescent="0.25">
      <c r="A193" s="21">
        <v>46753</v>
      </c>
      <c r="C193" s="24">
        <f t="shared" si="0"/>
        <v>4.8957517203283105</v>
      </c>
    </row>
    <row r="194" spans="1:3" x14ac:dyDescent="0.25">
      <c r="A194" s="21">
        <v>46844</v>
      </c>
      <c r="C194" s="24">
        <f t="shared" si="0"/>
        <v>5.5912213122593641</v>
      </c>
    </row>
    <row r="195" spans="1:3" x14ac:dyDescent="0.25">
      <c r="A195" s="21">
        <v>46935</v>
      </c>
      <c r="C195" s="24">
        <f t="shared" si="0"/>
        <v>5.9437053224645302</v>
      </c>
    </row>
    <row r="196" spans="1:3" x14ac:dyDescent="0.25">
      <c r="A196" s="21">
        <v>47027</v>
      </c>
      <c r="C196" s="24">
        <f t="shared" si="0"/>
        <v>5.7125945415645543</v>
      </c>
    </row>
    <row r="197" spans="1:3" x14ac:dyDescent="0.25">
      <c r="A197" s="21">
        <v>47119</v>
      </c>
      <c r="C197" s="24">
        <f t="shared" si="0"/>
        <v>5.1170096021871814</v>
      </c>
    </row>
    <row r="198" spans="1:3" x14ac:dyDescent="0.25">
      <c r="A198" s="21">
        <v>47209</v>
      </c>
      <c r="C198" s="24">
        <f t="shared" si="0"/>
        <v>4.7217462614770316</v>
      </c>
    </row>
    <row r="199" spans="1:3" x14ac:dyDescent="0.25">
      <c r="A199" s="21">
        <v>47300</v>
      </c>
      <c r="C199" s="24">
        <f t="shared" si="0"/>
        <v>4.582017578692807</v>
      </c>
    </row>
    <row r="200" spans="1:3" x14ac:dyDescent="0.25">
      <c r="A200" s="21">
        <v>47392</v>
      </c>
      <c r="C200" s="24">
        <f t="shared" si="0"/>
        <v>4.501542556658686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FRED Data</vt:lpstr>
      <vt:lpstr>Multiple Regression</vt:lpstr>
      <vt:lpstr>Forecast HOUST</vt:lpstr>
      <vt:lpstr>Forecast T10Y2Y</vt:lpstr>
      <vt:lpstr>UnEmp Naive MA</vt:lpstr>
      <vt:lpstr>UnEmp Linear Formula</vt:lpstr>
      <vt:lpstr>UnEmp Linear</vt:lpstr>
      <vt:lpstr>UnEmp Linear Chart</vt:lpstr>
      <vt:lpstr>Unemp Linear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Kuhlemeyer</dc:creator>
  <cp:lastModifiedBy>Katie A McCarthy</cp:lastModifiedBy>
  <dcterms:created xsi:type="dcterms:W3CDTF">2020-02-02T00:59:18Z</dcterms:created>
  <dcterms:modified xsi:type="dcterms:W3CDTF">2020-02-26T19:17:03Z</dcterms:modified>
</cp:coreProperties>
</file>