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uhleme\Carroll University\Katie A McCarthy - BUS391_Shared\Week_06\"/>
    </mc:Choice>
  </mc:AlternateContent>
  <xr:revisionPtr revIDLastSave="22" documentId="13_ncr:1_{F2FB042D-6363-44B1-ACFF-8C54EF4E602A}" xr6:coauthVersionLast="44" xr6:coauthVersionMax="44" xr10:uidLastSave="{C0B21C8B-6B8D-4240-B7F4-83A5229BCB47}"/>
  <bookViews>
    <workbookView xWindow="2280" yWindow="2280" windowWidth="28800" windowHeight="11265" activeTab="1" xr2:uid="{096161FF-92AB-4450-B747-6CEC163C7827}"/>
  </bookViews>
  <sheets>
    <sheet name="All Stock Price Data" sheetId="1" r:id="rId1"/>
    <sheet name="Price Forecast AAPL" sheetId="3" r:id="rId2"/>
    <sheet name="Price Forecast AAPL with Trend" sheetId="11" r:id="rId3"/>
    <sheet name="Returns Forecast AAPL" sheetId="5" r:id="rId4"/>
    <sheet name="GE Chart" sheetId="6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3" i="11" l="1"/>
  <c r="C62" i="11"/>
  <c r="C70" i="11"/>
  <c r="C64" i="11"/>
  <c r="C72" i="11"/>
  <c r="C65" i="11"/>
  <c r="C73" i="11"/>
  <c r="C71" i="11"/>
  <c r="C66" i="11"/>
  <c r="C69" i="11"/>
  <c r="C67" i="11"/>
  <c r="C68" i="11"/>
  <c r="C61" i="11"/>
  <c r="L4" i="1" l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L12" i="1"/>
  <c r="M12" i="1"/>
  <c r="N12" i="1"/>
  <c r="O12" i="1"/>
  <c r="P12" i="1"/>
  <c r="Q12" i="1"/>
  <c r="R12" i="1"/>
  <c r="S12" i="1"/>
  <c r="T12" i="1"/>
  <c r="U12" i="1"/>
  <c r="L13" i="1"/>
  <c r="M13" i="1"/>
  <c r="N13" i="1"/>
  <c r="O13" i="1"/>
  <c r="P13" i="1"/>
  <c r="Q13" i="1"/>
  <c r="R13" i="1"/>
  <c r="S13" i="1"/>
  <c r="T13" i="1"/>
  <c r="U13" i="1"/>
  <c r="L14" i="1"/>
  <c r="M14" i="1"/>
  <c r="N14" i="1"/>
  <c r="O14" i="1"/>
  <c r="P14" i="1"/>
  <c r="Q14" i="1"/>
  <c r="R14" i="1"/>
  <c r="S14" i="1"/>
  <c r="T14" i="1"/>
  <c r="U14" i="1"/>
  <c r="L15" i="1"/>
  <c r="M15" i="1"/>
  <c r="N15" i="1"/>
  <c r="O15" i="1"/>
  <c r="P15" i="1"/>
  <c r="Q15" i="1"/>
  <c r="R15" i="1"/>
  <c r="S15" i="1"/>
  <c r="T15" i="1"/>
  <c r="U15" i="1"/>
  <c r="L16" i="1"/>
  <c r="M16" i="1"/>
  <c r="N16" i="1"/>
  <c r="O16" i="1"/>
  <c r="P16" i="1"/>
  <c r="Q16" i="1"/>
  <c r="R16" i="1"/>
  <c r="S16" i="1"/>
  <c r="T16" i="1"/>
  <c r="U16" i="1"/>
  <c r="L17" i="1"/>
  <c r="M17" i="1"/>
  <c r="N17" i="1"/>
  <c r="O17" i="1"/>
  <c r="P17" i="1"/>
  <c r="Q17" i="1"/>
  <c r="R17" i="1"/>
  <c r="S17" i="1"/>
  <c r="T17" i="1"/>
  <c r="U17" i="1"/>
  <c r="L18" i="1"/>
  <c r="M18" i="1"/>
  <c r="N18" i="1"/>
  <c r="O18" i="1"/>
  <c r="P18" i="1"/>
  <c r="Q18" i="1"/>
  <c r="R18" i="1"/>
  <c r="S18" i="1"/>
  <c r="T18" i="1"/>
  <c r="U18" i="1"/>
  <c r="L19" i="1"/>
  <c r="M19" i="1"/>
  <c r="N19" i="1"/>
  <c r="O19" i="1"/>
  <c r="P19" i="1"/>
  <c r="Q19" i="1"/>
  <c r="R19" i="1"/>
  <c r="S19" i="1"/>
  <c r="T19" i="1"/>
  <c r="U19" i="1"/>
  <c r="L20" i="1"/>
  <c r="M20" i="1"/>
  <c r="N20" i="1"/>
  <c r="O20" i="1"/>
  <c r="P20" i="1"/>
  <c r="Q20" i="1"/>
  <c r="R20" i="1"/>
  <c r="S20" i="1"/>
  <c r="T20" i="1"/>
  <c r="U20" i="1"/>
  <c r="L21" i="1"/>
  <c r="M21" i="1"/>
  <c r="N21" i="1"/>
  <c r="O21" i="1"/>
  <c r="P21" i="1"/>
  <c r="Q21" i="1"/>
  <c r="R21" i="1"/>
  <c r="S21" i="1"/>
  <c r="T21" i="1"/>
  <c r="U21" i="1"/>
  <c r="L22" i="1"/>
  <c r="M22" i="1"/>
  <c r="N22" i="1"/>
  <c r="O22" i="1"/>
  <c r="P22" i="1"/>
  <c r="Q22" i="1"/>
  <c r="R22" i="1"/>
  <c r="S22" i="1"/>
  <c r="T22" i="1"/>
  <c r="U22" i="1"/>
  <c r="L23" i="1"/>
  <c r="M23" i="1"/>
  <c r="N23" i="1"/>
  <c r="O23" i="1"/>
  <c r="P23" i="1"/>
  <c r="Q23" i="1"/>
  <c r="R23" i="1"/>
  <c r="S23" i="1"/>
  <c r="T23" i="1"/>
  <c r="U23" i="1"/>
  <c r="L24" i="1"/>
  <c r="M24" i="1"/>
  <c r="N24" i="1"/>
  <c r="O24" i="1"/>
  <c r="P24" i="1"/>
  <c r="Q24" i="1"/>
  <c r="R24" i="1"/>
  <c r="S24" i="1"/>
  <c r="T24" i="1"/>
  <c r="U24" i="1"/>
  <c r="L25" i="1"/>
  <c r="M25" i="1"/>
  <c r="N25" i="1"/>
  <c r="O25" i="1"/>
  <c r="P25" i="1"/>
  <c r="Q25" i="1"/>
  <c r="R25" i="1"/>
  <c r="S25" i="1"/>
  <c r="T25" i="1"/>
  <c r="U25" i="1"/>
  <c r="L26" i="1"/>
  <c r="M26" i="1"/>
  <c r="N26" i="1"/>
  <c r="O26" i="1"/>
  <c r="P26" i="1"/>
  <c r="Q26" i="1"/>
  <c r="R26" i="1"/>
  <c r="S26" i="1"/>
  <c r="T26" i="1"/>
  <c r="U26" i="1"/>
  <c r="L27" i="1"/>
  <c r="M27" i="1"/>
  <c r="N27" i="1"/>
  <c r="O27" i="1"/>
  <c r="P27" i="1"/>
  <c r="Q27" i="1"/>
  <c r="R27" i="1"/>
  <c r="S27" i="1"/>
  <c r="T27" i="1"/>
  <c r="U27" i="1"/>
  <c r="L28" i="1"/>
  <c r="M28" i="1"/>
  <c r="N28" i="1"/>
  <c r="O28" i="1"/>
  <c r="P28" i="1"/>
  <c r="Q28" i="1"/>
  <c r="R28" i="1"/>
  <c r="S28" i="1"/>
  <c r="T28" i="1"/>
  <c r="U28" i="1"/>
  <c r="L29" i="1"/>
  <c r="M29" i="1"/>
  <c r="N29" i="1"/>
  <c r="O29" i="1"/>
  <c r="P29" i="1"/>
  <c r="Q29" i="1"/>
  <c r="R29" i="1"/>
  <c r="S29" i="1"/>
  <c r="T29" i="1"/>
  <c r="U29" i="1"/>
  <c r="L30" i="1"/>
  <c r="M30" i="1"/>
  <c r="N30" i="1"/>
  <c r="O30" i="1"/>
  <c r="P30" i="1"/>
  <c r="Q30" i="1"/>
  <c r="R30" i="1"/>
  <c r="S30" i="1"/>
  <c r="T30" i="1"/>
  <c r="U30" i="1"/>
  <c r="L31" i="1"/>
  <c r="M31" i="1"/>
  <c r="N31" i="1"/>
  <c r="O31" i="1"/>
  <c r="P31" i="1"/>
  <c r="Q31" i="1"/>
  <c r="R31" i="1"/>
  <c r="S31" i="1"/>
  <c r="T31" i="1"/>
  <c r="U31" i="1"/>
  <c r="L32" i="1"/>
  <c r="M32" i="1"/>
  <c r="N32" i="1"/>
  <c r="O32" i="1"/>
  <c r="P32" i="1"/>
  <c r="Q32" i="1"/>
  <c r="R32" i="1"/>
  <c r="S32" i="1"/>
  <c r="T32" i="1"/>
  <c r="U32" i="1"/>
  <c r="L33" i="1"/>
  <c r="M33" i="1"/>
  <c r="N33" i="1"/>
  <c r="O33" i="1"/>
  <c r="P33" i="1"/>
  <c r="Q33" i="1"/>
  <c r="R33" i="1"/>
  <c r="S33" i="1"/>
  <c r="T33" i="1"/>
  <c r="U33" i="1"/>
  <c r="L34" i="1"/>
  <c r="M34" i="1"/>
  <c r="N34" i="1"/>
  <c r="O34" i="1"/>
  <c r="P34" i="1"/>
  <c r="Q34" i="1"/>
  <c r="R34" i="1"/>
  <c r="S34" i="1"/>
  <c r="T34" i="1"/>
  <c r="U34" i="1"/>
  <c r="L35" i="1"/>
  <c r="M35" i="1"/>
  <c r="N35" i="1"/>
  <c r="O35" i="1"/>
  <c r="P35" i="1"/>
  <c r="Q35" i="1"/>
  <c r="R35" i="1"/>
  <c r="S35" i="1"/>
  <c r="T35" i="1"/>
  <c r="U35" i="1"/>
  <c r="L36" i="1"/>
  <c r="M36" i="1"/>
  <c r="N36" i="1"/>
  <c r="O36" i="1"/>
  <c r="P36" i="1"/>
  <c r="Q36" i="1"/>
  <c r="R36" i="1"/>
  <c r="S36" i="1"/>
  <c r="T36" i="1"/>
  <c r="U36" i="1"/>
  <c r="L37" i="1"/>
  <c r="M37" i="1"/>
  <c r="N37" i="1"/>
  <c r="O37" i="1"/>
  <c r="P37" i="1"/>
  <c r="Q37" i="1"/>
  <c r="R37" i="1"/>
  <c r="S37" i="1"/>
  <c r="T37" i="1"/>
  <c r="U37" i="1"/>
  <c r="L38" i="1"/>
  <c r="M38" i="1"/>
  <c r="N38" i="1"/>
  <c r="O38" i="1"/>
  <c r="P38" i="1"/>
  <c r="Q38" i="1"/>
  <c r="R38" i="1"/>
  <c r="S38" i="1"/>
  <c r="T38" i="1"/>
  <c r="U38" i="1"/>
  <c r="L39" i="1"/>
  <c r="M39" i="1"/>
  <c r="N39" i="1"/>
  <c r="O39" i="1"/>
  <c r="P39" i="1"/>
  <c r="Q39" i="1"/>
  <c r="R39" i="1"/>
  <c r="S39" i="1"/>
  <c r="T39" i="1"/>
  <c r="U39" i="1"/>
  <c r="L40" i="1"/>
  <c r="M40" i="1"/>
  <c r="N40" i="1"/>
  <c r="O40" i="1"/>
  <c r="P40" i="1"/>
  <c r="Q40" i="1"/>
  <c r="R40" i="1"/>
  <c r="S40" i="1"/>
  <c r="T40" i="1"/>
  <c r="U40" i="1"/>
  <c r="L41" i="1"/>
  <c r="M41" i="1"/>
  <c r="N41" i="1"/>
  <c r="O41" i="1"/>
  <c r="P41" i="1"/>
  <c r="Q41" i="1"/>
  <c r="R41" i="1"/>
  <c r="S41" i="1"/>
  <c r="T41" i="1"/>
  <c r="U41" i="1"/>
  <c r="L42" i="1"/>
  <c r="M42" i="1"/>
  <c r="N42" i="1"/>
  <c r="O42" i="1"/>
  <c r="P42" i="1"/>
  <c r="Q42" i="1"/>
  <c r="R42" i="1"/>
  <c r="S42" i="1"/>
  <c r="T42" i="1"/>
  <c r="U42" i="1"/>
  <c r="L43" i="1"/>
  <c r="M43" i="1"/>
  <c r="N43" i="1"/>
  <c r="O43" i="1"/>
  <c r="P43" i="1"/>
  <c r="Q43" i="1"/>
  <c r="R43" i="1"/>
  <c r="S43" i="1"/>
  <c r="T43" i="1"/>
  <c r="U43" i="1"/>
  <c r="L44" i="1"/>
  <c r="M44" i="1"/>
  <c r="N44" i="1"/>
  <c r="O44" i="1"/>
  <c r="P44" i="1"/>
  <c r="Q44" i="1"/>
  <c r="R44" i="1"/>
  <c r="S44" i="1"/>
  <c r="T44" i="1"/>
  <c r="U44" i="1"/>
  <c r="L45" i="1"/>
  <c r="M45" i="1"/>
  <c r="N45" i="1"/>
  <c r="O45" i="1"/>
  <c r="P45" i="1"/>
  <c r="Q45" i="1"/>
  <c r="R45" i="1"/>
  <c r="S45" i="1"/>
  <c r="T45" i="1"/>
  <c r="U45" i="1"/>
  <c r="L46" i="1"/>
  <c r="M46" i="1"/>
  <c r="N46" i="1"/>
  <c r="O46" i="1"/>
  <c r="P46" i="1"/>
  <c r="Q46" i="1"/>
  <c r="R46" i="1"/>
  <c r="S46" i="1"/>
  <c r="T46" i="1"/>
  <c r="U46" i="1"/>
  <c r="L47" i="1"/>
  <c r="M47" i="1"/>
  <c r="N47" i="1"/>
  <c r="O47" i="1"/>
  <c r="P47" i="1"/>
  <c r="Q47" i="1"/>
  <c r="R47" i="1"/>
  <c r="S47" i="1"/>
  <c r="T47" i="1"/>
  <c r="U47" i="1"/>
  <c r="L48" i="1"/>
  <c r="M48" i="1"/>
  <c r="N48" i="1"/>
  <c r="O48" i="1"/>
  <c r="P48" i="1"/>
  <c r="Q48" i="1"/>
  <c r="R48" i="1"/>
  <c r="S48" i="1"/>
  <c r="T48" i="1"/>
  <c r="U48" i="1"/>
  <c r="L49" i="1"/>
  <c r="M49" i="1"/>
  <c r="N49" i="1"/>
  <c r="O49" i="1"/>
  <c r="P49" i="1"/>
  <c r="Q49" i="1"/>
  <c r="R49" i="1"/>
  <c r="S49" i="1"/>
  <c r="T49" i="1"/>
  <c r="U49" i="1"/>
  <c r="L50" i="1"/>
  <c r="M50" i="1"/>
  <c r="N50" i="1"/>
  <c r="O50" i="1"/>
  <c r="P50" i="1"/>
  <c r="Q50" i="1"/>
  <c r="R50" i="1"/>
  <c r="S50" i="1"/>
  <c r="T50" i="1"/>
  <c r="U50" i="1"/>
  <c r="L51" i="1"/>
  <c r="M51" i="1"/>
  <c r="N51" i="1"/>
  <c r="O51" i="1"/>
  <c r="P51" i="1"/>
  <c r="Q51" i="1"/>
  <c r="R51" i="1"/>
  <c r="S51" i="1"/>
  <c r="T51" i="1"/>
  <c r="U51" i="1"/>
  <c r="L52" i="1"/>
  <c r="M52" i="1"/>
  <c r="N52" i="1"/>
  <c r="O52" i="1"/>
  <c r="P52" i="1"/>
  <c r="Q52" i="1"/>
  <c r="R52" i="1"/>
  <c r="S52" i="1"/>
  <c r="T52" i="1"/>
  <c r="U52" i="1"/>
  <c r="L53" i="1"/>
  <c r="M53" i="1"/>
  <c r="N53" i="1"/>
  <c r="O53" i="1"/>
  <c r="P53" i="1"/>
  <c r="Q53" i="1"/>
  <c r="R53" i="1"/>
  <c r="S53" i="1"/>
  <c r="T53" i="1"/>
  <c r="U53" i="1"/>
  <c r="L54" i="1"/>
  <c r="M54" i="1"/>
  <c r="N54" i="1"/>
  <c r="O54" i="1"/>
  <c r="P54" i="1"/>
  <c r="Q54" i="1"/>
  <c r="R54" i="1"/>
  <c r="S54" i="1"/>
  <c r="T54" i="1"/>
  <c r="U54" i="1"/>
  <c r="L55" i="1"/>
  <c r="M55" i="1"/>
  <c r="N55" i="1"/>
  <c r="O55" i="1"/>
  <c r="P55" i="1"/>
  <c r="Q55" i="1"/>
  <c r="R55" i="1"/>
  <c r="S55" i="1"/>
  <c r="T55" i="1"/>
  <c r="U55" i="1"/>
  <c r="L56" i="1"/>
  <c r="M56" i="1"/>
  <c r="N56" i="1"/>
  <c r="O56" i="1"/>
  <c r="P56" i="1"/>
  <c r="Q56" i="1"/>
  <c r="R56" i="1"/>
  <c r="S56" i="1"/>
  <c r="T56" i="1"/>
  <c r="U56" i="1"/>
  <c r="L57" i="1"/>
  <c r="M57" i="1"/>
  <c r="N57" i="1"/>
  <c r="O57" i="1"/>
  <c r="P57" i="1"/>
  <c r="Q57" i="1"/>
  <c r="R57" i="1"/>
  <c r="S57" i="1"/>
  <c r="T57" i="1"/>
  <c r="U57" i="1"/>
  <c r="L58" i="1"/>
  <c r="M58" i="1"/>
  <c r="N58" i="1"/>
  <c r="O58" i="1"/>
  <c r="P58" i="1"/>
  <c r="Q58" i="1"/>
  <c r="R58" i="1"/>
  <c r="S58" i="1"/>
  <c r="T58" i="1"/>
  <c r="U58" i="1"/>
  <c r="L59" i="1"/>
  <c r="M59" i="1"/>
  <c r="N59" i="1"/>
  <c r="O59" i="1"/>
  <c r="P59" i="1"/>
  <c r="Q59" i="1"/>
  <c r="R59" i="1"/>
  <c r="S59" i="1"/>
  <c r="T59" i="1"/>
  <c r="U59" i="1"/>
  <c r="L60" i="1"/>
  <c r="M60" i="1"/>
  <c r="N60" i="1"/>
  <c r="O60" i="1"/>
  <c r="P60" i="1"/>
  <c r="Q60" i="1"/>
  <c r="R60" i="1"/>
  <c r="S60" i="1"/>
  <c r="T60" i="1"/>
  <c r="U60" i="1"/>
  <c r="L61" i="1"/>
  <c r="M61" i="1"/>
  <c r="N61" i="1"/>
  <c r="O61" i="1"/>
  <c r="P61" i="1"/>
  <c r="Q61" i="1"/>
  <c r="R61" i="1"/>
  <c r="S61" i="1"/>
  <c r="T61" i="1"/>
  <c r="U61" i="1"/>
  <c r="M3" i="1"/>
  <c r="N3" i="1"/>
  <c r="O3" i="1"/>
  <c r="P3" i="1"/>
  <c r="Q3" i="1"/>
  <c r="R3" i="1"/>
  <c r="S3" i="1"/>
  <c r="T3" i="1"/>
  <c r="U3" i="1"/>
  <c r="L3" i="1"/>
  <c r="M1" i="1"/>
  <c r="N1" i="1"/>
  <c r="O1" i="1"/>
  <c r="P1" i="1"/>
  <c r="Q1" i="1"/>
  <c r="R1" i="1"/>
  <c r="S1" i="1"/>
  <c r="T1" i="1"/>
  <c r="U1" i="1"/>
  <c r="L1" i="1"/>
  <c r="C76" i="5"/>
  <c r="D76" i="5"/>
  <c r="E76" i="5"/>
  <c r="B76" i="5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3" i="2"/>
  <c r="C2" i="2"/>
  <c r="F71" i="3"/>
  <c r="F75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C63" i="6"/>
  <c r="C71" i="6"/>
  <c r="C70" i="6"/>
  <c r="C64" i="6"/>
  <c r="C72" i="6"/>
  <c r="C74" i="6"/>
  <c r="C65" i="6"/>
  <c r="C73" i="6"/>
  <c r="C66" i="6"/>
  <c r="C67" i="6"/>
  <c r="C75" i="6"/>
  <c r="C69" i="6"/>
  <c r="C68" i="6"/>
  <c r="C61" i="6"/>
  <c r="C62" i="6"/>
  <c r="C63" i="5"/>
  <c r="C71" i="5"/>
  <c r="C64" i="5"/>
  <c r="C72" i="5"/>
  <c r="C65" i="5"/>
  <c r="C73" i="5"/>
  <c r="C66" i="5"/>
  <c r="C74" i="5"/>
  <c r="C69" i="5"/>
  <c r="C62" i="5"/>
  <c r="C67" i="5"/>
  <c r="C75" i="5"/>
  <c r="C68" i="5"/>
  <c r="C61" i="5"/>
  <c r="C70" i="5"/>
  <c r="E62" i="6" l="1"/>
  <c r="D75" i="6"/>
  <c r="E65" i="6"/>
  <c r="E70" i="6"/>
  <c r="D73" i="6"/>
  <c r="D62" i="6"/>
  <c r="E75" i="6"/>
  <c r="D65" i="6"/>
  <c r="D70" i="6"/>
  <c r="E64" i="6"/>
  <c r="E61" i="6"/>
  <c r="D67" i="6"/>
  <c r="E74" i="6"/>
  <c r="D71" i="6"/>
  <c r="D61" i="6"/>
  <c r="E67" i="6"/>
  <c r="D74" i="6"/>
  <c r="E71" i="6"/>
  <c r="D64" i="6"/>
  <c r="E68" i="6"/>
  <c r="E66" i="6"/>
  <c r="D72" i="6"/>
  <c r="D63" i="6"/>
  <c r="E73" i="6"/>
  <c r="D69" i="6"/>
  <c r="D68" i="6"/>
  <c r="D66" i="6"/>
  <c r="E72" i="6"/>
  <c r="E63" i="6"/>
  <c r="E69" i="6"/>
  <c r="D70" i="5"/>
  <c r="D67" i="5"/>
  <c r="D66" i="5"/>
  <c r="E64" i="5"/>
  <c r="E62" i="5"/>
  <c r="D64" i="5"/>
  <c r="E61" i="5"/>
  <c r="D62" i="5"/>
  <c r="E73" i="5"/>
  <c r="E71" i="5"/>
  <c r="D61" i="5"/>
  <c r="D73" i="5"/>
  <c r="D71" i="5"/>
  <c r="E68" i="5"/>
  <c r="E69" i="5"/>
  <c r="E65" i="5"/>
  <c r="D63" i="5"/>
  <c r="E72" i="5"/>
  <c r="E70" i="5"/>
  <c r="D68" i="5"/>
  <c r="D69" i="5"/>
  <c r="D65" i="5"/>
  <c r="E63" i="5"/>
  <c r="D74" i="5"/>
  <c r="E67" i="5"/>
  <c r="E75" i="5"/>
  <c r="E74" i="5"/>
  <c r="D72" i="5"/>
  <c r="D75" i="5"/>
  <c r="E66" i="5"/>
  <c r="C62" i="3"/>
  <c r="C70" i="3"/>
  <c r="C63" i="3"/>
  <c r="C71" i="3"/>
  <c r="C73" i="3"/>
  <c r="C74" i="3"/>
  <c r="C64" i="3"/>
  <c r="C72" i="3"/>
  <c r="C66" i="3"/>
  <c r="C65" i="3"/>
  <c r="C67" i="3"/>
  <c r="C75" i="3"/>
  <c r="C76" i="3"/>
  <c r="C68" i="3"/>
  <c r="C69" i="3"/>
  <c r="F69" i="3" l="1"/>
  <c r="F68" i="3"/>
  <c r="F76" i="3"/>
  <c r="F67" i="3"/>
  <c r="F65" i="3"/>
  <c r="F66" i="3"/>
  <c r="F72" i="3"/>
  <c r="F64" i="3"/>
  <c r="F74" i="3"/>
  <c r="F73" i="3"/>
  <c r="F63" i="3"/>
  <c r="F70" i="3"/>
  <c r="F62" i="3"/>
  <c r="D69" i="3"/>
  <c r="D67" i="3"/>
  <c r="D64" i="3"/>
  <c r="E63" i="3"/>
  <c r="E65" i="3"/>
  <c r="E74" i="3"/>
  <c r="E68" i="3"/>
  <c r="E76" i="3"/>
  <c r="D66" i="3"/>
  <c r="E73" i="3"/>
  <c r="E62" i="3"/>
  <c r="E70" i="3"/>
  <c r="D70" i="3"/>
  <c r="D76" i="3"/>
  <c r="E66" i="3"/>
  <c r="D73" i="3"/>
  <c r="D62" i="3"/>
  <c r="E64" i="3"/>
  <c r="D65" i="3"/>
  <c r="D75" i="3"/>
  <c r="E72" i="3"/>
  <c r="D71" i="3"/>
  <c r="E67" i="3"/>
  <c r="D68" i="3"/>
  <c r="E75" i="3"/>
  <c r="D72" i="3"/>
  <c r="E71" i="3"/>
  <c r="E69" i="3"/>
  <c r="D63" i="3"/>
  <c r="D74" i="3"/>
</calcChain>
</file>

<file path=xl/sharedStrings.xml><?xml version="1.0" encoding="utf-8"?>
<sst xmlns="http://schemas.openxmlformats.org/spreadsheetml/2006/main" count="34" uniqueCount="22">
  <si>
    <t>Date</t>
  </si>
  <si>
    <t>AAPL Adj Close</t>
  </si>
  <si>
    <t>^GSPC Adj Close</t>
  </si>
  <si>
    <t>WMT Adj Close</t>
  </si>
  <si>
    <t>GE Adj Close</t>
  </si>
  <si>
    <t>HOG Adj Close</t>
  </si>
  <si>
    <t>NFLX Adj Close</t>
  </si>
  <si>
    <t>TSLA Adj Close</t>
  </si>
  <si>
    <t>FISV Adj Close</t>
  </si>
  <si>
    <t>K Adj Close</t>
  </si>
  <si>
    <t>KO Adj Close</t>
  </si>
  <si>
    <t>Forecast(AAPL Adj Close)</t>
  </si>
  <si>
    <t>Lower Confidence Bound(AAPL Adj Close)</t>
  </si>
  <si>
    <t>Upper Confidence Bound(AAPL Adj Close)</t>
  </si>
  <si>
    <t>Column1</t>
  </si>
  <si>
    <t>Return</t>
  </si>
  <si>
    <t>Forecast(Return)</t>
  </si>
  <si>
    <t>Lower Confidence Bound(Return)</t>
  </si>
  <si>
    <t>Upper Confidence Bound(Return)</t>
  </si>
  <si>
    <t>Forecast(GE Adj Close)</t>
  </si>
  <si>
    <t>Lower Confidence Bound(GE Adj Close)</t>
  </si>
  <si>
    <t>Upper Confidence Bound(GE Adj Close)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</si>
</sst>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6">
    <dxf>
      <numFmt numFmtId="2" formatCode="0.00"/>
    </dxf>
    <dxf>
      <numFmt numFmtId="2" formatCode="0.00"/>
    </dxf>
    <dxf>
      <numFmt numFmtId="19" formatCode="m/d/yyyy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714562853556347E-2"/>
          <c:y val="6.9264069264069264E-2"/>
          <c:w val="0.91815914315058444"/>
          <c:h val="0.56565565667927875"/>
        </c:manualLayout>
      </c:layout>
      <c:lineChart>
        <c:grouping val="standard"/>
        <c:varyColors val="0"/>
        <c:ser>
          <c:idx val="0"/>
          <c:order val="0"/>
          <c:tx>
            <c:strRef>
              <c:f>'Price Forecast AAPL'!$B$1</c:f>
              <c:strCache>
                <c:ptCount val="1"/>
                <c:pt idx="0">
                  <c:v>AAPL 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val>
            <c:numRef>
              <c:f>'Price Forecast AAPL'!$B$2:$B$76</c:f>
              <c:numCache>
                <c:formatCode>General</c:formatCode>
                <c:ptCount val="75"/>
                <c:pt idx="0">
                  <c:v>118.031273</c:v>
                </c:pt>
                <c:pt idx="1">
                  <c:v>114.77964799999999</c:v>
                </c:pt>
                <c:pt idx="2">
                  <c:v>115.44381</c:v>
                </c:pt>
                <c:pt idx="3">
                  <c:v>120.175949</c:v>
                </c:pt>
                <c:pt idx="4">
                  <c:v>116.18538700000001</c:v>
                </c:pt>
                <c:pt idx="5">
                  <c:v>112.359787</c:v>
                </c:pt>
                <c:pt idx="6">
                  <c:v>104.597435</c:v>
                </c:pt>
                <c:pt idx="7">
                  <c:v>102.63299600000001</c:v>
                </c:pt>
                <c:pt idx="8">
                  <c:v>111.193504</c:v>
                </c:pt>
                <c:pt idx="9">
                  <c:v>110.076927</c:v>
                </c:pt>
                <c:pt idx="10">
                  <c:v>98.362572</c:v>
                </c:pt>
                <c:pt idx="11">
                  <c:v>90.961533000000003</c:v>
                </c:pt>
                <c:pt idx="12">
                  <c:v>90.354163999999997</c:v>
                </c:pt>
                <c:pt idx="13">
                  <c:v>102.400795</c:v>
                </c:pt>
                <c:pt idx="14">
                  <c:v>88.072761999999997</c:v>
                </c:pt>
                <c:pt idx="15">
                  <c:v>93.822777000000002</c:v>
                </c:pt>
                <c:pt idx="16">
                  <c:v>90.367194999999995</c:v>
                </c:pt>
                <c:pt idx="17">
                  <c:v>98.505920000000003</c:v>
                </c:pt>
                <c:pt idx="18">
                  <c:v>100.29245</c:v>
                </c:pt>
                <c:pt idx="19">
                  <c:v>107.440933</c:v>
                </c:pt>
                <c:pt idx="20">
                  <c:v>107.906609</c:v>
                </c:pt>
                <c:pt idx="21">
                  <c:v>105.03645299999999</c:v>
                </c:pt>
                <c:pt idx="22">
                  <c:v>110.638626</c:v>
                </c:pt>
                <c:pt idx="23">
                  <c:v>115.921227</c:v>
                </c:pt>
                <c:pt idx="24">
                  <c:v>130.86158800000001</c:v>
                </c:pt>
                <c:pt idx="25">
                  <c:v>137.828171</c:v>
                </c:pt>
                <c:pt idx="26">
                  <c:v>137.818558</c:v>
                </c:pt>
                <c:pt idx="27">
                  <c:v>146.55874600000001</c:v>
                </c:pt>
                <c:pt idx="28">
                  <c:v>138.74389600000001</c:v>
                </c:pt>
                <c:pt idx="29">
                  <c:v>143.28131099999999</c:v>
                </c:pt>
                <c:pt idx="30">
                  <c:v>157.991928</c:v>
                </c:pt>
                <c:pt idx="31">
                  <c:v>149.05690000000001</c:v>
                </c:pt>
                <c:pt idx="32">
                  <c:v>163.48675499999999</c:v>
                </c:pt>
                <c:pt idx="33">
                  <c:v>166.20446799999999</c:v>
                </c:pt>
                <c:pt idx="34">
                  <c:v>164.25889599999999</c:v>
                </c:pt>
                <c:pt idx="35">
                  <c:v>162.51177999999999</c:v>
                </c:pt>
                <c:pt idx="36">
                  <c:v>172.887787</c:v>
                </c:pt>
                <c:pt idx="37">
                  <c:v>163.515457</c:v>
                </c:pt>
                <c:pt idx="38">
                  <c:v>161.05950899999999</c:v>
                </c:pt>
                <c:pt idx="39">
                  <c:v>182.120239</c:v>
                </c:pt>
                <c:pt idx="40">
                  <c:v>181.10064700000001</c:v>
                </c:pt>
                <c:pt idx="41">
                  <c:v>186.16842700000001</c:v>
                </c:pt>
                <c:pt idx="42">
                  <c:v>222.69967700000001</c:v>
                </c:pt>
                <c:pt idx="43">
                  <c:v>221.625168</c:v>
                </c:pt>
                <c:pt idx="44">
                  <c:v>214.87058999999999</c:v>
                </c:pt>
                <c:pt idx="45">
                  <c:v>175.324814</c:v>
                </c:pt>
                <c:pt idx="46">
                  <c:v>155.405045</c:v>
                </c:pt>
                <c:pt idx="47">
                  <c:v>163.97624200000001</c:v>
                </c:pt>
                <c:pt idx="48">
                  <c:v>170.586929</c:v>
                </c:pt>
                <c:pt idx="49">
                  <c:v>187.940842</c:v>
                </c:pt>
                <c:pt idx="50">
                  <c:v>198.54745500000001</c:v>
                </c:pt>
                <c:pt idx="51">
                  <c:v>173.218231</c:v>
                </c:pt>
                <c:pt idx="52">
                  <c:v>196.580658</c:v>
                </c:pt>
                <c:pt idx="53">
                  <c:v>211.59835799999999</c:v>
                </c:pt>
                <c:pt idx="54">
                  <c:v>207.32745399999999</c:v>
                </c:pt>
                <c:pt idx="55">
                  <c:v>223.29959099999999</c:v>
                </c:pt>
                <c:pt idx="56">
                  <c:v>248.01538099999999</c:v>
                </c:pt>
                <c:pt idx="57">
                  <c:v>266.45004299999999</c:v>
                </c:pt>
                <c:pt idx="58">
                  <c:v>293.64999399999999</c:v>
                </c:pt>
                <c:pt idx="59">
                  <c:v>316.959991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0-4937-92F9-47F778DFFFD9}"/>
            </c:ext>
          </c:extLst>
        </c:ser>
        <c:ser>
          <c:idx val="1"/>
          <c:order val="1"/>
          <c:tx>
            <c:strRef>
              <c:f>'Price Forecast AAPL'!$C$1</c:f>
              <c:strCache>
                <c:ptCount val="1"/>
                <c:pt idx="0">
                  <c:v>Forecast(AAPL Adj 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'Price Forecast AAPL'!$A$2:$A$76</c:f>
              <c:numCache>
                <c:formatCode>m/d/yyyy</c:formatCode>
                <c:ptCount val="75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43831</c:v>
                </c:pt>
                <c:pt idx="60">
                  <c:v>43862</c:v>
                </c:pt>
                <c:pt idx="61">
                  <c:v>43891</c:v>
                </c:pt>
                <c:pt idx="62">
                  <c:v>43922</c:v>
                </c:pt>
                <c:pt idx="63">
                  <c:v>43952</c:v>
                </c:pt>
                <c:pt idx="64">
                  <c:v>43983</c:v>
                </c:pt>
                <c:pt idx="65">
                  <c:v>44013</c:v>
                </c:pt>
                <c:pt idx="66">
                  <c:v>44044</c:v>
                </c:pt>
                <c:pt idx="67">
                  <c:v>44075</c:v>
                </c:pt>
                <c:pt idx="68">
                  <c:v>44105</c:v>
                </c:pt>
                <c:pt idx="69">
                  <c:v>44136</c:v>
                </c:pt>
                <c:pt idx="70">
                  <c:v>44166</c:v>
                </c:pt>
                <c:pt idx="71">
                  <c:v>44197</c:v>
                </c:pt>
                <c:pt idx="72">
                  <c:v>44228</c:v>
                </c:pt>
                <c:pt idx="73">
                  <c:v>44256</c:v>
                </c:pt>
                <c:pt idx="74">
                  <c:v>44287</c:v>
                </c:pt>
              </c:numCache>
            </c:numRef>
          </c:cat>
          <c:val>
            <c:numRef>
              <c:f>'Price Forecast AAPL'!$C$2:$C$76</c:f>
              <c:numCache>
                <c:formatCode>General</c:formatCode>
                <c:ptCount val="75"/>
                <c:pt idx="59">
                  <c:v>316.959991</c:v>
                </c:pt>
                <c:pt idx="60">
                  <c:v>319.58970270664076</c:v>
                </c:pt>
                <c:pt idx="61">
                  <c:v>322.21941441328147</c:v>
                </c:pt>
                <c:pt idx="62">
                  <c:v>324.84912611992223</c:v>
                </c:pt>
                <c:pt idx="63">
                  <c:v>327.47883782656294</c:v>
                </c:pt>
                <c:pt idx="64">
                  <c:v>330.1085495332037</c:v>
                </c:pt>
                <c:pt idx="65">
                  <c:v>332.73826123984441</c:v>
                </c:pt>
                <c:pt idx="66">
                  <c:v>335.36797294648517</c:v>
                </c:pt>
                <c:pt idx="67">
                  <c:v>337.99768465312587</c:v>
                </c:pt>
                <c:pt idx="68">
                  <c:v>340.62739635976664</c:v>
                </c:pt>
                <c:pt idx="69">
                  <c:v>343.25710806640734</c:v>
                </c:pt>
                <c:pt idx="70">
                  <c:v>345.8868197730481</c:v>
                </c:pt>
                <c:pt idx="71">
                  <c:v>348.51653147968881</c:v>
                </c:pt>
                <c:pt idx="72">
                  <c:v>351.14624318632957</c:v>
                </c:pt>
                <c:pt idx="73">
                  <c:v>353.77595489297028</c:v>
                </c:pt>
                <c:pt idx="74">
                  <c:v>356.40566659961104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0-4937-92F9-47F778DFFFD9}"/>
            </c:ext>
          </c:extLst>
        </c:ser>
        <c:ser>
          <c:idx val="2"/>
          <c:order val="2"/>
          <c:tx>
            <c:strRef>
              <c:f>'Price Forecast AAPL'!$D$1</c:f>
              <c:strCache>
                <c:ptCount val="1"/>
                <c:pt idx="0">
                  <c:v>Lower Confidence Bound(AAPL 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'Price Forecast AAPL'!$A$2:$A$76</c:f>
              <c:numCache>
                <c:formatCode>m/d/yyyy</c:formatCode>
                <c:ptCount val="75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43831</c:v>
                </c:pt>
                <c:pt idx="60">
                  <c:v>43862</c:v>
                </c:pt>
                <c:pt idx="61">
                  <c:v>43891</c:v>
                </c:pt>
                <c:pt idx="62">
                  <c:v>43922</c:v>
                </c:pt>
                <c:pt idx="63">
                  <c:v>43952</c:v>
                </c:pt>
                <c:pt idx="64">
                  <c:v>43983</c:v>
                </c:pt>
                <c:pt idx="65">
                  <c:v>44013</c:v>
                </c:pt>
                <c:pt idx="66">
                  <c:v>44044</c:v>
                </c:pt>
                <c:pt idx="67">
                  <c:v>44075</c:v>
                </c:pt>
                <c:pt idx="68">
                  <c:v>44105</c:v>
                </c:pt>
                <c:pt idx="69">
                  <c:v>44136</c:v>
                </c:pt>
                <c:pt idx="70">
                  <c:v>44166</c:v>
                </c:pt>
                <c:pt idx="71">
                  <c:v>44197</c:v>
                </c:pt>
                <c:pt idx="72">
                  <c:v>44228</c:v>
                </c:pt>
                <c:pt idx="73">
                  <c:v>44256</c:v>
                </c:pt>
                <c:pt idx="74">
                  <c:v>44287</c:v>
                </c:pt>
              </c:numCache>
            </c:numRef>
          </c:cat>
          <c:val>
            <c:numRef>
              <c:f>'Price Forecast AAPL'!$D$2:$D$76</c:f>
              <c:numCache>
                <c:formatCode>General</c:formatCode>
                <c:ptCount val="75"/>
                <c:pt idx="59" formatCode="0.00">
                  <c:v>316.959991</c:v>
                </c:pt>
                <c:pt idx="60" formatCode="0.00">
                  <c:v>289.67495411312331</c:v>
                </c:pt>
                <c:pt idx="61" formatCode="0.00">
                  <c:v>281.95321825818758</c:v>
                </c:pt>
                <c:pt idx="62" formatCode="0.00">
                  <c:v>276.37795517476826</c:v>
                </c:pt>
                <c:pt idx="63" formatCode="0.00">
                  <c:v>271.9886805626009</c:v>
                </c:pt>
                <c:pt idx="64" formatCode="0.00">
                  <c:v>268.3794821197107</c:v>
                </c:pt>
                <c:pt idx="65" formatCode="0.00">
                  <c:v>265.33338875825234</c:v>
                </c:pt>
                <c:pt idx="66" formatCode="0.00">
                  <c:v>262.71828915829536</c:v>
                </c:pt>
                <c:pt idx="67" formatCode="0.00">
                  <c:v>260.44667747516087</c:v>
                </c:pt>
                <c:pt idx="68" formatCode="0.00">
                  <c:v>258.45705436569619</c:v>
                </c:pt>
                <c:pt idx="69" formatCode="0.00">
                  <c:v>256.70424842777118</c:v>
                </c:pt>
                <c:pt idx="70" formatCode="0.00">
                  <c:v>255.15392756349678</c:v>
                </c:pt>
                <c:pt idx="71" formatCode="0.00">
                  <c:v>253.77927616552716</c:v>
                </c:pt>
                <c:pt idx="72" formatCode="0.00">
                  <c:v>252.5588771161195</c:v>
                </c:pt>
                <c:pt idx="73" formatCode="0.00">
                  <c:v>251.47530420541455</c:v>
                </c:pt>
                <c:pt idx="74" formatCode="0.00">
                  <c:v>250.51415380679049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0-4937-92F9-47F778DFFFD9}"/>
            </c:ext>
          </c:extLst>
        </c:ser>
        <c:ser>
          <c:idx val="3"/>
          <c:order val="3"/>
          <c:tx>
            <c:strRef>
              <c:f>'Price Forecast AAPL'!$E$1</c:f>
              <c:strCache>
                <c:ptCount val="1"/>
                <c:pt idx="0">
                  <c:v>Upper Confidence Bound(AAPL 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'Price Forecast AAPL'!$A$2:$A$76</c:f>
              <c:numCache>
                <c:formatCode>m/d/yyyy</c:formatCode>
                <c:ptCount val="75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  <c:pt idx="13">
                  <c:v>42430</c:v>
                </c:pt>
                <c:pt idx="14">
                  <c:v>42461</c:v>
                </c:pt>
                <c:pt idx="15">
                  <c:v>42491</c:v>
                </c:pt>
                <c:pt idx="16">
                  <c:v>42522</c:v>
                </c:pt>
                <c:pt idx="17">
                  <c:v>42552</c:v>
                </c:pt>
                <c:pt idx="18">
                  <c:v>42583</c:v>
                </c:pt>
                <c:pt idx="19">
                  <c:v>42614</c:v>
                </c:pt>
                <c:pt idx="20">
                  <c:v>42644</c:v>
                </c:pt>
                <c:pt idx="21">
                  <c:v>42675</c:v>
                </c:pt>
                <c:pt idx="22">
                  <c:v>42705</c:v>
                </c:pt>
                <c:pt idx="23">
                  <c:v>42736</c:v>
                </c:pt>
                <c:pt idx="24">
                  <c:v>42767</c:v>
                </c:pt>
                <c:pt idx="25">
                  <c:v>42795</c:v>
                </c:pt>
                <c:pt idx="26">
                  <c:v>42826</c:v>
                </c:pt>
                <c:pt idx="27">
                  <c:v>42856</c:v>
                </c:pt>
                <c:pt idx="28">
                  <c:v>42887</c:v>
                </c:pt>
                <c:pt idx="29">
                  <c:v>42917</c:v>
                </c:pt>
                <c:pt idx="30">
                  <c:v>42948</c:v>
                </c:pt>
                <c:pt idx="31">
                  <c:v>42979</c:v>
                </c:pt>
                <c:pt idx="32">
                  <c:v>43009</c:v>
                </c:pt>
                <c:pt idx="33">
                  <c:v>43040</c:v>
                </c:pt>
                <c:pt idx="34">
                  <c:v>43070</c:v>
                </c:pt>
                <c:pt idx="35">
                  <c:v>43101</c:v>
                </c:pt>
                <c:pt idx="36">
                  <c:v>43132</c:v>
                </c:pt>
                <c:pt idx="37">
                  <c:v>43160</c:v>
                </c:pt>
                <c:pt idx="38">
                  <c:v>43191</c:v>
                </c:pt>
                <c:pt idx="39">
                  <c:v>43221</c:v>
                </c:pt>
                <c:pt idx="40">
                  <c:v>43252</c:v>
                </c:pt>
                <c:pt idx="41">
                  <c:v>43282</c:v>
                </c:pt>
                <c:pt idx="42">
                  <c:v>43313</c:v>
                </c:pt>
                <c:pt idx="43">
                  <c:v>43344</c:v>
                </c:pt>
                <c:pt idx="44">
                  <c:v>43374</c:v>
                </c:pt>
                <c:pt idx="45">
                  <c:v>43405</c:v>
                </c:pt>
                <c:pt idx="46">
                  <c:v>43435</c:v>
                </c:pt>
                <c:pt idx="47">
                  <c:v>43466</c:v>
                </c:pt>
                <c:pt idx="48">
                  <c:v>43497</c:v>
                </c:pt>
                <c:pt idx="49">
                  <c:v>43525</c:v>
                </c:pt>
                <c:pt idx="50">
                  <c:v>43556</c:v>
                </c:pt>
                <c:pt idx="51">
                  <c:v>43586</c:v>
                </c:pt>
                <c:pt idx="52">
                  <c:v>43617</c:v>
                </c:pt>
                <c:pt idx="53">
                  <c:v>43647</c:v>
                </c:pt>
                <c:pt idx="54">
                  <c:v>43678</c:v>
                </c:pt>
                <c:pt idx="55">
                  <c:v>43709</c:v>
                </c:pt>
                <c:pt idx="56">
                  <c:v>43739</c:v>
                </c:pt>
                <c:pt idx="57">
                  <c:v>43770</c:v>
                </c:pt>
                <c:pt idx="58">
                  <c:v>43800</c:v>
                </c:pt>
                <c:pt idx="59">
                  <c:v>43831</c:v>
                </c:pt>
                <c:pt idx="60">
                  <c:v>43862</c:v>
                </c:pt>
                <c:pt idx="61">
                  <c:v>43891</c:v>
                </c:pt>
                <c:pt idx="62">
                  <c:v>43922</c:v>
                </c:pt>
                <c:pt idx="63">
                  <c:v>43952</c:v>
                </c:pt>
                <c:pt idx="64">
                  <c:v>43983</c:v>
                </c:pt>
                <c:pt idx="65">
                  <c:v>44013</c:v>
                </c:pt>
                <c:pt idx="66">
                  <c:v>44044</c:v>
                </c:pt>
                <c:pt idx="67">
                  <c:v>44075</c:v>
                </c:pt>
                <c:pt idx="68">
                  <c:v>44105</c:v>
                </c:pt>
                <c:pt idx="69">
                  <c:v>44136</c:v>
                </c:pt>
                <c:pt idx="70">
                  <c:v>44166</c:v>
                </c:pt>
                <c:pt idx="71">
                  <c:v>44197</c:v>
                </c:pt>
                <c:pt idx="72">
                  <c:v>44228</c:v>
                </c:pt>
                <c:pt idx="73">
                  <c:v>44256</c:v>
                </c:pt>
                <c:pt idx="74">
                  <c:v>44287</c:v>
                </c:pt>
              </c:numCache>
            </c:numRef>
          </c:cat>
          <c:val>
            <c:numRef>
              <c:f>'Price Forecast AAPL'!$E$2:$E$76</c:f>
              <c:numCache>
                <c:formatCode>General</c:formatCode>
                <c:ptCount val="75"/>
                <c:pt idx="59" formatCode="0.00">
                  <c:v>316.959991</c:v>
                </c:pt>
                <c:pt idx="60" formatCode="0.00">
                  <c:v>349.50445130015822</c:v>
                </c:pt>
                <c:pt idx="61" formatCode="0.00">
                  <c:v>362.48561056837536</c:v>
                </c:pt>
                <c:pt idx="62" formatCode="0.00">
                  <c:v>373.3202970650762</c:v>
                </c:pt>
                <c:pt idx="63" formatCode="0.00">
                  <c:v>382.96899509052497</c:v>
                </c:pt>
                <c:pt idx="64" formatCode="0.00">
                  <c:v>391.8376169466967</c:v>
                </c:pt>
                <c:pt idx="65" formatCode="0.00">
                  <c:v>400.14313372143647</c:v>
                </c:pt>
                <c:pt idx="66" formatCode="0.00">
                  <c:v>408.01765673467497</c:v>
                </c:pt>
                <c:pt idx="67" formatCode="0.00">
                  <c:v>415.54869183109088</c:v>
                </c:pt>
                <c:pt idx="68" formatCode="0.00">
                  <c:v>422.79773835383708</c:v>
                </c:pt>
                <c:pt idx="69" formatCode="0.00">
                  <c:v>429.8099677050435</c:v>
                </c:pt>
                <c:pt idx="70" formatCode="0.00">
                  <c:v>436.61971198259943</c:v>
                </c:pt>
                <c:pt idx="71" formatCode="0.00">
                  <c:v>443.25378679385045</c:v>
                </c:pt>
                <c:pt idx="72" formatCode="0.00">
                  <c:v>449.73360925653964</c:v>
                </c:pt>
                <c:pt idx="73" formatCode="0.00">
                  <c:v>456.07660558052601</c:v>
                </c:pt>
                <c:pt idx="74" formatCode="0.00">
                  <c:v>462.29717939243159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0-4937-92F9-47F778DFF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084416"/>
        <c:axId val="713470624"/>
      </c:lineChart>
      <c:catAx>
        <c:axId val="61708441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70624"/>
        <c:crosses val="autoZero"/>
        <c:auto val="1"/>
        <c:lblAlgn val="ctr"/>
        <c:lblOffset val="100"/>
        <c:noMultiLvlLbl val="0"/>
      </c:catAx>
      <c:valAx>
        <c:axId val="7134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'Price Forecast AAPL with Trend'!$B$1</c:f>
              <c:strCache>
                <c:ptCount val="1"/>
                <c:pt idx="0">
                  <c:v>AAPL 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'Price Forecast AAPL with Trend'!$B$2:$B$73</c:f>
              <c:numCache>
                <c:formatCode>General</c:formatCode>
                <c:ptCount val="72"/>
                <c:pt idx="0">
                  <c:v>114.77964799999999</c:v>
                </c:pt>
                <c:pt idx="1">
                  <c:v>115.44381</c:v>
                </c:pt>
                <c:pt idx="2">
                  <c:v>120.175949</c:v>
                </c:pt>
                <c:pt idx="3">
                  <c:v>116.18538700000001</c:v>
                </c:pt>
                <c:pt idx="4">
                  <c:v>112.359787</c:v>
                </c:pt>
                <c:pt idx="5">
                  <c:v>104.597435</c:v>
                </c:pt>
                <c:pt idx="6">
                  <c:v>102.63299600000001</c:v>
                </c:pt>
                <c:pt idx="7">
                  <c:v>111.193504</c:v>
                </c:pt>
                <c:pt idx="8">
                  <c:v>110.076927</c:v>
                </c:pt>
                <c:pt idx="9">
                  <c:v>98.362572</c:v>
                </c:pt>
                <c:pt idx="10">
                  <c:v>90.961533000000003</c:v>
                </c:pt>
                <c:pt idx="11">
                  <c:v>90.354163999999997</c:v>
                </c:pt>
                <c:pt idx="12">
                  <c:v>102.400795</c:v>
                </c:pt>
                <c:pt idx="13">
                  <c:v>88.072761999999997</c:v>
                </c:pt>
                <c:pt idx="14">
                  <c:v>93.822777000000002</c:v>
                </c:pt>
                <c:pt idx="15">
                  <c:v>90.367194999999995</c:v>
                </c:pt>
                <c:pt idx="16">
                  <c:v>98.505920000000003</c:v>
                </c:pt>
                <c:pt idx="17">
                  <c:v>100.29245</c:v>
                </c:pt>
                <c:pt idx="18">
                  <c:v>107.440933</c:v>
                </c:pt>
                <c:pt idx="19">
                  <c:v>107.906609</c:v>
                </c:pt>
                <c:pt idx="20">
                  <c:v>105.03645299999999</c:v>
                </c:pt>
                <c:pt idx="21">
                  <c:v>110.638626</c:v>
                </c:pt>
                <c:pt idx="22">
                  <c:v>115.921227</c:v>
                </c:pt>
                <c:pt idx="23">
                  <c:v>130.86158800000001</c:v>
                </c:pt>
                <c:pt idx="24">
                  <c:v>137.828171</c:v>
                </c:pt>
                <c:pt idx="25">
                  <c:v>137.818558</c:v>
                </c:pt>
                <c:pt idx="26">
                  <c:v>146.55874600000001</c:v>
                </c:pt>
                <c:pt idx="27">
                  <c:v>138.74389600000001</c:v>
                </c:pt>
                <c:pt idx="28">
                  <c:v>143.28131099999999</c:v>
                </c:pt>
                <c:pt idx="29">
                  <c:v>157.991928</c:v>
                </c:pt>
                <c:pt idx="30">
                  <c:v>149.05690000000001</c:v>
                </c:pt>
                <c:pt idx="31">
                  <c:v>163.48675499999999</c:v>
                </c:pt>
                <c:pt idx="32">
                  <c:v>166.20446799999999</c:v>
                </c:pt>
                <c:pt idx="33">
                  <c:v>164.25889599999999</c:v>
                </c:pt>
                <c:pt idx="34">
                  <c:v>162.51177999999999</c:v>
                </c:pt>
                <c:pt idx="35">
                  <c:v>172.887787</c:v>
                </c:pt>
                <c:pt idx="36">
                  <c:v>163.515457</c:v>
                </c:pt>
                <c:pt idx="37">
                  <c:v>161.05950899999999</c:v>
                </c:pt>
                <c:pt idx="38">
                  <c:v>182.120239</c:v>
                </c:pt>
                <c:pt idx="39">
                  <c:v>181.10064700000001</c:v>
                </c:pt>
                <c:pt idx="40">
                  <c:v>186.16842700000001</c:v>
                </c:pt>
                <c:pt idx="41">
                  <c:v>222.69967700000001</c:v>
                </c:pt>
                <c:pt idx="42">
                  <c:v>221.625168</c:v>
                </c:pt>
                <c:pt idx="43">
                  <c:v>214.87058999999999</c:v>
                </c:pt>
                <c:pt idx="44">
                  <c:v>175.324814</c:v>
                </c:pt>
                <c:pt idx="45">
                  <c:v>155.405045</c:v>
                </c:pt>
                <c:pt idx="46">
                  <c:v>163.97624200000001</c:v>
                </c:pt>
                <c:pt idx="47">
                  <c:v>170.586929</c:v>
                </c:pt>
                <c:pt idx="48">
                  <c:v>187.940842</c:v>
                </c:pt>
                <c:pt idx="49">
                  <c:v>198.54745500000001</c:v>
                </c:pt>
                <c:pt idx="50">
                  <c:v>173.218231</c:v>
                </c:pt>
                <c:pt idx="51">
                  <c:v>196.580658</c:v>
                </c:pt>
                <c:pt idx="52">
                  <c:v>211.59835799999999</c:v>
                </c:pt>
                <c:pt idx="53">
                  <c:v>207.32745399999999</c:v>
                </c:pt>
                <c:pt idx="54">
                  <c:v>223.29959099999999</c:v>
                </c:pt>
                <c:pt idx="55">
                  <c:v>248.01538099999999</c:v>
                </c:pt>
                <c:pt idx="56">
                  <c:v>266.45004299999999</c:v>
                </c:pt>
                <c:pt idx="57">
                  <c:v>293.64999399999999</c:v>
                </c:pt>
                <c:pt idx="58">
                  <c:v>316.959991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00B-AD47-6CEF52CE4DB7}"/>
            </c:ext>
          </c:extLst>
        </c:ser>
        <c:ser>
          <c:idx val="1"/>
          <c:order val="1"/>
          <c:tx>
            <c:strRef>
              <c:f>'Price Forecast AAPL with Trend'!$C$1</c:f>
              <c:strCache>
                <c:ptCount val="1"/>
                <c:pt idx="0">
                  <c:v>Forecast(AAPL Adj 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'Price Forecast AAPL with Trend'!$A$2:$A$73</c:f>
              <c:numCache>
                <c:formatCode>m/d/yyyy</c:formatCode>
                <c:ptCount val="72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  <c:pt idx="61">
                  <c:v>43922</c:v>
                </c:pt>
                <c:pt idx="62">
                  <c:v>43952</c:v>
                </c:pt>
                <c:pt idx="63">
                  <c:v>43983</c:v>
                </c:pt>
                <c:pt idx="64">
                  <c:v>44013</c:v>
                </c:pt>
                <c:pt idx="65">
                  <c:v>44044</c:v>
                </c:pt>
                <c:pt idx="66">
                  <c:v>44075</c:v>
                </c:pt>
                <c:pt idx="67">
                  <c:v>44105</c:v>
                </c:pt>
                <c:pt idx="68">
                  <c:v>44136</c:v>
                </c:pt>
                <c:pt idx="69">
                  <c:v>44166</c:v>
                </c:pt>
                <c:pt idx="70">
                  <c:v>44197</c:v>
                </c:pt>
                <c:pt idx="71">
                  <c:v>44228</c:v>
                </c:pt>
              </c:numCache>
            </c:numRef>
          </c:cat>
          <c:val>
            <c:numRef>
              <c:f>'Price Forecast AAPL with Trend'!$C$2:$C$73</c:f>
              <c:numCache>
                <c:formatCode>General</c:formatCode>
                <c:ptCount val="72"/>
                <c:pt idx="58">
                  <c:v>316.959991</c:v>
                </c:pt>
                <c:pt idx="59">
                  <c:v>319.66326710882527</c:v>
                </c:pt>
                <c:pt idx="60">
                  <c:v>322.36654321765047</c:v>
                </c:pt>
                <c:pt idx="61">
                  <c:v>325.06981932647574</c:v>
                </c:pt>
                <c:pt idx="62">
                  <c:v>327.773095435301</c:v>
                </c:pt>
                <c:pt idx="63">
                  <c:v>330.47637154412621</c:v>
                </c:pt>
                <c:pt idx="64">
                  <c:v>333.17964765295147</c:v>
                </c:pt>
                <c:pt idx="65">
                  <c:v>335.88292376177674</c:v>
                </c:pt>
                <c:pt idx="66">
                  <c:v>338.586199870602</c:v>
                </c:pt>
                <c:pt idx="67">
                  <c:v>341.28947597942721</c:v>
                </c:pt>
                <c:pt idx="68">
                  <c:v>343.99275208825247</c:v>
                </c:pt>
                <c:pt idx="69">
                  <c:v>346.69602819707774</c:v>
                </c:pt>
                <c:pt idx="70">
                  <c:v>349.39930430590294</c:v>
                </c:pt>
                <c:pt idx="71">
                  <c:v>352.10258041472821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E-400B-AD47-6CEF52CE4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219104"/>
        <c:axId val="893162592"/>
      </c:lineChart>
      <c:catAx>
        <c:axId val="1252219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62592"/>
        <c:crosses val="autoZero"/>
        <c:auto val="1"/>
        <c:lblAlgn val="ctr"/>
        <c:lblOffset val="100"/>
        <c:noMultiLvlLbl val="0"/>
      </c:catAx>
      <c:valAx>
        <c:axId val="8931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'Returns Forecast AAPL'!$B$1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'Returns Forecast AAPL'!$B$2:$B$75</c:f>
              <c:numCache>
                <c:formatCode>General</c:formatCode>
                <c:ptCount val="74"/>
                <c:pt idx="0">
                  <c:v>-2.7548842924027483E-2</c:v>
                </c:pt>
                <c:pt idx="1">
                  <c:v>5.7864091027706177E-3</c:v>
                </c:pt>
                <c:pt idx="2">
                  <c:v>4.0990842211461986E-2</c:v>
                </c:pt>
                <c:pt idx="3">
                  <c:v>-3.3205995319412818E-2</c:v>
                </c:pt>
                <c:pt idx="4">
                  <c:v>-3.2926688104072954E-2</c:v>
                </c:pt>
                <c:pt idx="5">
                  <c:v>-6.9084787424881777E-2</c:v>
                </c:pt>
                <c:pt idx="6">
                  <c:v>-1.878094811789599E-2</c:v>
                </c:pt>
                <c:pt idx="7">
                  <c:v>8.3408926306701492E-2</c:v>
                </c:pt>
                <c:pt idx="8">
                  <c:v>-1.0041746683331465E-2</c:v>
                </c:pt>
                <c:pt idx="9">
                  <c:v>-0.10641971318839594</c:v>
                </c:pt>
                <c:pt idx="10">
                  <c:v>-7.524243062696645E-2</c:v>
                </c:pt>
                <c:pt idx="11">
                  <c:v>-6.6772071662425381E-3</c:v>
                </c:pt>
                <c:pt idx="12">
                  <c:v>0.13332679388190671</c:v>
                </c:pt>
                <c:pt idx="13">
                  <c:v>-0.13992111096403115</c:v>
                </c:pt>
                <c:pt idx="14">
                  <c:v>6.5287097502403801E-2</c:v>
                </c:pt>
                <c:pt idx="15">
                  <c:v>-3.6830949908890576E-2</c:v>
                </c:pt>
                <c:pt idx="16">
                  <c:v>9.0062826449354816E-2</c:v>
                </c:pt>
                <c:pt idx="17">
                  <c:v>1.8136270388622311E-2</c:v>
                </c:pt>
                <c:pt idx="18">
                  <c:v>7.1276382220196943E-2</c:v>
                </c:pt>
                <c:pt idx="19">
                  <c:v>4.3342512671591393E-3</c:v>
                </c:pt>
                <c:pt idx="20">
                  <c:v>-2.6598519095341167E-2</c:v>
                </c:pt>
                <c:pt idx="21">
                  <c:v>5.3335512005532104E-2</c:v>
                </c:pt>
                <c:pt idx="22">
                  <c:v>4.7746444356602913E-2</c:v>
                </c:pt>
                <c:pt idx="23">
                  <c:v>0.12888373757465499</c:v>
                </c:pt>
                <c:pt idx="24">
                  <c:v>5.323627128840891E-2</c:v>
                </c:pt>
                <c:pt idx="25">
                  <c:v>-6.9746263991254942E-5</c:v>
                </c:pt>
                <c:pt idx="26">
                  <c:v>6.3418077556725017E-2</c:v>
                </c:pt>
                <c:pt idx="27">
                  <c:v>-5.3322303944931426E-2</c:v>
                </c:pt>
                <c:pt idx="28">
                  <c:v>3.2703528809656435E-2</c:v>
                </c:pt>
                <c:pt idx="29">
                  <c:v>0.10266947515576552</c:v>
                </c:pt>
                <c:pt idx="30">
                  <c:v>-5.6553699376337696E-2</c:v>
                </c:pt>
                <c:pt idx="31">
                  <c:v>9.6807695584706144E-2</c:v>
                </c:pt>
                <c:pt idx="32">
                  <c:v>1.6623444510841301E-2</c:v>
                </c:pt>
                <c:pt idx="33">
                  <c:v>-1.1705894693516905E-2</c:v>
                </c:pt>
                <c:pt idx="34">
                  <c:v>-1.0636355427592781E-2</c:v>
                </c:pt>
                <c:pt idx="35">
                  <c:v>6.3847722300500509E-2</c:v>
                </c:pt>
                <c:pt idx="36">
                  <c:v>-5.421048046615351E-2</c:v>
                </c:pt>
                <c:pt idx="37">
                  <c:v>-1.5019668752171866E-2</c:v>
                </c:pt>
                <c:pt idx="38">
                  <c:v>0.13076365456944239</c:v>
                </c:pt>
                <c:pt idx="39">
                  <c:v>-5.5984552051899783E-3</c:v>
                </c:pt>
                <c:pt idx="40">
                  <c:v>2.7983224157117403E-2</c:v>
                </c:pt>
                <c:pt idx="41">
                  <c:v>0.1962268822306803</c:v>
                </c:pt>
                <c:pt idx="42">
                  <c:v>-4.8249239265848454E-3</c:v>
                </c:pt>
                <c:pt idx="43">
                  <c:v>-3.0477486203191573E-2</c:v>
                </c:pt>
                <c:pt idx="44">
                  <c:v>-0.18404461960103513</c:v>
                </c:pt>
                <c:pt idx="45">
                  <c:v>-0.11361637035588135</c:v>
                </c:pt>
                <c:pt idx="46">
                  <c:v>5.5153917300432731E-2</c:v>
                </c:pt>
                <c:pt idx="47">
                  <c:v>4.0314907326635563E-2</c:v>
                </c:pt>
                <c:pt idx="48">
                  <c:v>0.10173061383853166</c:v>
                </c:pt>
                <c:pt idx="49">
                  <c:v>5.6435912956056766E-2</c:v>
                </c:pt>
                <c:pt idx="50">
                  <c:v>-0.12757264503843679</c:v>
                </c:pt>
                <c:pt idx="51">
                  <c:v>0.13487279523135176</c:v>
                </c:pt>
                <c:pt idx="52">
                  <c:v>7.6394596257786329E-2</c:v>
                </c:pt>
                <c:pt idx="53">
                  <c:v>-2.0184012959117537E-2</c:v>
                </c:pt>
                <c:pt idx="54">
                  <c:v>7.7038215112601449E-2</c:v>
                </c:pt>
                <c:pt idx="55">
                  <c:v>0.11068443918466464</c:v>
                </c:pt>
                <c:pt idx="56">
                  <c:v>7.4328704637878884E-2</c:v>
                </c:pt>
                <c:pt idx="57">
                  <c:v>0.1020827420170467</c:v>
                </c:pt>
                <c:pt idx="58">
                  <c:v>7.9380205946811611E-2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7B0-BB00-1DEDA7B837B9}"/>
            </c:ext>
          </c:extLst>
        </c:ser>
        <c:ser>
          <c:idx val="1"/>
          <c:order val="1"/>
          <c:tx>
            <c:strRef>
              <c:f>'Returns Forecast AAPL'!$C$1</c:f>
              <c:strCache>
                <c:ptCount val="1"/>
                <c:pt idx="0">
                  <c:v>Forecast(Return)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'Returns Forecast AAPL'!$A$2:$A$75</c:f>
              <c:numCache>
                <c:formatCode>m/d/yyyy</c:formatCode>
                <c:ptCount val="74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  <c:pt idx="61">
                  <c:v>43922</c:v>
                </c:pt>
                <c:pt idx="62">
                  <c:v>43952</c:v>
                </c:pt>
                <c:pt idx="63">
                  <c:v>43983</c:v>
                </c:pt>
                <c:pt idx="64">
                  <c:v>44013</c:v>
                </c:pt>
                <c:pt idx="65">
                  <c:v>44044</c:v>
                </c:pt>
                <c:pt idx="66">
                  <c:v>44075</c:v>
                </c:pt>
                <c:pt idx="67">
                  <c:v>44105</c:v>
                </c:pt>
                <c:pt idx="68">
                  <c:v>44136</c:v>
                </c:pt>
                <c:pt idx="69">
                  <c:v>44166</c:v>
                </c:pt>
                <c:pt idx="70">
                  <c:v>44197</c:v>
                </c:pt>
                <c:pt idx="71">
                  <c:v>44228</c:v>
                </c:pt>
                <c:pt idx="72">
                  <c:v>44256</c:v>
                </c:pt>
                <c:pt idx="73">
                  <c:v>44287</c:v>
                </c:pt>
              </c:numCache>
            </c:numRef>
          </c:cat>
          <c:val>
            <c:numRef>
              <c:f>'Returns Forecast AAPL'!$C$2:$C$75</c:f>
              <c:numCache>
                <c:formatCode>General</c:formatCode>
                <c:ptCount val="74"/>
                <c:pt idx="58">
                  <c:v>7.9380205946811611E-2</c:v>
                </c:pt>
                <c:pt idx="59">
                  <c:v>5.672765897713123E-2</c:v>
                </c:pt>
                <c:pt idx="60">
                  <c:v>5.82432069093929E-2</c:v>
                </c:pt>
                <c:pt idx="61">
                  <c:v>5.9758754841654535E-2</c:v>
                </c:pt>
                <c:pt idx="62">
                  <c:v>6.1274302773916198E-2</c:v>
                </c:pt>
                <c:pt idx="63">
                  <c:v>6.2789850706177847E-2</c:v>
                </c:pt>
                <c:pt idx="64">
                  <c:v>6.4305398638439495E-2</c:v>
                </c:pt>
                <c:pt idx="65">
                  <c:v>6.5820946570701144E-2</c:v>
                </c:pt>
                <c:pt idx="66">
                  <c:v>6.7336494502962793E-2</c:v>
                </c:pt>
                <c:pt idx="67">
                  <c:v>6.8852042435224442E-2</c:v>
                </c:pt>
                <c:pt idx="68">
                  <c:v>7.0367590367486105E-2</c:v>
                </c:pt>
                <c:pt idx="69">
                  <c:v>7.1883138299747754E-2</c:v>
                </c:pt>
                <c:pt idx="70">
                  <c:v>7.3398686232009402E-2</c:v>
                </c:pt>
                <c:pt idx="71">
                  <c:v>7.4914234164271051E-2</c:v>
                </c:pt>
                <c:pt idx="72">
                  <c:v>7.64297820965327E-2</c:v>
                </c:pt>
                <c:pt idx="73">
                  <c:v>7.7945330028794349E-2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5-47B0-BB00-1DEDA7B837B9}"/>
            </c:ext>
          </c:extLst>
        </c:ser>
        <c:ser>
          <c:idx val="2"/>
          <c:order val="2"/>
          <c:tx>
            <c:strRef>
              <c:f>'Returns Forecast AAPL'!$D$1</c:f>
              <c:strCache>
                <c:ptCount val="1"/>
                <c:pt idx="0">
                  <c:v>Lower Confidence Bound(Return)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'Returns Forecast AAPL'!$A$2:$A$75</c:f>
              <c:numCache>
                <c:formatCode>m/d/yyyy</c:formatCode>
                <c:ptCount val="74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  <c:pt idx="61">
                  <c:v>43922</c:v>
                </c:pt>
                <c:pt idx="62">
                  <c:v>43952</c:v>
                </c:pt>
                <c:pt idx="63">
                  <c:v>43983</c:v>
                </c:pt>
                <c:pt idx="64">
                  <c:v>44013</c:v>
                </c:pt>
                <c:pt idx="65">
                  <c:v>44044</c:v>
                </c:pt>
                <c:pt idx="66">
                  <c:v>44075</c:v>
                </c:pt>
                <c:pt idx="67">
                  <c:v>44105</c:v>
                </c:pt>
                <c:pt idx="68">
                  <c:v>44136</c:v>
                </c:pt>
                <c:pt idx="69">
                  <c:v>44166</c:v>
                </c:pt>
                <c:pt idx="70">
                  <c:v>44197</c:v>
                </c:pt>
                <c:pt idx="71">
                  <c:v>44228</c:v>
                </c:pt>
                <c:pt idx="72">
                  <c:v>44256</c:v>
                </c:pt>
                <c:pt idx="73">
                  <c:v>44287</c:v>
                </c:pt>
              </c:numCache>
            </c:numRef>
          </c:cat>
          <c:val>
            <c:numRef>
              <c:f>'Returns Forecast AAPL'!$D$2:$D$75</c:f>
              <c:numCache>
                <c:formatCode>General</c:formatCode>
                <c:ptCount val="74"/>
                <c:pt idx="58" formatCode="0.00">
                  <c:v>7.9380205946811611E-2</c:v>
                </c:pt>
                <c:pt idx="59" formatCode="0.00">
                  <c:v>-8.917407246416531E-2</c:v>
                </c:pt>
                <c:pt idx="60" formatCode="0.00">
                  <c:v>-8.7659181088217894E-2</c:v>
                </c:pt>
                <c:pt idx="61" formatCode="0.00">
                  <c:v>-8.61448003598866E-2</c:v>
                </c:pt>
                <c:pt idx="62" formatCode="0.00">
                  <c:v>-8.4631076165073246E-2</c:v>
                </c:pt>
                <c:pt idx="63" formatCode="0.00">
                  <c:v>-8.3118154374690334E-2</c:v>
                </c:pt>
                <c:pt idx="64" formatCode="0.00">
                  <c:v>-8.160618083736941E-2</c:v>
                </c:pt>
                <c:pt idx="65" formatCode="0.00">
                  <c:v>-8.0095301370713856E-2</c:v>
                </c:pt>
                <c:pt idx="66" formatCode="0.00">
                  <c:v>-7.8585661751098726E-2</c:v>
                </c:pt>
                <c:pt idx="67" formatCode="0.00">
                  <c:v>-7.7077407702019929E-2</c:v>
                </c:pt>
                <c:pt idx="68" formatCode="0.00">
                  <c:v>-7.5570684880997774E-2</c:v>
                </c:pt>
                <c:pt idx="69" formatCode="0.00">
                  <c:v>-7.4065638865038572E-2</c:v>
                </c:pt>
                <c:pt idx="70" formatCode="0.00">
                  <c:v>-7.2562415134661579E-2</c:v>
                </c:pt>
                <c:pt idx="71" formatCode="0.00">
                  <c:v>-7.1061159056498055E-2</c:v>
                </c:pt>
                <c:pt idx="72" formatCode="0.00">
                  <c:v>-6.9562015864471333E-2</c:v>
                </c:pt>
                <c:pt idx="73" formatCode="0.00">
                  <c:v>-6.8065130639568164E-2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5-47B0-BB00-1DEDA7B837B9}"/>
            </c:ext>
          </c:extLst>
        </c:ser>
        <c:ser>
          <c:idx val="3"/>
          <c:order val="3"/>
          <c:tx>
            <c:strRef>
              <c:f>'Returns Forecast AAPL'!$E$1</c:f>
              <c:strCache>
                <c:ptCount val="1"/>
                <c:pt idx="0">
                  <c:v>Upper Confidence Bound(Return)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'Returns Forecast AAPL'!$A$2:$A$75</c:f>
              <c:numCache>
                <c:formatCode>m/d/yyyy</c:formatCode>
                <c:ptCount val="74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  <c:pt idx="61">
                  <c:v>43922</c:v>
                </c:pt>
                <c:pt idx="62">
                  <c:v>43952</c:v>
                </c:pt>
                <c:pt idx="63">
                  <c:v>43983</c:v>
                </c:pt>
                <c:pt idx="64">
                  <c:v>44013</c:v>
                </c:pt>
                <c:pt idx="65">
                  <c:v>44044</c:v>
                </c:pt>
                <c:pt idx="66">
                  <c:v>44075</c:v>
                </c:pt>
                <c:pt idx="67">
                  <c:v>44105</c:v>
                </c:pt>
                <c:pt idx="68">
                  <c:v>44136</c:v>
                </c:pt>
                <c:pt idx="69">
                  <c:v>44166</c:v>
                </c:pt>
                <c:pt idx="70">
                  <c:v>44197</c:v>
                </c:pt>
                <c:pt idx="71">
                  <c:v>44228</c:v>
                </c:pt>
                <c:pt idx="72">
                  <c:v>44256</c:v>
                </c:pt>
                <c:pt idx="73">
                  <c:v>44287</c:v>
                </c:pt>
              </c:numCache>
            </c:numRef>
          </c:cat>
          <c:val>
            <c:numRef>
              <c:f>'Returns Forecast AAPL'!$E$2:$E$75</c:f>
              <c:numCache>
                <c:formatCode>General</c:formatCode>
                <c:ptCount val="74"/>
                <c:pt idx="58" formatCode="0.00">
                  <c:v>7.9380205946811611E-2</c:v>
                </c:pt>
                <c:pt idx="59" formatCode="0.00">
                  <c:v>0.20262939041842776</c:v>
                </c:pt>
                <c:pt idx="60" formatCode="0.00">
                  <c:v>0.20414559490700368</c:v>
                </c:pt>
                <c:pt idx="61" formatCode="0.00">
                  <c:v>0.20566231004319568</c:v>
                </c:pt>
                <c:pt idx="62" formatCode="0.00">
                  <c:v>0.20717968171290563</c:v>
                </c:pt>
                <c:pt idx="63" formatCode="0.00">
                  <c:v>0.20869785578704603</c:v>
                </c:pt>
                <c:pt idx="64" formatCode="0.00">
                  <c:v>0.21021697811424839</c:v>
                </c:pt>
                <c:pt idx="65" formatCode="0.00">
                  <c:v>0.21173719451211614</c:v>
                </c:pt>
                <c:pt idx="66" formatCode="0.00">
                  <c:v>0.21325865075702433</c:v>
                </c:pt>
                <c:pt idx="67" formatCode="0.00">
                  <c:v>0.21478149257246881</c:v>
                </c:pt>
                <c:pt idx="68" formatCode="0.00">
                  <c:v>0.21630586561596998</c:v>
                </c:pt>
                <c:pt idx="69" formatCode="0.00">
                  <c:v>0.21783191546453406</c:v>
                </c:pt>
                <c:pt idx="70" formatCode="0.00">
                  <c:v>0.21935978759868038</c:v>
                </c:pt>
                <c:pt idx="71" formatCode="0.00">
                  <c:v>0.22088962738504014</c:v>
                </c:pt>
                <c:pt idx="72" formatCode="0.00">
                  <c:v>0.22242158005753673</c:v>
                </c:pt>
                <c:pt idx="73" formatCode="0.00">
                  <c:v>0.22395579069715688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5-47B0-BB00-1DEDA7B83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2845840"/>
        <c:axId val="713476864"/>
      </c:lineChart>
      <c:catAx>
        <c:axId val="8328458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76864"/>
        <c:crosses val="autoZero"/>
        <c:auto val="1"/>
        <c:lblAlgn val="ctr"/>
        <c:lblOffset val="100"/>
        <c:noMultiLvlLbl val="0"/>
      </c:catAx>
      <c:valAx>
        <c:axId val="7134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'GE Chart'!$B$1</c:f>
              <c:strCache>
                <c:ptCount val="1"/>
                <c:pt idx="0">
                  <c:v>GE 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'GE Chart'!$B$2:$B$75</c:f>
              <c:numCache>
                <c:formatCode>General</c:formatCode>
                <c:ptCount val="74"/>
                <c:pt idx="0">
                  <c:v>20.715544000000001</c:v>
                </c:pt>
                <c:pt idx="1">
                  <c:v>22.610916</c:v>
                </c:pt>
                <c:pt idx="2">
                  <c:v>22.769553999999999</c:v>
                </c:pt>
                <c:pt idx="3">
                  <c:v>22.185081</c:v>
                </c:pt>
                <c:pt idx="4">
                  <c:v>21.985493000000002</c:v>
                </c:pt>
                <c:pt idx="5">
                  <c:v>21.910021</c:v>
                </c:pt>
                <c:pt idx="6">
                  <c:v>21.244219000000001</c:v>
                </c:pt>
                <c:pt idx="7">
                  <c:v>24.587755000000001</c:v>
                </c:pt>
                <c:pt idx="8">
                  <c:v>25.454958000000001</c:v>
                </c:pt>
                <c:pt idx="9">
                  <c:v>26.483695999999998</c:v>
                </c:pt>
                <c:pt idx="10">
                  <c:v>24.933302000000001</c:v>
                </c:pt>
                <c:pt idx="11">
                  <c:v>24.967575</c:v>
                </c:pt>
                <c:pt idx="12">
                  <c:v>27.464988999999999</c:v>
                </c:pt>
                <c:pt idx="13">
                  <c:v>26.566475000000001</c:v>
                </c:pt>
                <c:pt idx="14">
                  <c:v>26.117225999999999</c:v>
                </c:pt>
                <c:pt idx="15">
                  <c:v>27.197158999999999</c:v>
                </c:pt>
                <c:pt idx="16">
                  <c:v>27.115449999999999</c:v>
                </c:pt>
                <c:pt idx="17">
                  <c:v>27.202525999999999</c:v>
                </c:pt>
                <c:pt idx="18">
                  <c:v>25.791895</c:v>
                </c:pt>
                <c:pt idx="19">
                  <c:v>25.544834000000002</c:v>
                </c:pt>
                <c:pt idx="20">
                  <c:v>27.002034999999999</c:v>
                </c:pt>
                <c:pt idx="21">
                  <c:v>27.739409999999999</c:v>
                </c:pt>
                <c:pt idx="22">
                  <c:v>26.275653999999999</c:v>
                </c:pt>
                <c:pt idx="23">
                  <c:v>26.372969000000001</c:v>
                </c:pt>
                <c:pt idx="24">
                  <c:v>26.582885999999998</c:v>
                </c:pt>
                <c:pt idx="25">
                  <c:v>25.860332</c:v>
                </c:pt>
                <c:pt idx="26">
                  <c:v>24.424144999999999</c:v>
                </c:pt>
                <c:pt idx="27">
                  <c:v>24.094086000000001</c:v>
                </c:pt>
                <c:pt idx="28">
                  <c:v>23.246213999999998</c:v>
                </c:pt>
                <c:pt idx="29">
                  <c:v>22.284054000000001</c:v>
                </c:pt>
                <c:pt idx="30">
                  <c:v>21.948204</c:v>
                </c:pt>
                <c:pt idx="31">
                  <c:v>18.489474999999999</c:v>
                </c:pt>
                <c:pt idx="32">
                  <c:v>16.774426999999999</c:v>
                </c:pt>
                <c:pt idx="33">
                  <c:v>16.004035999999999</c:v>
                </c:pt>
                <c:pt idx="34">
                  <c:v>15.042322</c:v>
                </c:pt>
                <c:pt idx="35">
                  <c:v>13.125985</c:v>
                </c:pt>
                <c:pt idx="36">
                  <c:v>12.647886</c:v>
                </c:pt>
                <c:pt idx="37">
                  <c:v>13.201465000000001</c:v>
                </c:pt>
                <c:pt idx="38">
                  <c:v>13.210848</c:v>
                </c:pt>
                <c:pt idx="39">
                  <c:v>12.76986</c:v>
                </c:pt>
                <c:pt idx="40">
                  <c:v>12.906717</c:v>
                </c:pt>
                <c:pt idx="41">
                  <c:v>12.253333</c:v>
                </c:pt>
                <c:pt idx="42">
                  <c:v>10.690891000000001</c:v>
                </c:pt>
                <c:pt idx="43">
                  <c:v>9.6588790000000007</c:v>
                </c:pt>
                <c:pt idx="44">
                  <c:v>7.1724350000000001</c:v>
                </c:pt>
                <c:pt idx="45">
                  <c:v>7.2393780000000003</c:v>
                </c:pt>
                <c:pt idx="46">
                  <c:v>9.7301590000000004</c:v>
                </c:pt>
                <c:pt idx="47">
                  <c:v>10.348445999999999</c:v>
                </c:pt>
                <c:pt idx="48">
                  <c:v>9.9500449999999994</c:v>
                </c:pt>
                <c:pt idx="49">
                  <c:v>10.140055</c:v>
                </c:pt>
                <c:pt idx="50">
                  <c:v>9.4122050000000002</c:v>
                </c:pt>
                <c:pt idx="51">
                  <c:v>10.469084000000001</c:v>
                </c:pt>
                <c:pt idx="52">
                  <c:v>10.429258000000001</c:v>
                </c:pt>
                <c:pt idx="53">
                  <c:v>8.233625</c:v>
                </c:pt>
                <c:pt idx="54">
                  <c:v>8.9222560000000009</c:v>
                </c:pt>
                <c:pt idx="55">
                  <c:v>9.9709599999999998</c:v>
                </c:pt>
                <c:pt idx="56">
                  <c:v>11.259791999999999</c:v>
                </c:pt>
                <c:pt idx="57">
                  <c:v>11.149891</c:v>
                </c:pt>
                <c:pt idx="58">
                  <c:v>12.12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3-4E56-A9CA-825E1A4FD83E}"/>
            </c:ext>
          </c:extLst>
        </c:ser>
        <c:ser>
          <c:idx val="1"/>
          <c:order val="1"/>
          <c:tx>
            <c:strRef>
              <c:f>'GE Chart'!$C$1</c:f>
              <c:strCache>
                <c:ptCount val="1"/>
                <c:pt idx="0">
                  <c:v>Forecast(GE Adj Close)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 Chart'!$A$2:$A$75</c:f>
              <c:numCache>
                <c:formatCode>m/d/yyyy</c:formatCode>
                <c:ptCount val="74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  <c:pt idx="61">
                  <c:v>43922</c:v>
                </c:pt>
                <c:pt idx="62">
                  <c:v>43952</c:v>
                </c:pt>
                <c:pt idx="63">
                  <c:v>43983</c:v>
                </c:pt>
                <c:pt idx="64">
                  <c:v>44013</c:v>
                </c:pt>
                <c:pt idx="65">
                  <c:v>44044</c:v>
                </c:pt>
                <c:pt idx="66">
                  <c:v>44075</c:v>
                </c:pt>
                <c:pt idx="67">
                  <c:v>44105</c:v>
                </c:pt>
                <c:pt idx="68">
                  <c:v>44136</c:v>
                </c:pt>
                <c:pt idx="69">
                  <c:v>44166</c:v>
                </c:pt>
                <c:pt idx="70">
                  <c:v>44197</c:v>
                </c:pt>
                <c:pt idx="71">
                  <c:v>44228</c:v>
                </c:pt>
                <c:pt idx="72">
                  <c:v>44256</c:v>
                </c:pt>
                <c:pt idx="73">
                  <c:v>44287</c:v>
                </c:pt>
              </c:numCache>
            </c:numRef>
          </c:cat>
          <c:val>
            <c:numRef>
              <c:f>'GE Chart'!$C$2:$C$75</c:f>
              <c:numCache>
                <c:formatCode>General</c:formatCode>
                <c:ptCount val="74"/>
                <c:pt idx="58">
                  <c:v>12.12</c:v>
                </c:pt>
                <c:pt idx="59">
                  <c:v>11.770789540093512</c:v>
                </c:pt>
                <c:pt idx="60">
                  <c:v>11.421579080187023</c:v>
                </c:pt>
                <c:pt idx="61">
                  <c:v>11.072368620280535</c:v>
                </c:pt>
                <c:pt idx="62">
                  <c:v>10.723158160374048</c:v>
                </c:pt>
                <c:pt idx="63">
                  <c:v>10.373947700467559</c:v>
                </c:pt>
                <c:pt idx="64">
                  <c:v>10.024737240561072</c:v>
                </c:pt>
                <c:pt idx="65">
                  <c:v>9.6755267806545824</c:v>
                </c:pt>
                <c:pt idx="66">
                  <c:v>9.326316320748095</c:v>
                </c:pt>
                <c:pt idx="67">
                  <c:v>8.9771058608416077</c:v>
                </c:pt>
                <c:pt idx="68">
                  <c:v>8.6278954009351203</c:v>
                </c:pt>
                <c:pt idx="69">
                  <c:v>8.2786849410286312</c:v>
                </c:pt>
                <c:pt idx="70">
                  <c:v>7.9294744811221429</c:v>
                </c:pt>
                <c:pt idx="71">
                  <c:v>7.5802640212156565</c:v>
                </c:pt>
                <c:pt idx="72">
                  <c:v>7.2310535613091664</c:v>
                </c:pt>
                <c:pt idx="73">
                  <c:v>6.8818431014026809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3-4E56-A9CA-825E1A4FD83E}"/>
            </c:ext>
          </c:extLst>
        </c:ser>
        <c:ser>
          <c:idx val="2"/>
          <c:order val="2"/>
          <c:tx>
            <c:strRef>
              <c:f>'GE Chart'!$D$1</c:f>
              <c:strCache>
                <c:ptCount val="1"/>
                <c:pt idx="0">
                  <c:v>Lower Confidence Bound(GE 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'GE Chart'!$A$2:$A$75</c:f>
              <c:numCache>
                <c:formatCode>m/d/yyyy</c:formatCode>
                <c:ptCount val="74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  <c:pt idx="61">
                  <c:v>43922</c:v>
                </c:pt>
                <c:pt idx="62">
                  <c:v>43952</c:v>
                </c:pt>
                <c:pt idx="63">
                  <c:v>43983</c:v>
                </c:pt>
                <c:pt idx="64">
                  <c:v>44013</c:v>
                </c:pt>
                <c:pt idx="65">
                  <c:v>44044</c:v>
                </c:pt>
                <c:pt idx="66">
                  <c:v>44075</c:v>
                </c:pt>
                <c:pt idx="67">
                  <c:v>44105</c:v>
                </c:pt>
                <c:pt idx="68">
                  <c:v>44136</c:v>
                </c:pt>
                <c:pt idx="69">
                  <c:v>44166</c:v>
                </c:pt>
                <c:pt idx="70">
                  <c:v>44197</c:v>
                </c:pt>
                <c:pt idx="71">
                  <c:v>44228</c:v>
                </c:pt>
                <c:pt idx="72">
                  <c:v>44256</c:v>
                </c:pt>
                <c:pt idx="73">
                  <c:v>44287</c:v>
                </c:pt>
              </c:numCache>
            </c:numRef>
          </c:cat>
          <c:val>
            <c:numRef>
              <c:f>'GE Chart'!$D$2:$D$75</c:f>
              <c:numCache>
                <c:formatCode>General</c:formatCode>
                <c:ptCount val="74"/>
                <c:pt idx="58" formatCode="0.00">
                  <c:v>12.12</c:v>
                </c:pt>
                <c:pt idx="59" formatCode="0.00">
                  <c:v>9.3424476817846038</c:v>
                </c:pt>
                <c:pt idx="60" formatCode="0.00">
                  <c:v>7.989101757594363</c:v>
                </c:pt>
                <c:pt idx="61" formatCode="0.00">
                  <c:v>6.8677586798784489</c:v>
                </c:pt>
                <c:pt idx="62" formatCode="0.00">
                  <c:v>5.8664732295854538</c:v>
                </c:pt>
                <c:pt idx="63" formatCode="0.00">
                  <c:v>4.9418354352557881</c:v>
                </c:pt>
                <c:pt idx="64" formatCode="0.00">
                  <c:v>4.0715765691729864</c:v>
                </c:pt>
                <c:pt idx="65" formatCode="0.00">
                  <c:v>3.2424687781855841</c:v>
                </c:pt>
                <c:pt idx="66" formatCode="0.00">
                  <c:v>2.4458951630820724</c:v>
                </c:pt>
                <c:pt idx="67" formatCode="0.00">
                  <c:v>1.6758721360363467</c:v>
                </c:pt>
                <c:pt idx="68" formatCode="0.00">
                  <c:v>0.9280445680328917</c:v>
                </c:pt>
                <c:pt idx="69" formatCode="0.00">
                  <c:v>0.19912592245088945</c:v>
                </c:pt>
                <c:pt idx="70" formatCode="0.00">
                  <c:v>-0.51343609255618983</c:v>
                </c:pt>
                <c:pt idx="71" formatCode="0.00">
                  <c:v>-1.2116703338611021</c:v>
                </c:pt>
                <c:pt idx="72" formatCode="0.00">
                  <c:v>-1.8972210826154958</c:v>
                </c:pt>
                <c:pt idx="73" formatCode="0.00">
                  <c:v>-2.5714428649496908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3-4E56-A9CA-825E1A4FD83E}"/>
            </c:ext>
          </c:extLst>
        </c:ser>
        <c:ser>
          <c:idx val="3"/>
          <c:order val="3"/>
          <c:tx>
            <c:strRef>
              <c:f>'GE Chart'!$E$1</c:f>
              <c:strCache>
                <c:ptCount val="1"/>
                <c:pt idx="0">
                  <c:v>Upper Confidence Bound(GE Adj Close)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'GE Chart'!$A$2:$A$75</c:f>
              <c:numCache>
                <c:formatCode>m/d/yyyy</c:formatCode>
                <c:ptCount val="74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  <c:pt idx="37">
                  <c:v>43191</c:v>
                </c:pt>
                <c:pt idx="38">
                  <c:v>43221</c:v>
                </c:pt>
                <c:pt idx="39">
                  <c:v>43252</c:v>
                </c:pt>
                <c:pt idx="40">
                  <c:v>43282</c:v>
                </c:pt>
                <c:pt idx="41">
                  <c:v>43313</c:v>
                </c:pt>
                <c:pt idx="42">
                  <c:v>43344</c:v>
                </c:pt>
                <c:pt idx="43">
                  <c:v>43374</c:v>
                </c:pt>
                <c:pt idx="44">
                  <c:v>43405</c:v>
                </c:pt>
                <c:pt idx="45">
                  <c:v>43435</c:v>
                </c:pt>
                <c:pt idx="46">
                  <c:v>43466</c:v>
                </c:pt>
                <c:pt idx="47">
                  <c:v>43497</c:v>
                </c:pt>
                <c:pt idx="48">
                  <c:v>43525</c:v>
                </c:pt>
                <c:pt idx="49">
                  <c:v>43556</c:v>
                </c:pt>
                <c:pt idx="50">
                  <c:v>43586</c:v>
                </c:pt>
                <c:pt idx="51">
                  <c:v>43617</c:v>
                </c:pt>
                <c:pt idx="52">
                  <c:v>43647</c:v>
                </c:pt>
                <c:pt idx="53">
                  <c:v>43678</c:v>
                </c:pt>
                <c:pt idx="54">
                  <c:v>43709</c:v>
                </c:pt>
                <c:pt idx="55">
                  <c:v>43739</c:v>
                </c:pt>
                <c:pt idx="56">
                  <c:v>43770</c:v>
                </c:pt>
                <c:pt idx="57">
                  <c:v>43800</c:v>
                </c:pt>
                <c:pt idx="58">
                  <c:v>43831</c:v>
                </c:pt>
                <c:pt idx="59">
                  <c:v>43862</c:v>
                </c:pt>
                <c:pt idx="60">
                  <c:v>43891</c:v>
                </c:pt>
                <c:pt idx="61">
                  <c:v>43922</c:v>
                </c:pt>
                <c:pt idx="62">
                  <c:v>43952</c:v>
                </c:pt>
                <c:pt idx="63">
                  <c:v>43983</c:v>
                </c:pt>
                <c:pt idx="64">
                  <c:v>44013</c:v>
                </c:pt>
                <c:pt idx="65">
                  <c:v>44044</c:v>
                </c:pt>
                <c:pt idx="66">
                  <c:v>44075</c:v>
                </c:pt>
                <c:pt idx="67">
                  <c:v>44105</c:v>
                </c:pt>
                <c:pt idx="68">
                  <c:v>44136</c:v>
                </c:pt>
                <c:pt idx="69">
                  <c:v>44166</c:v>
                </c:pt>
                <c:pt idx="70">
                  <c:v>44197</c:v>
                </c:pt>
                <c:pt idx="71">
                  <c:v>44228</c:v>
                </c:pt>
                <c:pt idx="72">
                  <c:v>44256</c:v>
                </c:pt>
                <c:pt idx="73">
                  <c:v>44287</c:v>
                </c:pt>
              </c:numCache>
            </c:numRef>
          </c:cat>
          <c:val>
            <c:numRef>
              <c:f>'GE Chart'!$E$2:$E$75</c:f>
              <c:numCache>
                <c:formatCode>General</c:formatCode>
                <c:ptCount val="74"/>
                <c:pt idx="58" formatCode="0.00">
                  <c:v>12.12</c:v>
                </c:pt>
                <c:pt idx="59" formatCode="0.00">
                  <c:v>14.19913139840242</c:v>
                </c:pt>
                <c:pt idx="60" formatCode="0.00">
                  <c:v>14.854056402779683</c:v>
                </c:pt>
                <c:pt idx="61" formatCode="0.00">
                  <c:v>15.276978560682622</c:v>
                </c:pt>
                <c:pt idx="62" formatCode="0.00">
                  <c:v>15.579843091162642</c:v>
                </c:pt>
                <c:pt idx="63" formatCode="0.00">
                  <c:v>15.80605996567933</c:v>
                </c:pt>
                <c:pt idx="64" formatCode="0.00">
                  <c:v>15.977897911949157</c:v>
                </c:pt>
                <c:pt idx="65" formatCode="0.00">
                  <c:v>16.108584783123582</c:v>
                </c:pt>
                <c:pt idx="66" formatCode="0.00">
                  <c:v>16.206737478414119</c:v>
                </c:pt>
                <c:pt idx="67" formatCode="0.00">
                  <c:v>16.278339585646869</c:v>
                </c:pt>
                <c:pt idx="68" formatCode="0.00">
                  <c:v>16.327746233837349</c:v>
                </c:pt>
                <c:pt idx="69" formatCode="0.00">
                  <c:v>16.358243959606373</c:v>
                </c:pt>
                <c:pt idx="70" formatCode="0.00">
                  <c:v>16.372385054800475</c:v>
                </c:pt>
                <c:pt idx="71" formatCode="0.00">
                  <c:v>16.372198376292417</c:v>
                </c:pt>
                <c:pt idx="72" formatCode="0.00">
                  <c:v>16.35932820523383</c:v>
                </c:pt>
                <c:pt idx="73" formatCode="0.00">
                  <c:v>16.335129067755052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3-4E56-A9CA-825E1A4F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742688"/>
        <c:axId val="713466464"/>
      </c:lineChart>
      <c:catAx>
        <c:axId val="8377426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6464"/>
        <c:crosses val="autoZero"/>
        <c:auto val="1"/>
        <c:lblAlgn val="ctr"/>
        <c:lblOffset val="100"/>
        <c:noMultiLvlLbl val="0"/>
      </c:catAx>
      <c:valAx>
        <c:axId val="7134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4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9</xdr:row>
      <xdr:rowOff>80962</xdr:rowOff>
    </xdr:from>
    <xdr:to>
      <xdr:col>4</xdr:col>
      <xdr:colOff>2628900</xdr:colOff>
      <xdr:row>24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D662D-DACE-49E8-B4B1-2F9434A6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11</xdr:row>
      <xdr:rowOff>166687</xdr:rowOff>
    </xdr:from>
    <xdr:to>
      <xdr:col>18</xdr:col>
      <xdr:colOff>585787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E7EA6-62CD-4019-BE98-938F76D4F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11</xdr:row>
      <xdr:rowOff>166687</xdr:rowOff>
    </xdr:from>
    <xdr:to>
      <xdr:col>17</xdr:col>
      <xdr:colOff>361950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7C64E-7750-407C-A268-BF665A363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1357312</xdr:colOff>
      <xdr:row>11</xdr:row>
      <xdr:rowOff>166687</xdr:rowOff>
    </xdr:from>
    <xdr:to>
      <xdr:col>13</xdr:col>
      <xdr:colOff>80962</xdr:colOff>
      <xdr:row>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5470A-6E4F-4E97-B7F0-0191955A8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3B1E2-6C60-4136-A4BA-CC3B826C6C0B}" name="Table1" displayName="Table1" ref="A1:F77" totalsRowCount="1">
  <autoFilter ref="A1:F76" xr:uid="{B44F7CAA-2E59-4A89-8507-2F572113C85D}"/>
  <tableColumns count="6">
    <tableColumn id="1" xr3:uid="{FD043881-3841-4FFB-91DA-AF10D22E09D7}" name="Date" dataDxfId="15" totalsRowDxfId="14"/>
    <tableColumn id="2" xr3:uid="{E36C9465-DE54-4A8C-B983-3C80944FF9B4}" name="AAPL Adj Close"/>
    <tableColumn id="3" xr3:uid="{C56E8567-96AB-4BB7-BF91-611417B42DC0}" name="Forecast(AAPL Adj Close)">
      <calculatedColumnFormula>_xlfn.FORECAST.ETS(A2,$B$2:$B$61,$A$2:$A$61,1,1)</calculatedColumnFormula>
    </tableColumn>
    <tableColumn id="4" xr3:uid="{76911795-2E31-4F31-BEDE-82812A5D5C34}" name="Lower Confidence Bound(AAPL Adj Close)" dataDxfId="13" totalsRowDxfId="12">
      <calculatedColumnFormula>C2-_xlfn.FORECAST.ETS.CONFINT(A2,$B$2:$B$61,$A$2:$A$61,0.95,1,1)</calculatedColumnFormula>
    </tableColumn>
    <tableColumn id="5" xr3:uid="{E54A344B-ABEA-4BB9-AD69-AF54E2AFA285}" name="Upper Confidence Bound(AAPL Adj Close)" dataDxfId="11" totalsRowDxfId="10">
      <calculatedColumnFormula>C2+_xlfn.FORECAST.ETS.CONFINT(A2,$B$2:$B$61,$A$2:$A$61,0.95,1,1)</calculatedColumnFormula>
    </tableColumn>
    <tableColumn id="6" xr3:uid="{3A5AFFE6-D779-4A61-945D-7C7C64D7C10E}" name="Column1" dataDxfId="9" totalsRowDxfId="8">
      <calculatedColumnFormula>Table1[[#This Row],[Forecast(AAPL Adj Close)]]/$C$61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D3C870-F84E-4140-A1EB-B4A67767CAAC}" name="Table7" displayName="Table7" ref="A1:C73" totalsRowShown="0">
  <autoFilter ref="A1:C73" xr:uid="{F3A00FA8-61B6-470A-B39D-2CAAB64296F8}"/>
  <tableColumns count="3">
    <tableColumn id="1" xr3:uid="{E288DAA3-A54A-4E65-BEC8-6181A8F7EF7B}" name="Date" dataDxfId="7"/>
    <tableColumn id="2" xr3:uid="{EC041965-ECFF-4CCE-BE4D-BBD5E261F55C}" name="AAPL Adj Close"/>
    <tableColumn id="3" xr3:uid="{BA715026-468E-4B49-B703-31EEC37150E6}" name="Forecast(AAPL Adj Close)">
      <calculatedColumnFormula>_xlfn.FORECAST.ETS(A2,$B$2:$B$60,$A$2:$A$60,1,1)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244C0-8117-4C01-BCA5-4AA6622521F5}" name="Table3" displayName="Table3" ref="A1:E76" totalsRowCount="1">
  <autoFilter ref="A1:E75" xr:uid="{7640573B-05F1-4467-96CD-3334108A490A}"/>
  <tableColumns count="5">
    <tableColumn id="1" xr3:uid="{CA66BFD1-1579-4D28-B656-FC65C330F217}" name="Date" dataDxfId="6" totalsRowDxfId="5"/>
    <tableColumn id="2" xr3:uid="{A37ECDAA-9ADA-4159-A376-2E578C2D76AA}" name="Return" totalsRowFunction="average"/>
    <tableColumn id="3" xr3:uid="{2C2403CD-0515-44D5-9A69-CD8577311575}" name="Forecast(Return)" totalsRowFunction="average">
      <calculatedColumnFormula>_xlfn.FORECAST.ETS(A2,$B$2:$B$60,$A$2:$A$60,1,1)</calculatedColumnFormula>
    </tableColumn>
    <tableColumn id="4" xr3:uid="{3A4D7158-B296-40A9-B6A0-7F4CAA5877FD}" name="Lower Confidence Bound(Return)" totalsRowFunction="average" dataDxfId="4">
      <calculatedColumnFormula>C2-_xlfn.FORECAST.ETS.CONFINT(A2,$B$2:$B$60,$A$2:$A$60,0.95,1,1)</calculatedColumnFormula>
    </tableColumn>
    <tableColumn id="5" xr3:uid="{2DA90DB8-36D5-40C8-B165-1E1A3762BF2B}" name="Upper Confidence Bound(Return)" totalsRowFunction="average" dataDxfId="3">
      <calculatedColumnFormula>C2+_xlfn.FORECAST.ETS.CONFINT(A2,$B$2:$B$60,$A$2:$A$60,0.95,1,1)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1D0AAA-23B8-49F2-B2DB-A4EEC06C08F1}" name="Table4" displayName="Table4" ref="A1:E75" totalsRowShown="0">
  <autoFilter ref="A1:E75" xr:uid="{E235B861-2C13-4AB0-96F5-CDD035075272}"/>
  <tableColumns count="5">
    <tableColumn id="1" xr3:uid="{80DE7DE8-1E55-4EDC-A7CE-682511F6BE82}" name="Date" dataDxfId="2"/>
    <tableColumn id="2" xr3:uid="{A20A4782-42A8-4E96-8170-8CA5DCD697AC}" name="GE Adj Close"/>
    <tableColumn id="3" xr3:uid="{5F18BF24-74B2-4F42-93A5-7C6BD985FF58}" name="Forecast(GE Adj Close)">
      <calculatedColumnFormula>_xlfn.FORECAST.ETS(A2,$B$2:$B$60,$A$2:$A$60,1,1)</calculatedColumnFormula>
    </tableColumn>
    <tableColumn id="4" xr3:uid="{109E2CD4-26D1-4E3B-8144-1AD295CF91CC}" name="Lower Confidence Bound(GE Adj Close)" dataDxfId="1">
      <calculatedColumnFormula>C2-_xlfn.FORECAST.ETS.CONFINT(A2,$B$2:$B$60,$A$2:$A$60,0.95,1,1)</calculatedColumnFormula>
    </tableColumn>
    <tableColumn id="5" xr3:uid="{1EDF9A42-7996-4964-955F-3655250802B6}" name="Upper Confidence Bound(GE Adj Close)" dataDxfId="0">
      <calculatedColumnFormula>C2+_xlfn.FORECAST.ETS.CONFINT(A2,$B$2:$B$60,$A$2:$A$60,0.95,1,1)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262F1-8221-4102-AE98-67BE23F30B4B}">
  <dimension ref="A1:U61"/>
  <sheetViews>
    <sheetView workbookViewId="0"/>
  </sheetViews>
  <sheetFormatPr defaultColWidth="13.81640625" defaultRowHeight="14.5" x14ac:dyDescent="0.35"/>
  <cols>
    <col min="1" max="1" width="11.81640625" style="6" customWidth="1"/>
    <col min="2" max="11" width="11.81640625" style="4" customWidth="1"/>
    <col min="12" max="21" width="0" style="4" hidden="1" customWidth="1"/>
    <col min="22" max="16384" width="13.81640625" style="4"/>
  </cols>
  <sheetData>
    <row r="1" spans="1:21" ht="29" x14ac:dyDescent="0.35">
      <c r="A1" s="1" t="s">
        <v>0</v>
      </c>
      <c r="B1" s="2" t="s">
        <v>1</v>
      </c>
      <c r="C1" s="2" t="s">
        <v>3</v>
      </c>
      <c r="D1" s="3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tr">
        <f>B1</f>
        <v>AAPL Adj Close</v>
      </c>
      <c r="M1" s="4" t="str">
        <f t="shared" ref="M1:U1" si="0">C1</f>
        <v>WMT Adj Close</v>
      </c>
      <c r="N1" s="4" t="str">
        <f t="shared" si="0"/>
        <v>^GSPC Adj Close</v>
      </c>
      <c r="O1" s="4" t="str">
        <f t="shared" si="0"/>
        <v>GE Adj Close</v>
      </c>
      <c r="P1" s="4" t="str">
        <f t="shared" si="0"/>
        <v>HOG Adj Close</v>
      </c>
      <c r="Q1" s="4" t="str">
        <f t="shared" si="0"/>
        <v>NFLX Adj Close</v>
      </c>
      <c r="R1" s="4" t="str">
        <f t="shared" si="0"/>
        <v>TSLA Adj Close</v>
      </c>
      <c r="S1" s="4" t="str">
        <f t="shared" si="0"/>
        <v>FISV Adj Close</v>
      </c>
      <c r="T1" s="4" t="str">
        <f t="shared" si="0"/>
        <v>K Adj Close</v>
      </c>
      <c r="U1" s="4" t="str">
        <f t="shared" si="0"/>
        <v>KO Adj Close</v>
      </c>
    </row>
    <row r="2" spans="1:21" hidden="1" x14ac:dyDescent="0.35">
      <c r="A2" s="5">
        <v>42036</v>
      </c>
      <c r="B2" s="4">
        <v>118.031273</v>
      </c>
      <c r="C2" s="4">
        <v>74.061958000000004</v>
      </c>
      <c r="D2" s="4">
        <v>2104.5</v>
      </c>
      <c r="E2" s="4">
        <v>21.495221999999998</v>
      </c>
      <c r="F2" s="4">
        <v>54.324837000000002</v>
      </c>
      <c r="G2" s="4">
        <v>67.844284000000002</v>
      </c>
      <c r="H2" s="4">
        <v>203.33999600000001</v>
      </c>
      <c r="I2" s="4">
        <v>39.034999999999997</v>
      </c>
      <c r="J2" s="4">
        <v>55.013759999999998</v>
      </c>
      <c r="K2" s="4">
        <v>36.788058999999997</v>
      </c>
    </row>
    <row r="3" spans="1:21" x14ac:dyDescent="0.35">
      <c r="A3" s="5">
        <v>42064</v>
      </c>
      <c r="B3" s="4">
        <v>114.77964799999999</v>
      </c>
      <c r="C3" s="4">
        <v>72.579459999999997</v>
      </c>
      <c r="D3" s="4">
        <v>2067.889893</v>
      </c>
      <c r="E3" s="4">
        <v>20.715544000000001</v>
      </c>
      <c r="F3" s="4">
        <v>52.162762000000001</v>
      </c>
      <c r="G3" s="4">
        <v>59.527141999999998</v>
      </c>
      <c r="H3" s="4">
        <v>188.770004</v>
      </c>
      <c r="I3" s="4">
        <v>39.700001</v>
      </c>
      <c r="J3" s="4">
        <v>56.267944</v>
      </c>
      <c r="K3" s="4">
        <v>34.451625999999997</v>
      </c>
      <c r="L3" s="4">
        <f>B3/B2-1</f>
        <v>-2.7548842924027483E-2</v>
      </c>
      <c r="M3" s="4">
        <f t="shared" ref="M3:U3" si="1">C3/C2-1</f>
        <v>-2.0016997120168023E-2</v>
      </c>
      <c r="N3" s="4">
        <f t="shared" si="1"/>
        <v>-1.739610691375626E-2</v>
      </c>
      <c r="O3" s="4">
        <f t="shared" si="1"/>
        <v>-3.6272153876800939E-2</v>
      </c>
      <c r="P3" s="4">
        <f t="shared" si="1"/>
        <v>-3.9799014951485301E-2</v>
      </c>
      <c r="Q3" s="4">
        <f t="shared" si="1"/>
        <v>-0.12259163940767659</v>
      </c>
      <c r="R3" s="4">
        <f t="shared" si="1"/>
        <v>-7.1653350480050282E-2</v>
      </c>
      <c r="S3" s="4">
        <f t="shared" si="1"/>
        <v>1.7036018957345966E-2</v>
      </c>
      <c r="T3" s="4">
        <f t="shared" si="1"/>
        <v>2.2797641899044985E-2</v>
      </c>
      <c r="U3" s="4">
        <f t="shared" si="1"/>
        <v>-6.3510635339581234E-2</v>
      </c>
    </row>
    <row r="4" spans="1:21" x14ac:dyDescent="0.35">
      <c r="A4" s="5">
        <v>42095</v>
      </c>
      <c r="B4" s="4">
        <v>115.44381</v>
      </c>
      <c r="C4" s="4">
        <v>69.286972000000006</v>
      </c>
      <c r="D4" s="4">
        <v>2085.51001</v>
      </c>
      <c r="E4" s="4">
        <v>22.610916</v>
      </c>
      <c r="F4" s="4">
        <v>48.272461</v>
      </c>
      <c r="G4" s="4">
        <v>79.5</v>
      </c>
      <c r="H4" s="4">
        <v>226.050003</v>
      </c>
      <c r="I4" s="4">
        <v>38.799999</v>
      </c>
      <c r="J4" s="4">
        <v>54.444541999999998</v>
      </c>
      <c r="K4" s="4">
        <v>34.746066999999996</v>
      </c>
      <c r="L4" s="4">
        <f t="shared" ref="L4:L61" si="2">B4/B3-1</f>
        <v>5.7864091027706177E-3</v>
      </c>
      <c r="M4" s="4">
        <f t="shared" ref="M4:M61" si="3">C4/C3-1</f>
        <v>-4.536390874222529E-2</v>
      </c>
      <c r="N4" s="4">
        <f t="shared" ref="N4:N61" si="4">D4/D3-1</f>
        <v>8.5208197301247512E-3</v>
      </c>
      <c r="O4" s="4">
        <f t="shared" ref="O4:O61" si="5">E4/E3-1</f>
        <v>9.1495159383697455E-2</v>
      </c>
      <c r="P4" s="4">
        <f t="shared" ref="P4:P61" si="6">F4/F3-1</f>
        <v>-7.4580042368155297E-2</v>
      </c>
      <c r="Q4" s="4">
        <f t="shared" ref="Q4:Q61" si="7">G4/G3-1</f>
        <v>0.33552522981869348</v>
      </c>
      <c r="R4" s="4">
        <f t="shared" ref="R4:R61" si="8">H4/H3-1</f>
        <v>0.19748899830504851</v>
      </c>
      <c r="S4" s="4">
        <f t="shared" ref="S4:S61" si="9">I4/I3-1</f>
        <v>-2.267007499571605E-2</v>
      </c>
      <c r="T4" s="4">
        <f t="shared" ref="T4:T61" si="10">J4/J3-1</f>
        <v>-3.2405697993870164E-2</v>
      </c>
      <c r="U4" s="4">
        <f t="shared" ref="U4:U61" si="11">K4/K3-1</f>
        <v>8.54650517801403E-3</v>
      </c>
    </row>
    <row r="5" spans="1:21" x14ac:dyDescent="0.35">
      <c r="A5" s="5">
        <v>42125</v>
      </c>
      <c r="B5" s="4">
        <v>120.175949</v>
      </c>
      <c r="C5" s="4">
        <v>65.931358000000003</v>
      </c>
      <c r="D5" s="4">
        <v>2107.389893</v>
      </c>
      <c r="E5" s="4">
        <v>22.769553999999999</v>
      </c>
      <c r="F5" s="4">
        <v>45.936554000000001</v>
      </c>
      <c r="G5" s="4">
        <v>89.151427999999996</v>
      </c>
      <c r="H5" s="4">
        <v>250.800003</v>
      </c>
      <c r="I5" s="4">
        <v>40.075001</v>
      </c>
      <c r="J5" s="4">
        <v>53.963107999999998</v>
      </c>
      <c r="K5" s="4">
        <v>35.088729999999998</v>
      </c>
      <c r="L5" s="4">
        <f t="shared" si="2"/>
        <v>4.0990842211461986E-2</v>
      </c>
      <c r="M5" s="4">
        <f t="shared" si="3"/>
        <v>-4.8430663126684204E-2</v>
      </c>
      <c r="N5" s="4">
        <f t="shared" si="4"/>
        <v>1.0491382393316817E-2</v>
      </c>
      <c r="O5" s="4">
        <f t="shared" si="5"/>
        <v>7.0159917448722187E-3</v>
      </c>
      <c r="P5" s="4">
        <f t="shared" si="6"/>
        <v>-4.8390054113876646E-2</v>
      </c>
      <c r="Q5" s="4">
        <f t="shared" si="7"/>
        <v>0.12140161006289296</v>
      </c>
      <c r="R5" s="4">
        <f t="shared" si="8"/>
        <v>0.10948904964181749</v>
      </c>
      <c r="S5" s="4">
        <f t="shared" si="9"/>
        <v>3.2860877135589606E-2</v>
      </c>
      <c r="T5" s="4">
        <f t="shared" si="10"/>
        <v>-8.8426494615383433E-3</v>
      </c>
      <c r="U5" s="4">
        <f t="shared" si="11"/>
        <v>9.8619219263003099E-3</v>
      </c>
    </row>
    <row r="6" spans="1:21" x14ac:dyDescent="0.35">
      <c r="A6" s="5">
        <v>42156</v>
      </c>
      <c r="B6" s="4">
        <v>116.18538700000001</v>
      </c>
      <c r="C6" s="4">
        <v>63.363731000000001</v>
      </c>
      <c r="D6" s="4">
        <v>2063.110107</v>
      </c>
      <c r="E6" s="4">
        <v>22.185081</v>
      </c>
      <c r="F6" s="4">
        <v>48.657542999999997</v>
      </c>
      <c r="G6" s="4">
        <v>93.848572000000004</v>
      </c>
      <c r="H6" s="4">
        <v>268.26001000000002</v>
      </c>
      <c r="I6" s="4">
        <v>41.415000999999997</v>
      </c>
      <c r="J6" s="4">
        <v>54.323853</v>
      </c>
      <c r="K6" s="4">
        <v>33.606709000000002</v>
      </c>
      <c r="L6" s="4">
        <f t="shared" si="2"/>
        <v>-3.3205995319412818E-2</v>
      </c>
      <c r="M6" s="4">
        <f t="shared" si="3"/>
        <v>-3.8943942274023868E-2</v>
      </c>
      <c r="N6" s="4">
        <f t="shared" si="4"/>
        <v>-2.1011672375900514E-2</v>
      </c>
      <c r="O6" s="4">
        <f t="shared" si="5"/>
        <v>-2.5669057900738812E-2</v>
      </c>
      <c r="P6" s="4">
        <f t="shared" si="6"/>
        <v>5.9233633415340492E-2</v>
      </c>
      <c r="Q6" s="4">
        <f t="shared" si="7"/>
        <v>5.2687254768370106E-2</v>
      </c>
      <c r="R6" s="4">
        <f t="shared" si="8"/>
        <v>6.9617251958326465E-2</v>
      </c>
      <c r="S6" s="4">
        <f t="shared" si="9"/>
        <v>3.3437304218657316E-2</v>
      </c>
      <c r="T6" s="4">
        <f t="shared" si="10"/>
        <v>6.685030076473808E-3</v>
      </c>
      <c r="U6" s="4">
        <f t="shared" si="11"/>
        <v>-4.2236381881019858E-2</v>
      </c>
    </row>
    <row r="7" spans="1:21" x14ac:dyDescent="0.35">
      <c r="A7" s="5">
        <v>42186</v>
      </c>
      <c r="B7" s="4">
        <v>112.359787</v>
      </c>
      <c r="C7" s="4">
        <v>64.301749999999998</v>
      </c>
      <c r="D7" s="4">
        <v>2103.8400879999999</v>
      </c>
      <c r="E7" s="4">
        <v>21.985493000000002</v>
      </c>
      <c r="F7" s="4">
        <v>50.341354000000003</v>
      </c>
      <c r="G7" s="4">
        <v>114.30999799999999</v>
      </c>
      <c r="H7" s="4">
        <v>266.14999399999999</v>
      </c>
      <c r="I7" s="4">
        <v>43.43</v>
      </c>
      <c r="J7" s="4">
        <v>57.330288000000003</v>
      </c>
      <c r="K7" s="4">
        <v>35.481869000000003</v>
      </c>
      <c r="L7" s="4">
        <f t="shared" si="2"/>
        <v>-3.2926688104072954E-2</v>
      </c>
      <c r="M7" s="4">
        <f t="shared" si="3"/>
        <v>1.480372107507355E-2</v>
      </c>
      <c r="N7" s="4">
        <f t="shared" si="4"/>
        <v>1.9742029696721453E-2</v>
      </c>
      <c r="O7" s="4">
        <f t="shared" si="5"/>
        <v>-8.9964963391387931E-3</v>
      </c>
      <c r="P7" s="4">
        <f t="shared" si="6"/>
        <v>3.4605343718239201E-2</v>
      </c>
      <c r="Q7" s="4">
        <f t="shared" si="7"/>
        <v>0.21802597060294104</v>
      </c>
      <c r="R7" s="4">
        <f t="shared" si="8"/>
        <v>-7.8655629663177962E-3</v>
      </c>
      <c r="S7" s="4">
        <f t="shared" si="9"/>
        <v>4.8653844050372097E-2</v>
      </c>
      <c r="T7" s="4">
        <f t="shared" si="10"/>
        <v>5.534281598177504E-2</v>
      </c>
      <c r="U7" s="4">
        <f t="shared" si="11"/>
        <v>5.5797192161838982E-2</v>
      </c>
    </row>
    <row r="8" spans="1:21" x14ac:dyDescent="0.35">
      <c r="A8" s="5">
        <v>42217</v>
      </c>
      <c r="B8" s="4">
        <v>104.597435</v>
      </c>
      <c r="C8" s="4">
        <v>57.825111</v>
      </c>
      <c r="D8" s="4">
        <v>1972.1800539999999</v>
      </c>
      <c r="E8" s="4">
        <v>21.910021</v>
      </c>
      <c r="F8" s="4">
        <v>48.398502000000001</v>
      </c>
      <c r="G8" s="4">
        <v>115.029999</v>
      </c>
      <c r="H8" s="4">
        <v>249.05999800000001</v>
      </c>
      <c r="I8" s="4">
        <v>42.634998000000003</v>
      </c>
      <c r="J8" s="4">
        <v>57.425578999999999</v>
      </c>
      <c r="K8" s="4">
        <v>33.961692999999997</v>
      </c>
      <c r="L8" s="4">
        <f t="shared" si="2"/>
        <v>-6.9084787424881777E-2</v>
      </c>
      <c r="M8" s="4">
        <f t="shared" si="3"/>
        <v>-0.10072259308650233</v>
      </c>
      <c r="N8" s="4">
        <f t="shared" si="4"/>
        <v>-6.2580818167202845E-2</v>
      </c>
      <c r="O8" s="4">
        <f t="shared" si="5"/>
        <v>-3.4328090800602729E-3</v>
      </c>
      <c r="P8" s="4">
        <f t="shared" si="6"/>
        <v>-3.859355868735681E-2</v>
      </c>
      <c r="Q8" s="4">
        <f t="shared" si="7"/>
        <v>6.2986703927683241E-3</v>
      </c>
      <c r="R8" s="4">
        <f t="shared" si="8"/>
        <v>-6.4211896995195805E-2</v>
      </c>
      <c r="S8" s="4">
        <f t="shared" si="9"/>
        <v>-1.8305364955100045E-2</v>
      </c>
      <c r="T8" s="4">
        <f t="shared" si="10"/>
        <v>1.6621406123058513E-3</v>
      </c>
      <c r="U8" s="4">
        <f t="shared" si="11"/>
        <v>-4.2843740841273181E-2</v>
      </c>
    </row>
    <row r="9" spans="1:21" x14ac:dyDescent="0.35">
      <c r="A9" s="5">
        <v>42248</v>
      </c>
      <c r="B9" s="4">
        <v>102.63299600000001</v>
      </c>
      <c r="C9" s="4">
        <v>58.318900999999997</v>
      </c>
      <c r="D9" s="4">
        <v>1920.030029</v>
      </c>
      <c r="E9" s="4">
        <v>21.244219000000001</v>
      </c>
      <c r="F9" s="4">
        <v>47.405495000000002</v>
      </c>
      <c r="G9" s="4">
        <v>103.260002</v>
      </c>
      <c r="H9" s="4">
        <v>248.39999399999999</v>
      </c>
      <c r="I9" s="4">
        <v>43.305</v>
      </c>
      <c r="J9" s="4">
        <v>58.090724999999999</v>
      </c>
      <c r="K9" s="4">
        <v>34.652683000000003</v>
      </c>
      <c r="L9" s="4">
        <f t="shared" si="2"/>
        <v>-1.878094811789599E-2</v>
      </c>
      <c r="M9" s="4">
        <f t="shared" si="3"/>
        <v>8.5393696866400415E-3</v>
      </c>
      <c r="N9" s="4">
        <f t="shared" si="4"/>
        <v>-2.6442831573227132E-2</v>
      </c>
      <c r="O9" s="4">
        <f t="shared" si="5"/>
        <v>-3.0388012864068004E-2</v>
      </c>
      <c r="P9" s="4">
        <f t="shared" si="6"/>
        <v>-2.0517308572897575E-2</v>
      </c>
      <c r="Q9" s="4">
        <f t="shared" si="7"/>
        <v>-0.10232110842668096</v>
      </c>
      <c r="R9" s="4">
        <f t="shared" si="8"/>
        <v>-2.6499799457960771E-3</v>
      </c>
      <c r="S9" s="4">
        <f t="shared" si="9"/>
        <v>1.5714835966451624E-2</v>
      </c>
      <c r="T9" s="4">
        <f t="shared" si="10"/>
        <v>1.1582747820444217E-2</v>
      </c>
      <c r="U9" s="4">
        <f t="shared" si="11"/>
        <v>2.0346158832541317E-2</v>
      </c>
    </row>
    <row r="10" spans="1:21" x14ac:dyDescent="0.35">
      <c r="A10" s="5">
        <v>42278</v>
      </c>
      <c r="B10" s="4">
        <v>111.193504</v>
      </c>
      <c r="C10" s="4">
        <v>51.483249999999998</v>
      </c>
      <c r="D10" s="4">
        <v>2079.360107</v>
      </c>
      <c r="E10" s="4">
        <v>24.587755000000001</v>
      </c>
      <c r="F10" s="4">
        <v>42.942405999999998</v>
      </c>
      <c r="G10" s="4">
        <v>108.379997</v>
      </c>
      <c r="H10" s="4">
        <v>206.929993</v>
      </c>
      <c r="I10" s="4">
        <v>48.255001</v>
      </c>
      <c r="J10" s="4">
        <v>61.556072</v>
      </c>
      <c r="K10" s="4">
        <v>36.895695000000003</v>
      </c>
      <c r="L10" s="4">
        <f t="shared" si="2"/>
        <v>8.3408926306701492E-2</v>
      </c>
      <c r="M10" s="4">
        <f t="shared" si="3"/>
        <v>-0.11721158805787513</v>
      </c>
      <c r="N10" s="4">
        <f t="shared" si="4"/>
        <v>8.2983117760394132E-2</v>
      </c>
      <c r="O10" s="4">
        <f t="shared" si="5"/>
        <v>0.15738568690145782</v>
      </c>
      <c r="P10" s="4">
        <f t="shared" si="6"/>
        <v>-9.4147081472306215E-2</v>
      </c>
      <c r="Q10" s="4">
        <f t="shared" si="7"/>
        <v>4.9583526058812222E-2</v>
      </c>
      <c r="R10" s="4">
        <f t="shared" si="8"/>
        <v>-0.16694847826767656</v>
      </c>
      <c r="S10" s="4">
        <f t="shared" si="9"/>
        <v>0.11430553053919867</v>
      </c>
      <c r="T10" s="4">
        <f t="shared" si="10"/>
        <v>5.9654049764398698E-2</v>
      </c>
      <c r="U10" s="4">
        <f t="shared" si="11"/>
        <v>6.4728379040664752E-2</v>
      </c>
    </row>
    <row r="11" spans="1:21" x14ac:dyDescent="0.35">
      <c r="A11" s="5">
        <v>42309</v>
      </c>
      <c r="B11" s="4">
        <v>110.076927</v>
      </c>
      <c r="C11" s="4">
        <v>52.922333000000002</v>
      </c>
      <c r="D11" s="4">
        <v>2080.4099120000001</v>
      </c>
      <c r="E11" s="4">
        <v>25.454958000000001</v>
      </c>
      <c r="F11" s="4">
        <v>42.482146999999998</v>
      </c>
      <c r="G11" s="4">
        <v>123.33000199999999</v>
      </c>
      <c r="H11" s="4">
        <v>230.259995</v>
      </c>
      <c r="I11" s="4">
        <v>48.119999</v>
      </c>
      <c r="J11" s="4">
        <v>60.028519000000003</v>
      </c>
      <c r="K11" s="4">
        <v>37.130924</v>
      </c>
      <c r="L11" s="4">
        <f t="shared" si="2"/>
        <v>-1.0041746683331465E-2</v>
      </c>
      <c r="M11" s="4">
        <f t="shared" si="3"/>
        <v>2.7952450554306507E-2</v>
      </c>
      <c r="N11" s="4">
        <f t="shared" si="4"/>
        <v>5.0486926072412786E-4</v>
      </c>
      <c r="O11" s="4">
        <f t="shared" si="5"/>
        <v>3.526971047173677E-2</v>
      </c>
      <c r="P11" s="4">
        <f t="shared" si="6"/>
        <v>-1.0718053385271431E-2</v>
      </c>
      <c r="Q11" s="4">
        <f t="shared" si="7"/>
        <v>0.13794062939492413</v>
      </c>
      <c r="R11" s="4">
        <f t="shared" si="8"/>
        <v>0.11274345328953839</v>
      </c>
      <c r="S11" s="4">
        <f t="shared" si="9"/>
        <v>-2.7976789390181667E-3</v>
      </c>
      <c r="T11" s="4">
        <f t="shared" si="10"/>
        <v>-2.4815634759800753E-2</v>
      </c>
      <c r="U11" s="4">
        <f t="shared" si="11"/>
        <v>6.3755134575997907E-3</v>
      </c>
    </row>
    <row r="12" spans="1:21" x14ac:dyDescent="0.35">
      <c r="A12" s="5">
        <v>42339</v>
      </c>
      <c r="B12" s="4">
        <v>98.362572</v>
      </c>
      <c r="C12" s="4">
        <v>55.134922000000003</v>
      </c>
      <c r="D12" s="4">
        <v>2043.9399410000001</v>
      </c>
      <c r="E12" s="4">
        <v>26.483695999999998</v>
      </c>
      <c r="F12" s="4">
        <v>39.416694999999997</v>
      </c>
      <c r="G12" s="4">
        <v>114.379997</v>
      </c>
      <c r="H12" s="4">
        <v>240.009995</v>
      </c>
      <c r="I12" s="4">
        <v>45.73</v>
      </c>
      <c r="J12" s="4">
        <v>63.542884999999998</v>
      </c>
      <c r="K12" s="4">
        <v>37.714157</v>
      </c>
      <c r="L12" s="4">
        <f t="shared" si="2"/>
        <v>-0.10641971318839594</v>
      </c>
      <c r="M12" s="4">
        <f t="shared" si="3"/>
        <v>4.1808228673516634E-2</v>
      </c>
      <c r="N12" s="4">
        <f t="shared" si="4"/>
        <v>-1.7530185176314439E-2</v>
      </c>
      <c r="O12" s="4">
        <f t="shared" si="5"/>
        <v>4.0414052146540369E-2</v>
      </c>
      <c r="P12" s="4">
        <f t="shared" si="6"/>
        <v>-7.2158594055992564E-2</v>
      </c>
      <c r="Q12" s="4">
        <f t="shared" si="7"/>
        <v>-7.2569568270987261E-2</v>
      </c>
      <c r="R12" s="4">
        <f t="shared" si="8"/>
        <v>4.2343438772332043E-2</v>
      </c>
      <c r="S12" s="4">
        <f t="shared" si="9"/>
        <v>-4.9667478172640944E-2</v>
      </c>
      <c r="T12" s="4">
        <f t="shared" si="10"/>
        <v>5.8544939281277131E-2</v>
      </c>
      <c r="U12" s="4">
        <f t="shared" si="11"/>
        <v>1.5707473371791014E-2</v>
      </c>
    </row>
    <row r="13" spans="1:21" x14ac:dyDescent="0.35">
      <c r="A13" s="5">
        <v>42370</v>
      </c>
      <c r="B13" s="4">
        <v>90.961533000000003</v>
      </c>
      <c r="C13" s="4">
        <v>60.185963000000001</v>
      </c>
      <c r="D13" s="4">
        <v>1940.23999</v>
      </c>
      <c r="E13" s="4">
        <v>24.933302000000001</v>
      </c>
      <c r="F13" s="4">
        <v>34.965758999999998</v>
      </c>
      <c r="G13" s="4">
        <v>91.839995999999999</v>
      </c>
      <c r="H13" s="4">
        <v>191.199997</v>
      </c>
      <c r="I13" s="4">
        <v>47.279998999999997</v>
      </c>
      <c r="J13" s="4">
        <v>64.571601999999999</v>
      </c>
      <c r="K13" s="4">
        <v>37.679046999999997</v>
      </c>
      <c r="L13" s="4">
        <f t="shared" si="2"/>
        <v>-7.524243062696645E-2</v>
      </c>
      <c r="M13" s="4">
        <f t="shared" si="3"/>
        <v>9.1612372281944854E-2</v>
      </c>
      <c r="N13" s="4">
        <f t="shared" si="4"/>
        <v>-5.073532197294639E-2</v>
      </c>
      <c r="O13" s="4">
        <f t="shared" si="5"/>
        <v>-5.8541451314046089E-2</v>
      </c>
      <c r="P13" s="4">
        <f t="shared" si="6"/>
        <v>-0.11292007105111168</v>
      </c>
      <c r="Q13" s="4">
        <f t="shared" si="7"/>
        <v>-0.19706243741202412</v>
      </c>
      <c r="R13" s="4">
        <f t="shared" si="8"/>
        <v>-0.20336652229837349</v>
      </c>
      <c r="S13" s="4">
        <f t="shared" si="9"/>
        <v>3.3894576864202941E-2</v>
      </c>
      <c r="T13" s="4">
        <f t="shared" si="10"/>
        <v>1.6189334179586012E-2</v>
      </c>
      <c r="U13" s="4">
        <f t="shared" si="11"/>
        <v>-9.3095014691702005E-4</v>
      </c>
    </row>
    <row r="14" spans="1:21" x14ac:dyDescent="0.35">
      <c r="A14" s="5">
        <v>42401</v>
      </c>
      <c r="B14" s="4">
        <v>90.354163999999997</v>
      </c>
      <c r="C14" s="4">
        <v>60.167824000000003</v>
      </c>
      <c r="D14" s="4">
        <v>1932.2299800000001</v>
      </c>
      <c r="E14" s="4">
        <v>24.967575</v>
      </c>
      <c r="F14" s="4">
        <v>37.736797000000003</v>
      </c>
      <c r="G14" s="4">
        <v>93.410004000000001</v>
      </c>
      <c r="H14" s="4">
        <v>191.929993</v>
      </c>
      <c r="I14" s="4">
        <v>47.814999</v>
      </c>
      <c r="J14" s="4">
        <v>65.081551000000005</v>
      </c>
      <c r="K14" s="4">
        <v>37.863410999999999</v>
      </c>
      <c r="L14" s="4">
        <f t="shared" si="2"/>
        <v>-6.6772071662425381E-3</v>
      </c>
      <c r="M14" s="4">
        <f t="shared" si="3"/>
        <v>-3.0138256656286888E-4</v>
      </c>
      <c r="N14" s="4">
        <f t="shared" si="4"/>
        <v>-4.1283604302990717E-3</v>
      </c>
      <c r="O14" s="4">
        <f t="shared" si="5"/>
        <v>1.3745872889197042E-3</v>
      </c>
      <c r="P14" s="4">
        <f t="shared" si="6"/>
        <v>7.9250045737603081E-2</v>
      </c>
      <c r="Q14" s="4">
        <f t="shared" si="7"/>
        <v>1.7095035587762819E-2</v>
      </c>
      <c r="R14" s="4">
        <f t="shared" si="8"/>
        <v>3.8179707712024946E-3</v>
      </c>
      <c r="S14" s="4">
        <f t="shared" si="9"/>
        <v>1.1315567075202537E-2</v>
      </c>
      <c r="T14" s="4">
        <f t="shared" si="10"/>
        <v>7.8974190542773215E-3</v>
      </c>
      <c r="U14" s="4">
        <f t="shared" si="11"/>
        <v>4.8930112271683424E-3</v>
      </c>
    </row>
    <row r="15" spans="1:21" x14ac:dyDescent="0.35">
      <c r="A15" s="5">
        <v>42430</v>
      </c>
      <c r="B15" s="4">
        <v>102.400795</v>
      </c>
      <c r="C15" s="4">
        <v>62.117801999999998</v>
      </c>
      <c r="D15" s="4">
        <v>2059.73999</v>
      </c>
      <c r="E15" s="4">
        <v>27.464988999999999</v>
      </c>
      <c r="F15" s="4">
        <v>45.285609999999998</v>
      </c>
      <c r="G15" s="4">
        <v>102.230003</v>
      </c>
      <c r="H15" s="4">
        <v>229.770004</v>
      </c>
      <c r="I15" s="4">
        <v>51.290000999999997</v>
      </c>
      <c r="J15" s="4">
        <v>67.758324000000002</v>
      </c>
      <c r="K15" s="4">
        <v>40.72533</v>
      </c>
      <c r="L15" s="4">
        <f t="shared" si="2"/>
        <v>0.13332679388190671</v>
      </c>
      <c r="M15" s="4">
        <f t="shared" si="3"/>
        <v>3.2408983246593692E-2</v>
      </c>
      <c r="N15" s="4">
        <f t="shared" si="4"/>
        <v>6.5991114577365062E-2</v>
      </c>
      <c r="O15" s="4">
        <f t="shared" si="5"/>
        <v>0.10002629410345221</v>
      </c>
      <c r="P15" s="4">
        <f t="shared" si="6"/>
        <v>0.20003851943237239</v>
      </c>
      <c r="Q15" s="4">
        <f t="shared" si="7"/>
        <v>9.4422423962212898E-2</v>
      </c>
      <c r="R15" s="4">
        <f t="shared" si="8"/>
        <v>0.19715527734115024</v>
      </c>
      <c r="S15" s="4">
        <f t="shared" si="9"/>
        <v>7.2675981860838235E-2</v>
      </c>
      <c r="T15" s="4">
        <f t="shared" si="10"/>
        <v>4.1129520714710655E-2</v>
      </c>
      <c r="U15" s="4">
        <f t="shared" si="11"/>
        <v>7.5585345440747576E-2</v>
      </c>
    </row>
    <row r="16" spans="1:21" x14ac:dyDescent="0.35">
      <c r="A16" s="5">
        <v>42461</v>
      </c>
      <c r="B16" s="4">
        <v>88.072761999999997</v>
      </c>
      <c r="C16" s="4">
        <v>61.097510999999997</v>
      </c>
      <c r="D16" s="4">
        <v>2065.3000489999999</v>
      </c>
      <c r="E16" s="4">
        <v>26.566475000000001</v>
      </c>
      <c r="F16" s="4">
        <v>42.197758</v>
      </c>
      <c r="G16" s="4">
        <v>90.029999000000004</v>
      </c>
      <c r="H16" s="4">
        <v>240.759995</v>
      </c>
      <c r="I16" s="4">
        <v>48.860000999999997</v>
      </c>
      <c r="J16" s="4">
        <v>67.988456999999997</v>
      </c>
      <c r="K16" s="4">
        <v>39.636203999999999</v>
      </c>
      <c r="L16" s="4">
        <f t="shared" si="2"/>
        <v>-0.13992111096403115</v>
      </c>
      <c r="M16" s="4">
        <f t="shared" si="3"/>
        <v>-1.642509823512428E-2</v>
      </c>
      <c r="N16" s="4">
        <f t="shared" si="4"/>
        <v>2.6993984808731941E-3</v>
      </c>
      <c r="O16" s="4">
        <f t="shared" si="5"/>
        <v>-3.2714886577962954E-2</v>
      </c>
      <c r="P16" s="4">
        <f t="shared" si="6"/>
        <v>-6.8186163330912319E-2</v>
      </c>
      <c r="Q16" s="4">
        <f t="shared" si="7"/>
        <v>-0.11933878159037126</v>
      </c>
      <c r="R16" s="4">
        <f t="shared" si="8"/>
        <v>4.7830399132516854E-2</v>
      </c>
      <c r="S16" s="4">
        <f t="shared" si="9"/>
        <v>-4.7377655539527108E-2</v>
      </c>
      <c r="T16" s="4">
        <f t="shared" si="10"/>
        <v>3.3963797569727117E-3</v>
      </c>
      <c r="U16" s="4">
        <f t="shared" si="11"/>
        <v>-2.6743208710647615E-2</v>
      </c>
    </row>
    <row r="17" spans="1:21" x14ac:dyDescent="0.35">
      <c r="A17" s="5">
        <v>42491</v>
      </c>
      <c r="B17" s="4">
        <v>93.822777000000002</v>
      </c>
      <c r="C17" s="4">
        <v>64.669960000000003</v>
      </c>
      <c r="D17" s="4">
        <v>2096.9499510000001</v>
      </c>
      <c r="E17" s="4">
        <v>26.117225999999999</v>
      </c>
      <c r="F17" s="4">
        <v>40.927315</v>
      </c>
      <c r="G17" s="4">
        <v>102.57</v>
      </c>
      <c r="H17" s="4">
        <v>223.229996</v>
      </c>
      <c r="I17" s="4">
        <v>52.665000999999997</v>
      </c>
      <c r="J17" s="4">
        <v>65.828689999999995</v>
      </c>
      <c r="K17" s="4">
        <v>39.459243999999998</v>
      </c>
      <c r="L17" s="4">
        <f t="shared" si="2"/>
        <v>6.5287097502403801E-2</v>
      </c>
      <c r="M17" s="4">
        <f t="shared" si="3"/>
        <v>5.8471268985081926E-2</v>
      </c>
      <c r="N17" s="4">
        <f t="shared" si="4"/>
        <v>1.5324602357572603E-2</v>
      </c>
      <c r="O17" s="4">
        <f t="shared" si="5"/>
        <v>-1.6910372941837504E-2</v>
      </c>
      <c r="P17" s="4">
        <f t="shared" si="6"/>
        <v>-3.0106883877574764E-2</v>
      </c>
      <c r="Q17" s="4">
        <f t="shared" si="7"/>
        <v>0.13928691701973683</v>
      </c>
      <c r="R17" s="4">
        <f t="shared" si="8"/>
        <v>-7.2811095547663518E-2</v>
      </c>
      <c r="S17" s="4">
        <f t="shared" si="9"/>
        <v>7.787556123873185E-2</v>
      </c>
      <c r="T17" s="4">
        <f t="shared" si="10"/>
        <v>-3.1766671804303481E-2</v>
      </c>
      <c r="U17" s="4">
        <f t="shared" si="11"/>
        <v>-4.4646051372628781E-3</v>
      </c>
    </row>
    <row r="18" spans="1:21" x14ac:dyDescent="0.35">
      <c r="A18" s="5">
        <v>42522</v>
      </c>
      <c r="B18" s="4">
        <v>90.367194999999995</v>
      </c>
      <c r="C18" s="4">
        <v>67.205070000000006</v>
      </c>
      <c r="D18" s="4">
        <v>2098.860107</v>
      </c>
      <c r="E18" s="4">
        <v>27.197158999999999</v>
      </c>
      <c r="F18" s="4">
        <v>40.284595000000003</v>
      </c>
      <c r="G18" s="4">
        <v>91.480002999999996</v>
      </c>
      <c r="H18" s="4">
        <v>212.279999</v>
      </c>
      <c r="I18" s="4">
        <v>54.365001999999997</v>
      </c>
      <c r="J18" s="4">
        <v>72.755493000000001</v>
      </c>
      <c r="K18" s="4">
        <v>40.105117999999997</v>
      </c>
      <c r="L18" s="4">
        <f t="shared" si="2"/>
        <v>-3.6830949908890576E-2</v>
      </c>
      <c r="M18" s="4">
        <f t="shared" si="3"/>
        <v>3.9200735550168897E-2</v>
      </c>
      <c r="N18" s="4">
        <f t="shared" si="4"/>
        <v>9.1092112097812539E-4</v>
      </c>
      <c r="O18" s="4">
        <f t="shared" si="5"/>
        <v>4.1349452656266106E-2</v>
      </c>
      <c r="P18" s="4">
        <f t="shared" si="6"/>
        <v>-1.570393757811861E-2</v>
      </c>
      <c r="Q18" s="4">
        <f t="shared" si="7"/>
        <v>-0.10812125377790771</v>
      </c>
      <c r="R18" s="4">
        <f t="shared" si="8"/>
        <v>-4.9052534140617943E-2</v>
      </c>
      <c r="S18" s="4">
        <f t="shared" si="9"/>
        <v>3.2279520890923452E-2</v>
      </c>
      <c r="T18" s="4">
        <f t="shared" si="10"/>
        <v>0.1052246824295</v>
      </c>
      <c r="U18" s="4">
        <f t="shared" si="11"/>
        <v>1.6368129100496676E-2</v>
      </c>
    </row>
    <row r="19" spans="1:21" x14ac:dyDescent="0.35">
      <c r="A19" s="5">
        <v>42552</v>
      </c>
      <c r="B19" s="4">
        <v>98.505920000000003</v>
      </c>
      <c r="C19" s="4">
        <v>67.159058000000002</v>
      </c>
      <c r="D19" s="4">
        <v>2173.6000979999999</v>
      </c>
      <c r="E19" s="4">
        <v>27.115449999999999</v>
      </c>
      <c r="F19" s="4">
        <v>47.060946999999999</v>
      </c>
      <c r="G19" s="4">
        <v>91.25</v>
      </c>
      <c r="H19" s="4">
        <v>234.78999300000001</v>
      </c>
      <c r="I19" s="4">
        <v>55.18</v>
      </c>
      <c r="J19" s="4">
        <v>73.700019999999995</v>
      </c>
      <c r="K19" s="4">
        <v>38.897075999999998</v>
      </c>
      <c r="L19" s="4">
        <f t="shared" si="2"/>
        <v>9.0062826449354816E-2</v>
      </c>
      <c r="M19" s="4">
        <f t="shared" si="3"/>
        <v>-6.8465072650036873E-4</v>
      </c>
      <c r="N19" s="4">
        <f t="shared" si="4"/>
        <v>3.5609801125254359E-2</v>
      </c>
      <c r="O19" s="4">
        <f t="shared" si="5"/>
        <v>-3.0043211498671507E-3</v>
      </c>
      <c r="P19" s="4">
        <f t="shared" si="6"/>
        <v>0.16821199269844955</v>
      </c>
      <c r="Q19" s="4">
        <f t="shared" si="7"/>
        <v>-2.5142434680505144E-3</v>
      </c>
      <c r="R19" s="4">
        <f t="shared" si="8"/>
        <v>0.10603916575296379</v>
      </c>
      <c r="S19" s="4">
        <f t="shared" si="9"/>
        <v>1.4991225421089993E-2</v>
      </c>
      <c r="T19" s="4">
        <f t="shared" si="10"/>
        <v>1.2982208779754867E-2</v>
      </c>
      <c r="U19" s="4">
        <f t="shared" si="11"/>
        <v>-3.012189117608377E-2</v>
      </c>
    </row>
    <row r="20" spans="1:21" x14ac:dyDescent="0.35">
      <c r="A20" s="5">
        <v>42583</v>
      </c>
      <c r="B20" s="4">
        <v>100.29245</v>
      </c>
      <c r="C20" s="4">
        <v>65.750907999999995</v>
      </c>
      <c r="D20" s="4">
        <v>2170.9499510000001</v>
      </c>
      <c r="E20" s="4">
        <v>27.202525999999999</v>
      </c>
      <c r="F20" s="4">
        <v>46.865307000000001</v>
      </c>
      <c r="G20" s="4">
        <v>97.449996999999996</v>
      </c>
      <c r="H20" s="4">
        <v>212.009995</v>
      </c>
      <c r="I20" s="4">
        <v>51.525002000000001</v>
      </c>
      <c r="J20" s="4">
        <v>73.254493999999994</v>
      </c>
      <c r="K20" s="4">
        <v>38.718772999999999</v>
      </c>
      <c r="L20" s="4">
        <f t="shared" si="2"/>
        <v>1.8136270388622311E-2</v>
      </c>
      <c r="M20" s="4">
        <f t="shared" si="3"/>
        <v>-2.0967387600939968E-2</v>
      </c>
      <c r="N20" s="4">
        <f t="shared" si="4"/>
        <v>-1.2192431360480427E-3</v>
      </c>
      <c r="O20" s="4">
        <f t="shared" si="5"/>
        <v>3.2113057316032201E-3</v>
      </c>
      <c r="P20" s="4">
        <f t="shared" si="6"/>
        <v>-4.1571624132424878E-3</v>
      </c>
      <c r="Q20" s="4">
        <f t="shared" si="7"/>
        <v>6.7945172602739579E-2</v>
      </c>
      <c r="R20" s="4">
        <f t="shared" si="8"/>
        <v>-9.702286587657083E-2</v>
      </c>
      <c r="S20" s="4">
        <f t="shared" si="9"/>
        <v>-6.6237731061978944E-2</v>
      </c>
      <c r="T20" s="4">
        <f t="shared" si="10"/>
        <v>-6.0451272604811201E-3</v>
      </c>
      <c r="U20" s="4">
        <f t="shared" si="11"/>
        <v>-4.5839692423153E-3</v>
      </c>
    </row>
    <row r="21" spans="1:21" x14ac:dyDescent="0.35">
      <c r="A21" s="5">
        <v>42614</v>
      </c>
      <c r="B21" s="4">
        <v>107.440933</v>
      </c>
      <c r="C21" s="4">
        <v>66.831146000000004</v>
      </c>
      <c r="D21" s="4">
        <v>2168.2700199999999</v>
      </c>
      <c r="E21" s="4">
        <v>25.791895</v>
      </c>
      <c r="F21" s="4">
        <v>46.767490000000002</v>
      </c>
      <c r="G21" s="4">
        <v>98.550003000000004</v>
      </c>
      <c r="H21" s="4">
        <v>204.029999</v>
      </c>
      <c r="I21" s="4">
        <v>49.735000999999997</v>
      </c>
      <c r="J21" s="4">
        <v>69.465477000000007</v>
      </c>
      <c r="K21" s="4">
        <v>37.729182999999999</v>
      </c>
      <c r="L21" s="4">
        <f t="shared" si="2"/>
        <v>7.1276382220196943E-2</v>
      </c>
      <c r="M21" s="4">
        <f t="shared" si="3"/>
        <v>1.6429248399124852E-2</v>
      </c>
      <c r="N21" s="4">
        <f t="shared" si="4"/>
        <v>-1.2344508443253854E-3</v>
      </c>
      <c r="O21" s="4">
        <f t="shared" si="5"/>
        <v>-5.1856618021429268E-2</v>
      </c>
      <c r="P21" s="4">
        <f t="shared" si="6"/>
        <v>-2.0871942650455555E-3</v>
      </c>
      <c r="Q21" s="4">
        <f t="shared" si="7"/>
        <v>1.1287901835440817E-2</v>
      </c>
      <c r="R21" s="4">
        <f t="shared" si="8"/>
        <v>-3.7639715995465228E-2</v>
      </c>
      <c r="S21" s="4">
        <f t="shared" si="9"/>
        <v>-3.4740435332734299E-2</v>
      </c>
      <c r="T21" s="4">
        <f t="shared" si="10"/>
        <v>-5.1724021191109304E-2</v>
      </c>
      <c r="U21" s="4">
        <f t="shared" si="11"/>
        <v>-2.5558402896703303E-2</v>
      </c>
    </row>
    <row r="22" spans="1:21" x14ac:dyDescent="0.35">
      <c r="A22" s="5">
        <v>42644</v>
      </c>
      <c r="B22" s="4">
        <v>107.906609</v>
      </c>
      <c r="C22" s="4">
        <v>64.885138999999995</v>
      </c>
      <c r="D22" s="4">
        <v>2126.1499020000001</v>
      </c>
      <c r="E22" s="4">
        <v>25.544834000000002</v>
      </c>
      <c r="F22" s="4">
        <v>51.048115000000003</v>
      </c>
      <c r="G22" s="4">
        <v>124.870003</v>
      </c>
      <c r="H22" s="4">
        <v>197.729996</v>
      </c>
      <c r="I22" s="4">
        <v>49.240001999999997</v>
      </c>
      <c r="J22" s="4">
        <v>67.367249000000001</v>
      </c>
      <c r="K22" s="4">
        <v>38.109336999999996</v>
      </c>
      <c r="L22" s="4">
        <f t="shared" si="2"/>
        <v>4.3342512671591393E-3</v>
      </c>
      <c r="M22" s="4">
        <f t="shared" si="3"/>
        <v>-2.9118264708493991E-2</v>
      </c>
      <c r="N22" s="4">
        <f t="shared" si="4"/>
        <v>-1.9425679279557517E-2</v>
      </c>
      <c r="O22" s="4">
        <f t="shared" si="5"/>
        <v>-9.5790169741307718E-3</v>
      </c>
      <c r="P22" s="4">
        <f t="shared" si="6"/>
        <v>9.1529928161635299E-2</v>
      </c>
      <c r="Q22" s="4">
        <f t="shared" si="7"/>
        <v>0.26707254387399648</v>
      </c>
      <c r="R22" s="4">
        <f t="shared" si="8"/>
        <v>-3.0877826941517528E-2</v>
      </c>
      <c r="S22" s="4">
        <f t="shared" si="9"/>
        <v>-9.9527292660555045E-3</v>
      </c>
      <c r="T22" s="4">
        <f t="shared" si="10"/>
        <v>-3.0205334946451279E-2</v>
      </c>
      <c r="U22" s="4">
        <f t="shared" si="11"/>
        <v>1.0075860905866874E-2</v>
      </c>
    </row>
    <row r="23" spans="1:21" x14ac:dyDescent="0.35">
      <c r="A23" s="5">
        <v>42675</v>
      </c>
      <c r="B23" s="4">
        <v>105.03645299999999</v>
      </c>
      <c r="C23" s="4">
        <v>65.265090999999998</v>
      </c>
      <c r="D23" s="4">
        <v>2198.8100589999999</v>
      </c>
      <c r="E23" s="4">
        <v>27.002034999999999</v>
      </c>
      <c r="F23" s="4">
        <v>54.512787000000003</v>
      </c>
      <c r="G23" s="4">
        <v>117</v>
      </c>
      <c r="H23" s="4">
        <v>189.39999399999999</v>
      </c>
      <c r="I23" s="4">
        <v>52.310001</v>
      </c>
      <c r="J23" s="4">
        <v>64.560654</v>
      </c>
      <c r="K23" s="4">
        <v>36.266787999999998</v>
      </c>
      <c r="L23" s="4">
        <f t="shared" si="2"/>
        <v>-2.6598519095341167E-2</v>
      </c>
      <c r="M23" s="4">
        <f t="shared" si="3"/>
        <v>5.8557630584716858E-3</v>
      </c>
      <c r="N23" s="4">
        <f t="shared" si="4"/>
        <v>3.4174522187570444E-2</v>
      </c>
      <c r="O23" s="4">
        <f t="shared" si="5"/>
        <v>5.7044841238741206E-2</v>
      </c>
      <c r="P23" s="4">
        <f t="shared" si="6"/>
        <v>6.7870713737421928E-2</v>
      </c>
      <c r="Q23" s="4">
        <f t="shared" si="7"/>
        <v>-6.3025569079228738E-2</v>
      </c>
      <c r="R23" s="4">
        <f t="shared" si="8"/>
        <v>-4.2128165521229333E-2</v>
      </c>
      <c r="S23" s="4">
        <f t="shared" si="9"/>
        <v>6.2347661968007229E-2</v>
      </c>
      <c r="T23" s="4">
        <f t="shared" si="10"/>
        <v>-4.1661119337083274E-2</v>
      </c>
      <c r="U23" s="4">
        <f t="shared" si="11"/>
        <v>-4.8349017459946797E-2</v>
      </c>
    </row>
    <row r="24" spans="1:21" x14ac:dyDescent="0.35">
      <c r="A24" s="5">
        <v>42705</v>
      </c>
      <c r="B24" s="4">
        <v>110.638626</v>
      </c>
      <c r="C24" s="4">
        <v>64.051140000000004</v>
      </c>
      <c r="D24" s="4">
        <v>2238.830078</v>
      </c>
      <c r="E24" s="4">
        <v>27.739409999999999</v>
      </c>
      <c r="F24" s="4">
        <v>52.229861999999997</v>
      </c>
      <c r="G24" s="4">
        <v>123.800003</v>
      </c>
      <c r="H24" s="4">
        <v>213.69000199999999</v>
      </c>
      <c r="I24" s="4">
        <v>53.139999000000003</v>
      </c>
      <c r="J24" s="4">
        <v>66.562400999999994</v>
      </c>
      <c r="K24" s="4">
        <v>38.068953999999998</v>
      </c>
      <c r="L24" s="4">
        <f t="shared" si="2"/>
        <v>5.3335512005532104E-2</v>
      </c>
      <c r="M24" s="4">
        <f t="shared" si="3"/>
        <v>-1.8600311152557669E-2</v>
      </c>
      <c r="N24" s="4">
        <f t="shared" si="4"/>
        <v>1.8200762196895148E-2</v>
      </c>
      <c r="O24" s="4">
        <f t="shared" si="5"/>
        <v>2.7308126961542056E-2</v>
      </c>
      <c r="P24" s="4">
        <f t="shared" si="6"/>
        <v>-4.1878706366636598E-2</v>
      </c>
      <c r="Q24" s="4">
        <f t="shared" si="7"/>
        <v>5.8119683760683882E-2</v>
      </c>
      <c r="R24" s="4">
        <f t="shared" si="8"/>
        <v>0.12824714239431279</v>
      </c>
      <c r="S24" s="4">
        <f t="shared" si="9"/>
        <v>1.5866908509521993E-2</v>
      </c>
      <c r="T24" s="4">
        <f t="shared" si="10"/>
        <v>3.1005680332792052E-2</v>
      </c>
      <c r="U24" s="4">
        <f t="shared" si="11"/>
        <v>4.9691910957209595E-2</v>
      </c>
    </row>
    <row r="25" spans="1:21" x14ac:dyDescent="0.35">
      <c r="A25" s="5">
        <v>42736</v>
      </c>
      <c r="B25" s="4">
        <v>115.921227</v>
      </c>
      <c r="C25" s="4">
        <v>62.288307000000003</v>
      </c>
      <c r="D25" s="4">
        <v>2278.8701169999999</v>
      </c>
      <c r="E25" s="4">
        <v>26.275653999999999</v>
      </c>
      <c r="F25" s="4">
        <v>51.360419999999998</v>
      </c>
      <c r="G25" s="4">
        <v>140.71000699999999</v>
      </c>
      <c r="H25" s="4">
        <v>251.929993</v>
      </c>
      <c r="I25" s="4">
        <v>53.715000000000003</v>
      </c>
      <c r="J25" s="4">
        <v>65.659369999999996</v>
      </c>
      <c r="K25" s="4">
        <v>37.679198999999997</v>
      </c>
      <c r="L25" s="4">
        <f t="shared" si="2"/>
        <v>4.7746444356602913E-2</v>
      </c>
      <c r="M25" s="4">
        <f t="shared" si="3"/>
        <v>-2.7522273608244885E-2</v>
      </c>
      <c r="N25" s="4">
        <f t="shared" si="4"/>
        <v>1.7884358171464498E-2</v>
      </c>
      <c r="O25" s="4">
        <f t="shared" si="5"/>
        <v>-5.2768101412394852E-2</v>
      </c>
      <c r="P25" s="4">
        <f t="shared" si="6"/>
        <v>-1.6646454091722496E-2</v>
      </c>
      <c r="Q25" s="4">
        <f t="shared" si="7"/>
        <v>0.13659130525223007</v>
      </c>
      <c r="R25" s="4">
        <f t="shared" si="8"/>
        <v>0.17895077281154226</v>
      </c>
      <c r="S25" s="4">
        <f t="shared" si="9"/>
        <v>1.0820493240882412E-2</v>
      </c>
      <c r="T25" s="4">
        <f t="shared" si="10"/>
        <v>-1.3566683088850673E-2</v>
      </c>
      <c r="U25" s="4">
        <f t="shared" si="11"/>
        <v>-1.0238132626391616E-2</v>
      </c>
    </row>
    <row r="26" spans="1:21" x14ac:dyDescent="0.35">
      <c r="A26" s="5">
        <v>42767</v>
      </c>
      <c r="B26" s="4">
        <v>130.86158800000001</v>
      </c>
      <c r="C26" s="4">
        <v>66.198830000000001</v>
      </c>
      <c r="D26" s="4">
        <v>2363.639893</v>
      </c>
      <c r="E26" s="4">
        <v>26.372969000000001</v>
      </c>
      <c r="F26" s="4">
        <v>50.766136000000003</v>
      </c>
      <c r="G26" s="4">
        <v>142.13000500000001</v>
      </c>
      <c r="H26" s="4">
        <v>249.990005</v>
      </c>
      <c r="I26" s="4">
        <v>57.700001</v>
      </c>
      <c r="J26" s="4">
        <v>66.887489000000002</v>
      </c>
      <c r="K26" s="4">
        <v>38.032699999999998</v>
      </c>
      <c r="L26" s="4">
        <f t="shared" si="2"/>
        <v>0.12888373757465499</v>
      </c>
      <c r="M26" s="4">
        <f t="shared" si="3"/>
        <v>6.2781012815134041E-2</v>
      </c>
      <c r="N26" s="4">
        <f t="shared" si="4"/>
        <v>3.7198160337279074E-2</v>
      </c>
      <c r="O26" s="4">
        <f t="shared" si="5"/>
        <v>3.703618566449407E-3</v>
      </c>
      <c r="P26" s="4">
        <f t="shared" si="6"/>
        <v>-1.1570855534280944E-2</v>
      </c>
      <c r="Q26" s="4">
        <f t="shared" si="7"/>
        <v>1.0091663203456669E-2</v>
      </c>
      <c r="R26" s="4">
        <f t="shared" si="8"/>
        <v>-7.7005043222463376E-3</v>
      </c>
      <c r="S26" s="4">
        <f t="shared" si="9"/>
        <v>7.4187861863538984E-2</v>
      </c>
      <c r="T26" s="4">
        <f t="shared" si="10"/>
        <v>1.870439816891345E-2</v>
      </c>
      <c r="U26" s="4">
        <f t="shared" si="11"/>
        <v>9.3818607980493685E-3</v>
      </c>
    </row>
    <row r="27" spans="1:21" x14ac:dyDescent="0.35">
      <c r="A27" s="5">
        <v>42795</v>
      </c>
      <c r="B27" s="4">
        <v>137.828171</v>
      </c>
      <c r="C27" s="4">
        <v>67.272132999999997</v>
      </c>
      <c r="D27" s="4">
        <v>2362.719971</v>
      </c>
      <c r="E27" s="4">
        <v>26.582885999999998</v>
      </c>
      <c r="F27" s="4">
        <v>54.824890000000003</v>
      </c>
      <c r="G27" s="4">
        <v>147.80999800000001</v>
      </c>
      <c r="H27" s="4">
        <v>278.29998799999998</v>
      </c>
      <c r="I27" s="4">
        <v>57.654998999999997</v>
      </c>
      <c r="J27" s="4">
        <v>66.025452000000001</v>
      </c>
      <c r="K27" s="4">
        <v>38.467770000000002</v>
      </c>
      <c r="L27" s="4">
        <f t="shared" si="2"/>
        <v>5.323627128840891E-2</v>
      </c>
      <c r="M27" s="4">
        <f t="shared" si="3"/>
        <v>1.6213322803439123E-2</v>
      </c>
      <c r="N27" s="4">
        <f t="shared" si="4"/>
        <v>-3.8919718808450021E-4</v>
      </c>
      <c r="O27" s="4">
        <f t="shared" si="5"/>
        <v>7.9595513117995953E-3</v>
      </c>
      <c r="P27" s="4">
        <f t="shared" si="6"/>
        <v>7.9950028105349569E-2</v>
      </c>
      <c r="Q27" s="4">
        <f t="shared" si="7"/>
        <v>3.9963363119560835E-2</v>
      </c>
      <c r="R27" s="4">
        <f t="shared" si="8"/>
        <v>0.11324445951349138</v>
      </c>
      <c r="S27" s="4">
        <f t="shared" si="9"/>
        <v>-7.7993066239290254E-4</v>
      </c>
      <c r="T27" s="4">
        <f t="shared" si="10"/>
        <v>-1.2887866070140586E-2</v>
      </c>
      <c r="U27" s="4">
        <f t="shared" si="11"/>
        <v>1.1439366650277449E-2</v>
      </c>
    </row>
    <row r="28" spans="1:21" x14ac:dyDescent="0.35">
      <c r="A28" s="5">
        <v>42826</v>
      </c>
      <c r="B28" s="4">
        <v>137.818558</v>
      </c>
      <c r="C28" s="4">
        <v>70.681274000000002</v>
      </c>
      <c r="D28" s="4">
        <v>2384.1999510000001</v>
      </c>
      <c r="E28" s="4">
        <v>25.860332</v>
      </c>
      <c r="F28" s="4">
        <v>51.481026</v>
      </c>
      <c r="G28" s="4">
        <v>152.199997</v>
      </c>
      <c r="H28" s="4">
        <v>314.07000699999998</v>
      </c>
      <c r="I28" s="4">
        <v>59.57</v>
      </c>
      <c r="J28" s="4">
        <v>64.561454999999995</v>
      </c>
      <c r="K28" s="4">
        <v>39.456527999999999</v>
      </c>
      <c r="L28" s="4">
        <f t="shared" si="2"/>
        <v>-6.9746263991254942E-5</v>
      </c>
      <c r="M28" s="4">
        <f t="shared" si="3"/>
        <v>5.067686793876458E-2</v>
      </c>
      <c r="N28" s="4">
        <f t="shared" si="4"/>
        <v>9.0912085493182193E-3</v>
      </c>
      <c r="O28" s="4">
        <f t="shared" si="5"/>
        <v>-2.7181172127059394E-2</v>
      </c>
      <c r="P28" s="4">
        <f t="shared" si="6"/>
        <v>-6.0991713800064185E-2</v>
      </c>
      <c r="Q28" s="4">
        <f t="shared" si="7"/>
        <v>2.9700284550440159E-2</v>
      </c>
      <c r="R28" s="4">
        <f t="shared" si="8"/>
        <v>0.1285304367314597</v>
      </c>
      <c r="S28" s="4">
        <f t="shared" si="9"/>
        <v>3.3214830165897657E-2</v>
      </c>
      <c r="T28" s="4">
        <f t="shared" si="10"/>
        <v>-2.2173221926598985E-2</v>
      </c>
      <c r="U28" s="4">
        <f t="shared" si="11"/>
        <v>2.57035435118802E-2</v>
      </c>
    </row>
    <row r="29" spans="1:21" x14ac:dyDescent="0.35">
      <c r="A29" s="5">
        <v>42856</v>
      </c>
      <c r="B29" s="4">
        <v>146.55874600000001</v>
      </c>
      <c r="C29" s="4">
        <v>73.896614</v>
      </c>
      <c r="D29" s="4">
        <v>2411.8000489999999</v>
      </c>
      <c r="E29" s="4">
        <v>24.424144999999999</v>
      </c>
      <c r="F29" s="4">
        <v>48.037478999999998</v>
      </c>
      <c r="G29" s="4">
        <v>163.070007</v>
      </c>
      <c r="H29" s="4">
        <v>341.01001000000002</v>
      </c>
      <c r="I29" s="4">
        <v>62.639999000000003</v>
      </c>
      <c r="J29" s="4">
        <v>65.107024999999993</v>
      </c>
      <c r="K29" s="4">
        <v>41.577942</v>
      </c>
      <c r="L29" s="4">
        <f t="shared" si="2"/>
        <v>6.3418077556725017E-2</v>
      </c>
      <c r="M29" s="4">
        <f t="shared" si="3"/>
        <v>4.5490691070452449E-2</v>
      </c>
      <c r="N29" s="4">
        <f t="shared" si="4"/>
        <v>1.157625139134133E-2</v>
      </c>
      <c r="O29" s="4">
        <f t="shared" si="5"/>
        <v>-5.5536293965599559E-2</v>
      </c>
      <c r="P29" s="4">
        <f t="shared" si="6"/>
        <v>-6.6889634250879237E-2</v>
      </c>
      <c r="Q29" s="4">
        <f t="shared" si="7"/>
        <v>7.1419252393283505E-2</v>
      </c>
      <c r="R29" s="4">
        <f t="shared" si="8"/>
        <v>8.5777063710512413E-2</v>
      </c>
      <c r="S29" s="4">
        <f t="shared" si="9"/>
        <v>5.1535991270774018E-2</v>
      </c>
      <c r="T29" s="4">
        <f t="shared" si="10"/>
        <v>8.450398151652605E-3</v>
      </c>
      <c r="U29" s="4">
        <f t="shared" si="11"/>
        <v>5.3765855931368289E-2</v>
      </c>
    </row>
    <row r="30" spans="1:21" x14ac:dyDescent="0.35">
      <c r="A30" s="5">
        <v>42887</v>
      </c>
      <c r="B30" s="4">
        <v>138.74389600000001</v>
      </c>
      <c r="C30" s="4">
        <v>71.627494999999996</v>
      </c>
      <c r="D30" s="4">
        <v>2423.4099120000001</v>
      </c>
      <c r="E30" s="4">
        <v>24.094086000000001</v>
      </c>
      <c r="F30" s="4">
        <v>49.292518999999999</v>
      </c>
      <c r="G30" s="4">
        <v>149.41000399999999</v>
      </c>
      <c r="H30" s="4">
        <v>361.60998499999999</v>
      </c>
      <c r="I30" s="4">
        <v>61.169998</v>
      </c>
      <c r="J30" s="4">
        <v>63.616627000000001</v>
      </c>
      <c r="K30" s="4">
        <v>41.011009000000001</v>
      </c>
      <c r="L30" s="4">
        <f t="shared" si="2"/>
        <v>-5.3322303944931426E-2</v>
      </c>
      <c r="M30" s="4">
        <f t="shared" si="3"/>
        <v>-3.0706670809030667E-2</v>
      </c>
      <c r="N30" s="4">
        <f t="shared" si="4"/>
        <v>4.8137750908554544E-3</v>
      </c>
      <c r="O30" s="4">
        <f t="shared" si="5"/>
        <v>-1.3513635789502487E-2</v>
      </c>
      <c r="P30" s="4">
        <f t="shared" si="6"/>
        <v>2.6126266950853072E-2</v>
      </c>
      <c r="Q30" s="4">
        <f t="shared" si="7"/>
        <v>-8.3767721920806837E-2</v>
      </c>
      <c r="R30" s="4">
        <f t="shared" si="8"/>
        <v>6.0408710583011782E-2</v>
      </c>
      <c r="S30" s="4">
        <f t="shared" si="9"/>
        <v>-2.346744928907174E-2</v>
      </c>
      <c r="T30" s="4">
        <f t="shared" si="10"/>
        <v>-2.2891508251221659E-2</v>
      </c>
      <c r="U30" s="4">
        <f t="shared" si="11"/>
        <v>-1.3635427169531367E-2</v>
      </c>
    </row>
    <row r="31" spans="1:21" x14ac:dyDescent="0.35">
      <c r="A31" s="5">
        <v>42917</v>
      </c>
      <c r="B31" s="4">
        <v>143.28131099999999</v>
      </c>
      <c r="C31" s="4">
        <v>75.706703000000005</v>
      </c>
      <c r="D31" s="4">
        <v>2470.3000489999999</v>
      </c>
      <c r="E31" s="4">
        <v>23.246213999999998</v>
      </c>
      <c r="F31" s="4">
        <v>44.410724999999999</v>
      </c>
      <c r="G31" s="4">
        <v>181.66000399999999</v>
      </c>
      <c r="H31" s="4">
        <v>323.47000100000002</v>
      </c>
      <c r="I31" s="4">
        <v>64.25</v>
      </c>
      <c r="J31" s="4">
        <v>62.279460999999998</v>
      </c>
      <c r="K31" s="4">
        <v>42.261226999999998</v>
      </c>
      <c r="L31" s="4">
        <f t="shared" si="2"/>
        <v>3.2703528809656435E-2</v>
      </c>
      <c r="M31" s="4">
        <f t="shared" si="3"/>
        <v>5.6950309374912633E-2</v>
      </c>
      <c r="N31" s="4">
        <f t="shared" si="4"/>
        <v>1.9348826118030571E-2</v>
      </c>
      <c r="O31" s="4">
        <f t="shared" si="5"/>
        <v>-3.5190046221301063E-2</v>
      </c>
      <c r="P31" s="4">
        <f t="shared" si="6"/>
        <v>-9.9037219014917799E-2</v>
      </c>
      <c r="Q31" s="4">
        <f t="shared" si="7"/>
        <v>0.21584900031192022</v>
      </c>
      <c r="R31" s="4">
        <f t="shared" si="8"/>
        <v>-0.10547270701056544</v>
      </c>
      <c r="S31" s="4">
        <f t="shared" si="9"/>
        <v>5.0351513825454219E-2</v>
      </c>
      <c r="T31" s="4">
        <f t="shared" si="10"/>
        <v>-2.1019127593797204E-2</v>
      </c>
      <c r="U31" s="4">
        <f t="shared" si="11"/>
        <v>3.0484936374035376E-2</v>
      </c>
    </row>
    <row r="32" spans="1:21" x14ac:dyDescent="0.35">
      <c r="A32" s="5">
        <v>42948</v>
      </c>
      <c r="B32" s="4">
        <v>157.991928</v>
      </c>
      <c r="C32" s="4">
        <v>73.889519000000007</v>
      </c>
      <c r="D32" s="4">
        <v>2471.6499020000001</v>
      </c>
      <c r="E32" s="4">
        <v>22.284054000000001</v>
      </c>
      <c r="F32" s="4">
        <v>42.895992</v>
      </c>
      <c r="G32" s="4">
        <v>174.71000699999999</v>
      </c>
      <c r="H32" s="4">
        <v>355.89999399999999</v>
      </c>
      <c r="I32" s="4">
        <v>61.854999999999997</v>
      </c>
      <c r="J32" s="4">
        <v>59.953133000000001</v>
      </c>
      <c r="K32" s="4">
        <v>41.993870000000001</v>
      </c>
      <c r="L32" s="4">
        <f t="shared" si="2"/>
        <v>0.10266947515576552</v>
      </c>
      <c r="M32" s="4">
        <f t="shared" si="3"/>
        <v>-2.4002947268751074E-2</v>
      </c>
      <c r="N32" s="4">
        <f t="shared" si="4"/>
        <v>5.4643281108557318E-4</v>
      </c>
      <c r="O32" s="4">
        <f t="shared" si="5"/>
        <v>-4.1389965695058928E-2</v>
      </c>
      <c r="P32" s="4">
        <f t="shared" si="6"/>
        <v>-3.4107369334772208E-2</v>
      </c>
      <c r="Q32" s="4">
        <f t="shared" si="7"/>
        <v>-3.8258267350913422E-2</v>
      </c>
      <c r="R32" s="4">
        <f t="shared" si="8"/>
        <v>0.10025657062399418</v>
      </c>
      <c r="S32" s="4">
        <f t="shared" si="9"/>
        <v>-3.7276264591439734E-2</v>
      </c>
      <c r="T32" s="4">
        <f t="shared" si="10"/>
        <v>-3.7353052878861592E-2</v>
      </c>
      <c r="U32" s="4">
        <f t="shared" si="11"/>
        <v>-6.3262952587722632E-3</v>
      </c>
    </row>
    <row r="33" spans="1:21" x14ac:dyDescent="0.35">
      <c r="A33" s="5">
        <v>42979</v>
      </c>
      <c r="B33" s="4">
        <v>149.05690000000001</v>
      </c>
      <c r="C33" s="4">
        <v>74.420958999999996</v>
      </c>
      <c r="D33" s="4">
        <v>2519.360107</v>
      </c>
      <c r="E33" s="4">
        <v>21.948204</v>
      </c>
      <c r="F33" s="4">
        <v>43.990977999999998</v>
      </c>
      <c r="G33" s="4">
        <v>181.35000600000001</v>
      </c>
      <c r="H33" s="4">
        <v>341.10000600000001</v>
      </c>
      <c r="I33" s="4">
        <v>64.480002999999996</v>
      </c>
      <c r="J33" s="4">
        <v>57.592162999999999</v>
      </c>
      <c r="K33" s="4">
        <v>41.496020999999999</v>
      </c>
      <c r="L33" s="4">
        <f t="shared" si="2"/>
        <v>-5.6553699376337696E-2</v>
      </c>
      <c r="M33" s="4">
        <f t="shared" si="3"/>
        <v>7.1923597174856635E-3</v>
      </c>
      <c r="N33" s="4">
        <f t="shared" si="4"/>
        <v>1.9302978533243698E-2</v>
      </c>
      <c r="O33" s="4">
        <f t="shared" si="5"/>
        <v>-1.5071315120668838E-2</v>
      </c>
      <c r="P33" s="4">
        <f t="shared" si="6"/>
        <v>2.5526534040755999E-2</v>
      </c>
      <c r="Q33" s="4">
        <f t="shared" si="7"/>
        <v>3.8005830999709334E-2</v>
      </c>
      <c r="R33" s="4">
        <f t="shared" si="8"/>
        <v>-4.1584681791256184E-2</v>
      </c>
      <c r="S33" s="4">
        <f t="shared" si="9"/>
        <v>4.2438008245089254E-2</v>
      </c>
      <c r="T33" s="4">
        <f t="shared" si="10"/>
        <v>-3.9380260577875137E-2</v>
      </c>
      <c r="U33" s="4">
        <f t="shared" si="11"/>
        <v>-1.1855277925087671E-2</v>
      </c>
    </row>
    <row r="34" spans="1:21" x14ac:dyDescent="0.35">
      <c r="A34" s="5">
        <v>43009</v>
      </c>
      <c r="B34" s="4">
        <v>163.48675499999999</v>
      </c>
      <c r="C34" s="4">
        <v>83.154503000000005</v>
      </c>
      <c r="D34" s="4">
        <v>2575.26001</v>
      </c>
      <c r="E34" s="4">
        <v>18.489474999999999</v>
      </c>
      <c r="F34" s="4">
        <v>43.532474999999998</v>
      </c>
      <c r="G34" s="4">
        <v>196.429993</v>
      </c>
      <c r="H34" s="4">
        <v>331.52999899999998</v>
      </c>
      <c r="I34" s="4">
        <v>64.714995999999999</v>
      </c>
      <c r="J34" s="4">
        <v>57.739902000000001</v>
      </c>
      <c r="K34" s="4">
        <v>42.727592000000001</v>
      </c>
      <c r="L34" s="4">
        <f t="shared" si="2"/>
        <v>9.6807695584706144E-2</v>
      </c>
      <c r="M34" s="4">
        <f t="shared" si="3"/>
        <v>0.11735328484546947</v>
      </c>
      <c r="N34" s="4">
        <f t="shared" si="4"/>
        <v>2.218813533034969E-2</v>
      </c>
      <c r="O34" s="4">
        <f t="shared" si="5"/>
        <v>-0.15758596922098966</v>
      </c>
      <c r="P34" s="4">
        <f t="shared" si="6"/>
        <v>-1.0422659846298532E-2</v>
      </c>
      <c r="Q34" s="4">
        <f t="shared" si="7"/>
        <v>8.3154047428043665E-2</v>
      </c>
      <c r="R34" s="4">
        <f t="shared" si="8"/>
        <v>-2.8056308506778649E-2</v>
      </c>
      <c r="S34" s="4">
        <f t="shared" si="9"/>
        <v>3.6444322125730455E-3</v>
      </c>
      <c r="T34" s="4">
        <f t="shared" si="10"/>
        <v>2.5652622215284193E-3</v>
      </c>
      <c r="U34" s="4">
        <f t="shared" si="11"/>
        <v>2.9679255271246374E-2</v>
      </c>
    </row>
    <row r="35" spans="1:21" x14ac:dyDescent="0.35">
      <c r="A35" s="5">
        <v>43040</v>
      </c>
      <c r="B35" s="4">
        <v>166.20446799999999</v>
      </c>
      <c r="C35" s="4">
        <v>92.602385999999996</v>
      </c>
      <c r="D35" s="4">
        <v>2584.8400879999999</v>
      </c>
      <c r="E35" s="4">
        <v>16.774426999999999</v>
      </c>
      <c r="F35" s="4">
        <v>46.162449000000002</v>
      </c>
      <c r="G35" s="4">
        <v>195.509995</v>
      </c>
      <c r="H35" s="4">
        <v>308.85000600000001</v>
      </c>
      <c r="I35" s="4">
        <v>65.724997999999999</v>
      </c>
      <c r="J35" s="4">
        <v>60.279240000000001</v>
      </c>
      <c r="K35" s="4">
        <v>42.532443999999998</v>
      </c>
      <c r="L35" s="4">
        <f t="shared" si="2"/>
        <v>1.6623444510841301E-2</v>
      </c>
      <c r="M35" s="4">
        <f t="shared" si="3"/>
        <v>0.11361841703268905</v>
      </c>
      <c r="N35" s="4">
        <f t="shared" si="4"/>
        <v>3.7200430103365711E-3</v>
      </c>
      <c r="O35" s="4">
        <f t="shared" si="5"/>
        <v>-9.2758069117700681E-2</v>
      </c>
      <c r="P35" s="4">
        <f t="shared" si="6"/>
        <v>6.0414070185534019E-2</v>
      </c>
      <c r="Q35" s="4">
        <f t="shared" si="7"/>
        <v>-4.6835922862349388E-3</v>
      </c>
      <c r="R35" s="4">
        <f t="shared" si="8"/>
        <v>-6.841007772572627E-2</v>
      </c>
      <c r="S35" s="4">
        <f t="shared" si="9"/>
        <v>1.5606923625553604E-2</v>
      </c>
      <c r="T35" s="4">
        <f t="shared" si="10"/>
        <v>4.3978910805910321E-2</v>
      </c>
      <c r="U35" s="4">
        <f t="shared" si="11"/>
        <v>-4.5672594889036855E-3</v>
      </c>
    </row>
    <row r="36" spans="1:21" x14ac:dyDescent="0.35">
      <c r="A36" s="5">
        <v>43070</v>
      </c>
      <c r="B36" s="4">
        <v>164.25889599999999</v>
      </c>
      <c r="C36" s="4">
        <v>94.050033999999997</v>
      </c>
      <c r="D36" s="4">
        <v>2673.610107</v>
      </c>
      <c r="E36" s="4">
        <v>16.004035999999999</v>
      </c>
      <c r="F36" s="4">
        <v>46.787754</v>
      </c>
      <c r="G36" s="4">
        <v>191.96000699999999</v>
      </c>
      <c r="H36" s="4">
        <v>311.35000600000001</v>
      </c>
      <c r="I36" s="4">
        <v>65.565002000000007</v>
      </c>
      <c r="J36" s="4">
        <v>63.283988999999998</v>
      </c>
      <c r="K36" s="4">
        <v>42.984206999999998</v>
      </c>
      <c r="L36" s="4">
        <f t="shared" si="2"/>
        <v>-1.1705894693516905E-2</v>
      </c>
      <c r="M36" s="4">
        <f t="shared" si="3"/>
        <v>1.5632944922175041E-2</v>
      </c>
      <c r="N36" s="4">
        <f t="shared" si="4"/>
        <v>3.4342557364422932E-2</v>
      </c>
      <c r="O36" s="4">
        <f t="shared" si="5"/>
        <v>-4.5926516595768074E-2</v>
      </c>
      <c r="P36" s="4">
        <f t="shared" si="6"/>
        <v>1.3545750139902557E-2</v>
      </c>
      <c r="Q36" s="4">
        <f t="shared" si="7"/>
        <v>-1.8157578081877679E-2</v>
      </c>
      <c r="R36" s="4">
        <f t="shared" si="8"/>
        <v>8.0945441199051782E-3</v>
      </c>
      <c r="S36" s="4">
        <f t="shared" si="9"/>
        <v>-2.4343249124175736E-3</v>
      </c>
      <c r="T36" s="4">
        <f t="shared" si="10"/>
        <v>4.9847161311257437E-2</v>
      </c>
      <c r="U36" s="4">
        <f t="shared" si="11"/>
        <v>1.0621609235528462E-2</v>
      </c>
    </row>
    <row r="37" spans="1:21" x14ac:dyDescent="0.35">
      <c r="A37" s="5">
        <v>43101</v>
      </c>
      <c r="B37" s="4">
        <v>162.51177999999999</v>
      </c>
      <c r="C37" s="4">
        <v>102.06147799999999</v>
      </c>
      <c r="D37" s="4">
        <v>2823.8100589999999</v>
      </c>
      <c r="E37" s="4">
        <v>15.042322</v>
      </c>
      <c r="F37" s="4">
        <v>44.883564</v>
      </c>
      <c r="G37" s="4">
        <v>270.29998799999998</v>
      </c>
      <c r="H37" s="4">
        <v>354.30999800000001</v>
      </c>
      <c r="I37" s="4">
        <v>70.419998000000007</v>
      </c>
      <c r="J37" s="4">
        <v>63.405003000000001</v>
      </c>
      <c r="K37" s="4">
        <v>44.586277000000003</v>
      </c>
      <c r="L37" s="4">
        <f t="shared" si="2"/>
        <v>-1.0636355427592781E-2</v>
      </c>
      <c r="M37" s="4">
        <f t="shared" si="3"/>
        <v>8.5182786855770853E-2</v>
      </c>
      <c r="N37" s="4">
        <f t="shared" si="4"/>
        <v>5.6178704444133087E-2</v>
      </c>
      <c r="O37" s="4">
        <f t="shared" si="5"/>
        <v>-6.0091966801374297E-2</v>
      </c>
      <c r="P37" s="4">
        <f t="shared" si="6"/>
        <v>-4.0698469945789628E-2</v>
      </c>
      <c r="Q37" s="4">
        <f t="shared" si="7"/>
        <v>0.40810574152562928</v>
      </c>
      <c r="R37" s="4">
        <f t="shared" si="8"/>
        <v>0.13797973718362488</v>
      </c>
      <c r="S37" s="4">
        <f t="shared" si="9"/>
        <v>7.4048590740529496E-2</v>
      </c>
      <c r="T37" s="4">
        <f t="shared" si="10"/>
        <v>1.9122372327067261E-3</v>
      </c>
      <c r="U37" s="4">
        <f t="shared" si="11"/>
        <v>3.7271130766702409E-2</v>
      </c>
    </row>
    <row r="38" spans="1:21" x14ac:dyDescent="0.35">
      <c r="A38" s="5">
        <v>43132</v>
      </c>
      <c r="B38" s="4">
        <v>172.887787</v>
      </c>
      <c r="C38" s="4">
        <v>86.177802999999997</v>
      </c>
      <c r="D38" s="4">
        <v>2713.830078</v>
      </c>
      <c r="E38" s="4">
        <v>13.125985</v>
      </c>
      <c r="F38" s="4">
        <v>42.030861000000002</v>
      </c>
      <c r="G38" s="4">
        <v>291.38000499999998</v>
      </c>
      <c r="H38" s="4">
        <v>343.05999800000001</v>
      </c>
      <c r="I38" s="4">
        <v>71.694999999999993</v>
      </c>
      <c r="J38" s="4">
        <v>61.626942</v>
      </c>
      <c r="K38" s="4">
        <v>40.492100000000001</v>
      </c>
      <c r="L38" s="4">
        <f t="shared" si="2"/>
        <v>6.3847722300500509E-2</v>
      </c>
      <c r="M38" s="4">
        <f t="shared" si="3"/>
        <v>-0.1556285026560168</v>
      </c>
      <c r="N38" s="4">
        <f t="shared" si="4"/>
        <v>-3.8947372061896912E-2</v>
      </c>
      <c r="O38" s="4">
        <f t="shared" si="5"/>
        <v>-0.12739635542970029</v>
      </c>
      <c r="P38" s="4">
        <f t="shared" si="6"/>
        <v>-6.355785382818524E-2</v>
      </c>
      <c r="Q38" s="4">
        <f t="shared" si="7"/>
        <v>7.7987487738993222E-2</v>
      </c>
      <c r="R38" s="4">
        <f t="shared" si="8"/>
        <v>-3.1751855898799697E-2</v>
      </c>
      <c r="S38" s="4">
        <f t="shared" si="9"/>
        <v>1.8105680718706996E-2</v>
      </c>
      <c r="T38" s="4">
        <f t="shared" si="10"/>
        <v>-2.8042913269793579E-2</v>
      </c>
      <c r="U38" s="4">
        <f t="shared" si="11"/>
        <v>-9.1825944561372608E-2</v>
      </c>
    </row>
    <row r="39" spans="1:21" x14ac:dyDescent="0.35">
      <c r="A39" s="5">
        <v>43160</v>
      </c>
      <c r="B39" s="4">
        <v>163.515457</v>
      </c>
      <c r="C39" s="4">
        <v>85.182091</v>
      </c>
      <c r="D39" s="4">
        <v>2640.8701169999999</v>
      </c>
      <c r="E39" s="4">
        <v>12.647886</v>
      </c>
      <c r="F39" s="4">
        <v>40.021641000000002</v>
      </c>
      <c r="G39" s="4">
        <v>295.35000600000001</v>
      </c>
      <c r="H39" s="4">
        <v>266.13000499999998</v>
      </c>
      <c r="I39" s="4">
        <v>71.309997999999993</v>
      </c>
      <c r="J39" s="4">
        <v>60.519145999999999</v>
      </c>
      <c r="K39" s="4">
        <v>40.688842999999999</v>
      </c>
      <c r="L39" s="4">
        <f t="shared" si="2"/>
        <v>-5.421048046615351E-2</v>
      </c>
      <c r="M39" s="4">
        <f t="shared" si="3"/>
        <v>-1.1554158557511629E-2</v>
      </c>
      <c r="N39" s="4">
        <f t="shared" si="4"/>
        <v>-2.6884498624825115E-2</v>
      </c>
      <c r="O39" s="4">
        <f t="shared" si="5"/>
        <v>-3.6423856952449651E-2</v>
      </c>
      <c r="P39" s="4">
        <f t="shared" si="6"/>
        <v>-4.7803446139254691E-2</v>
      </c>
      <c r="Q39" s="4">
        <f t="shared" si="7"/>
        <v>1.3624823021058052E-2</v>
      </c>
      <c r="R39" s="4">
        <f t="shared" si="8"/>
        <v>-0.22424646839763585</v>
      </c>
      <c r="S39" s="4">
        <f t="shared" si="9"/>
        <v>-5.3699979078039028E-3</v>
      </c>
      <c r="T39" s="4">
        <f t="shared" si="10"/>
        <v>-1.7975839203574262E-2</v>
      </c>
      <c r="U39" s="4">
        <f t="shared" si="11"/>
        <v>4.8587996177031911E-3</v>
      </c>
    </row>
    <row r="40" spans="1:21" x14ac:dyDescent="0.35">
      <c r="A40" s="5">
        <v>43191</v>
      </c>
      <c r="B40" s="4">
        <v>161.05950899999999</v>
      </c>
      <c r="C40" s="4">
        <v>85.198738000000006</v>
      </c>
      <c r="D40" s="4">
        <v>2648.0500489999999</v>
      </c>
      <c r="E40" s="4">
        <v>13.201465000000001</v>
      </c>
      <c r="F40" s="4">
        <v>38.388289999999998</v>
      </c>
      <c r="G40" s="4">
        <v>312.459991</v>
      </c>
      <c r="H40" s="4">
        <v>293.89999399999999</v>
      </c>
      <c r="I40" s="4">
        <v>70.860000999999997</v>
      </c>
      <c r="J40" s="4">
        <v>55.277340000000002</v>
      </c>
      <c r="K40" s="4">
        <v>40.840091999999999</v>
      </c>
      <c r="L40" s="4">
        <f t="shared" si="2"/>
        <v>-1.5019668752171866E-2</v>
      </c>
      <c r="M40" s="4">
        <f t="shared" si="3"/>
        <v>1.9542840290220909E-4</v>
      </c>
      <c r="N40" s="4">
        <f t="shared" si="4"/>
        <v>2.718775131643536E-3</v>
      </c>
      <c r="O40" s="4">
        <f t="shared" si="5"/>
        <v>4.3768500127215004E-2</v>
      </c>
      <c r="P40" s="4">
        <f t="shared" si="6"/>
        <v>-4.0811694852792346E-2</v>
      </c>
      <c r="Q40" s="4">
        <f t="shared" si="7"/>
        <v>5.7931216023066501E-2</v>
      </c>
      <c r="R40" s="4">
        <f t="shared" si="8"/>
        <v>0.10434745604878337</v>
      </c>
      <c r="S40" s="4">
        <f t="shared" si="9"/>
        <v>-6.3104334962958974E-3</v>
      </c>
      <c r="T40" s="4">
        <f t="shared" si="10"/>
        <v>-8.6614011374185562E-2</v>
      </c>
      <c r="U40" s="4">
        <f t="shared" si="11"/>
        <v>3.7172106368323909E-3</v>
      </c>
    </row>
    <row r="41" spans="1:21" x14ac:dyDescent="0.35">
      <c r="A41" s="5">
        <v>43221</v>
      </c>
      <c r="B41" s="4">
        <v>182.120239</v>
      </c>
      <c r="C41" s="4">
        <v>79.496986000000007</v>
      </c>
      <c r="D41" s="4">
        <v>2705.2700199999999</v>
      </c>
      <c r="E41" s="4">
        <v>13.210848</v>
      </c>
      <c r="F41" s="4">
        <v>38.341625000000001</v>
      </c>
      <c r="G41" s="4">
        <v>351.60000600000001</v>
      </c>
      <c r="H41" s="4">
        <v>284.73001099999999</v>
      </c>
      <c r="I41" s="4">
        <v>72.599997999999999</v>
      </c>
      <c r="J41" s="4">
        <v>60.429676000000001</v>
      </c>
      <c r="K41" s="4">
        <v>40.641604999999998</v>
      </c>
      <c r="L41" s="4">
        <f t="shared" si="2"/>
        <v>0.13076365456944239</v>
      </c>
      <c r="M41" s="4">
        <f t="shared" si="3"/>
        <v>-6.692296310773993E-2</v>
      </c>
      <c r="N41" s="4">
        <f t="shared" si="4"/>
        <v>2.1608341965291933E-2</v>
      </c>
      <c r="O41" s="4">
        <f t="shared" si="5"/>
        <v>7.1075445035839735E-4</v>
      </c>
      <c r="P41" s="4">
        <f t="shared" si="6"/>
        <v>-1.2156050712338606E-3</v>
      </c>
      <c r="Q41" s="4">
        <f t="shared" si="7"/>
        <v>0.12526408541053824</v>
      </c>
      <c r="R41" s="4">
        <f t="shared" si="8"/>
        <v>-3.1201031599884965E-2</v>
      </c>
      <c r="S41" s="4">
        <f t="shared" si="9"/>
        <v>2.455541878979095E-2</v>
      </c>
      <c r="T41" s="4">
        <f t="shared" si="10"/>
        <v>9.3208826618647045E-2</v>
      </c>
      <c r="U41" s="4">
        <f t="shared" si="11"/>
        <v>-4.860101686352758E-3</v>
      </c>
    </row>
    <row r="42" spans="1:21" x14ac:dyDescent="0.35">
      <c r="A42" s="5">
        <v>43252</v>
      </c>
      <c r="B42" s="4">
        <v>181.10064700000001</v>
      </c>
      <c r="C42" s="4">
        <v>83.012039000000001</v>
      </c>
      <c r="D42" s="4">
        <v>2718.3701169999999</v>
      </c>
      <c r="E42" s="4">
        <v>12.76986</v>
      </c>
      <c r="F42" s="4">
        <v>39.621040000000001</v>
      </c>
      <c r="G42" s="4">
        <v>391.42999300000002</v>
      </c>
      <c r="H42" s="4">
        <v>342.95001200000002</v>
      </c>
      <c r="I42" s="4">
        <v>74.089995999999999</v>
      </c>
      <c r="J42" s="4">
        <v>66.113799999999998</v>
      </c>
      <c r="K42" s="4">
        <v>41.454441000000003</v>
      </c>
      <c r="L42" s="4">
        <f t="shared" si="2"/>
        <v>-5.5984552051899783E-3</v>
      </c>
      <c r="M42" s="4">
        <f t="shared" si="3"/>
        <v>4.4216179466225247E-2</v>
      </c>
      <c r="N42" s="4">
        <f t="shared" si="4"/>
        <v>4.8424360241865472E-3</v>
      </c>
      <c r="O42" s="4">
        <f t="shared" si="5"/>
        <v>-3.3380748911803426E-2</v>
      </c>
      <c r="P42" s="4">
        <f t="shared" si="6"/>
        <v>3.3368825656189482E-2</v>
      </c>
      <c r="Q42" s="4">
        <f t="shared" si="7"/>
        <v>0.11328209988710869</v>
      </c>
      <c r="R42" s="4">
        <f t="shared" si="8"/>
        <v>0.20447440997008215</v>
      </c>
      <c r="S42" s="4">
        <f t="shared" si="9"/>
        <v>2.0523388995134617E-2</v>
      </c>
      <c r="T42" s="4">
        <f t="shared" si="10"/>
        <v>9.4061798378664019E-2</v>
      </c>
      <c r="U42" s="4">
        <f t="shared" si="11"/>
        <v>2.0000095960777342E-2</v>
      </c>
    </row>
    <row r="43" spans="1:21" x14ac:dyDescent="0.35">
      <c r="A43" s="5">
        <v>43282</v>
      </c>
      <c r="B43" s="4">
        <v>186.16842700000001</v>
      </c>
      <c r="C43" s="4">
        <v>86.481773000000004</v>
      </c>
      <c r="D43" s="4">
        <v>2816.290039</v>
      </c>
      <c r="E43" s="4">
        <v>12.906717</v>
      </c>
      <c r="F43" s="4">
        <v>40.383709000000003</v>
      </c>
      <c r="G43" s="4">
        <v>337.45001200000002</v>
      </c>
      <c r="H43" s="4">
        <v>298.14001500000001</v>
      </c>
      <c r="I43" s="4">
        <v>75.480002999999996</v>
      </c>
      <c r="J43" s="4">
        <v>67.211440999999994</v>
      </c>
      <c r="K43" s="4">
        <v>44.465034000000003</v>
      </c>
      <c r="L43" s="4">
        <f t="shared" si="2"/>
        <v>2.7983224157117403E-2</v>
      </c>
      <c r="M43" s="4">
        <f t="shared" si="3"/>
        <v>4.1797961377626258E-2</v>
      </c>
      <c r="N43" s="4">
        <f t="shared" si="4"/>
        <v>3.6021556221367268E-2</v>
      </c>
      <c r="O43" s="4">
        <f t="shared" si="5"/>
        <v>1.0717188755397622E-2</v>
      </c>
      <c r="P43" s="4">
        <f t="shared" si="6"/>
        <v>1.9249090887064169E-2</v>
      </c>
      <c r="Q43" s="4">
        <f t="shared" si="7"/>
        <v>-0.13790456011376728</v>
      </c>
      <c r="R43" s="4">
        <f t="shared" si="8"/>
        <v>-0.13066043280966555</v>
      </c>
      <c r="S43" s="4">
        <f t="shared" si="9"/>
        <v>1.8761061884791985E-2</v>
      </c>
      <c r="T43" s="4">
        <f t="shared" si="10"/>
        <v>1.6602297856120662E-2</v>
      </c>
      <c r="U43" s="4">
        <f t="shared" si="11"/>
        <v>7.2624136941081829E-2</v>
      </c>
    </row>
    <row r="44" spans="1:21" x14ac:dyDescent="0.35">
      <c r="A44" s="5">
        <v>43313</v>
      </c>
      <c r="B44" s="4">
        <v>222.69967700000001</v>
      </c>
      <c r="C44" s="4">
        <v>92.907570000000007</v>
      </c>
      <c r="D44" s="4">
        <v>2901.5200199999999</v>
      </c>
      <c r="E44" s="4">
        <v>12.253333</v>
      </c>
      <c r="F44" s="4">
        <v>40.129486</v>
      </c>
      <c r="G44" s="4">
        <v>367.67999300000002</v>
      </c>
      <c r="H44" s="4">
        <v>301.66000400000001</v>
      </c>
      <c r="I44" s="4">
        <v>80.069999999999993</v>
      </c>
      <c r="J44" s="4">
        <v>67.930580000000006</v>
      </c>
      <c r="K44" s="4">
        <v>42.500675000000001</v>
      </c>
      <c r="L44" s="4">
        <f t="shared" si="2"/>
        <v>0.1962268822306803</v>
      </c>
      <c r="M44" s="4">
        <f t="shared" si="3"/>
        <v>7.4302327266116519E-2</v>
      </c>
      <c r="N44" s="4">
        <f t="shared" si="4"/>
        <v>3.0263211466054596E-2</v>
      </c>
      <c r="O44" s="4">
        <f t="shared" si="5"/>
        <v>-5.0623562909142605E-2</v>
      </c>
      <c r="P44" s="4">
        <f t="shared" si="6"/>
        <v>-6.2951870022638357E-3</v>
      </c>
      <c r="Q44" s="4">
        <f t="shared" si="7"/>
        <v>8.9583582530736505E-2</v>
      </c>
      <c r="R44" s="4">
        <f t="shared" si="8"/>
        <v>1.1806496353734985E-2</v>
      </c>
      <c r="S44" s="4">
        <f t="shared" si="9"/>
        <v>6.0810768648220659E-2</v>
      </c>
      <c r="T44" s="4">
        <f t="shared" si="10"/>
        <v>1.0699651566762558E-2</v>
      </c>
      <c r="U44" s="4">
        <f t="shared" si="11"/>
        <v>-4.4177611558781305E-2</v>
      </c>
    </row>
    <row r="45" spans="1:21" x14ac:dyDescent="0.35">
      <c r="A45" s="5">
        <v>43344</v>
      </c>
      <c r="B45" s="4">
        <v>221.625168</v>
      </c>
      <c r="C45" s="4">
        <v>91.546272000000002</v>
      </c>
      <c r="D45" s="4">
        <v>2913.9799800000001</v>
      </c>
      <c r="E45" s="4">
        <v>10.690891000000001</v>
      </c>
      <c r="F45" s="4">
        <v>42.652878000000001</v>
      </c>
      <c r="G45" s="4">
        <v>374.13000499999998</v>
      </c>
      <c r="H45" s="4">
        <v>264.76998900000001</v>
      </c>
      <c r="I45" s="4">
        <v>82.379997000000003</v>
      </c>
      <c r="J45" s="4">
        <v>66.776923999999994</v>
      </c>
      <c r="K45" s="4">
        <v>44.045459999999999</v>
      </c>
      <c r="L45" s="4">
        <f t="shared" si="2"/>
        <v>-4.8249239265848454E-3</v>
      </c>
      <c r="M45" s="4">
        <f t="shared" si="3"/>
        <v>-1.4652175274845747E-2</v>
      </c>
      <c r="N45" s="4">
        <f t="shared" si="4"/>
        <v>4.2942871026614426E-3</v>
      </c>
      <c r="O45" s="4">
        <f t="shared" si="5"/>
        <v>-0.12751159215211072</v>
      </c>
      <c r="P45" s="4">
        <f t="shared" si="6"/>
        <v>6.2881243981046886E-2</v>
      </c>
      <c r="Q45" s="4">
        <f t="shared" si="7"/>
        <v>1.7542461169487655E-2</v>
      </c>
      <c r="R45" s="4">
        <f t="shared" si="8"/>
        <v>-0.12229004346230798</v>
      </c>
      <c r="S45" s="4">
        <f t="shared" si="9"/>
        <v>2.8849718995878737E-2</v>
      </c>
      <c r="T45" s="4">
        <f t="shared" si="10"/>
        <v>-1.6982866920906781E-2</v>
      </c>
      <c r="U45" s="4">
        <f t="shared" si="11"/>
        <v>3.6347305072213398E-2</v>
      </c>
    </row>
    <row r="46" spans="1:21" x14ac:dyDescent="0.35">
      <c r="A46" s="5">
        <v>43374</v>
      </c>
      <c r="B46" s="4">
        <v>214.87058999999999</v>
      </c>
      <c r="C46" s="4">
        <v>97.755927999999997</v>
      </c>
      <c r="D46" s="4">
        <v>2711.73999</v>
      </c>
      <c r="E46" s="4">
        <v>9.6588790000000007</v>
      </c>
      <c r="F46" s="4">
        <v>36.289906000000002</v>
      </c>
      <c r="G46" s="4">
        <v>301.77999899999998</v>
      </c>
      <c r="H46" s="4">
        <v>337.32000699999998</v>
      </c>
      <c r="I46" s="4">
        <v>79.300003000000004</v>
      </c>
      <c r="J46" s="4">
        <v>62.447201</v>
      </c>
      <c r="K46" s="4">
        <v>46.045349000000002</v>
      </c>
      <c r="L46" s="4">
        <f t="shared" si="2"/>
        <v>-3.0477486203191573E-2</v>
      </c>
      <c r="M46" s="4">
        <f t="shared" si="3"/>
        <v>6.7830790531808738E-2</v>
      </c>
      <c r="N46" s="4">
        <f t="shared" si="4"/>
        <v>-6.9403356024429486E-2</v>
      </c>
      <c r="O46" s="4">
        <f t="shared" si="5"/>
        <v>-9.6531898042922726E-2</v>
      </c>
      <c r="P46" s="4">
        <f t="shared" si="6"/>
        <v>-0.14918036714896465</v>
      </c>
      <c r="Q46" s="4">
        <f t="shared" si="7"/>
        <v>-0.19338199297861713</v>
      </c>
      <c r="R46" s="4">
        <f t="shared" si="8"/>
        <v>0.27401148549354648</v>
      </c>
      <c r="S46" s="4">
        <f t="shared" si="9"/>
        <v>-3.7387643993237796E-2</v>
      </c>
      <c r="T46" s="4">
        <f t="shared" si="10"/>
        <v>-6.4838611014787051E-2</v>
      </c>
      <c r="U46" s="4">
        <f t="shared" si="11"/>
        <v>4.5405110992143172E-2</v>
      </c>
    </row>
    <row r="47" spans="1:21" x14ac:dyDescent="0.35">
      <c r="A47" s="5">
        <v>43405</v>
      </c>
      <c r="B47" s="4">
        <v>175.324814</v>
      </c>
      <c r="C47" s="4">
        <v>95.192131000000003</v>
      </c>
      <c r="D47" s="4">
        <v>2760.169922</v>
      </c>
      <c r="E47" s="4">
        <v>7.1724350000000001</v>
      </c>
      <c r="F47" s="4">
        <v>40.154369000000003</v>
      </c>
      <c r="G47" s="4">
        <v>286.13000499999998</v>
      </c>
      <c r="H47" s="4">
        <v>350.48001099999999</v>
      </c>
      <c r="I47" s="4">
        <v>79.129997000000003</v>
      </c>
      <c r="J47" s="4">
        <v>60.701962000000002</v>
      </c>
      <c r="K47" s="4">
        <v>48.468800000000002</v>
      </c>
      <c r="L47" s="4">
        <f t="shared" si="2"/>
        <v>-0.18404461960103513</v>
      </c>
      <c r="M47" s="4">
        <f t="shared" si="3"/>
        <v>-2.6226511808061348E-2</v>
      </c>
      <c r="N47" s="4">
        <f t="shared" si="4"/>
        <v>1.7859356788848979E-2</v>
      </c>
      <c r="O47" s="4">
        <f t="shared" si="5"/>
        <v>-0.25742573232359578</v>
      </c>
      <c r="P47" s="4">
        <f t="shared" si="6"/>
        <v>0.10648864728390306</v>
      </c>
      <c r="Q47" s="4">
        <f t="shared" si="7"/>
        <v>-5.1858950400486936E-2</v>
      </c>
      <c r="R47" s="4">
        <f t="shared" si="8"/>
        <v>3.90134107876976E-2</v>
      </c>
      <c r="S47" s="4">
        <f t="shared" si="9"/>
        <v>-2.1438334624023225E-3</v>
      </c>
      <c r="T47" s="4">
        <f t="shared" si="10"/>
        <v>-2.794743354469964E-2</v>
      </c>
      <c r="U47" s="4">
        <f t="shared" si="11"/>
        <v>5.2631830415706071E-2</v>
      </c>
    </row>
    <row r="48" spans="1:21" x14ac:dyDescent="0.35">
      <c r="A48" s="5">
        <v>43435</v>
      </c>
      <c r="B48" s="4">
        <v>155.405045</v>
      </c>
      <c r="C48" s="4">
        <v>90.805396999999999</v>
      </c>
      <c r="D48" s="4">
        <v>2506.8500979999999</v>
      </c>
      <c r="E48" s="4">
        <v>7.2393780000000003</v>
      </c>
      <c r="F48" s="4">
        <v>32.396954000000001</v>
      </c>
      <c r="G48" s="4">
        <v>267.66000400000001</v>
      </c>
      <c r="H48" s="4">
        <v>332.79998799999998</v>
      </c>
      <c r="I48" s="4">
        <v>73.489998</v>
      </c>
      <c r="J48" s="4">
        <v>54.855175000000003</v>
      </c>
      <c r="K48" s="4">
        <v>45.895733</v>
      </c>
      <c r="L48" s="4">
        <f t="shared" si="2"/>
        <v>-0.11361637035588135</v>
      </c>
      <c r="M48" s="4">
        <f t="shared" si="3"/>
        <v>-4.6082947759621073E-2</v>
      </c>
      <c r="N48" s="4">
        <f t="shared" si="4"/>
        <v>-9.1776894596563907E-2</v>
      </c>
      <c r="O48" s="4">
        <f t="shared" si="5"/>
        <v>9.3333714421950376E-3</v>
      </c>
      <c r="P48" s="4">
        <f t="shared" si="6"/>
        <v>-0.19318981204760066</v>
      </c>
      <c r="Q48" s="4">
        <f t="shared" si="7"/>
        <v>-6.455108054815839E-2</v>
      </c>
      <c r="R48" s="4">
        <f t="shared" si="8"/>
        <v>-5.0445167898605203E-2</v>
      </c>
      <c r="S48" s="4">
        <f t="shared" si="9"/>
        <v>-7.1275106961017576E-2</v>
      </c>
      <c r="T48" s="4">
        <f t="shared" si="10"/>
        <v>-9.631957200987995E-2</v>
      </c>
      <c r="U48" s="4">
        <f t="shared" si="11"/>
        <v>-5.3087078698049073E-2</v>
      </c>
    </row>
    <row r="49" spans="1:21" x14ac:dyDescent="0.35">
      <c r="A49" s="5">
        <v>43466</v>
      </c>
      <c r="B49" s="4">
        <v>163.97624200000001</v>
      </c>
      <c r="C49" s="4">
        <v>93.927734000000001</v>
      </c>
      <c r="D49" s="4">
        <v>2704.1000979999999</v>
      </c>
      <c r="E49" s="4">
        <v>9.7301590000000004</v>
      </c>
      <c r="F49" s="4">
        <v>35.361823999999999</v>
      </c>
      <c r="G49" s="4">
        <v>339.5</v>
      </c>
      <c r="H49" s="4">
        <v>307.01998900000001</v>
      </c>
      <c r="I49" s="4">
        <v>82.93</v>
      </c>
      <c r="J49" s="4">
        <v>56.779578999999998</v>
      </c>
      <c r="K49" s="4">
        <v>46.651778999999998</v>
      </c>
      <c r="L49" s="4">
        <f t="shared" si="2"/>
        <v>5.5153917300432731E-2</v>
      </c>
      <c r="M49" s="4">
        <f t="shared" si="3"/>
        <v>3.4384927583103853E-2</v>
      </c>
      <c r="N49" s="4">
        <f t="shared" si="4"/>
        <v>7.8684401655036762E-2</v>
      </c>
      <c r="O49" s="4">
        <f t="shared" si="5"/>
        <v>0.34406008361491836</v>
      </c>
      <c r="P49" s="4">
        <f t="shared" si="6"/>
        <v>9.1516937055255099E-2</v>
      </c>
      <c r="Q49" s="4">
        <f t="shared" si="7"/>
        <v>0.26840019026525908</v>
      </c>
      <c r="R49" s="4">
        <f t="shared" si="8"/>
        <v>-7.746394209605556E-2</v>
      </c>
      <c r="S49" s="4">
        <f t="shared" si="9"/>
        <v>0.12845288143836942</v>
      </c>
      <c r="T49" s="4">
        <f t="shared" si="10"/>
        <v>3.5081539708878839E-2</v>
      </c>
      <c r="U49" s="4">
        <f t="shared" si="11"/>
        <v>1.6473121804155388E-2</v>
      </c>
    </row>
    <row r="50" spans="1:21" x14ac:dyDescent="0.35">
      <c r="A50" s="5">
        <v>43497</v>
      </c>
      <c r="B50" s="4">
        <v>170.586929</v>
      </c>
      <c r="C50" s="4">
        <v>97.024994000000007</v>
      </c>
      <c r="D50" s="4">
        <v>2784.48999</v>
      </c>
      <c r="E50" s="4">
        <v>10.348445999999999</v>
      </c>
      <c r="F50" s="4">
        <v>35.611258999999997</v>
      </c>
      <c r="G50" s="4">
        <v>358.10000600000001</v>
      </c>
      <c r="H50" s="4">
        <v>319.88000499999998</v>
      </c>
      <c r="I50" s="4">
        <v>84.690002000000007</v>
      </c>
      <c r="J50" s="4">
        <v>54.133521999999999</v>
      </c>
      <c r="K50" s="4">
        <v>43.947471999999998</v>
      </c>
      <c r="L50" s="4">
        <f t="shared" si="2"/>
        <v>4.0314907326635563E-2</v>
      </c>
      <c r="M50" s="4">
        <f t="shared" si="3"/>
        <v>3.297492516959899E-2</v>
      </c>
      <c r="N50" s="4">
        <f t="shared" si="4"/>
        <v>2.9728889126352298E-2</v>
      </c>
      <c r="O50" s="4">
        <f t="shared" si="5"/>
        <v>6.3543360391130177E-2</v>
      </c>
      <c r="P50" s="4">
        <f t="shared" si="6"/>
        <v>7.0537933789840412E-3</v>
      </c>
      <c r="Q50" s="4">
        <f t="shared" si="7"/>
        <v>5.478646833578793E-2</v>
      </c>
      <c r="R50" s="4">
        <f t="shared" si="8"/>
        <v>4.188657566527354E-2</v>
      </c>
      <c r="S50" s="4">
        <f t="shared" si="9"/>
        <v>2.1222742071626666E-2</v>
      </c>
      <c r="T50" s="4">
        <f t="shared" si="10"/>
        <v>-4.660226522637656E-2</v>
      </c>
      <c r="U50" s="4">
        <f t="shared" si="11"/>
        <v>-5.7967928725719098E-2</v>
      </c>
    </row>
    <row r="51" spans="1:21" x14ac:dyDescent="0.35">
      <c r="A51" s="5">
        <v>43525</v>
      </c>
      <c r="B51" s="4">
        <v>187.940842</v>
      </c>
      <c r="C51" s="4">
        <v>95.593979000000004</v>
      </c>
      <c r="D51" s="4">
        <v>2834.3999020000001</v>
      </c>
      <c r="E51" s="4">
        <v>9.9500449999999994</v>
      </c>
      <c r="F51" s="4">
        <v>34.210597999999997</v>
      </c>
      <c r="G51" s="4">
        <v>356.55999800000001</v>
      </c>
      <c r="H51" s="4">
        <v>279.85998499999999</v>
      </c>
      <c r="I51" s="4">
        <v>88.279999000000004</v>
      </c>
      <c r="J51" s="4">
        <v>55.211188999999997</v>
      </c>
      <c r="K51" s="4">
        <v>45.420783999999998</v>
      </c>
      <c r="L51" s="4">
        <f t="shared" si="2"/>
        <v>0.10173061383853166</v>
      </c>
      <c r="M51" s="4">
        <f t="shared" si="3"/>
        <v>-1.4748931600036985E-2</v>
      </c>
      <c r="N51" s="4">
        <f t="shared" si="4"/>
        <v>1.7924256211817147E-2</v>
      </c>
      <c r="O51" s="4">
        <f t="shared" si="5"/>
        <v>-3.8498630615649954E-2</v>
      </c>
      <c r="P51" s="4">
        <f t="shared" si="6"/>
        <v>-3.9331970824171059E-2</v>
      </c>
      <c r="Q51" s="4">
        <f t="shared" si="7"/>
        <v>-4.3004969958029271E-3</v>
      </c>
      <c r="R51" s="4">
        <f t="shared" si="8"/>
        <v>-0.12510947659888894</v>
      </c>
      <c r="S51" s="4">
        <f t="shared" si="9"/>
        <v>4.2389856124929626E-2</v>
      </c>
      <c r="T51" s="4">
        <f t="shared" si="10"/>
        <v>1.990757224331352E-2</v>
      </c>
      <c r="U51" s="4">
        <f t="shared" si="11"/>
        <v>3.3524385657495825E-2</v>
      </c>
    </row>
    <row r="52" spans="1:21" x14ac:dyDescent="0.35">
      <c r="A52" s="5">
        <v>43556</v>
      </c>
      <c r="B52" s="4">
        <v>198.54745500000001</v>
      </c>
      <c r="C52" s="4">
        <v>101.340942</v>
      </c>
      <c r="D52" s="4">
        <v>2945.830078</v>
      </c>
      <c r="E52" s="4">
        <v>10.140055</v>
      </c>
      <c r="F52" s="4">
        <v>36.084395999999998</v>
      </c>
      <c r="G52" s="4">
        <v>370.540009</v>
      </c>
      <c r="H52" s="4">
        <v>238.69000199999999</v>
      </c>
      <c r="I52" s="4">
        <v>87.239998</v>
      </c>
      <c r="J52" s="4">
        <v>58.598145000000002</v>
      </c>
      <c r="K52" s="4">
        <v>47.968349000000003</v>
      </c>
      <c r="L52" s="4">
        <f t="shared" si="2"/>
        <v>5.6435912956056766E-2</v>
      </c>
      <c r="M52" s="4">
        <f t="shared" si="3"/>
        <v>6.0118462063389888E-2</v>
      </c>
      <c r="N52" s="4">
        <f t="shared" si="4"/>
        <v>3.9313498395682656E-2</v>
      </c>
      <c r="O52" s="4">
        <f t="shared" si="5"/>
        <v>1.9096396046450081E-2</v>
      </c>
      <c r="P52" s="4">
        <f t="shared" si="6"/>
        <v>5.4772442153744327E-2</v>
      </c>
      <c r="Q52" s="4">
        <f t="shared" si="7"/>
        <v>3.9208018505766384E-2</v>
      </c>
      <c r="R52" s="4">
        <f t="shared" si="8"/>
        <v>-0.14710921606030958</v>
      </c>
      <c r="S52" s="4">
        <f t="shared" si="9"/>
        <v>-1.1780709240832743E-2</v>
      </c>
      <c r="T52" s="4">
        <f t="shared" si="10"/>
        <v>6.1345463869651562E-2</v>
      </c>
      <c r="U52" s="4">
        <f t="shared" si="11"/>
        <v>5.6088089540682562E-2</v>
      </c>
    </row>
    <row r="53" spans="1:21" x14ac:dyDescent="0.35">
      <c r="A53" s="5">
        <v>43586</v>
      </c>
      <c r="B53" s="4">
        <v>173.218231</v>
      </c>
      <c r="C53" s="4">
        <v>99.961348999999998</v>
      </c>
      <c r="D53" s="4">
        <v>2752.0600589999999</v>
      </c>
      <c r="E53" s="4">
        <v>9.4122050000000002</v>
      </c>
      <c r="F53" s="4">
        <v>31.713175</v>
      </c>
      <c r="G53" s="4">
        <v>343.27999899999998</v>
      </c>
      <c r="H53" s="4">
        <v>185.16000399999999</v>
      </c>
      <c r="I53" s="4">
        <v>85.860000999999997</v>
      </c>
      <c r="J53" s="4">
        <v>51.076591000000001</v>
      </c>
      <c r="K53" s="4">
        <v>48.036788999999999</v>
      </c>
      <c r="L53" s="4">
        <f t="shared" si="2"/>
        <v>-0.12757264503843679</v>
      </c>
      <c r="M53" s="4">
        <f t="shared" si="3"/>
        <v>-1.3613382437277943E-2</v>
      </c>
      <c r="N53" s="4">
        <f t="shared" si="4"/>
        <v>-6.577773118928687E-2</v>
      </c>
      <c r="O53" s="4">
        <f t="shared" si="5"/>
        <v>-7.1779689557896931E-2</v>
      </c>
      <c r="P53" s="4">
        <f t="shared" si="6"/>
        <v>-0.12113881579173447</v>
      </c>
      <c r="Q53" s="4">
        <f t="shared" si="7"/>
        <v>-7.3568330916729763E-2</v>
      </c>
      <c r="R53" s="4">
        <f t="shared" si="8"/>
        <v>-0.22426577381318225</v>
      </c>
      <c r="S53" s="4">
        <f t="shared" si="9"/>
        <v>-1.5818397886712465E-2</v>
      </c>
      <c r="T53" s="4">
        <f t="shared" si="10"/>
        <v>-0.12835822703943955</v>
      </c>
      <c r="U53" s="4">
        <f t="shared" si="11"/>
        <v>1.4267741422577807E-3</v>
      </c>
    </row>
    <row r="54" spans="1:21" x14ac:dyDescent="0.35">
      <c r="A54" s="5">
        <v>43617</v>
      </c>
      <c r="B54" s="4">
        <v>196.580658</v>
      </c>
      <c r="C54" s="4">
        <v>109.45781700000001</v>
      </c>
      <c r="D54" s="4">
        <v>2941.76001</v>
      </c>
      <c r="E54" s="4">
        <v>10.469084000000001</v>
      </c>
      <c r="F54" s="4">
        <v>35.115810000000003</v>
      </c>
      <c r="G54" s="4">
        <v>367.32000699999998</v>
      </c>
      <c r="H54" s="4">
        <v>223.46000699999999</v>
      </c>
      <c r="I54" s="4">
        <v>91.160004000000001</v>
      </c>
      <c r="J54" s="4">
        <v>52.623824999999997</v>
      </c>
      <c r="K54" s="4">
        <v>49.786957000000001</v>
      </c>
      <c r="L54" s="4">
        <f t="shared" si="2"/>
        <v>0.13487279523135176</v>
      </c>
      <c r="M54" s="4">
        <f t="shared" si="3"/>
        <v>9.5001398990723906E-2</v>
      </c>
      <c r="N54" s="4">
        <f t="shared" si="4"/>
        <v>6.8930163925612131E-2</v>
      </c>
      <c r="O54" s="4">
        <f t="shared" si="5"/>
        <v>0.1122881407704146</v>
      </c>
      <c r="P54" s="4">
        <f t="shared" si="6"/>
        <v>0.10729405050109309</v>
      </c>
      <c r="Q54" s="4">
        <f t="shared" si="7"/>
        <v>7.0030319476900305E-2</v>
      </c>
      <c r="R54" s="4">
        <f t="shared" si="8"/>
        <v>0.20684814307953903</v>
      </c>
      <c r="S54" s="4">
        <f t="shared" si="9"/>
        <v>6.1728429283386621E-2</v>
      </c>
      <c r="T54" s="4">
        <f t="shared" si="10"/>
        <v>3.0292428874119537E-2</v>
      </c>
      <c r="U54" s="4">
        <f t="shared" si="11"/>
        <v>3.6433909019189414E-2</v>
      </c>
    </row>
    <row r="55" spans="1:21" x14ac:dyDescent="0.35">
      <c r="A55" s="5">
        <v>43647</v>
      </c>
      <c r="B55" s="4">
        <v>211.59835799999999</v>
      </c>
      <c r="C55" s="4">
        <v>109.34884599999999</v>
      </c>
      <c r="D55" s="4">
        <v>2980.3798830000001</v>
      </c>
      <c r="E55" s="4">
        <v>10.429258000000001</v>
      </c>
      <c r="F55" s="4">
        <v>35.066806999999997</v>
      </c>
      <c r="G55" s="4">
        <v>322.98998999999998</v>
      </c>
      <c r="H55" s="4">
        <v>241.61000100000001</v>
      </c>
      <c r="I55" s="4">
        <v>105.43</v>
      </c>
      <c r="J55" s="4">
        <v>57.191699999999997</v>
      </c>
      <c r="K55" s="4">
        <v>51.860619</v>
      </c>
      <c r="L55" s="4">
        <f t="shared" si="2"/>
        <v>7.6394596257786329E-2</v>
      </c>
      <c r="M55" s="4">
        <f t="shared" si="3"/>
        <v>-9.9555246931348762E-4</v>
      </c>
      <c r="N55" s="4">
        <f t="shared" si="4"/>
        <v>1.3128152149977756E-2</v>
      </c>
      <c r="O55" s="4">
        <f t="shared" si="5"/>
        <v>-3.8041532573431791E-3</v>
      </c>
      <c r="P55" s="4">
        <f t="shared" si="6"/>
        <v>-1.3954683090040554E-3</v>
      </c>
      <c r="Q55" s="4">
        <f t="shared" si="7"/>
        <v>-0.12068500532289272</v>
      </c>
      <c r="R55" s="4">
        <f t="shared" si="8"/>
        <v>8.1222560777956199E-2</v>
      </c>
      <c r="S55" s="4">
        <f t="shared" si="9"/>
        <v>0.15653790449592342</v>
      </c>
      <c r="T55" s="4">
        <f t="shared" si="10"/>
        <v>8.6802413165519621E-2</v>
      </c>
      <c r="U55" s="4">
        <f t="shared" si="11"/>
        <v>4.1650707834985701E-2</v>
      </c>
    </row>
    <row r="56" spans="1:21" x14ac:dyDescent="0.35">
      <c r="A56" s="5">
        <v>43678</v>
      </c>
      <c r="B56" s="4">
        <v>207.32745399999999</v>
      </c>
      <c r="C56" s="4">
        <v>113.192604</v>
      </c>
      <c r="D56" s="4">
        <v>2926.459961</v>
      </c>
      <c r="E56" s="4">
        <v>8.233625</v>
      </c>
      <c r="F56" s="4">
        <v>31.264144999999999</v>
      </c>
      <c r="G56" s="4">
        <v>293.75</v>
      </c>
      <c r="H56" s="4">
        <v>225.61000100000001</v>
      </c>
      <c r="I56" s="4">
        <v>106.94000200000001</v>
      </c>
      <c r="J56" s="4">
        <v>61.690804</v>
      </c>
      <c r="K56" s="4">
        <v>54.235390000000002</v>
      </c>
      <c r="L56" s="4">
        <f t="shared" si="2"/>
        <v>-2.0184012959117537E-2</v>
      </c>
      <c r="M56" s="4">
        <f t="shared" si="3"/>
        <v>3.5151335753465629E-2</v>
      </c>
      <c r="N56" s="4">
        <f t="shared" si="4"/>
        <v>-1.8091627281326739E-2</v>
      </c>
      <c r="O56" s="4">
        <f t="shared" si="5"/>
        <v>-0.21052629055681626</v>
      </c>
      <c r="P56" s="4">
        <f t="shared" si="6"/>
        <v>-0.10844049759078433</v>
      </c>
      <c r="Q56" s="4">
        <f t="shared" si="7"/>
        <v>-9.0529090390695899E-2</v>
      </c>
      <c r="R56" s="4">
        <f t="shared" si="8"/>
        <v>-6.622242429443137E-2</v>
      </c>
      <c r="S56" s="4">
        <f t="shared" si="9"/>
        <v>1.4322318125770561E-2</v>
      </c>
      <c r="T56" s="4">
        <f t="shared" si="10"/>
        <v>7.8667079313956556E-2</v>
      </c>
      <c r="U56" s="4">
        <f t="shared" si="11"/>
        <v>4.5791412555256983E-2</v>
      </c>
    </row>
    <row r="57" spans="1:21" x14ac:dyDescent="0.35">
      <c r="A57" s="5">
        <v>43709</v>
      </c>
      <c r="B57" s="4">
        <v>223.29959099999999</v>
      </c>
      <c r="C57" s="4">
        <v>118.150047</v>
      </c>
      <c r="D57" s="4">
        <v>2976.73999</v>
      </c>
      <c r="E57" s="4">
        <v>8.9222560000000009</v>
      </c>
      <c r="F57" s="4">
        <v>35.253017</v>
      </c>
      <c r="G57" s="4">
        <v>267.61999500000002</v>
      </c>
      <c r="H57" s="4">
        <v>240.86999499999999</v>
      </c>
      <c r="I57" s="4">
        <v>103.589996</v>
      </c>
      <c r="J57" s="4">
        <v>63.790947000000003</v>
      </c>
      <c r="K57" s="4">
        <v>53.644157</v>
      </c>
      <c r="L57" s="4">
        <f t="shared" si="2"/>
        <v>7.7038215112601449E-2</v>
      </c>
      <c r="M57" s="4">
        <f t="shared" si="3"/>
        <v>4.3796527554043951E-2</v>
      </c>
      <c r="N57" s="4">
        <f t="shared" si="4"/>
        <v>1.7181177829208583E-2</v>
      </c>
      <c r="O57" s="4">
        <f t="shared" si="5"/>
        <v>8.3636429883556795E-2</v>
      </c>
      <c r="P57" s="4">
        <f t="shared" si="6"/>
        <v>0.12758615340352342</v>
      </c>
      <c r="Q57" s="4">
        <f t="shared" si="7"/>
        <v>-8.895320851063826E-2</v>
      </c>
      <c r="R57" s="4">
        <f t="shared" si="8"/>
        <v>6.7638818901472275E-2</v>
      </c>
      <c r="S57" s="4">
        <f t="shared" si="9"/>
        <v>-3.1326032703833384E-2</v>
      </c>
      <c r="T57" s="4">
        <f t="shared" si="10"/>
        <v>3.4043047971947349E-2</v>
      </c>
      <c r="U57" s="4">
        <f t="shared" si="11"/>
        <v>-1.0901239946831787E-2</v>
      </c>
    </row>
    <row r="58" spans="1:21" x14ac:dyDescent="0.35">
      <c r="A58" s="5">
        <v>43739</v>
      </c>
      <c r="B58" s="4">
        <v>248.01538099999999</v>
      </c>
      <c r="C58" s="4">
        <v>118.568169</v>
      </c>
      <c r="D58" s="4">
        <v>3037.5600589999999</v>
      </c>
      <c r="E58" s="4">
        <v>9.9709599999999998</v>
      </c>
      <c r="F58" s="4">
        <v>38.528525999999999</v>
      </c>
      <c r="G58" s="4">
        <v>287.41000400000001</v>
      </c>
      <c r="H58" s="4">
        <v>314.92001299999998</v>
      </c>
      <c r="I58" s="4">
        <v>103.449997</v>
      </c>
      <c r="J58" s="4">
        <v>62.978068999999998</v>
      </c>
      <c r="K58" s="4">
        <v>54.026440000000001</v>
      </c>
      <c r="L58" s="4">
        <f t="shared" si="2"/>
        <v>0.11068443918466464</v>
      </c>
      <c r="M58" s="4">
        <f t="shared" si="3"/>
        <v>3.5389067598086132E-3</v>
      </c>
      <c r="N58" s="4">
        <f t="shared" si="4"/>
        <v>2.0431770730503063E-2</v>
      </c>
      <c r="O58" s="4">
        <f t="shared" si="5"/>
        <v>0.11753798590849662</v>
      </c>
      <c r="P58" s="4">
        <f t="shared" si="6"/>
        <v>9.2914288725983285E-2</v>
      </c>
      <c r="Q58" s="4">
        <f t="shared" si="7"/>
        <v>7.3948170427250659E-2</v>
      </c>
      <c r="R58" s="4">
        <f t="shared" si="8"/>
        <v>0.30742732402182349</v>
      </c>
      <c r="S58" s="4">
        <f t="shared" si="9"/>
        <v>-1.3514722020068204E-3</v>
      </c>
      <c r="T58" s="4">
        <f t="shared" si="10"/>
        <v>-1.274284264818959E-2</v>
      </c>
      <c r="U58" s="4">
        <f t="shared" si="11"/>
        <v>7.126274721774406E-3</v>
      </c>
    </row>
    <row r="59" spans="1:21" x14ac:dyDescent="0.35">
      <c r="A59" s="5">
        <v>43770</v>
      </c>
      <c r="B59" s="4">
        <v>266.45004299999999</v>
      </c>
      <c r="C59" s="4">
        <v>118.558212</v>
      </c>
      <c r="D59" s="4">
        <v>3140.9799800000001</v>
      </c>
      <c r="E59" s="4">
        <v>11.259791999999999</v>
      </c>
      <c r="F59" s="4">
        <v>36.023335000000003</v>
      </c>
      <c r="G59" s="4">
        <v>314.66000400000001</v>
      </c>
      <c r="H59" s="4">
        <v>329.94000199999999</v>
      </c>
      <c r="I59" s="4">
        <v>116.239998</v>
      </c>
      <c r="J59" s="4">
        <v>64.554259999999999</v>
      </c>
      <c r="K59" s="4">
        <v>53.004078</v>
      </c>
      <c r="L59" s="4">
        <f t="shared" si="2"/>
        <v>7.4328704637878884E-2</v>
      </c>
      <c r="M59" s="4">
        <f t="shared" si="3"/>
        <v>-8.3977007353519539E-5</v>
      </c>
      <c r="N59" s="4">
        <f t="shared" si="4"/>
        <v>3.4047037421886195E-2</v>
      </c>
      <c r="O59" s="4">
        <f t="shared" si="5"/>
        <v>0.12925856687821424</v>
      </c>
      <c r="P59" s="4">
        <f t="shared" si="6"/>
        <v>-6.5021719232134512E-2</v>
      </c>
      <c r="Q59" s="4">
        <f t="shared" si="7"/>
        <v>9.4812287744862278E-2</v>
      </c>
      <c r="R59" s="4">
        <f t="shared" si="8"/>
        <v>4.7694615711831645E-2</v>
      </c>
      <c r="S59" s="4">
        <f t="shared" si="9"/>
        <v>0.12363461934174835</v>
      </c>
      <c r="T59" s="4">
        <f t="shared" si="10"/>
        <v>2.5027617153520643E-2</v>
      </c>
      <c r="U59" s="4">
        <f t="shared" si="11"/>
        <v>-1.8923364189829983E-2</v>
      </c>
    </row>
    <row r="60" spans="1:21" x14ac:dyDescent="0.35">
      <c r="A60" s="5">
        <v>43800</v>
      </c>
      <c r="B60" s="4">
        <v>293.64999399999999</v>
      </c>
      <c r="C60" s="4">
        <v>118.309326</v>
      </c>
      <c r="D60" s="4">
        <v>3230.780029</v>
      </c>
      <c r="E60" s="4">
        <v>11.149891</v>
      </c>
      <c r="F60" s="4">
        <v>36.825389999999999</v>
      </c>
      <c r="G60" s="4">
        <v>323.57000699999998</v>
      </c>
      <c r="H60" s="4">
        <v>418.32998700000002</v>
      </c>
      <c r="I60" s="4">
        <v>115.629997</v>
      </c>
      <c r="J60" s="4">
        <v>69.160004000000001</v>
      </c>
      <c r="K60" s="4">
        <v>55.349997999999999</v>
      </c>
      <c r="L60" s="4">
        <f t="shared" si="2"/>
        <v>0.1020827420170467</v>
      </c>
      <c r="M60" s="4">
        <f t="shared" si="3"/>
        <v>-2.0992725497580578E-3</v>
      </c>
      <c r="N60" s="4">
        <f t="shared" si="4"/>
        <v>2.8589818964716907E-2</v>
      </c>
      <c r="O60" s="4">
        <f t="shared" si="5"/>
        <v>-9.7604822540238168E-3</v>
      </c>
      <c r="P60" s="4">
        <f t="shared" si="6"/>
        <v>2.2264873588189404E-2</v>
      </c>
      <c r="Q60" s="4">
        <f t="shared" si="7"/>
        <v>2.8316287061383116E-2</v>
      </c>
      <c r="R60" s="4">
        <f t="shared" si="8"/>
        <v>0.26789714634238271</v>
      </c>
      <c r="S60" s="4">
        <f t="shared" si="9"/>
        <v>-5.2477719416340607E-3</v>
      </c>
      <c r="T60" s="4">
        <f t="shared" si="10"/>
        <v>7.1346863863051002E-2</v>
      </c>
      <c r="U60" s="4">
        <f t="shared" si="11"/>
        <v>4.4259236053497686E-2</v>
      </c>
    </row>
    <row r="61" spans="1:21" x14ac:dyDescent="0.35">
      <c r="A61" s="5">
        <v>43831</v>
      </c>
      <c r="B61" s="4">
        <v>316.959991</v>
      </c>
      <c r="C61" s="4">
        <v>115.879997</v>
      </c>
      <c r="D61" s="4">
        <v>3288.1298830000001</v>
      </c>
      <c r="E61" s="4">
        <v>12.12</v>
      </c>
      <c r="F61" s="4">
        <v>35.369999</v>
      </c>
      <c r="G61" s="4">
        <v>338.92001299999998</v>
      </c>
      <c r="H61" s="4">
        <v>524.85998500000005</v>
      </c>
      <c r="I61" s="4">
        <v>118.529999</v>
      </c>
      <c r="J61" s="4">
        <v>69.709998999999996</v>
      </c>
      <c r="K61" s="4">
        <v>56.130001</v>
      </c>
      <c r="L61" s="4">
        <f t="shared" si="2"/>
        <v>7.9380205946811611E-2</v>
      </c>
      <c r="M61" s="4">
        <f t="shared" si="3"/>
        <v>-2.0533706700349152E-2</v>
      </c>
      <c r="N61" s="4">
        <f t="shared" si="4"/>
        <v>1.7751085956090762E-2</v>
      </c>
      <c r="O61" s="4">
        <f t="shared" si="5"/>
        <v>8.7006142033137168E-2</v>
      </c>
      <c r="P61" s="4">
        <f t="shared" si="6"/>
        <v>-3.95214008595699E-2</v>
      </c>
      <c r="Q61" s="4">
        <f t="shared" si="7"/>
        <v>4.7439520561001869E-2</v>
      </c>
      <c r="R61" s="4">
        <f t="shared" si="8"/>
        <v>0.25465541871374398</v>
      </c>
      <c r="S61" s="4">
        <f t="shared" si="9"/>
        <v>2.5080014487935953E-2</v>
      </c>
      <c r="T61" s="4">
        <f t="shared" si="10"/>
        <v>7.9525009859744422E-3</v>
      </c>
      <c r="U61" s="4">
        <f t="shared" si="11"/>
        <v>1.4092195631154381E-2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552E-F10A-4E61-B1A0-1777015420D0}">
  <dimension ref="A1:F77"/>
  <sheetViews>
    <sheetView tabSelected="1" workbookViewId="0">
      <selection activeCell="C77" sqref="C77"/>
    </sheetView>
  </sheetViews>
  <sheetFormatPr defaultRowHeight="14.5" x14ac:dyDescent="0.35"/>
  <cols>
    <col min="1" max="1" width="9.7265625" bestFit="1" customWidth="1"/>
    <col min="2" max="2" width="16.453125" customWidth="1"/>
    <col min="3" max="3" width="25.26953125" customWidth="1"/>
    <col min="4" max="4" width="40" customWidth="1"/>
    <col min="5" max="5" width="40.1796875" customWidth="1"/>
  </cols>
  <sheetData>
    <row r="1" spans="1:6" x14ac:dyDescent="0.3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s="7">
        <v>42036</v>
      </c>
      <c r="B2">
        <v>118.031273</v>
      </c>
      <c r="F2">
        <f>Table1[[#This Row],[Forecast(AAPL Adj Close)]]/$C$61</f>
        <v>0</v>
      </c>
    </row>
    <row r="3" spans="1:6" x14ac:dyDescent="0.35">
      <c r="A3" s="7">
        <v>42064</v>
      </c>
      <c r="B3">
        <v>114.77964799999999</v>
      </c>
      <c r="F3">
        <f>Table1[[#This Row],[Forecast(AAPL Adj Close)]]/$C$61</f>
        <v>0</v>
      </c>
    </row>
    <row r="4" spans="1:6" x14ac:dyDescent="0.35">
      <c r="A4" s="7">
        <v>42095</v>
      </c>
      <c r="B4">
        <v>115.44381</v>
      </c>
      <c r="F4">
        <f>Table1[[#This Row],[Forecast(AAPL Adj Close)]]/$C$61</f>
        <v>0</v>
      </c>
    </row>
    <row r="5" spans="1:6" x14ac:dyDescent="0.35">
      <c r="A5" s="7">
        <v>42125</v>
      </c>
      <c r="B5">
        <v>120.175949</v>
      </c>
      <c r="F5">
        <f>Table1[[#This Row],[Forecast(AAPL Adj Close)]]/$C$61</f>
        <v>0</v>
      </c>
    </row>
    <row r="6" spans="1:6" x14ac:dyDescent="0.35">
      <c r="A6" s="7">
        <v>42156</v>
      </c>
      <c r="B6">
        <v>116.18538700000001</v>
      </c>
      <c r="F6">
        <f>Table1[[#This Row],[Forecast(AAPL Adj Close)]]/$C$61</f>
        <v>0</v>
      </c>
    </row>
    <row r="7" spans="1:6" x14ac:dyDescent="0.35">
      <c r="A7" s="7">
        <v>42186</v>
      </c>
      <c r="B7">
        <v>112.359787</v>
      </c>
      <c r="F7">
        <f>Table1[[#This Row],[Forecast(AAPL Adj Close)]]/$C$61</f>
        <v>0</v>
      </c>
    </row>
    <row r="8" spans="1:6" x14ac:dyDescent="0.35">
      <c r="A8" s="7">
        <v>42217</v>
      </c>
      <c r="B8">
        <v>104.597435</v>
      </c>
      <c r="F8">
        <f>Table1[[#This Row],[Forecast(AAPL Adj Close)]]/$C$61</f>
        <v>0</v>
      </c>
    </row>
    <row r="9" spans="1:6" x14ac:dyDescent="0.35">
      <c r="A9" s="7">
        <v>42248</v>
      </c>
      <c r="B9">
        <v>102.63299600000001</v>
      </c>
      <c r="F9">
        <f>Table1[[#This Row],[Forecast(AAPL Adj Close)]]/$C$61</f>
        <v>0</v>
      </c>
    </row>
    <row r="10" spans="1:6" x14ac:dyDescent="0.35">
      <c r="A10" s="7">
        <v>42278</v>
      </c>
      <c r="B10">
        <v>111.193504</v>
      </c>
      <c r="F10">
        <f>Table1[[#This Row],[Forecast(AAPL Adj Close)]]/$C$61</f>
        <v>0</v>
      </c>
    </row>
    <row r="11" spans="1:6" x14ac:dyDescent="0.35">
      <c r="A11" s="7">
        <v>42309</v>
      </c>
      <c r="B11">
        <v>110.076927</v>
      </c>
      <c r="F11">
        <f>Table1[[#This Row],[Forecast(AAPL Adj Close)]]/$C$61</f>
        <v>0</v>
      </c>
    </row>
    <row r="12" spans="1:6" x14ac:dyDescent="0.35">
      <c r="A12" s="7">
        <v>42339</v>
      </c>
      <c r="B12">
        <v>98.362572</v>
      </c>
      <c r="F12">
        <f>Table1[[#This Row],[Forecast(AAPL Adj Close)]]/$C$61</f>
        <v>0</v>
      </c>
    </row>
    <row r="13" spans="1:6" x14ac:dyDescent="0.35">
      <c r="A13" s="7">
        <v>42370</v>
      </c>
      <c r="B13">
        <v>90.961533000000003</v>
      </c>
      <c r="F13">
        <f>Table1[[#This Row],[Forecast(AAPL Adj Close)]]/$C$61</f>
        <v>0</v>
      </c>
    </row>
    <row r="14" spans="1:6" x14ac:dyDescent="0.35">
      <c r="A14" s="7">
        <v>42401</v>
      </c>
      <c r="B14">
        <v>90.354163999999997</v>
      </c>
      <c r="F14">
        <f>Table1[[#This Row],[Forecast(AAPL Adj Close)]]/$C$61</f>
        <v>0</v>
      </c>
    </row>
    <row r="15" spans="1:6" x14ac:dyDescent="0.35">
      <c r="A15" s="7">
        <v>42430</v>
      </c>
      <c r="B15">
        <v>102.400795</v>
      </c>
      <c r="F15">
        <f>Table1[[#This Row],[Forecast(AAPL Adj Close)]]/$C$61</f>
        <v>0</v>
      </c>
    </row>
    <row r="16" spans="1:6" x14ac:dyDescent="0.35">
      <c r="A16" s="7">
        <v>42461</v>
      </c>
      <c r="B16">
        <v>88.072761999999997</v>
      </c>
      <c r="F16">
        <f>Table1[[#This Row],[Forecast(AAPL Adj Close)]]/$C$61</f>
        <v>0</v>
      </c>
    </row>
    <row r="17" spans="1:6" x14ac:dyDescent="0.35">
      <c r="A17" s="7">
        <v>42491</v>
      </c>
      <c r="B17">
        <v>93.822777000000002</v>
      </c>
      <c r="F17">
        <f>Table1[[#This Row],[Forecast(AAPL Adj Close)]]/$C$61</f>
        <v>0</v>
      </c>
    </row>
    <row r="18" spans="1:6" x14ac:dyDescent="0.35">
      <c r="A18" s="7">
        <v>42522</v>
      </c>
      <c r="B18">
        <v>90.367194999999995</v>
      </c>
      <c r="F18">
        <f>Table1[[#This Row],[Forecast(AAPL Adj Close)]]/$C$61</f>
        <v>0</v>
      </c>
    </row>
    <row r="19" spans="1:6" x14ac:dyDescent="0.35">
      <c r="A19" s="7">
        <v>42552</v>
      </c>
      <c r="B19">
        <v>98.505920000000003</v>
      </c>
      <c r="F19">
        <f>Table1[[#This Row],[Forecast(AAPL Adj Close)]]/$C$61</f>
        <v>0</v>
      </c>
    </row>
    <row r="20" spans="1:6" x14ac:dyDescent="0.35">
      <c r="A20" s="7">
        <v>42583</v>
      </c>
      <c r="B20">
        <v>100.29245</v>
      </c>
      <c r="F20">
        <f>Table1[[#This Row],[Forecast(AAPL Adj Close)]]/$C$61</f>
        <v>0</v>
      </c>
    </row>
    <row r="21" spans="1:6" x14ac:dyDescent="0.35">
      <c r="A21" s="7">
        <v>42614</v>
      </c>
      <c r="B21">
        <v>107.440933</v>
      </c>
      <c r="F21">
        <f>Table1[[#This Row],[Forecast(AAPL Adj Close)]]/$C$61</f>
        <v>0</v>
      </c>
    </row>
    <row r="22" spans="1:6" x14ac:dyDescent="0.35">
      <c r="A22" s="7">
        <v>42644</v>
      </c>
      <c r="B22">
        <v>107.906609</v>
      </c>
      <c r="F22">
        <f>Table1[[#This Row],[Forecast(AAPL Adj Close)]]/$C$61</f>
        <v>0</v>
      </c>
    </row>
    <row r="23" spans="1:6" x14ac:dyDescent="0.35">
      <c r="A23" s="7">
        <v>42675</v>
      </c>
      <c r="B23">
        <v>105.03645299999999</v>
      </c>
      <c r="F23">
        <f>Table1[[#This Row],[Forecast(AAPL Adj Close)]]/$C$61</f>
        <v>0</v>
      </c>
    </row>
    <row r="24" spans="1:6" x14ac:dyDescent="0.35">
      <c r="A24" s="7">
        <v>42705</v>
      </c>
      <c r="B24">
        <v>110.638626</v>
      </c>
      <c r="F24">
        <f>Table1[[#This Row],[Forecast(AAPL Adj Close)]]/$C$61</f>
        <v>0</v>
      </c>
    </row>
    <row r="25" spans="1:6" x14ac:dyDescent="0.35">
      <c r="A25" s="7">
        <v>42736</v>
      </c>
      <c r="B25">
        <v>115.921227</v>
      </c>
      <c r="F25">
        <f>Table1[[#This Row],[Forecast(AAPL Adj Close)]]/$C$61</f>
        <v>0</v>
      </c>
    </row>
    <row r="26" spans="1:6" x14ac:dyDescent="0.35">
      <c r="A26" s="7">
        <v>42767</v>
      </c>
      <c r="B26">
        <v>130.86158800000001</v>
      </c>
      <c r="F26">
        <f>Table1[[#This Row],[Forecast(AAPL Adj Close)]]/$C$61</f>
        <v>0</v>
      </c>
    </row>
    <row r="27" spans="1:6" x14ac:dyDescent="0.35">
      <c r="A27" s="7">
        <v>42795</v>
      </c>
      <c r="B27">
        <v>137.828171</v>
      </c>
      <c r="F27">
        <f>Table1[[#This Row],[Forecast(AAPL Adj Close)]]/$C$61</f>
        <v>0</v>
      </c>
    </row>
    <row r="28" spans="1:6" x14ac:dyDescent="0.35">
      <c r="A28" s="7">
        <v>42826</v>
      </c>
      <c r="B28">
        <v>137.818558</v>
      </c>
      <c r="F28">
        <f>Table1[[#This Row],[Forecast(AAPL Adj Close)]]/$C$61</f>
        <v>0</v>
      </c>
    </row>
    <row r="29" spans="1:6" x14ac:dyDescent="0.35">
      <c r="A29" s="7">
        <v>42856</v>
      </c>
      <c r="B29">
        <v>146.55874600000001</v>
      </c>
      <c r="F29">
        <f>Table1[[#This Row],[Forecast(AAPL Adj Close)]]/$C$61</f>
        <v>0</v>
      </c>
    </row>
    <row r="30" spans="1:6" x14ac:dyDescent="0.35">
      <c r="A30" s="7">
        <v>42887</v>
      </c>
      <c r="B30">
        <v>138.74389600000001</v>
      </c>
      <c r="F30">
        <f>Table1[[#This Row],[Forecast(AAPL Adj Close)]]/$C$61</f>
        <v>0</v>
      </c>
    </row>
    <row r="31" spans="1:6" x14ac:dyDescent="0.35">
      <c r="A31" s="7">
        <v>42917</v>
      </c>
      <c r="B31">
        <v>143.28131099999999</v>
      </c>
      <c r="F31">
        <f>Table1[[#This Row],[Forecast(AAPL Adj Close)]]/$C$61</f>
        <v>0</v>
      </c>
    </row>
    <row r="32" spans="1:6" x14ac:dyDescent="0.35">
      <c r="A32" s="7">
        <v>42948</v>
      </c>
      <c r="B32">
        <v>157.991928</v>
      </c>
      <c r="F32">
        <f>Table1[[#This Row],[Forecast(AAPL Adj Close)]]/$C$61</f>
        <v>0</v>
      </c>
    </row>
    <row r="33" spans="1:6" x14ac:dyDescent="0.35">
      <c r="A33" s="7">
        <v>42979</v>
      </c>
      <c r="B33">
        <v>149.05690000000001</v>
      </c>
      <c r="F33">
        <f>Table1[[#This Row],[Forecast(AAPL Adj Close)]]/$C$61</f>
        <v>0</v>
      </c>
    </row>
    <row r="34" spans="1:6" x14ac:dyDescent="0.35">
      <c r="A34" s="7">
        <v>43009</v>
      </c>
      <c r="B34">
        <v>163.48675499999999</v>
      </c>
      <c r="F34">
        <f>Table1[[#This Row],[Forecast(AAPL Adj Close)]]/$C$61</f>
        <v>0</v>
      </c>
    </row>
    <row r="35" spans="1:6" x14ac:dyDescent="0.35">
      <c r="A35" s="7">
        <v>43040</v>
      </c>
      <c r="B35">
        <v>166.20446799999999</v>
      </c>
      <c r="F35">
        <f>Table1[[#This Row],[Forecast(AAPL Adj Close)]]/$C$61</f>
        <v>0</v>
      </c>
    </row>
    <row r="36" spans="1:6" x14ac:dyDescent="0.35">
      <c r="A36" s="7">
        <v>43070</v>
      </c>
      <c r="B36">
        <v>164.25889599999999</v>
      </c>
      <c r="F36">
        <f>Table1[[#This Row],[Forecast(AAPL Adj Close)]]/$C$61</f>
        <v>0</v>
      </c>
    </row>
    <row r="37" spans="1:6" x14ac:dyDescent="0.35">
      <c r="A37" s="7">
        <v>43101</v>
      </c>
      <c r="B37">
        <v>162.51177999999999</v>
      </c>
      <c r="F37">
        <f>Table1[[#This Row],[Forecast(AAPL Adj Close)]]/$C$61</f>
        <v>0</v>
      </c>
    </row>
    <row r="38" spans="1:6" x14ac:dyDescent="0.35">
      <c r="A38" s="7">
        <v>43132</v>
      </c>
      <c r="B38">
        <v>172.887787</v>
      </c>
      <c r="F38">
        <f>Table1[[#This Row],[Forecast(AAPL Adj Close)]]/$C$61</f>
        <v>0</v>
      </c>
    </row>
    <row r="39" spans="1:6" x14ac:dyDescent="0.35">
      <c r="A39" s="7">
        <v>43160</v>
      </c>
      <c r="B39">
        <v>163.515457</v>
      </c>
      <c r="F39">
        <f>Table1[[#This Row],[Forecast(AAPL Adj Close)]]/$C$61</f>
        <v>0</v>
      </c>
    </row>
    <row r="40" spans="1:6" x14ac:dyDescent="0.35">
      <c r="A40" s="7">
        <v>43191</v>
      </c>
      <c r="B40">
        <v>161.05950899999999</v>
      </c>
      <c r="F40">
        <f>Table1[[#This Row],[Forecast(AAPL Adj Close)]]/$C$61</f>
        <v>0</v>
      </c>
    </row>
    <row r="41" spans="1:6" x14ac:dyDescent="0.35">
      <c r="A41" s="7">
        <v>43221</v>
      </c>
      <c r="B41">
        <v>182.120239</v>
      </c>
      <c r="F41">
        <f>Table1[[#This Row],[Forecast(AAPL Adj Close)]]/$C$61</f>
        <v>0</v>
      </c>
    </row>
    <row r="42" spans="1:6" x14ac:dyDescent="0.35">
      <c r="A42" s="7">
        <v>43252</v>
      </c>
      <c r="B42">
        <v>181.10064700000001</v>
      </c>
      <c r="F42">
        <f>Table1[[#This Row],[Forecast(AAPL Adj Close)]]/$C$61</f>
        <v>0</v>
      </c>
    </row>
    <row r="43" spans="1:6" x14ac:dyDescent="0.35">
      <c r="A43" s="7">
        <v>43282</v>
      </c>
      <c r="B43">
        <v>186.16842700000001</v>
      </c>
      <c r="F43">
        <f>Table1[[#This Row],[Forecast(AAPL Adj Close)]]/$C$61</f>
        <v>0</v>
      </c>
    </row>
    <row r="44" spans="1:6" x14ac:dyDescent="0.35">
      <c r="A44" s="7">
        <v>43313</v>
      </c>
      <c r="B44">
        <v>222.69967700000001</v>
      </c>
      <c r="F44">
        <f>Table1[[#This Row],[Forecast(AAPL Adj Close)]]/$C$61</f>
        <v>0</v>
      </c>
    </row>
    <row r="45" spans="1:6" x14ac:dyDescent="0.35">
      <c r="A45" s="7">
        <v>43344</v>
      </c>
      <c r="B45">
        <v>221.625168</v>
      </c>
      <c r="F45">
        <f>Table1[[#This Row],[Forecast(AAPL Adj Close)]]/$C$61</f>
        <v>0</v>
      </c>
    </row>
    <row r="46" spans="1:6" x14ac:dyDescent="0.35">
      <c r="A46" s="7">
        <v>43374</v>
      </c>
      <c r="B46">
        <v>214.87058999999999</v>
      </c>
      <c r="F46">
        <f>Table1[[#This Row],[Forecast(AAPL Adj Close)]]/$C$61</f>
        <v>0</v>
      </c>
    </row>
    <row r="47" spans="1:6" x14ac:dyDescent="0.35">
      <c r="A47" s="7">
        <v>43405</v>
      </c>
      <c r="B47">
        <v>175.324814</v>
      </c>
      <c r="F47">
        <f>Table1[[#This Row],[Forecast(AAPL Adj Close)]]/$C$61</f>
        <v>0</v>
      </c>
    </row>
    <row r="48" spans="1:6" x14ac:dyDescent="0.35">
      <c r="A48" s="7">
        <v>43435</v>
      </c>
      <c r="B48">
        <v>155.405045</v>
      </c>
      <c r="F48">
        <f>Table1[[#This Row],[Forecast(AAPL Adj Close)]]/$C$61</f>
        <v>0</v>
      </c>
    </row>
    <row r="49" spans="1:6" x14ac:dyDescent="0.35">
      <c r="A49" s="7">
        <v>43466</v>
      </c>
      <c r="B49">
        <v>163.97624200000001</v>
      </c>
      <c r="F49">
        <f>Table1[[#This Row],[Forecast(AAPL Adj Close)]]/$C$61</f>
        <v>0</v>
      </c>
    </row>
    <row r="50" spans="1:6" x14ac:dyDescent="0.35">
      <c r="A50" s="7">
        <v>43497</v>
      </c>
      <c r="B50">
        <v>170.586929</v>
      </c>
      <c r="F50">
        <f>Table1[[#This Row],[Forecast(AAPL Adj Close)]]/$C$61</f>
        <v>0</v>
      </c>
    </row>
    <row r="51" spans="1:6" x14ac:dyDescent="0.35">
      <c r="A51" s="7">
        <v>43525</v>
      </c>
      <c r="B51">
        <v>187.940842</v>
      </c>
      <c r="F51">
        <f>Table1[[#This Row],[Forecast(AAPL Adj Close)]]/$C$61</f>
        <v>0</v>
      </c>
    </row>
    <row r="52" spans="1:6" x14ac:dyDescent="0.35">
      <c r="A52" s="7">
        <v>43556</v>
      </c>
      <c r="B52">
        <v>198.54745500000001</v>
      </c>
      <c r="F52">
        <f>Table1[[#This Row],[Forecast(AAPL Adj Close)]]/$C$61</f>
        <v>0</v>
      </c>
    </row>
    <row r="53" spans="1:6" x14ac:dyDescent="0.35">
      <c r="A53" s="7">
        <v>43586</v>
      </c>
      <c r="B53">
        <v>173.218231</v>
      </c>
      <c r="F53">
        <f>Table1[[#This Row],[Forecast(AAPL Adj Close)]]/$C$61</f>
        <v>0</v>
      </c>
    </row>
    <row r="54" spans="1:6" x14ac:dyDescent="0.35">
      <c r="A54" s="7">
        <v>43617</v>
      </c>
      <c r="B54">
        <v>196.580658</v>
      </c>
      <c r="F54">
        <f>Table1[[#This Row],[Forecast(AAPL Adj Close)]]/$C$61</f>
        <v>0</v>
      </c>
    </row>
    <row r="55" spans="1:6" x14ac:dyDescent="0.35">
      <c r="A55" s="7">
        <v>43647</v>
      </c>
      <c r="B55">
        <v>211.59835799999999</v>
      </c>
      <c r="F55">
        <f>Table1[[#This Row],[Forecast(AAPL Adj Close)]]/$C$61</f>
        <v>0</v>
      </c>
    </row>
    <row r="56" spans="1:6" x14ac:dyDescent="0.35">
      <c r="A56" s="7">
        <v>43678</v>
      </c>
      <c r="B56">
        <v>207.32745399999999</v>
      </c>
      <c r="F56">
        <f>Table1[[#This Row],[Forecast(AAPL Adj Close)]]/$C$61</f>
        <v>0</v>
      </c>
    </row>
    <row r="57" spans="1:6" x14ac:dyDescent="0.35">
      <c r="A57" s="7">
        <v>43709</v>
      </c>
      <c r="B57">
        <v>223.29959099999999</v>
      </c>
      <c r="F57">
        <f>Table1[[#This Row],[Forecast(AAPL Adj Close)]]/$C$61</f>
        <v>0</v>
      </c>
    </row>
    <row r="58" spans="1:6" x14ac:dyDescent="0.35">
      <c r="A58" s="7">
        <v>43739</v>
      </c>
      <c r="B58">
        <v>248.01538099999999</v>
      </c>
      <c r="F58">
        <f>Table1[[#This Row],[Forecast(AAPL Adj Close)]]/$C$61</f>
        <v>0</v>
      </c>
    </row>
    <row r="59" spans="1:6" x14ac:dyDescent="0.35">
      <c r="A59" s="7">
        <v>43770</v>
      </c>
      <c r="B59">
        <v>266.45004299999999</v>
      </c>
      <c r="F59">
        <f>Table1[[#This Row],[Forecast(AAPL Adj Close)]]/$C$61</f>
        <v>0</v>
      </c>
    </row>
    <row r="60" spans="1:6" x14ac:dyDescent="0.35">
      <c r="A60" s="7">
        <v>43800</v>
      </c>
      <c r="B60">
        <v>293.64999399999999</v>
      </c>
      <c r="F60">
        <f>Table1[[#This Row],[Forecast(AAPL Adj Close)]]/$C$61</f>
        <v>0</v>
      </c>
    </row>
    <row r="61" spans="1:6" x14ac:dyDescent="0.35">
      <c r="A61" s="7">
        <v>43831</v>
      </c>
      <c r="B61">
        <v>316.959991</v>
      </c>
      <c r="C61">
        <v>316.959991</v>
      </c>
      <c r="D61" s="8">
        <v>316.959991</v>
      </c>
      <c r="E61" s="8">
        <v>316.959991</v>
      </c>
      <c r="F61">
        <f>Table1[[#This Row],[Forecast(AAPL Adj Close)]]/$C$61</f>
        <v>1</v>
      </c>
    </row>
    <row r="62" spans="1:6" x14ac:dyDescent="0.35">
      <c r="A62" s="7">
        <v>43862</v>
      </c>
      <c r="C62">
        <f t="shared" ref="C62:C76" si="0">_xlfn.FORECAST.ETS(A62,$B$2:$B$61,$A$2:$A$61,1,1)</f>
        <v>319.58970270664076</v>
      </c>
      <c r="D62" s="8">
        <f t="shared" ref="D62:D76" si="1">C62-_xlfn.FORECAST.ETS.CONFINT(A62,$B$2:$B$61,$A$2:$A$61,0.95,1,1)</f>
        <v>289.67495411312331</v>
      </c>
      <c r="E62" s="8">
        <f t="shared" ref="E62:E76" si="2">C62+_xlfn.FORECAST.ETS.CONFINT(A62,$B$2:$B$61,$A$2:$A$61,0.95,1,1)</f>
        <v>349.50445130015822</v>
      </c>
      <c r="F62">
        <f>Table1[[#This Row],[Forecast(AAPL Adj Close)]]/$C$61</f>
        <v>1.0082966676593601</v>
      </c>
    </row>
    <row r="63" spans="1:6" x14ac:dyDescent="0.35">
      <c r="A63" s="7">
        <v>43891</v>
      </c>
      <c r="C63">
        <f t="shared" si="0"/>
        <v>322.21941441328147</v>
      </c>
      <c r="D63" s="8">
        <f t="shared" si="1"/>
        <v>281.95321825818758</v>
      </c>
      <c r="E63" s="8">
        <f t="shared" si="2"/>
        <v>362.48561056837536</v>
      </c>
      <c r="F63">
        <f>Table1[[#This Row],[Forecast(AAPL Adj Close)]]/$C$61</f>
        <v>1.01659333531872</v>
      </c>
    </row>
    <row r="64" spans="1:6" x14ac:dyDescent="0.35">
      <c r="A64" s="7">
        <v>43922</v>
      </c>
      <c r="C64">
        <f t="shared" si="0"/>
        <v>324.84912611992223</v>
      </c>
      <c r="D64" s="8">
        <f t="shared" si="1"/>
        <v>276.37795517476826</v>
      </c>
      <c r="E64" s="8">
        <f t="shared" si="2"/>
        <v>373.3202970650762</v>
      </c>
      <c r="F64">
        <f>Table1[[#This Row],[Forecast(AAPL Adj Close)]]/$C$61</f>
        <v>1.0248900029780801</v>
      </c>
    </row>
    <row r="65" spans="1:6" x14ac:dyDescent="0.35">
      <c r="A65" s="7">
        <v>43952</v>
      </c>
      <c r="C65">
        <f t="shared" si="0"/>
        <v>327.47883782656294</v>
      </c>
      <c r="D65" s="8">
        <f t="shared" si="1"/>
        <v>271.9886805626009</v>
      </c>
      <c r="E65" s="8">
        <f t="shared" si="2"/>
        <v>382.96899509052497</v>
      </c>
      <c r="F65">
        <f>Table1[[#This Row],[Forecast(AAPL Adj Close)]]/$C$61</f>
        <v>1.03318667063744</v>
      </c>
    </row>
    <row r="66" spans="1:6" x14ac:dyDescent="0.35">
      <c r="A66" s="7">
        <v>43983</v>
      </c>
      <c r="C66">
        <f t="shared" si="0"/>
        <v>330.1085495332037</v>
      </c>
      <c r="D66" s="8">
        <f t="shared" si="1"/>
        <v>268.3794821197107</v>
      </c>
      <c r="E66" s="8">
        <f t="shared" si="2"/>
        <v>391.8376169466967</v>
      </c>
      <c r="F66">
        <f>Table1[[#This Row],[Forecast(AAPL Adj Close)]]/$C$61</f>
        <v>1.0414833382968001</v>
      </c>
    </row>
    <row r="67" spans="1:6" x14ac:dyDescent="0.35">
      <c r="A67" s="7">
        <v>44013</v>
      </c>
      <c r="C67">
        <f t="shared" si="0"/>
        <v>332.73826123984441</v>
      </c>
      <c r="D67" s="8">
        <f t="shared" si="1"/>
        <v>265.33338875825234</v>
      </c>
      <c r="E67" s="8">
        <f t="shared" si="2"/>
        <v>400.14313372143647</v>
      </c>
      <c r="F67">
        <f>Table1[[#This Row],[Forecast(AAPL Adj Close)]]/$C$61</f>
        <v>1.0497800059561599</v>
      </c>
    </row>
    <row r="68" spans="1:6" x14ac:dyDescent="0.35">
      <c r="A68" s="7">
        <v>44044</v>
      </c>
      <c r="C68">
        <f t="shared" si="0"/>
        <v>335.36797294648517</v>
      </c>
      <c r="D68" s="8">
        <f t="shared" si="1"/>
        <v>262.71828915829536</v>
      </c>
      <c r="E68" s="8">
        <f t="shared" si="2"/>
        <v>408.01765673467497</v>
      </c>
      <c r="F68">
        <f>Table1[[#This Row],[Forecast(AAPL Adj Close)]]/$C$61</f>
        <v>1.05807667361552</v>
      </c>
    </row>
    <row r="69" spans="1:6" x14ac:dyDescent="0.35">
      <c r="A69" s="7">
        <v>44075</v>
      </c>
      <c r="C69">
        <f t="shared" si="0"/>
        <v>337.99768465312587</v>
      </c>
      <c r="D69" s="8">
        <f t="shared" si="1"/>
        <v>260.44667747516087</v>
      </c>
      <c r="E69" s="8">
        <f t="shared" si="2"/>
        <v>415.54869183109088</v>
      </c>
      <c r="F69">
        <f>Table1[[#This Row],[Forecast(AAPL Adj Close)]]/$C$61</f>
        <v>1.0663733412748799</v>
      </c>
    </row>
    <row r="70" spans="1:6" x14ac:dyDescent="0.35">
      <c r="A70" s="7">
        <v>44105</v>
      </c>
      <c r="C70">
        <f t="shared" si="0"/>
        <v>340.62739635976664</v>
      </c>
      <c r="D70" s="8">
        <f t="shared" si="1"/>
        <v>258.45705436569619</v>
      </c>
      <c r="E70" s="8">
        <f t="shared" si="2"/>
        <v>422.79773835383708</v>
      </c>
      <c r="F70">
        <f>Table1[[#This Row],[Forecast(AAPL Adj Close)]]/$C$61</f>
        <v>1.07467000893424</v>
      </c>
    </row>
    <row r="71" spans="1:6" x14ac:dyDescent="0.35">
      <c r="A71" s="7">
        <v>44136</v>
      </c>
      <c r="C71">
        <f t="shared" si="0"/>
        <v>343.25710806640734</v>
      </c>
      <c r="D71" s="8">
        <f t="shared" si="1"/>
        <v>256.70424842777118</v>
      </c>
      <c r="E71" s="8">
        <f t="shared" si="2"/>
        <v>429.8099677050435</v>
      </c>
      <c r="F71">
        <f>Table1[[#This Row],[Forecast(AAPL Adj Close)]]/$C$61</f>
        <v>1.0829666765935999</v>
      </c>
    </row>
    <row r="72" spans="1:6" x14ac:dyDescent="0.35">
      <c r="A72" s="7">
        <v>44166</v>
      </c>
      <c r="C72">
        <f t="shared" si="0"/>
        <v>345.8868197730481</v>
      </c>
      <c r="D72" s="8">
        <f t="shared" si="1"/>
        <v>255.15392756349678</v>
      </c>
      <c r="E72" s="8">
        <f t="shared" si="2"/>
        <v>436.61971198259943</v>
      </c>
      <c r="F72">
        <f>Table1[[#This Row],[Forecast(AAPL Adj Close)]]/$C$61</f>
        <v>1.09126334425296</v>
      </c>
    </row>
    <row r="73" spans="1:6" x14ac:dyDescent="0.35">
      <c r="A73" s="7">
        <v>44197</v>
      </c>
      <c r="C73">
        <f t="shared" si="0"/>
        <v>348.51653147968881</v>
      </c>
      <c r="D73" s="8">
        <f t="shared" si="1"/>
        <v>253.77927616552716</v>
      </c>
      <c r="E73" s="8">
        <f t="shared" si="2"/>
        <v>443.25378679385045</v>
      </c>
      <c r="F73">
        <f>Table1[[#This Row],[Forecast(AAPL Adj Close)]]/$C$61</f>
        <v>1.0995600119123199</v>
      </c>
    </row>
    <row r="74" spans="1:6" x14ac:dyDescent="0.35">
      <c r="A74" s="7">
        <v>44228</v>
      </c>
      <c r="C74">
        <f t="shared" si="0"/>
        <v>351.14624318632957</v>
      </c>
      <c r="D74" s="8">
        <f t="shared" si="1"/>
        <v>252.5588771161195</v>
      </c>
      <c r="E74" s="8">
        <f t="shared" si="2"/>
        <v>449.73360925653964</v>
      </c>
      <c r="F74">
        <f>Table1[[#This Row],[Forecast(AAPL Adj Close)]]/$C$61</f>
        <v>1.10785667957168</v>
      </c>
    </row>
    <row r="75" spans="1:6" x14ac:dyDescent="0.35">
      <c r="A75" s="7">
        <v>44256</v>
      </c>
      <c r="C75">
        <f t="shared" si="0"/>
        <v>353.77595489297028</v>
      </c>
      <c r="D75" s="8">
        <f t="shared" si="1"/>
        <v>251.47530420541455</v>
      </c>
      <c r="E75" s="8">
        <f t="shared" si="2"/>
        <v>456.07660558052601</v>
      </c>
      <c r="F75">
        <f>Table1[[#This Row],[Forecast(AAPL Adj Close)]]/$C$61</f>
        <v>1.1161533472310399</v>
      </c>
    </row>
    <row r="76" spans="1:6" x14ac:dyDescent="0.35">
      <c r="A76" s="7">
        <v>44287</v>
      </c>
      <c r="C76">
        <f t="shared" si="0"/>
        <v>356.40566659961104</v>
      </c>
      <c r="D76" s="8">
        <f t="shared" si="1"/>
        <v>250.51415380679049</v>
      </c>
      <c r="E76" s="8">
        <f t="shared" si="2"/>
        <v>462.29717939243159</v>
      </c>
      <c r="F76">
        <f>Table1[[#This Row],[Forecast(AAPL Adj Close)]]/$C$61</f>
        <v>1.1244500148904</v>
      </c>
    </row>
    <row r="77" spans="1:6" x14ac:dyDescent="0.35">
      <c r="A77" s="7"/>
      <c r="D77" s="8"/>
      <c r="E77" s="8"/>
      <c r="F77" s="9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2539-E028-493E-A06D-4F1D76876E48}">
  <dimension ref="A1:C73"/>
  <sheetViews>
    <sheetView workbookViewId="0"/>
  </sheetViews>
  <sheetFormatPr defaultRowHeight="14.5" x14ac:dyDescent="0.35"/>
  <cols>
    <col min="1" max="1" width="9.7265625" bestFit="1" customWidth="1"/>
    <col min="2" max="2" width="16.453125" customWidth="1"/>
    <col min="3" max="3" width="25.26953125" customWidth="1"/>
  </cols>
  <sheetData>
    <row r="1" spans="1:3" x14ac:dyDescent="0.35">
      <c r="A1" t="s">
        <v>0</v>
      </c>
      <c r="B1" t="s">
        <v>1</v>
      </c>
      <c r="C1" t="s">
        <v>11</v>
      </c>
    </row>
    <row r="2" spans="1:3" x14ac:dyDescent="0.35">
      <c r="A2" s="7">
        <v>42064</v>
      </c>
      <c r="B2">
        <v>114.77964799999999</v>
      </c>
    </row>
    <row r="3" spans="1:3" x14ac:dyDescent="0.35">
      <c r="A3" s="7">
        <v>42095</v>
      </c>
      <c r="B3">
        <v>115.44381</v>
      </c>
    </row>
    <row r="4" spans="1:3" x14ac:dyDescent="0.35">
      <c r="A4" s="7">
        <v>42125</v>
      </c>
      <c r="B4">
        <v>120.175949</v>
      </c>
    </row>
    <row r="5" spans="1:3" x14ac:dyDescent="0.35">
      <c r="A5" s="7">
        <v>42156</v>
      </c>
      <c r="B5">
        <v>116.18538700000001</v>
      </c>
    </row>
    <row r="6" spans="1:3" x14ac:dyDescent="0.35">
      <c r="A6" s="7">
        <v>42186</v>
      </c>
      <c r="B6">
        <v>112.359787</v>
      </c>
    </row>
    <row r="7" spans="1:3" x14ac:dyDescent="0.35">
      <c r="A7" s="7">
        <v>42217</v>
      </c>
      <c r="B7">
        <v>104.597435</v>
      </c>
    </row>
    <row r="8" spans="1:3" x14ac:dyDescent="0.35">
      <c r="A8" s="7">
        <v>42248</v>
      </c>
      <c r="B8">
        <v>102.63299600000001</v>
      </c>
    </row>
    <row r="9" spans="1:3" x14ac:dyDescent="0.35">
      <c r="A9" s="7">
        <v>42278</v>
      </c>
      <c r="B9">
        <v>111.193504</v>
      </c>
    </row>
    <row r="10" spans="1:3" x14ac:dyDescent="0.35">
      <c r="A10" s="7">
        <v>42309</v>
      </c>
      <c r="B10">
        <v>110.076927</v>
      </c>
    </row>
    <row r="11" spans="1:3" x14ac:dyDescent="0.35">
      <c r="A11" s="7">
        <v>42339</v>
      </c>
      <c r="B11">
        <v>98.362572</v>
      </c>
    </row>
    <row r="12" spans="1:3" x14ac:dyDescent="0.35">
      <c r="A12" s="7">
        <v>42370</v>
      </c>
      <c r="B12">
        <v>90.961533000000003</v>
      </c>
    </row>
    <row r="13" spans="1:3" x14ac:dyDescent="0.35">
      <c r="A13" s="7">
        <v>42401</v>
      </c>
      <c r="B13">
        <v>90.354163999999997</v>
      </c>
    </row>
    <row r="14" spans="1:3" x14ac:dyDescent="0.35">
      <c r="A14" s="7">
        <v>42430</v>
      </c>
      <c r="B14">
        <v>102.400795</v>
      </c>
    </row>
    <row r="15" spans="1:3" x14ac:dyDescent="0.35">
      <c r="A15" s="7">
        <v>42461</v>
      </c>
      <c r="B15">
        <v>88.072761999999997</v>
      </c>
    </row>
    <row r="16" spans="1:3" x14ac:dyDescent="0.35">
      <c r="A16" s="7">
        <v>42491</v>
      </c>
      <c r="B16">
        <v>93.822777000000002</v>
      </c>
    </row>
    <row r="17" spans="1:2" x14ac:dyDescent="0.35">
      <c r="A17" s="7">
        <v>42522</v>
      </c>
      <c r="B17">
        <v>90.367194999999995</v>
      </c>
    </row>
    <row r="18" spans="1:2" x14ac:dyDescent="0.35">
      <c r="A18" s="7">
        <v>42552</v>
      </c>
      <c r="B18">
        <v>98.505920000000003</v>
      </c>
    </row>
    <row r="19" spans="1:2" x14ac:dyDescent="0.35">
      <c r="A19" s="7">
        <v>42583</v>
      </c>
      <c r="B19">
        <v>100.29245</v>
      </c>
    </row>
    <row r="20" spans="1:2" x14ac:dyDescent="0.35">
      <c r="A20" s="7">
        <v>42614</v>
      </c>
      <c r="B20">
        <v>107.440933</v>
      </c>
    </row>
    <row r="21" spans="1:2" x14ac:dyDescent="0.35">
      <c r="A21" s="7">
        <v>42644</v>
      </c>
      <c r="B21">
        <v>107.906609</v>
      </c>
    </row>
    <row r="22" spans="1:2" x14ac:dyDescent="0.35">
      <c r="A22" s="7">
        <v>42675</v>
      </c>
      <c r="B22">
        <v>105.03645299999999</v>
      </c>
    </row>
    <row r="23" spans="1:2" x14ac:dyDescent="0.35">
      <c r="A23" s="7">
        <v>42705</v>
      </c>
      <c r="B23">
        <v>110.638626</v>
      </c>
    </row>
    <row r="24" spans="1:2" x14ac:dyDescent="0.35">
      <c r="A24" s="7">
        <v>42736</v>
      </c>
      <c r="B24">
        <v>115.921227</v>
      </c>
    </row>
    <row r="25" spans="1:2" x14ac:dyDescent="0.35">
      <c r="A25" s="7">
        <v>42767</v>
      </c>
      <c r="B25">
        <v>130.86158800000001</v>
      </c>
    </row>
    <row r="26" spans="1:2" x14ac:dyDescent="0.35">
      <c r="A26" s="7">
        <v>42795</v>
      </c>
      <c r="B26">
        <v>137.828171</v>
      </c>
    </row>
    <row r="27" spans="1:2" x14ac:dyDescent="0.35">
      <c r="A27" s="7">
        <v>42826</v>
      </c>
      <c r="B27">
        <v>137.818558</v>
      </c>
    </row>
    <row r="28" spans="1:2" x14ac:dyDescent="0.35">
      <c r="A28" s="7">
        <v>42856</v>
      </c>
      <c r="B28">
        <v>146.55874600000001</v>
      </c>
    </row>
    <row r="29" spans="1:2" x14ac:dyDescent="0.35">
      <c r="A29" s="7">
        <v>42887</v>
      </c>
      <c r="B29">
        <v>138.74389600000001</v>
      </c>
    </row>
    <row r="30" spans="1:2" x14ac:dyDescent="0.35">
      <c r="A30" s="7">
        <v>42917</v>
      </c>
      <c r="B30">
        <v>143.28131099999999</v>
      </c>
    </row>
    <row r="31" spans="1:2" x14ac:dyDescent="0.35">
      <c r="A31" s="7">
        <v>42948</v>
      </c>
      <c r="B31">
        <v>157.991928</v>
      </c>
    </row>
    <row r="32" spans="1:2" x14ac:dyDescent="0.35">
      <c r="A32" s="7">
        <v>42979</v>
      </c>
      <c r="B32">
        <v>149.05690000000001</v>
      </c>
    </row>
    <row r="33" spans="1:2" x14ac:dyDescent="0.35">
      <c r="A33" s="7">
        <v>43009</v>
      </c>
      <c r="B33">
        <v>163.48675499999999</v>
      </c>
    </row>
    <row r="34" spans="1:2" x14ac:dyDescent="0.35">
      <c r="A34" s="7">
        <v>43040</v>
      </c>
      <c r="B34">
        <v>166.20446799999999</v>
      </c>
    </row>
    <row r="35" spans="1:2" x14ac:dyDescent="0.35">
      <c r="A35" s="7">
        <v>43070</v>
      </c>
      <c r="B35">
        <v>164.25889599999999</v>
      </c>
    </row>
    <row r="36" spans="1:2" x14ac:dyDescent="0.35">
      <c r="A36" s="7">
        <v>43101</v>
      </c>
      <c r="B36">
        <v>162.51177999999999</v>
      </c>
    </row>
    <row r="37" spans="1:2" x14ac:dyDescent="0.35">
      <c r="A37" s="7">
        <v>43132</v>
      </c>
      <c r="B37">
        <v>172.887787</v>
      </c>
    </row>
    <row r="38" spans="1:2" x14ac:dyDescent="0.35">
      <c r="A38" s="7">
        <v>43160</v>
      </c>
      <c r="B38">
        <v>163.515457</v>
      </c>
    </row>
    <row r="39" spans="1:2" x14ac:dyDescent="0.35">
      <c r="A39" s="7">
        <v>43191</v>
      </c>
      <c r="B39">
        <v>161.05950899999999</v>
      </c>
    </row>
    <row r="40" spans="1:2" x14ac:dyDescent="0.35">
      <c r="A40" s="7">
        <v>43221</v>
      </c>
      <c r="B40">
        <v>182.120239</v>
      </c>
    </row>
    <row r="41" spans="1:2" x14ac:dyDescent="0.35">
      <c r="A41" s="7">
        <v>43252</v>
      </c>
      <c r="B41">
        <v>181.10064700000001</v>
      </c>
    </row>
    <row r="42" spans="1:2" x14ac:dyDescent="0.35">
      <c r="A42" s="7">
        <v>43282</v>
      </c>
      <c r="B42">
        <v>186.16842700000001</v>
      </c>
    </row>
    <row r="43" spans="1:2" x14ac:dyDescent="0.35">
      <c r="A43" s="7">
        <v>43313</v>
      </c>
      <c r="B43">
        <v>222.69967700000001</v>
      </c>
    </row>
    <row r="44" spans="1:2" x14ac:dyDescent="0.35">
      <c r="A44" s="7">
        <v>43344</v>
      </c>
      <c r="B44">
        <v>221.625168</v>
      </c>
    </row>
    <row r="45" spans="1:2" x14ac:dyDescent="0.35">
      <c r="A45" s="7">
        <v>43374</v>
      </c>
      <c r="B45">
        <v>214.87058999999999</v>
      </c>
    </row>
    <row r="46" spans="1:2" x14ac:dyDescent="0.35">
      <c r="A46" s="7">
        <v>43405</v>
      </c>
      <c r="B46">
        <v>175.324814</v>
      </c>
    </row>
    <row r="47" spans="1:2" x14ac:dyDescent="0.35">
      <c r="A47" s="7">
        <v>43435</v>
      </c>
      <c r="B47">
        <v>155.405045</v>
      </c>
    </row>
    <row r="48" spans="1:2" x14ac:dyDescent="0.35">
      <c r="A48" s="7">
        <v>43466</v>
      </c>
      <c r="B48">
        <v>163.97624200000001</v>
      </c>
    </row>
    <row r="49" spans="1:3" x14ac:dyDescent="0.35">
      <c r="A49" s="7">
        <v>43497</v>
      </c>
      <c r="B49">
        <v>170.586929</v>
      </c>
    </row>
    <row r="50" spans="1:3" x14ac:dyDescent="0.35">
      <c r="A50" s="7">
        <v>43525</v>
      </c>
      <c r="B50">
        <v>187.940842</v>
      </c>
    </row>
    <row r="51" spans="1:3" x14ac:dyDescent="0.35">
      <c r="A51" s="7">
        <v>43556</v>
      </c>
      <c r="B51">
        <v>198.54745500000001</v>
      </c>
    </row>
    <row r="52" spans="1:3" x14ac:dyDescent="0.35">
      <c r="A52" s="7">
        <v>43586</v>
      </c>
      <c r="B52">
        <v>173.218231</v>
      </c>
    </row>
    <row r="53" spans="1:3" x14ac:dyDescent="0.35">
      <c r="A53" s="7">
        <v>43617</v>
      </c>
      <c r="B53">
        <v>196.580658</v>
      </c>
    </row>
    <row r="54" spans="1:3" x14ac:dyDescent="0.35">
      <c r="A54" s="7">
        <v>43647</v>
      </c>
      <c r="B54">
        <v>211.59835799999999</v>
      </c>
    </row>
    <row r="55" spans="1:3" x14ac:dyDescent="0.35">
      <c r="A55" s="7">
        <v>43678</v>
      </c>
      <c r="B55">
        <v>207.32745399999999</v>
      </c>
    </row>
    <row r="56" spans="1:3" x14ac:dyDescent="0.35">
      <c r="A56" s="7">
        <v>43709</v>
      </c>
      <c r="B56">
        <v>223.29959099999999</v>
      </c>
    </row>
    <row r="57" spans="1:3" x14ac:dyDescent="0.35">
      <c r="A57" s="7">
        <v>43739</v>
      </c>
      <c r="B57">
        <v>248.01538099999999</v>
      </c>
    </row>
    <row r="58" spans="1:3" x14ac:dyDescent="0.35">
      <c r="A58" s="7">
        <v>43770</v>
      </c>
      <c r="B58">
        <v>266.45004299999999</v>
      </c>
    </row>
    <row r="59" spans="1:3" x14ac:dyDescent="0.35">
      <c r="A59" s="7">
        <v>43800</v>
      </c>
      <c r="B59">
        <v>293.64999399999999</v>
      </c>
    </row>
    <row r="60" spans="1:3" x14ac:dyDescent="0.35">
      <c r="A60" s="7">
        <v>43831</v>
      </c>
      <c r="B60">
        <v>316.959991</v>
      </c>
      <c r="C60">
        <v>316.959991</v>
      </c>
    </row>
    <row r="61" spans="1:3" x14ac:dyDescent="0.35">
      <c r="A61" s="7">
        <v>43862</v>
      </c>
      <c r="C61">
        <f t="shared" ref="C61:C73" si="0">_xlfn.FORECAST.ETS(A61,$B$2:$B$60,$A$2:$A$60,1,1)</f>
        <v>319.66326710882527</v>
      </c>
    </row>
    <row r="62" spans="1:3" x14ac:dyDescent="0.35">
      <c r="A62" s="7">
        <v>43891</v>
      </c>
      <c r="C62">
        <f t="shared" si="0"/>
        <v>322.36654321765047</v>
      </c>
    </row>
    <row r="63" spans="1:3" x14ac:dyDescent="0.35">
      <c r="A63" s="7">
        <v>43922</v>
      </c>
      <c r="C63">
        <f t="shared" si="0"/>
        <v>325.06981932647574</v>
      </c>
    </row>
    <row r="64" spans="1:3" x14ac:dyDescent="0.35">
      <c r="A64" s="7">
        <v>43952</v>
      </c>
      <c r="C64">
        <f t="shared" si="0"/>
        <v>327.773095435301</v>
      </c>
    </row>
    <row r="65" spans="1:3" x14ac:dyDescent="0.35">
      <c r="A65" s="7">
        <v>43983</v>
      </c>
      <c r="C65">
        <f t="shared" si="0"/>
        <v>330.47637154412621</v>
      </c>
    </row>
    <row r="66" spans="1:3" x14ac:dyDescent="0.35">
      <c r="A66" s="7">
        <v>44013</v>
      </c>
      <c r="C66">
        <f t="shared" si="0"/>
        <v>333.17964765295147</v>
      </c>
    </row>
    <row r="67" spans="1:3" x14ac:dyDescent="0.35">
      <c r="A67" s="7">
        <v>44044</v>
      </c>
      <c r="C67">
        <f t="shared" si="0"/>
        <v>335.88292376177674</v>
      </c>
    </row>
    <row r="68" spans="1:3" x14ac:dyDescent="0.35">
      <c r="A68" s="7">
        <v>44075</v>
      </c>
      <c r="C68">
        <f t="shared" si="0"/>
        <v>338.586199870602</v>
      </c>
    </row>
    <row r="69" spans="1:3" x14ac:dyDescent="0.35">
      <c r="A69" s="7">
        <v>44105</v>
      </c>
      <c r="C69">
        <f t="shared" si="0"/>
        <v>341.28947597942721</v>
      </c>
    </row>
    <row r="70" spans="1:3" x14ac:dyDescent="0.35">
      <c r="A70" s="7">
        <v>44136</v>
      </c>
      <c r="C70">
        <f t="shared" si="0"/>
        <v>343.99275208825247</v>
      </c>
    </row>
    <row r="71" spans="1:3" x14ac:dyDescent="0.35">
      <c r="A71" s="7">
        <v>44166</v>
      </c>
      <c r="C71">
        <f t="shared" si="0"/>
        <v>346.69602819707774</v>
      </c>
    </row>
    <row r="72" spans="1:3" x14ac:dyDescent="0.35">
      <c r="A72" s="7">
        <v>44197</v>
      </c>
      <c r="C72">
        <f t="shared" si="0"/>
        <v>349.39930430590294</v>
      </c>
    </row>
    <row r="73" spans="1:3" x14ac:dyDescent="0.35">
      <c r="A73" s="7">
        <v>44228</v>
      </c>
      <c r="C73">
        <f t="shared" si="0"/>
        <v>352.10258041472821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DE5E-EC30-4EA4-ABFF-5241FE9058B6}">
  <dimension ref="A1:E76"/>
  <sheetViews>
    <sheetView topLeftCell="A13" workbookViewId="0">
      <selection activeCell="C81" sqref="C81"/>
    </sheetView>
  </sheetViews>
  <sheetFormatPr defaultRowHeight="14.5" x14ac:dyDescent="0.35"/>
  <cols>
    <col min="1" max="1" width="9.7265625" bestFit="1" customWidth="1"/>
    <col min="2" max="2" width="9.26953125" bestFit="1" customWidth="1"/>
    <col min="3" max="3" width="18" customWidth="1"/>
    <col min="4" max="4" width="32.7265625" customWidth="1"/>
    <col min="5" max="5" width="32.81640625" customWidth="1"/>
  </cols>
  <sheetData>
    <row r="1" spans="1:5" x14ac:dyDescent="0.3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35">
      <c r="A2" s="7">
        <v>42064</v>
      </c>
      <c r="B2">
        <v>-2.7548842924027483E-2</v>
      </c>
    </row>
    <row r="3" spans="1:5" x14ac:dyDescent="0.35">
      <c r="A3" s="7">
        <v>42095</v>
      </c>
      <c r="B3">
        <v>5.7864091027706177E-3</v>
      </c>
    </row>
    <row r="4" spans="1:5" x14ac:dyDescent="0.35">
      <c r="A4" s="7">
        <v>42125</v>
      </c>
      <c r="B4">
        <v>4.0990842211461986E-2</v>
      </c>
    </row>
    <row r="5" spans="1:5" x14ac:dyDescent="0.35">
      <c r="A5" s="7">
        <v>42156</v>
      </c>
      <c r="B5">
        <v>-3.3205995319412818E-2</v>
      </c>
    </row>
    <row r="6" spans="1:5" x14ac:dyDescent="0.35">
      <c r="A6" s="7">
        <v>42186</v>
      </c>
      <c r="B6">
        <v>-3.2926688104072954E-2</v>
      </c>
    </row>
    <row r="7" spans="1:5" x14ac:dyDescent="0.35">
      <c r="A7" s="7">
        <v>42217</v>
      </c>
      <c r="B7">
        <v>-6.9084787424881777E-2</v>
      </c>
    </row>
    <row r="8" spans="1:5" x14ac:dyDescent="0.35">
      <c r="A8" s="7">
        <v>42248</v>
      </c>
      <c r="B8">
        <v>-1.878094811789599E-2</v>
      </c>
    </row>
    <row r="9" spans="1:5" x14ac:dyDescent="0.35">
      <c r="A9" s="7">
        <v>42278</v>
      </c>
      <c r="B9">
        <v>8.3408926306701492E-2</v>
      </c>
    </row>
    <row r="10" spans="1:5" x14ac:dyDescent="0.35">
      <c r="A10" s="7">
        <v>42309</v>
      </c>
      <c r="B10">
        <v>-1.0041746683331465E-2</v>
      </c>
    </row>
    <row r="11" spans="1:5" x14ac:dyDescent="0.35">
      <c r="A11" s="7">
        <v>42339</v>
      </c>
      <c r="B11">
        <v>-0.10641971318839594</v>
      </c>
    </row>
    <row r="12" spans="1:5" x14ac:dyDescent="0.35">
      <c r="A12" s="7">
        <v>42370</v>
      </c>
      <c r="B12">
        <v>-7.524243062696645E-2</v>
      </c>
    </row>
    <row r="13" spans="1:5" x14ac:dyDescent="0.35">
      <c r="A13" s="7">
        <v>42401</v>
      </c>
      <c r="B13">
        <v>-6.6772071662425381E-3</v>
      </c>
    </row>
    <row r="14" spans="1:5" x14ac:dyDescent="0.35">
      <c r="A14" s="7">
        <v>42430</v>
      </c>
      <c r="B14">
        <v>0.13332679388190671</v>
      </c>
    </row>
    <row r="15" spans="1:5" x14ac:dyDescent="0.35">
      <c r="A15" s="7">
        <v>42461</v>
      </c>
      <c r="B15">
        <v>-0.13992111096403115</v>
      </c>
    </row>
    <row r="16" spans="1:5" x14ac:dyDescent="0.35">
      <c r="A16" s="7">
        <v>42491</v>
      </c>
      <c r="B16">
        <v>6.5287097502403801E-2</v>
      </c>
    </row>
    <row r="17" spans="1:2" x14ac:dyDescent="0.35">
      <c r="A17" s="7">
        <v>42522</v>
      </c>
      <c r="B17">
        <v>-3.6830949908890576E-2</v>
      </c>
    </row>
    <row r="18" spans="1:2" x14ac:dyDescent="0.35">
      <c r="A18" s="7">
        <v>42552</v>
      </c>
      <c r="B18">
        <v>9.0062826449354816E-2</v>
      </c>
    </row>
    <row r="19" spans="1:2" x14ac:dyDescent="0.35">
      <c r="A19" s="7">
        <v>42583</v>
      </c>
      <c r="B19">
        <v>1.8136270388622311E-2</v>
      </c>
    </row>
    <row r="20" spans="1:2" x14ac:dyDescent="0.35">
      <c r="A20" s="7">
        <v>42614</v>
      </c>
      <c r="B20">
        <v>7.1276382220196943E-2</v>
      </c>
    </row>
    <row r="21" spans="1:2" x14ac:dyDescent="0.35">
      <c r="A21" s="7">
        <v>42644</v>
      </c>
      <c r="B21">
        <v>4.3342512671591393E-3</v>
      </c>
    </row>
    <row r="22" spans="1:2" x14ac:dyDescent="0.35">
      <c r="A22" s="7">
        <v>42675</v>
      </c>
      <c r="B22">
        <v>-2.6598519095341167E-2</v>
      </c>
    </row>
    <row r="23" spans="1:2" x14ac:dyDescent="0.35">
      <c r="A23" s="7">
        <v>42705</v>
      </c>
      <c r="B23">
        <v>5.3335512005532104E-2</v>
      </c>
    </row>
    <row r="24" spans="1:2" x14ac:dyDescent="0.35">
      <c r="A24" s="7">
        <v>42736</v>
      </c>
      <c r="B24">
        <v>4.7746444356602913E-2</v>
      </c>
    </row>
    <row r="25" spans="1:2" x14ac:dyDescent="0.35">
      <c r="A25" s="7">
        <v>42767</v>
      </c>
      <c r="B25">
        <v>0.12888373757465499</v>
      </c>
    </row>
    <row r="26" spans="1:2" x14ac:dyDescent="0.35">
      <c r="A26" s="7">
        <v>42795</v>
      </c>
      <c r="B26">
        <v>5.323627128840891E-2</v>
      </c>
    </row>
    <row r="27" spans="1:2" x14ac:dyDescent="0.35">
      <c r="A27" s="7">
        <v>42826</v>
      </c>
      <c r="B27">
        <v>-6.9746263991254942E-5</v>
      </c>
    </row>
    <row r="28" spans="1:2" x14ac:dyDescent="0.35">
      <c r="A28" s="7">
        <v>42856</v>
      </c>
      <c r="B28">
        <v>6.3418077556725017E-2</v>
      </c>
    </row>
    <row r="29" spans="1:2" x14ac:dyDescent="0.35">
      <c r="A29" s="7">
        <v>42887</v>
      </c>
      <c r="B29">
        <v>-5.3322303944931426E-2</v>
      </c>
    </row>
    <row r="30" spans="1:2" x14ac:dyDescent="0.35">
      <c r="A30" s="7">
        <v>42917</v>
      </c>
      <c r="B30">
        <v>3.2703528809656435E-2</v>
      </c>
    </row>
    <row r="31" spans="1:2" x14ac:dyDescent="0.35">
      <c r="A31" s="7">
        <v>42948</v>
      </c>
      <c r="B31">
        <v>0.10266947515576552</v>
      </c>
    </row>
    <row r="32" spans="1:2" x14ac:dyDescent="0.35">
      <c r="A32" s="7">
        <v>42979</v>
      </c>
      <c r="B32">
        <v>-5.6553699376337696E-2</v>
      </c>
    </row>
    <row r="33" spans="1:2" x14ac:dyDescent="0.35">
      <c r="A33" s="7">
        <v>43009</v>
      </c>
      <c r="B33">
        <v>9.6807695584706144E-2</v>
      </c>
    </row>
    <row r="34" spans="1:2" x14ac:dyDescent="0.35">
      <c r="A34" s="7">
        <v>43040</v>
      </c>
      <c r="B34">
        <v>1.6623444510841301E-2</v>
      </c>
    </row>
    <row r="35" spans="1:2" x14ac:dyDescent="0.35">
      <c r="A35" s="7">
        <v>43070</v>
      </c>
      <c r="B35">
        <v>-1.1705894693516905E-2</v>
      </c>
    </row>
    <row r="36" spans="1:2" x14ac:dyDescent="0.35">
      <c r="A36" s="7">
        <v>43101</v>
      </c>
      <c r="B36">
        <v>-1.0636355427592781E-2</v>
      </c>
    </row>
    <row r="37" spans="1:2" x14ac:dyDescent="0.35">
      <c r="A37" s="7">
        <v>43132</v>
      </c>
      <c r="B37">
        <v>6.3847722300500509E-2</v>
      </c>
    </row>
    <row r="38" spans="1:2" x14ac:dyDescent="0.35">
      <c r="A38" s="7">
        <v>43160</v>
      </c>
      <c r="B38">
        <v>-5.421048046615351E-2</v>
      </c>
    </row>
    <row r="39" spans="1:2" x14ac:dyDescent="0.35">
      <c r="A39" s="7">
        <v>43191</v>
      </c>
      <c r="B39">
        <v>-1.5019668752171866E-2</v>
      </c>
    </row>
    <row r="40" spans="1:2" x14ac:dyDescent="0.35">
      <c r="A40" s="7">
        <v>43221</v>
      </c>
      <c r="B40">
        <v>0.13076365456944239</v>
      </c>
    </row>
    <row r="41" spans="1:2" x14ac:dyDescent="0.35">
      <c r="A41" s="7">
        <v>43252</v>
      </c>
      <c r="B41">
        <v>-5.5984552051899783E-3</v>
      </c>
    </row>
    <row r="42" spans="1:2" x14ac:dyDescent="0.35">
      <c r="A42" s="7">
        <v>43282</v>
      </c>
      <c r="B42">
        <v>2.7983224157117403E-2</v>
      </c>
    </row>
    <row r="43" spans="1:2" x14ac:dyDescent="0.35">
      <c r="A43" s="7">
        <v>43313</v>
      </c>
      <c r="B43">
        <v>0.1962268822306803</v>
      </c>
    </row>
    <row r="44" spans="1:2" x14ac:dyDescent="0.35">
      <c r="A44" s="7">
        <v>43344</v>
      </c>
      <c r="B44">
        <v>-4.8249239265848454E-3</v>
      </c>
    </row>
    <row r="45" spans="1:2" x14ac:dyDescent="0.35">
      <c r="A45" s="7">
        <v>43374</v>
      </c>
      <c r="B45">
        <v>-3.0477486203191573E-2</v>
      </c>
    </row>
    <row r="46" spans="1:2" x14ac:dyDescent="0.35">
      <c r="A46" s="7">
        <v>43405</v>
      </c>
      <c r="B46">
        <v>-0.18404461960103513</v>
      </c>
    </row>
    <row r="47" spans="1:2" x14ac:dyDescent="0.35">
      <c r="A47" s="7">
        <v>43435</v>
      </c>
      <c r="B47">
        <v>-0.11361637035588135</v>
      </c>
    </row>
    <row r="48" spans="1:2" x14ac:dyDescent="0.35">
      <c r="A48" s="7">
        <v>43466</v>
      </c>
      <c r="B48">
        <v>5.5153917300432731E-2</v>
      </c>
    </row>
    <row r="49" spans="1:5" x14ac:dyDescent="0.35">
      <c r="A49" s="7">
        <v>43497</v>
      </c>
      <c r="B49">
        <v>4.0314907326635563E-2</v>
      </c>
    </row>
    <row r="50" spans="1:5" x14ac:dyDescent="0.35">
      <c r="A50" s="7">
        <v>43525</v>
      </c>
      <c r="B50">
        <v>0.10173061383853166</v>
      </c>
    </row>
    <row r="51" spans="1:5" x14ac:dyDescent="0.35">
      <c r="A51" s="7">
        <v>43556</v>
      </c>
      <c r="B51">
        <v>5.6435912956056766E-2</v>
      </c>
    </row>
    <row r="52" spans="1:5" x14ac:dyDescent="0.35">
      <c r="A52" s="7">
        <v>43586</v>
      </c>
      <c r="B52">
        <v>-0.12757264503843679</v>
      </c>
    </row>
    <row r="53" spans="1:5" x14ac:dyDescent="0.35">
      <c r="A53" s="7">
        <v>43617</v>
      </c>
      <c r="B53">
        <v>0.13487279523135176</v>
      </c>
    </row>
    <row r="54" spans="1:5" x14ac:dyDescent="0.35">
      <c r="A54" s="7">
        <v>43647</v>
      </c>
      <c r="B54">
        <v>7.6394596257786329E-2</v>
      </c>
    </row>
    <row r="55" spans="1:5" x14ac:dyDescent="0.35">
      <c r="A55" s="7">
        <v>43678</v>
      </c>
      <c r="B55">
        <v>-2.0184012959117537E-2</v>
      </c>
    </row>
    <row r="56" spans="1:5" x14ac:dyDescent="0.35">
      <c r="A56" s="7">
        <v>43709</v>
      </c>
      <c r="B56">
        <v>7.7038215112601449E-2</v>
      </c>
    </row>
    <row r="57" spans="1:5" x14ac:dyDescent="0.35">
      <c r="A57" s="7">
        <v>43739</v>
      </c>
      <c r="B57">
        <v>0.11068443918466464</v>
      </c>
    </row>
    <row r="58" spans="1:5" x14ac:dyDescent="0.35">
      <c r="A58" s="7">
        <v>43770</v>
      </c>
      <c r="B58">
        <v>7.4328704637878884E-2</v>
      </c>
    </row>
    <row r="59" spans="1:5" x14ac:dyDescent="0.35">
      <c r="A59" s="7">
        <v>43800</v>
      </c>
      <c r="B59">
        <v>0.1020827420170467</v>
      </c>
    </row>
    <row r="60" spans="1:5" x14ac:dyDescent="0.35">
      <c r="A60" s="7">
        <v>43831</v>
      </c>
      <c r="B60">
        <v>7.9380205946811611E-2</v>
      </c>
      <c r="C60">
        <v>7.9380205946811611E-2</v>
      </c>
      <c r="D60" s="8">
        <v>7.9380205946811611E-2</v>
      </c>
      <c r="E60" s="8">
        <v>7.9380205946811611E-2</v>
      </c>
    </row>
    <row r="61" spans="1:5" x14ac:dyDescent="0.35">
      <c r="A61" s="7">
        <v>43862</v>
      </c>
      <c r="C61">
        <f t="shared" ref="C61:C75" si="0">_xlfn.FORECAST.ETS(A61,$B$2:$B$60,$A$2:$A$60,1,1)</f>
        <v>5.672765897713123E-2</v>
      </c>
      <c r="D61" s="8">
        <f t="shared" ref="D61:D75" si="1">C61-_xlfn.FORECAST.ETS.CONFINT(A61,$B$2:$B$60,$A$2:$A$60,0.95,1,1)</f>
        <v>-8.917407246416531E-2</v>
      </c>
      <c r="E61" s="8">
        <f t="shared" ref="E61:E75" si="2">C61+_xlfn.FORECAST.ETS.CONFINT(A61,$B$2:$B$60,$A$2:$A$60,0.95,1,1)</f>
        <v>0.20262939041842776</v>
      </c>
    </row>
    <row r="62" spans="1:5" x14ac:dyDescent="0.35">
      <c r="A62" s="7">
        <v>43891</v>
      </c>
      <c r="C62">
        <f t="shared" si="0"/>
        <v>5.82432069093929E-2</v>
      </c>
      <c r="D62" s="8">
        <f t="shared" si="1"/>
        <v>-8.7659181088217894E-2</v>
      </c>
      <c r="E62" s="8">
        <f t="shared" si="2"/>
        <v>0.20414559490700368</v>
      </c>
    </row>
    <row r="63" spans="1:5" x14ac:dyDescent="0.35">
      <c r="A63" s="7">
        <v>43922</v>
      </c>
      <c r="C63">
        <f t="shared" si="0"/>
        <v>5.9758754841654535E-2</v>
      </c>
      <c r="D63" s="8">
        <f t="shared" si="1"/>
        <v>-8.61448003598866E-2</v>
      </c>
      <c r="E63" s="8">
        <f t="shared" si="2"/>
        <v>0.20566231004319568</v>
      </c>
    </row>
    <row r="64" spans="1:5" x14ac:dyDescent="0.35">
      <c r="A64" s="7">
        <v>43952</v>
      </c>
      <c r="C64">
        <f t="shared" si="0"/>
        <v>6.1274302773916198E-2</v>
      </c>
      <c r="D64" s="8">
        <f t="shared" si="1"/>
        <v>-8.4631076165073246E-2</v>
      </c>
      <c r="E64" s="8">
        <f t="shared" si="2"/>
        <v>0.20717968171290563</v>
      </c>
    </row>
    <row r="65" spans="1:5" x14ac:dyDescent="0.35">
      <c r="A65" s="7">
        <v>43983</v>
      </c>
      <c r="C65">
        <f t="shared" si="0"/>
        <v>6.2789850706177847E-2</v>
      </c>
      <c r="D65" s="8">
        <f t="shared" si="1"/>
        <v>-8.3118154374690334E-2</v>
      </c>
      <c r="E65" s="8">
        <f t="shared" si="2"/>
        <v>0.20869785578704603</v>
      </c>
    </row>
    <row r="66" spans="1:5" x14ac:dyDescent="0.35">
      <c r="A66" s="7">
        <v>44013</v>
      </c>
      <c r="C66">
        <f t="shared" si="0"/>
        <v>6.4305398638439495E-2</v>
      </c>
      <c r="D66" s="8">
        <f t="shared" si="1"/>
        <v>-8.160618083736941E-2</v>
      </c>
      <c r="E66" s="8">
        <f t="shared" si="2"/>
        <v>0.21021697811424839</v>
      </c>
    </row>
    <row r="67" spans="1:5" x14ac:dyDescent="0.35">
      <c r="A67" s="7">
        <v>44044</v>
      </c>
      <c r="C67">
        <f t="shared" si="0"/>
        <v>6.5820946570701144E-2</v>
      </c>
      <c r="D67" s="8">
        <f t="shared" si="1"/>
        <v>-8.0095301370713856E-2</v>
      </c>
      <c r="E67" s="8">
        <f t="shared" si="2"/>
        <v>0.21173719451211614</v>
      </c>
    </row>
    <row r="68" spans="1:5" x14ac:dyDescent="0.35">
      <c r="A68" s="7">
        <v>44075</v>
      </c>
      <c r="C68">
        <f t="shared" si="0"/>
        <v>6.7336494502962793E-2</v>
      </c>
      <c r="D68" s="8">
        <f t="shared" si="1"/>
        <v>-7.8585661751098726E-2</v>
      </c>
      <c r="E68" s="8">
        <f t="shared" si="2"/>
        <v>0.21325865075702433</v>
      </c>
    </row>
    <row r="69" spans="1:5" x14ac:dyDescent="0.35">
      <c r="A69" s="7">
        <v>44105</v>
      </c>
      <c r="C69">
        <f t="shared" si="0"/>
        <v>6.8852042435224442E-2</v>
      </c>
      <c r="D69" s="8">
        <f t="shared" si="1"/>
        <v>-7.7077407702019929E-2</v>
      </c>
      <c r="E69" s="8">
        <f t="shared" si="2"/>
        <v>0.21478149257246881</v>
      </c>
    </row>
    <row r="70" spans="1:5" x14ac:dyDescent="0.35">
      <c r="A70" s="7">
        <v>44136</v>
      </c>
      <c r="C70">
        <f t="shared" si="0"/>
        <v>7.0367590367486105E-2</v>
      </c>
      <c r="D70" s="8">
        <f t="shared" si="1"/>
        <v>-7.5570684880997774E-2</v>
      </c>
      <c r="E70" s="8">
        <f t="shared" si="2"/>
        <v>0.21630586561596998</v>
      </c>
    </row>
    <row r="71" spans="1:5" x14ac:dyDescent="0.35">
      <c r="A71" s="7">
        <v>44166</v>
      </c>
      <c r="C71">
        <f t="shared" si="0"/>
        <v>7.1883138299747754E-2</v>
      </c>
      <c r="D71" s="8">
        <f t="shared" si="1"/>
        <v>-7.4065638865038572E-2</v>
      </c>
      <c r="E71" s="8">
        <f t="shared" si="2"/>
        <v>0.21783191546453406</v>
      </c>
    </row>
    <row r="72" spans="1:5" x14ac:dyDescent="0.35">
      <c r="A72" s="7">
        <v>44197</v>
      </c>
      <c r="C72">
        <f t="shared" si="0"/>
        <v>7.3398686232009402E-2</v>
      </c>
      <c r="D72" s="8">
        <f t="shared" si="1"/>
        <v>-7.2562415134661579E-2</v>
      </c>
      <c r="E72" s="8">
        <f t="shared" si="2"/>
        <v>0.21935978759868038</v>
      </c>
    </row>
    <row r="73" spans="1:5" x14ac:dyDescent="0.35">
      <c r="A73" s="7">
        <v>44228</v>
      </c>
      <c r="C73">
        <f t="shared" si="0"/>
        <v>7.4914234164271051E-2</v>
      </c>
      <c r="D73" s="8">
        <f t="shared" si="1"/>
        <v>-7.1061159056498055E-2</v>
      </c>
      <c r="E73" s="8">
        <f t="shared" si="2"/>
        <v>0.22088962738504014</v>
      </c>
    </row>
    <row r="74" spans="1:5" x14ac:dyDescent="0.35">
      <c r="A74" s="7">
        <v>44256</v>
      </c>
      <c r="C74">
        <f t="shared" si="0"/>
        <v>7.64297820965327E-2</v>
      </c>
      <c r="D74" s="8">
        <f t="shared" si="1"/>
        <v>-6.9562015864471333E-2</v>
      </c>
      <c r="E74" s="8">
        <f t="shared" si="2"/>
        <v>0.22242158005753673</v>
      </c>
    </row>
    <row r="75" spans="1:5" x14ac:dyDescent="0.35">
      <c r="A75" s="7">
        <v>44287</v>
      </c>
      <c r="C75">
        <f t="shared" si="0"/>
        <v>7.7945330028794349E-2</v>
      </c>
      <c r="D75" s="8">
        <f t="shared" si="1"/>
        <v>-6.8065130639568164E-2</v>
      </c>
      <c r="E75" s="8">
        <f t="shared" si="2"/>
        <v>0.22395579069715688</v>
      </c>
    </row>
    <row r="76" spans="1:5" x14ac:dyDescent="0.35">
      <c r="A76" s="7"/>
      <c r="B76">
        <f>SUBTOTAL(101,Table3[Return])</f>
        <v>1.9731473178023505E-2</v>
      </c>
      <c r="C76">
        <f>SUBTOTAL(101,Table3[Forecast(Return)])</f>
        <v>6.808922646820334E-2</v>
      </c>
      <c r="D76" s="8">
        <f>SUBTOTAL(101,Table3[Lower Confidence Bound(Return)])</f>
        <v>-6.8724917162978696E-2</v>
      </c>
      <c r="E76" s="8">
        <f>SUBTOTAL(101,Table3[Upper Confidence Bound(Return)])</f>
        <v>0.20490337009938539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DFB8-A867-44B8-BA38-252E7AA44B48}">
  <dimension ref="A1:E75"/>
  <sheetViews>
    <sheetView workbookViewId="0"/>
  </sheetViews>
  <sheetFormatPr defaultRowHeight="14.5" x14ac:dyDescent="0.35"/>
  <cols>
    <col min="1" max="1" width="9.7265625" bestFit="1" customWidth="1"/>
    <col min="2" max="2" width="14.26953125" customWidth="1"/>
    <col min="3" max="3" width="23.1796875" customWidth="1"/>
    <col min="4" max="4" width="37.81640625" customWidth="1"/>
    <col min="5" max="5" width="38" customWidth="1"/>
  </cols>
  <sheetData>
    <row r="1" spans="1:5" x14ac:dyDescent="0.35">
      <c r="A1" t="s">
        <v>0</v>
      </c>
      <c r="B1" t="s">
        <v>4</v>
      </c>
      <c r="C1" t="s">
        <v>19</v>
      </c>
      <c r="D1" t="s">
        <v>20</v>
      </c>
      <c r="E1" t="s">
        <v>21</v>
      </c>
    </row>
    <row r="2" spans="1:5" x14ac:dyDescent="0.35">
      <c r="A2" s="7">
        <v>42064</v>
      </c>
      <c r="B2">
        <v>20.715544000000001</v>
      </c>
    </row>
    <row r="3" spans="1:5" x14ac:dyDescent="0.35">
      <c r="A3" s="7">
        <v>42095</v>
      </c>
      <c r="B3">
        <v>22.610916</v>
      </c>
    </row>
    <row r="4" spans="1:5" x14ac:dyDescent="0.35">
      <c r="A4" s="7">
        <v>42125</v>
      </c>
      <c r="B4">
        <v>22.769553999999999</v>
      </c>
    </row>
    <row r="5" spans="1:5" x14ac:dyDescent="0.35">
      <c r="A5" s="7">
        <v>42156</v>
      </c>
      <c r="B5">
        <v>22.185081</v>
      </c>
    </row>
    <row r="6" spans="1:5" x14ac:dyDescent="0.35">
      <c r="A6" s="7">
        <v>42186</v>
      </c>
      <c r="B6">
        <v>21.985493000000002</v>
      </c>
    </row>
    <row r="7" spans="1:5" x14ac:dyDescent="0.35">
      <c r="A7" s="7">
        <v>42217</v>
      </c>
      <c r="B7">
        <v>21.910021</v>
      </c>
    </row>
    <row r="8" spans="1:5" x14ac:dyDescent="0.35">
      <c r="A8" s="7">
        <v>42248</v>
      </c>
      <c r="B8">
        <v>21.244219000000001</v>
      </c>
    </row>
    <row r="9" spans="1:5" x14ac:dyDescent="0.35">
      <c r="A9" s="7">
        <v>42278</v>
      </c>
      <c r="B9">
        <v>24.587755000000001</v>
      </c>
    </row>
    <row r="10" spans="1:5" x14ac:dyDescent="0.35">
      <c r="A10" s="7">
        <v>42309</v>
      </c>
      <c r="B10">
        <v>25.454958000000001</v>
      </c>
    </row>
    <row r="11" spans="1:5" x14ac:dyDescent="0.35">
      <c r="A11" s="7">
        <v>42339</v>
      </c>
      <c r="B11">
        <v>26.483695999999998</v>
      </c>
    </row>
    <row r="12" spans="1:5" x14ac:dyDescent="0.35">
      <c r="A12" s="7">
        <v>42370</v>
      </c>
      <c r="B12">
        <v>24.933302000000001</v>
      </c>
    </row>
    <row r="13" spans="1:5" x14ac:dyDescent="0.35">
      <c r="A13" s="7">
        <v>42401</v>
      </c>
      <c r="B13">
        <v>24.967575</v>
      </c>
    </row>
    <row r="14" spans="1:5" x14ac:dyDescent="0.35">
      <c r="A14" s="7">
        <v>42430</v>
      </c>
      <c r="B14">
        <v>27.464988999999999</v>
      </c>
    </row>
    <row r="15" spans="1:5" x14ac:dyDescent="0.35">
      <c r="A15" s="7">
        <v>42461</v>
      </c>
      <c r="B15">
        <v>26.566475000000001</v>
      </c>
    </row>
    <row r="16" spans="1:5" x14ac:dyDescent="0.35">
      <c r="A16" s="7">
        <v>42491</v>
      </c>
      <c r="B16">
        <v>26.117225999999999</v>
      </c>
    </row>
    <row r="17" spans="1:2" x14ac:dyDescent="0.35">
      <c r="A17" s="7">
        <v>42522</v>
      </c>
      <c r="B17">
        <v>27.197158999999999</v>
      </c>
    </row>
    <row r="18" spans="1:2" x14ac:dyDescent="0.35">
      <c r="A18" s="7">
        <v>42552</v>
      </c>
      <c r="B18">
        <v>27.115449999999999</v>
      </c>
    </row>
    <row r="19" spans="1:2" x14ac:dyDescent="0.35">
      <c r="A19" s="7">
        <v>42583</v>
      </c>
      <c r="B19">
        <v>27.202525999999999</v>
      </c>
    </row>
    <row r="20" spans="1:2" x14ac:dyDescent="0.35">
      <c r="A20" s="7">
        <v>42614</v>
      </c>
      <c r="B20">
        <v>25.791895</v>
      </c>
    </row>
    <row r="21" spans="1:2" x14ac:dyDescent="0.35">
      <c r="A21" s="7">
        <v>42644</v>
      </c>
      <c r="B21">
        <v>25.544834000000002</v>
      </c>
    </row>
    <row r="22" spans="1:2" x14ac:dyDescent="0.35">
      <c r="A22" s="7">
        <v>42675</v>
      </c>
      <c r="B22">
        <v>27.002034999999999</v>
      </c>
    </row>
    <row r="23" spans="1:2" x14ac:dyDescent="0.35">
      <c r="A23" s="7">
        <v>42705</v>
      </c>
      <c r="B23">
        <v>27.739409999999999</v>
      </c>
    </row>
    <row r="24" spans="1:2" x14ac:dyDescent="0.35">
      <c r="A24" s="7">
        <v>42736</v>
      </c>
      <c r="B24">
        <v>26.275653999999999</v>
      </c>
    </row>
    <row r="25" spans="1:2" x14ac:dyDescent="0.35">
      <c r="A25" s="7">
        <v>42767</v>
      </c>
      <c r="B25">
        <v>26.372969000000001</v>
      </c>
    </row>
    <row r="26" spans="1:2" x14ac:dyDescent="0.35">
      <c r="A26" s="7">
        <v>42795</v>
      </c>
      <c r="B26">
        <v>26.582885999999998</v>
      </c>
    </row>
    <row r="27" spans="1:2" x14ac:dyDescent="0.35">
      <c r="A27" s="7">
        <v>42826</v>
      </c>
      <c r="B27">
        <v>25.860332</v>
      </c>
    </row>
    <row r="28" spans="1:2" x14ac:dyDescent="0.35">
      <c r="A28" s="7">
        <v>42856</v>
      </c>
      <c r="B28">
        <v>24.424144999999999</v>
      </c>
    </row>
    <row r="29" spans="1:2" x14ac:dyDescent="0.35">
      <c r="A29" s="7">
        <v>42887</v>
      </c>
      <c r="B29">
        <v>24.094086000000001</v>
      </c>
    </row>
    <row r="30" spans="1:2" x14ac:dyDescent="0.35">
      <c r="A30" s="7">
        <v>42917</v>
      </c>
      <c r="B30">
        <v>23.246213999999998</v>
      </c>
    </row>
    <row r="31" spans="1:2" x14ac:dyDescent="0.35">
      <c r="A31" s="7">
        <v>42948</v>
      </c>
      <c r="B31">
        <v>22.284054000000001</v>
      </c>
    </row>
    <row r="32" spans="1:2" x14ac:dyDescent="0.35">
      <c r="A32" s="7">
        <v>42979</v>
      </c>
      <c r="B32">
        <v>21.948204</v>
      </c>
    </row>
    <row r="33" spans="1:2" x14ac:dyDescent="0.35">
      <c r="A33" s="7">
        <v>43009</v>
      </c>
      <c r="B33">
        <v>18.489474999999999</v>
      </c>
    </row>
    <row r="34" spans="1:2" x14ac:dyDescent="0.35">
      <c r="A34" s="7">
        <v>43040</v>
      </c>
      <c r="B34">
        <v>16.774426999999999</v>
      </c>
    </row>
    <row r="35" spans="1:2" x14ac:dyDescent="0.35">
      <c r="A35" s="7">
        <v>43070</v>
      </c>
      <c r="B35">
        <v>16.004035999999999</v>
      </c>
    </row>
    <row r="36" spans="1:2" x14ac:dyDescent="0.35">
      <c r="A36" s="7">
        <v>43101</v>
      </c>
      <c r="B36">
        <v>15.042322</v>
      </c>
    </row>
    <row r="37" spans="1:2" x14ac:dyDescent="0.35">
      <c r="A37" s="7">
        <v>43132</v>
      </c>
      <c r="B37">
        <v>13.125985</v>
      </c>
    </row>
    <row r="38" spans="1:2" x14ac:dyDescent="0.35">
      <c r="A38" s="7">
        <v>43160</v>
      </c>
      <c r="B38">
        <v>12.647886</v>
      </c>
    </row>
    <row r="39" spans="1:2" x14ac:dyDescent="0.35">
      <c r="A39" s="7">
        <v>43191</v>
      </c>
      <c r="B39">
        <v>13.201465000000001</v>
      </c>
    </row>
    <row r="40" spans="1:2" x14ac:dyDescent="0.35">
      <c r="A40" s="7">
        <v>43221</v>
      </c>
      <c r="B40">
        <v>13.210848</v>
      </c>
    </row>
    <row r="41" spans="1:2" x14ac:dyDescent="0.35">
      <c r="A41" s="7">
        <v>43252</v>
      </c>
      <c r="B41">
        <v>12.76986</v>
      </c>
    </row>
    <row r="42" spans="1:2" x14ac:dyDescent="0.35">
      <c r="A42" s="7">
        <v>43282</v>
      </c>
      <c r="B42">
        <v>12.906717</v>
      </c>
    </row>
    <row r="43" spans="1:2" x14ac:dyDescent="0.35">
      <c r="A43" s="7">
        <v>43313</v>
      </c>
      <c r="B43">
        <v>12.253333</v>
      </c>
    </row>
    <row r="44" spans="1:2" x14ac:dyDescent="0.35">
      <c r="A44" s="7">
        <v>43344</v>
      </c>
      <c r="B44">
        <v>10.690891000000001</v>
      </c>
    </row>
    <row r="45" spans="1:2" x14ac:dyDescent="0.35">
      <c r="A45" s="7">
        <v>43374</v>
      </c>
      <c r="B45">
        <v>9.6588790000000007</v>
      </c>
    </row>
    <row r="46" spans="1:2" x14ac:dyDescent="0.35">
      <c r="A46" s="7">
        <v>43405</v>
      </c>
      <c r="B46">
        <v>7.1724350000000001</v>
      </c>
    </row>
    <row r="47" spans="1:2" x14ac:dyDescent="0.35">
      <c r="A47" s="7">
        <v>43435</v>
      </c>
      <c r="B47">
        <v>7.2393780000000003</v>
      </c>
    </row>
    <row r="48" spans="1:2" x14ac:dyDescent="0.35">
      <c r="A48" s="7">
        <v>43466</v>
      </c>
      <c r="B48">
        <v>9.7301590000000004</v>
      </c>
    </row>
    <row r="49" spans="1:5" x14ac:dyDescent="0.35">
      <c r="A49" s="7">
        <v>43497</v>
      </c>
      <c r="B49">
        <v>10.348445999999999</v>
      </c>
    </row>
    <row r="50" spans="1:5" x14ac:dyDescent="0.35">
      <c r="A50" s="7">
        <v>43525</v>
      </c>
      <c r="B50">
        <v>9.9500449999999994</v>
      </c>
    </row>
    <row r="51" spans="1:5" x14ac:dyDescent="0.35">
      <c r="A51" s="7">
        <v>43556</v>
      </c>
      <c r="B51">
        <v>10.140055</v>
      </c>
    </row>
    <row r="52" spans="1:5" x14ac:dyDescent="0.35">
      <c r="A52" s="7">
        <v>43586</v>
      </c>
      <c r="B52">
        <v>9.4122050000000002</v>
      </c>
    </row>
    <row r="53" spans="1:5" x14ac:dyDescent="0.35">
      <c r="A53" s="7">
        <v>43617</v>
      </c>
      <c r="B53">
        <v>10.469084000000001</v>
      </c>
    </row>
    <row r="54" spans="1:5" x14ac:dyDescent="0.35">
      <c r="A54" s="7">
        <v>43647</v>
      </c>
      <c r="B54">
        <v>10.429258000000001</v>
      </c>
    </row>
    <row r="55" spans="1:5" x14ac:dyDescent="0.35">
      <c r="A55" s="7">
        <v>43678</v>
      </c>
      <c r="B55">
        <v>8.233625</v>
      </c>
    </row>
    <row r="56" spans="1:5" x14ac:dyDescent="0.35">
      <c r="A56" s="7">
        <v>43709</v>
      </c>
      <c r="B56">
        <v>8.9222560000000009</v>
      </c>
    </row>
    <row r="57" spans="1:5" x14ac:dyDescent="0.35">
      <c r="A57" s="7">
        <v>43739</v>
      </c>
      <c r="B57">
        <v>9.9709599999999998</v>
      </c>
    </row>
    <row r="58" spans="1:5" x14ac:dyDescent="0.35">
      <c r="A58" s="7">
        <v>43770</v>
      </c>
      <c r="B58">
        <v>11.259791999999999</v>
      </c>
    </row>
    <row r="59" spans="1:5" x14ac:dyDescent="0.35">
      <c r="A59" s="7">
        <v>43800</v>
      </c>
      <c r="B59">
        <v>11.149891</v>
      </c>
    </row>
    <row r="60" spans="1:5" x14ac:dyDescent="0.35">
      <c r="A60" s="7">
        <v>43831</v>
      </c>
      <c r="B60">
        <v>12.12</v>
      </c>
      <c r="C60">
        <v>12.12</v>
      </c>
      <c r="D60" s="8">
        <v>12.12</v>
      </c>
      <c r="E60" s="8">
        <v>12.12</v>
      </c>
    </row>
    <row r="61" spans="1:5" x14ac:dyDescent="0.35">
      <c r="A61" s="7">
        <v>43862</v>
      </c>
      <c r="C61">
        <f t="shared" ref="C61:C75" si="0">_xlfn.FORECAST.ETS(A61,$B$2:$B$60,$A$2:$A$60,1,1)</f>
        <v>11.770789540093512</v>
      </c>
      <c r="D61" s="8">
        <f t="shared" ref="D61:D75" si="1">C61-_xlfn.FORECAST.ETS.CONFINT(A61,$B$2:$B$60,$A$2:$A$60,0.95,1,1)</f>
        <v>9.3424476817846038</v>
      </c>
      <c r="E61" s="8">
        <f t="shared" ref="E61:E75" si="2">C61+_xlfn.FORECAST.ETS.CONFINT(A61,$B$2:$B$60,$A$2:$A$60,0.95,1,1)</f>
        <v>14.19913139840242</v>
      </c>
    </row>
    <row r="62" spans="1:5" x14ac:dyDescent="0.35">
      <c r="A62" s="7">
        <v>43891</v>
      </c>
      <c r="C62">
        <f t="shared" si="0"/>
        <v>11.421579080187023</v>
      </c>
      <c r="D62" s="8">
        <f t="shared" si="1"/>
        <v>7.989101757594363</v>
      </c>
      <c r="E62" s="8">
        <f t="shared" si="2"/>
        <v>14.854056402779683</v>
      </c>
    </row>
    <row r="63" spans="1:5" x14ac:dyDescent="0.35">
      <c r="A63" s="7">
        <v>43922</v>
      </c>
      <c r="C63">
        <f t="shared" si="0"/>
        <v>11.072368620280535</v>
      </c>
      <c r="D63" s="8">
        <f t="shared" si="1"/>
        <v>6.8677586798784489</v>
      </c>
      <c r="E63" s="8">
        <f t="shared" si="2"/>
        <v>15.276978560682622</v>
      </c>
    </row>
    <row r="64" spans="1:5" x14ac:dyDescent="0.35">
      <c r="A64" s="7">
        <v>43952</v>
      </c>
      <c r="C64">
        <f t="shared" si="0"/>
        <v>10.723158160374048</v>
      </c>
      <c r="D64" s="8">
        <f t="shared" si="1"/>
        <v>5.8664732295854538</v>
      </c>
      <c r="E64" s="8">
        <f t="shared" si="2"/>
        <v>15.579843091162642</v>
      </c>
    </row>
    <row r="65" spans="1:5" x14ac:dyDescent="0.35">
      <c r="A65" s="7">
        <v>43983</v>
      </c>
      <c r="C65">
        <f t="shared" si="0"/>
        <v>10.373947700467559</v>
      </c>
      <c r="D65" s="8">
        <f t="shared" si="1"/>
        <v>4.9418354352557881</v>
      </c>
      <c r="E65" s="8">
        <f t="shared" si="2"/>
        <v>15.80605996567933</v>
      </c>
    </row>
    <row r="66" spans="1:5" x14ac:dyDescent="0.35">
      <c r="A66" s="7">
        <v>44013</v>
      </c>
      <c r="C66">
        <f t="shared" si="0"/>
        <v>10.024737240561072</v>
      </c>
      <c r="D66" s="8">
        <f t="shared" si="1"/>
        <v>4.0715765691729864</v>
      </c>
      <c r="E66" s="8">
        <f t="shared" si="2"/>
        <v>15.977897911949157</v>
      </c>
    </row>
    <row r="67" spans="1:5" x14ac:dyDescent="0.35">
      <c r="A67" s="7">
        <v>44044</v>
      </c>
      <c r="C67">
        <f t="shared" si="0"/>
        <v>9.6755267806545824</v>
      </c>
      <c r="D67" s="8">
        <f t="shared" si="1"/>
        <v>3.2424687781855841</v>
      </c>
      <c r="E67" s="8">
        <f t="shared" si="2"/>
        <v>16.108584783123582</v>
      </c>
    </row>
    <row r="68" spans="1:5" x14ac:dyDescent="0.35">
      <c r="A68" s="7">
        <v>44075</v>
      </c>
      <c r="C68">
        <f t="shared" si="0"/>
        <v>9.326316320748095</v>
      </c>
      <c r="D68" s="8">
        <f t="shared" si="1"/>
        <v>2.4458951630820724</v>
      </c>
      <c r="E68" s="8">
        <f t="shared" si="2"/>
        <v>16.206737478414119</v>
      </c>
    </row>
    <row r="69" spans="1:5" x14ac:dyDescent="0.35">
      <c r="A69" s="7">
        <v>44105</v>
      </c>
      <c r="C69">
        <f t="shared" si="0"/>
        <v>8.9771058608416077</v>
      </c>
      <c r="D69" s="8">
        <f t="shared" si="1"/>
        <v>1.6758721360363467</v>
      </c>
      <c r="E69" s="8">
        <f t="shared" si="2"/>
        <v>16.278339585646869</v>
      </c>
    </row>
    <row r="70" spans="1:5" x14ac:dyDescent="0.35">
      <c r="A70" s="7">
        <v>44136</v>
      </c>
      <c r="C70">
        <f t="shared" si="0"/>
        <v>8.6278954009351203</v>
      </c>
      <c r="D70" s="8">
        <f t="shared" si="1"/>
        <v>0.9280445680328917</v>
      </c>
      <c r="E70" s="8">
        <f t="shared" si="2"/>
        <v>16.327746233837349</v>
      </c>
    </row>
    <row r="71" spans="1:5" x14ac:dyDescent="0.35">
      <c r="A71" s="7">
        <v>44166</v>
      </c>
      <c r="C71">
        <f t="shared" si="0"/>
        <v>8.2786849410286312</v>
      </c>
      <c r="D71" s="8">
        <f t="shared" si="1"/>
        <v>0.19912592245088945</v>
      </c>
      <c r="E71" s="8">
        <f t="shared" si="2"/>
        <v>16.358243959606373</v>
      </c>
    </row>
    <row r="72" spans="1:5" x14ac:dyDescent="0.35">
      <c r="A72" s="7">
        <v>44197</v>
      </c>
      <c r="C72">
        <f t="shared" si="0"/>
        <v>7.9294744811221429</v>
      </c>
      <c r="D72" s="8">
        <f t="shared" si="1"/>
        <v>-0.51343609255618983</v>
      </c>
      <c r="E72" s="8">
        <f t="shared" si="2"/>
        <v>16.372385054800475</v>
      </c>
    </row>
    <row r="73" spans="1:5" x14ac:dyDescent="0.35">
      <c r="A73" s="7">
        <v>44228</v>
      </c>
      <c r="C73">
        <f t="shared" si="0"/>
        <v>7.5802640212156565</v>
      </c>
      <c r="D73" s="8">
        <f t="shared" si="1"/>
        <v>-1.2116703338611021</v>
      </c>
      <c r="E73" s="8">
        <f t="shared" si="2"/>
        <v>16.372198376292417</v>
      </c>
    </row>
    <row r="74" spans="1:5" x14ac:dyDescent="0.35">
      <c r="A74" s="7">
        <v>44256</v>
      </c>
      <c r="C74">
        <f t="shared" si="0"/>
        <v>7.2310535613091664</v>
      </c>
      <c r="D74" s="8">
        <f t="shared" si="1"/>
        <v>-1.8972210826154958</v>
      </c>
      <c r="E74" s="8">
        <f t="shared" si="2"/>
        <v>16.35932820523383</v>
      </c>
    </row>
    <row r="75" spans="1:5" x14ac:dyDescent="0.35">
      <c r="A75" s="7">
        <v>44287</v>
      </c>
      <c r="C75">
        <f t="shared" si="0"/>
        <v>6.8818431014026809</v>
      </c>
      <c r="D75" s="8">
        <f t="shared" si="1"/>
        <v>-2.5714428649496908</v>
      </c>
      <c r="E75" s="8">
        <f t="shared" si="2"/>
        <v>16.335129067755052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0132-1620-4CBB-8C19-3D82AE68D874}">
  <dimension ref="A1:D61"/>
  <sheetViews>
    <sheetView topLeftCell="A25" workbookViewId="0">
      <selection sqref="A1:D61"/>
    </sheetView>
  </sheetViews>
  <sheetFormatPr defaultRowHeight="14.5" x14ac:dyDescent="0.35"/>
  <cols>
    <col min="1" max="1" width="11.81640625" style="6" customWidth="1"/>
    <col min="2" max="2" width="11.81640625" style="4" hidden="1" customWidth="1"/>
    <col min="3" max="3" width="0" hidden="1" customWidth="1"/>
    <col min="4" max="4" width="11.81640625" style="4" customWidth="1"/>
  </cols>
  <sheetData>
    <row r="1" spans="1:4" ht="29" x14ac:dyDescent="0.35">
      <c r="A1" s="1" t="s">
        <v>0</v>
      </c>
      <c r="B1" s="2" t="s">
        <v>1</v>
      </c>
      <c r="C1" t="s">
        <v>15</v>
      </c>
      <c r="D1" s="2" t="s">
        <v>4</v>
      </c>
    </row>
    <row r="2" spans="1:4" hidden="1" x14ac:dyDescent="0.35">
      <c r="A2" s="5">
        <v>42036</v>
      </c>
      <c r="B2" s="4">
        <v>118.031273</v>
      </c>
      <c r="C2" t="e">
        <f>B2/B1</f>
        <v>#VALUE!</v>
      </c>
      <c r="D2" s="4">
        <v>21.495221999999998</v>
      </c>
    </row>
    <row r="3" spans="1:4" x14ac:dyDescent="0.35">
      <c r="A3" s="5">
        <v>42064</v>
      </c>
      <c r="B3" s="4">
        <v>114.77964799999999</v>
      </c>
      <c r="C3">
        <f>B3/B2-1</f>
        <v>-2.7548842924027483E-2</v>
      </c>
      <c r="D3" s="4">
        <v>20.715544000000001</v>
      </c>
    </row>
    <row r="4" spans="1:4" x14ac:dyDescent="0.35">
      <c r="A4" s="5">
        <v>42095</v>
      </c>
      <c r="B4" s="4">
        <v>115.44381</v>
      </c>
      <c r="C4">
        <f t="shared" ref="C4:C61" si="0">B4/B3-1</f>
        <v>5.7864091027706177E-3</v>
      </c>
      <c r="D4" s="4">
        <v>22.610916</v>
      </c>
    </row>
    <row r="5" spans="1:4" x14ac:dyDescent="0.35">
      <c r="A5" s="5">
        <v>42125</v>
      </c>
      <c r="B5" s="4">
        <v>120.175949</v>
      </c>
      <c r="C5">
        <f t="shared" si="0"/>
        <v>4.0990842211461986E-2</v>
      </c>
      <c r="D5" s="4">
        <v>22.769553999999999</v>
      </c>
    </row>
    <row r="6" spans="1:4" x14ac:dyDescent="0.35">
      <c r="A6" s="5">
        <v>42156</v>
      </c>
      <c r="B6" s="4">
        <v>116.18538700000001</v>
      </c>
      <c r="C6">
        <f t="shared" si="0"/>
        <v>-3.3205995319412818E-2</v>
      </c>
      <c r="D6" s="4">
        <v>22.185081</v>
      </c>
    </row>
    <row r="7" spans="1:4" x14ac:dyDescent="0.35">
      <c r="A7" s="5">
        <v>42186</v>
      </c>
      <c r="B7" s="4">
        <v>112.359787</v>
      </c>
      <c r="C7">
        <f t="shared" si="0"/>
        <v>-3.2926688104072954E-2</v>
      </c>
      <c r="D7" s="4">
        <v>21.985493000000002</v>
      </c>
    </row>
    <row r="8" spans="1:4" x14ac:dyDescent="0.35">
      <c r="A8" s="5">
        <v>42217</v>
      </c>
      <c r="B8" s="4">
        <v>104.597435</v>
      </c>
      <c r="C8">
        <f t="shared" si="0"/>
        <v>-6.9084787424881777E-2</v>
      </c>
      <c r="D8" s="4">
        <v>21.910021</v>
      </c>
    </row>
    <row r="9" spans="1:4" x14ac:dyDescent="0.35">
      <c r="A9" s="5">
        <v>42248</v>
      </c>
      <c r="B9" s="4">
        <v>102.63299600000001</v>
      </c>
      <c r="C9">
        <f t="shared" si="0"/>
        <v>-1.878094811789599E-2</v>
      </c>
      <c r="D9" s="4">
        <v>21.244219000000001</v>
      </c>
    </row>
    <row r="10" spans="1:4" x14ac:dyDescent="0.35">
      <c r="A10" s="5">
        <v>42278</v>
      </c>
      <c r="B10" s="4">
        <v>111.193504</v>
      </c>
      <c r="C10">
        <f t="shared" si="0"/>
        <v>8.3408926306701492E-2</v>
      </c>
      <c r="D10" s="4">
        <v>24.587755000000001</v>
      </c>
    </row>
    <row r="11" spans="1:4" x14ac:dyDescent="0.35">
      <c r="A11" s="5">
        <v>42309</v>
      </c>
      <c r="B11" s="4">
        <v>110.076927</v>
      </c>
      <c r="C11">
        <f t="shared" si="0"/>
        <v>-1.0041746683331465E-2</v>
      </c>
      <c r="D11" s="4">
        <v>25.454958000000001</v>
      </c>
    </row>
    <row r="12" spans="1:4" x14ac:dyDescent="0.35">
      <c r="A12" s="5">
        <v>42339</v>
      </c>
      <c r="B12" s="4">
        <v>98.362572</v>
      </c>
      <c r="C12">
        <f t="shared" si="0"/>
        <v>-0.10641971318839594</v>
      </c>
      <c r="D12" s="4">
        <v>26.483695999999998</v>
      </c>
    </row>
    <row r="13" spans="1:4" x14ac:dyDescent="0.35">
      <c r="A13" s="5">
        <v>42370</v>
      </c>
      <c r="B13" s="4">
        <v>90.961533000000003</v>
      </c>
      <c r="C13">
        <f t="shared" si="0"/>
        <v>-7.524243062696645E-2</v>
      </c>
      <c r="D13" s="4">
        <v>24.933302000000001</v>
      </c>
    </row>
    <row r="14" spans="1:4" x14ac:dyDescent="0.35">
      <c r="A14" s="5">
        <v>42401</v>
      </c>
      <c r="B14" s="4">
        <v>90.354163999999997</v>
      </c>
      <c r="C14">
        <f t="shared" si="0"/>
        <v>-6.6772071662425381E-3</v>
      </c>
      <c r="D14" s="4">
        <v>24.967575</v>
      </c>
    </row>
    <row r="15" spans="1:4" x14ac:dyDescent="0.35">
      <c r="A15" s="5">
        <v>42430</v>
      </c>
      <c r="B15" s="4">
        <v>102.400795</v>
      </c>
      <c r="C15">
        <f t="shared" si="0"/>
        <v>0.13332679388190671</v>
      </c>
      <c r="D15" s="4">
        <v>27.464988999999999</v>
      </c>
    </row>
    <row r="16" spans="1:4" x14ac:dyDescent="0.35">
      <c r="A16" s="5">
        <v>42461</v>
      </c>
      <c r="B16" s="4">
        <v>88.072761999999997</v>
      </c>
      <c r="C16">
        <f t="shared" si="0"/>
        <v>-0.13992111096403115</v>
      </c>
      <c r="D16" s="4">
        <v>26.566475000000001</v>
      </c>
    </row>
    <row r="17" spans="1:4" x14ac:dyDescent="0.35">
      <c r="A17" s="5">
        <v>42491</v>
      </c>
      <c r="B17" s="4">
        <v>93.822777000000002</v>
      </c>
      <c r="C17">
        <f t="shared" si="0"/>
        <v>6.5287097502403801E-2</v>
      </c>
      <c r="D17" s="4">
        <v>26.117225999999999</v>
      </c>
    </row>
    <row r="18" spans="1:4" x14ac:dyDescent="0.35">
      <c r="A18" s="5">
        <v>42522</v>
      </c>
      <c r="B18" s="4">
        <v>90.367194999999995</v>
      </c>
      <c r="C18">
        <f t="shared" si="0"/>
        <v>-3.6830949908890576E-2</v>
      </c>
      <c r="D18" s="4">
        <v>27.197158999999999</v>
      </c>
    </row>
    <row r="19" spans="1:4" x14ac:dyDescent="0.35">
      <c r="A19" s="5">
        <v>42552</v>
      </c>
      <c r="B19" s="4">
        <v>98.505920000000003</v>
      </c>
      <c r="C19">
        <f t="shared" si="0"/>
        <v>9.0062826449354816E-2</v>
      </c>
      <c r="D19" s="4">
        <v>27.115449999999999</v>
      </c>
    </row>
    <row r="20" spans="1:4" x14ac:dyDescent="0.35">
      <c r="A20" s="5">
        <v>42583</v>
      </c>
      <c r="B20" s="4">
        <v>100.29245</v>
      </c>
      <c r="C20">
        <f t="shared" si="0"/>
        <v>1.8136270388622311E-2</v>
      </c>
      <c r="D20" s="4">
        <v>27.202525999999999</v>
      </c>
    </row>
    <row r="21" spans="1:4" x14ac:dyDescent="0.35">
      <c r="A21" s="5">
        <v>42614</v>
      </c>
      <c r="B21" s="4">
        <v>107.440933</v>
      </c>
      <c r="C21">
        <f t="shared" si="0"/>
        <v>7.1276382220196943E-2</v>
      </c>
      <c r="D21" s="4">
        <v>25.791895</v>
      </c>
    </row>
    <row r="22" spans="1:4" x14ac:dyDescent="0.35">
      <c r="A22" s="5">
        <v>42644</v>
      </c>
      <c r="B22" s="4">
        <v>107.906609</v>
      </c>
      <c r="C22">
        <f t="shared" si="0"/>
        <v>4.3342512671591393E-3</v>
      </c>
      <c r="D22" s="4">
        <v>25.544834000000002</v>
      </c>
    </row>
    <row r="23" spans="1:4" x14ac:dyDescent="0.35">
      <c r="A23" s="5">
        <v>42675</v>
      </c>
      <c r="B23" s="4">
        <v>105.03645299999999</v>
      </c>
      <c r="C23">
        <f t="shared" si="0"/>
        <v>-2.6598519095341167E-2</v>
      </c>
      <c r="D23" s="4">
        <v>27.002034999999999</v>
      </c>
    </row>
    <row r="24" spans="1:4" x14ac:dyDescent="0.35">
      <c r="A24" s="5">
        <v>42705</v>
      </c>
      <c r="B24" s="4">
        <v>110.638626</v>
      </c>
      <c r="C24">
        <f t="shared" si="0"/>
        <v>5.3335512005532104E-2</v>
      </c>
      <c r="D24" s="4">
        <v>27.739409999999999</v>
      </c>
    </row>
    <row r="25" spans="1:4" x14ac:dyDescent="0.35">
      <c r="A25" s="5">
        <v>42736</v>
      </c>
      <c r="B25" s="4">
        <v>115.921227</v>
      </c>
      <c r="C25">
        <f t="shared" si="0"/>
        <v>4.7746444356602913E-2</v>
      </c>
      <c r="D25" s="4">
        <v>26.275653999999999</v>
      </c>
    </row>
    <row r="26" spans="1:4" x14ac:dyDescent="0.35">
      <c r="A26" s="5">
        <v>42767</v>
      </c>
      <c r="B26" s="4">
        <v>130.86158800000001</v>
      </c>
      <c r="C26">
        <f t="shared" si="0"/>
        <v>0.12888373757465499</v>
      </c>
      <c r="D26" s="4">
        <v>26.372969000000001</v>
      </c>
    </row>
    <row r="27" spans="1:4" x14ac:dyDescent="0.35">
      <c r="A27" s="5">
        <v>42795</v>
      </c>
      <c r="B27" s="4">
        <v>137.828171</v>
      </c>
      <c r="C27">
        <f t="shared" si="0"/>
        <v>5.323627128840891E-2</v>
      </c>
      <c r="D27" s="4">
        <v>26.582885999999998</v>
      </c>
    </row>
    <row r="28" spans="1:4" x14ac:dyDescent="0.35">
      <c r="A28" s="5">
        <v>42826</v>
      </c>
      <c r="B28" s="4">
        <v>137.818558</v>
      </c>
      <c r="C28">
        <f t="shared" si="0"/>
        <v>-6.9746263991254942E-5</v>
      </c>
      <c r="D28" s="4">
        <v>25.860332</v>
      </c>
    </row>
    <row r="29" spans="1:4" x14ac:dyDescent="0.35">
      <c r="A29" s="5">
        <v>42856</v>
      </c>
      <c r="B29" s="4">
        <v>146.55874600000001</v>
      </c>
      <c r="C29">
        <f t="shared" si="0"/>
        <v>6.3418077556725017E-2</v>
      </c>
      <c r="D29" s="4">
        <v>24.424144999999999</v>
      </c>
    </row>
    <row r="30" spans="1:4" x14ac:dyDescent="0.35">
      <c r="A30" s="5">
        <v>42887</v>
      </c>
      <c r="B30" s="4">
        <v>138.74389600000001</v>
      </c>
      <c r="C30">
        <f t="shared" si="0"/>
        <v>-5.3322303944931426E-2</v>
      </c>
      <c r="D30" s="4">
        <v>24.094086000000001</v>
      </c>
    </row>
    <row r="31" spans="1:4" x14ac:dyDescent="0.35">
      <c r="A31" s="5">
        <v>42917</v>
      </c>
      <c r="B31" s="4">
        <v>143.28131099999999</v>
      </c>
      <c r="C31">
        <f t="shared" si="0"/>
        <v>3.2703528809656435E-2</v>
      </c>
      <c r="D31" s="4">
        <v>23.246213999999998</v>
      </c>
    </row>
    <row r="32" spans="1:4" x14ac:dyDescent="0.35">
      <c r="A32" s="5">
        <v>42948</v>
      </c>
      <c r="B32" s="4">
        <v>157.991928</v>
      </c>
      <c r="C32">
        <f t="shared" si="0"/>
        <v>0.10266947515576552</v>
      </c>
      <c r="D32" s="4">
        <v>22.284054000000001</v>
      </c>
    </row>
    <row r="33" spans="1:4" x14ac:dyDescent="0.35">
      <c r="A33" s="5">
        <v>42979</v>
      </c>
      <c r="B33" s="4">
        <v>149.05690000000001</v>
      </c>
      <c r="C33">
        <f t="shared" si="0"/>
        <v>-5.6553699376337696E-2</v>
      </c>
      <c r="D33" s="4">
        <v>21.948204</v>
      </c>
    </row>
    <row r="34" spans="1:4" x14ac:dyDescent="0.35">
      <c r="A34" s="5">
        <v>43009</v>
      </c>
      <c r="B34" s="4">
        <v>163.48675499999999</v>
      </c>
      <c r="C34">
        <f t="shared" si="0"/>
        <v>9.6807695584706144E-2</v>
      </c>
      <c r="D34" s="4">
        <v>18.489474999999999</v>
      </c>
    </row>
    <row r="35" spans="1:4" x14ac:dyDescent="0.35">
      <c r="A35" s="5">
        <v>43040</v>
      </c>
      <c r="B35" s="4">
        <v>166.20446799999999</v>
      </c>
      <c r="C35">
        <f t="shared" si="0"/>
        <v>1.6623444510841301E-2</v>
      </c>
      <c r="D35" s="4">
        <v>16.774426999999999</v>
      </c>
    </row>
    <row r="36" spans="1:4" x14ac:dyDescent="0.35">
      <c r="A36" s="5">
        <v>43070</v>
      </c>
      <c r="B36" s="4">
        <v>164.25889599999999</v>
      </c>
      <c r="C36">
        <f t="shared" si="0"/>
        <v>-1.1705894693516905E-2</v>
      </c>
      <c r="D36" s="4">
        <v>16.004035999999999</v>
      </c>
    </row>
    <row r="37" spans="1:4" x14ac:dyDescent="0.35">
      <c r="A37" s="5">
        <v>43101</v>
      </c>
      <c r="B37" s="4">
        <v>162.51177999999999</v>
      </c>
      <c r="C37">
        <f t="shared" si="0"/>
        <v>-1.0636355427592781E-2</v>
      </c>
      <c r="D37" s="4">
        <v>15.042322</v>
      </c>
    </row>
    <row r="38" spans="1:4" x14ac:dyDescent="0.35">
      <c r="A38" s="5">
        <v>43132</v>
      </c>
      <c r="B38" s="4">
        <v>172.887787</v>
      </c>
      <c r="C38">
        <f t="shared" si="0"/>
        <v>6.3847722300500509E-2</v>
      </c>
      <c r="D38" s="4">
        <v>13.125985</v>
      </c>
    </row>
    <row r="39" spans="1:4" x14ac:dyDescent="0.35">
      <c r="A39" s="5">
        <v>43160</v>
      </c>
      <c r="B39" s="4">
        <v>163.515457</v>
      </c>
      <c r="C39">
        <f t="shared" si="0"/>
        <v>-5.421048046615351E-2</v>
      </c>
      <c r="D39" s="4">
        <v>12.647886</v>
      </c>
    </row>
    <row r="40" spans="1:4" x14ac:dyDescent="0.35">
      <c r="A40" s="5">
        <v>43191</v>
      </c>
      <c r="B40" s="4">
        <v>161.05950899999999</v>
      </c>
      <c r="C40">
        <f t="shared" si="0"/>
        <v>-1.5019668752171866E-2</v>
      </c>
      <c r="D40" s="4">
        <v>13.201465000000001</v>
      </c>
    </row>
    <row r="41" spans="1:4" x14ac:dyDescent="0.35">
      <c r="A41" s="5">
        <v>43221</v>
      </c>
      <c r="B41" s="4">
        <v>182.120239</v>
      </c>
      <c r="C41">
        <f t="shared" si="0"/>
        <v>0.13076365456944239</v>
      </c>
      <c r="D41" s="4">
        <v>13.210848</v>
      </c>
    </row>
    <row r="42" spans="1:4" x14ac:dyDescent="0.35">
      <c r="A42" s="5">
        <v>43252</v>
      </c>
      <c r="B42" s="4">
        <v>181.10064700000001</v>
      </c>
      <c r="C42">
        <f t="shared" si="0"/>
        <v>-5.5984552051899783E-3</v>
      </c>
      <c r="D42" s="4">
        <v>12.76986</v>
      </c>
    </row>
    <row r="43" spans="1:4" x14ac:dyDescent="0.35">
      <c r="A43" s="5">
        <v>43282</v>
      </c>
      <c r="B43" s="4">
        <v>186.16842700000001</v>
      </c>
      <c r="C43">
        <f t="shared" si="0"/>
        <v>2.7983224157117403E-2</v>
      </c>
      <c r="D43" s="4">
        <v>12.906717</v>
      </c>
    </row>
    <row r="44" spans="1:4" x14ac:dyDescent="0.35">
      <c r="A44" s="5">
        <v>43313</v>
      </c>
      <c r="B44" s="4">
        <v>222.69967700000001</v>
      </c>
      <c r="C44">
        <f t="shared" si="0"/>
        <v>0.1962268822306803</v>
      </c>
      <c r="D44" s="4">
        <v>12.253333</v>
      </c>
    </row>
    <row r="45" spans="1:4" x14ac:dyDescent="0.35">
      <c r="A45" s="5">
        <v>43344</v>
      </c>
      <c r="B45" s="4">
        <v>221.625168</v>
      </c>
      <c r="C45">
        <f t="shared" si="0"/>
        <v>-4.8249239265848454E-3</v>
      </c>
      <c r="D45" s="4">
        <v>10.690891000000001</v>
      </c>
    </row>
    <row r="46" spans="1:4" x14ac:dyDescent="0.35">
      <c r="A46" s="5">
        <v>43374</v>
      </c>
      <c r="B46" s="4">
        <v>214.87058999999999</v>
      </c>
      <c r="C46">
        <f t="shared" si="0"/>
        <v>-3.0477486203191573E-2</v>
      </c>
      <c r="D46" s="4">
        <v>9.6588790000000007</v>
      </c>
    </row>
    <row r="47" spans="1:4" x14ac:dyDescent="0.35">
      <c r="A47" s="5">
        <v>43405</v>
      </c>
      <c r="B47" s="4">
        <v>175.324814</v>
      </c>
      <c r="C47">
        <f t="shared" si="0"/>
        <v>-0.18404461960103513</v>
      </c>
      <c r="D47" s="4">
        <v>7.1724350000000001</v>
      </c>
    </row>
    <row r="48" spans="1:4" x14ac:dyDescent="0.35">
      <c r="A48" s="5">
        <v>43435</v>
      </c>
      <c r="B48" s="4">
        <v>155.405045</v>
      </c>
      <c r="C48">
        <f t="shared" si="0"/>
        <v>-0.11361637035588135</v>
      </c>
      <c r="D48" s="4">
        <v>7.2393780000000003</v>
      </c>
    </row>
    <row r="49" spans="1:4" x14ac:dyDescent="0.35">
      <c r="A49" s="5">
        <v>43466</v>
      </c>
      <c r="B49" s="4">
        <v>163.97624200000001</v>
      </c>
      <c r="C49">
        <f t="shared" si="0"/>
        <v>5.5153917300432731E-2</v>
      </c>
      <c r="D49" s="4">
        <v>9.7301590000000004</v>
      </c>
    </row>
    <row r="50" spans="1:4" x14ac:dyDescent="0.35">
      <c r="A50" s="5">
        <v>43497</v>
      </c>
      <c r="B50" s="4">
        <v>170.586929</v>
      </c>
      <c r="C50">
        <f t="shared" si="0"/>
        <v>4.0314907326635563E-2</v>
      </c>
      <c r="D50" s="4">
        <v>10.348445999999999</v>
      </c>
    </row>
    <row r="51" spans="1:4" x14ac:dyDescent="0.35">
      <c r="A51" s="5">
        <v>43525</v>
      </c>
      <c r="B51" s="4">
        <v>187.940842</v>
      </c>
      <c r="C51">
        <f t="shared" si="0"/>
        <v>0.10173061383853166</v>
      </c>
      <c r="D51" s="4">
        <v>9.9500449999999994</v>
      </c>
    </row>
    <row r="52" spans="1:4" x14ac:dyDescent="0.35">
      <c r="A52" s="5">
        <v>43556</v>
      </c>
      <c r="B52" s="4">
        <v>198.54745500000001</v>
      </c>
      <c r="C52">
        <f t="shared" si="0"/>
        <v>5.6435912956056766E-2</v>
      </c>
      <c r="D52" s="4">
        <v>10.140055</v>
      </c>
    </row>
    <row r="53" spans="1:4" x14ac:dyDescent="0.35">
      <c r="A53" s="5">
        <v>43586</v>
      </c>
      <c r="B53" s="4">
        <v>173.218231</v>
      </c>
      <c r="C53">
        <f t="shared" si="0"/>
        <v>-0.12757264503843679</v>
      </c>
      <c r="D53" s="4">
        <v>9.4122050000000002</v>
      </c>
    </row>
    <row r="54" spans="1:4" x14ac:dyDescent="0.35">
      <c r="A54" s="5">
        <v>43617</v>
      </c>
      <c r="B54" s="4">
        <v>196.580658</v>
      </c>
      <c r="C54">
        <f t="shared" si="0"/>
        <v>0.13487279523135176</v>
      </c>
      <c r="D54" s="4">
        <v>10.469084000000001</v>
      </c>
    </row>
    <row r="55" spans="1:4" x14ac:dyDescent="0.35">
      <c r="A55" s="5">
        <v>43647</v>
      </c>
      <c r="B55" s="4">
        <v>211.59835799999999</v>
      </c>
      <c r="C55">
        <f t="shared" si="0"/>
        <v>7.6394596257786329E-2</v>
      </c>
      <c r="D55" s="4">
        <v>10.429258000000001</v>
      </c>
    </row>
    <row r="56" spans="1:4" x14ac:dyDescent="0.35">
      <c r="A56" s="5">
        <v>43678</v>
      </c>
      <c r="B56" s="4">
        <v>207.32745399999999</v>
      </c>
      <c r="C56">
        <f t="shared" si="0"/>
        <v>-2.0184012959117537E-2</v>
      </c>
      <c r="D56" s="4">
        <v>8.233625</v>
      </c>
    </row>
    <row r="57" spans="1:4" x14ac:dyDescent="0.35">
      <c r="A57" s="5">
        <v>43709</v>
      </c>
      <c r="B57" s="4">
        <v>223.29959099999999</v>
      </c>
      <c r="C57">
        <f t="shared" si="0"/>
        <v>7.7038215112601449E-2</v>
      </c>
      <c r="D57" s="4">
        <v>8.9222560000000009</v>
      </c>
    </row>
    <row r="58" spans="1:4" x14ac:dyDescent="0.35">
      <c r="A58" s="5">
        <v>43739</v>
      </c>
      <c r="B58" s="4">
        <v>248.01538099999999</v>
      </c>
      <c r="C58">
        <f t="shared" si="0"/>
        <v>0.11068443918466464</v>
      </c>
      <c r="D58" s="4">
        <v>9.9709599999999998</v>
      </c>
    </row>
    <row r="59" spans="1:4" x14ac:dyDescent="0.35">
      <c r="A59" s="5">
        <v>43770</v>
      </c>
      <c r="B59" s="4">
        <v>266.45004299999999</v>
      </c>
      <c r="C59">
        <f t="shared" si="0"/>
        <v>7.4328704637878884E-2</v>
      </c>
      <c r="D59" s="4">
        <v>11.259791999999999</v>
      </c>
    </row>
    <row r="60" spans="1:4" x14ac:dyDescent="0.35">
      <c r="A60" s="5">
        <v>43800</v>
      </c>
      <c r="B60" s="4">
        <v>293.64999399999999</v>
      </c>
      <c r="C60">
        <f t="shared" si="0"/>
        <v>0.1020827420170467</v>
      </c>
      <c r="D60" s="4">
        <v>11.149891</v>
      </c>
    </row>
    <row r="61" spans="1:4" x14ac:dyDescent="0.35">
      <c r="A61" s="5">
        <v>43831</v>
      </c>
      <c r="B61" s="4">
        <v>316.959991</v>
      </c>
      <c r="C61">
        <f t="shared" si="0"/>
        <v>7.9380205946811611E-2</v>
      </c>
      <c r="D61" s="4">
        <v>12.12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Stock Price Data</vt:lpstr>
      <vt:lpstr>Price Forecast AAPL</vt:lpstr>
      <vt:lpstr>Price Forecast AAPL with Trend</vt:lpstr>
      <vt:lpstr>Returns Forecast AAPL</vt:lpstr>
      <vt:lpstr>GE 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Greg Kuhlemeyer</cp:lastModifiedBy>
  <dcterms:created xsi:type="dcterms:W3CDTF">2020-01-14T19:17:03Z</dcterms:created>
  <dcterms:modified xsi:type="dcterms:W3CDTF">2020-03-11T20:50:03Z</dcterms:modified>
</cp:coreProperties>
</file>