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rio\Desktop\Examen de Excel\Prácticas normales\Práctica 2\"/>
    </mc:Choice>
  </mc:AlternateContent>
  <xr:revisionPtr revIDLastSave="0" documentId="13_ncr:1_{5DE5F8F0-2DC5-4627-B8E0-A844D611ABC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5" i="1"/>
  <c r="E26" i="1"/>
  <c r="A2" i="1"/>
  <c r="H5" i="1" s="1"/>
  <c r="I5" i="1" s="1"/>
  <c r="J5" i="1" s="1"/>
  <c r="L5" i="1" s="1"/>
  <c r="M5" i="1" s="1"/>
  <c r="H21" i="1" l="1"/>
  <c r="I21" i="1" s="1"/>
  <c r="J21" i="1" s="1"/>
  <c r="L21" i="1" s="1"/>
  <c r="M21" i="1" s="1"/>
  <c r="H17" i="1"/>
  <c r="I17" i="1" s="1"/>
  <c r="J17" i="1" s="1"/>
  <c r="L17" i="1" s="1"/>
  <c r="M17" i="1" s="1"/>
  <c r="H13" i="1"/>
  <c r="I13" i="1" s="1"/>
  <c r="J13" i="1" s="1"/>
  <c r="L13" i="1" s="1"/>
  <c r="M13" i="1" s="1"/>
  <c r="H9" i="1"/>
  <c r="I9" i="1" s="1"/>
  <c r="J9" i="1" s="1"/>
  <c r="L9" i="1" s="1"/>
  <c r="M9" i="1" s="1"/>
  <c r="H24" i="1"/>
  <c r="I24" i="1" s="1"/>
  <c r="J24" i="1" s="1"/>
  <c r="L24" i="1" s="1"/>
  <c r="M24" i="1" s="1"/>
  <c r="H20" i="1"/>
  <c r="I20" i="1" s="1"/>
  <c r="J20" i="1" s="1"/>
  <c r="L20" i="1" s="1"/>
  <c r="M20" i="1" s="1"/>
  <c r="H16" i="1"/>
  <c r="I16" i="1" s="1"/>
  <c r="J16" i="1" s="1"/>
  <c r="L16" i="1" s="1"/>
  <c r="M16" i="1" s="1"/>
  <c r="H12" i="1"/>
  <c r="I12" i="1" s="1"/>
  <c r="J12" i="1" s="1"/>
  <c r="L12" i="1" s="1"/>
  <c r="M12" i="1" s="1"/>
  <c r="H8" i="1"/>
  <c r="I8" i="1" s="1"/>
  <c r="J8" i="1" s="1"/>
  <c r="L8" i="1" s="1"/>
  <c r="M8" i="1" s="1"/>
  <c r="H23" i="1"/>
  <c r="I23" i="1" s="1"/>
  <c r="J23" i="1" s="1"/>
  <c r="L23" i="1" s="1"/>
  <c r="M23" i="1" s="1"/>
  <c r="H19" i="1"/>
  <c r="I19" i="1" s="1"/>
  <c r="J19" i="1" s="1"/>
  <c r="L19" i="1" s="1"/>
  <c r="M19" i="1" s="1"/>
  <c r="H15" i="1"/>
  <c r="I15" i="1" s="1"/>
  <c r="J15" i="1" s="1"/>
  <c r="L15" i="1" s="1"/>
  <c r="M15" i="1" s="1"/>
  <c r="H11" i="1"/>
  <c r="I11" i="1" s="1"/>
  <c r="J11" i="1" s="1"/>
  <c r="L11" i="1" s="1"/>
  <c r="M11" i="1" s="1"/>
  <c r="H7" i="1"/>
  <c r="I7" i="1" s="1"/>
  <c r="J7" i="1" s="1"/>
  <c r="L7" i="1" s="1"/>
  <c r="M7" i="1" s="1"/>
  <c r="H22" i="1"/>
  <c r="I22" i="1" s="1"/>
  <c r="J22" i="1" s="1"/>
  <c r="L22" i="1" s="1"/>
  <c r="M22" i="1" s="1"/>
  <c r="H18" i="1"/>
  <c r="I18" i="1" s="1"/>
  <c r="J18" i="1" s="1"/>
  <c r="L18" i="1" s="1"/>
  <c r="M18" i="1" s="1"/>
  <c r="H14" i="1"/>
  <c r="I14" i="1" s="1"/>
  <c r="J14" i="1" s="1"/>
  <c r="L14" i="1" s="1"/>
  <c r="M14" i="1" s="1"/>
  <c r="H10" i="1"/>
  <c r="I10" i="1" s="1"/>
  <c r="J10" i="1" s="1"/>
  <c r="L10" i="1" s="1"/>
  <c r="M10" i="1" s="1"/>
  <c r="H6" i="1"/>
  <c r="I6" i="1" s="1"/>
  <c r="J6" i="1" s="1"/>
  <c r="L6" i="1" s="1"/>
  <c r="M6" i="1" s="1"/>
  <c r="R8" i="1" l="1"/>
  <c r="R9" i="1" s="1"/>
  <c r="R15" i="1"/>
  <c r="R16" i="1" s="1"/>
</calcChain>
</file>

<file path=xl/sharedStrings.xml><?xml version="1.0" encoding="utf-8"?>
<sst xmlns="http://schemas.openxmlformats.org/spreadsheetml/2006/main" count="94" uniqueCount="48">
  <si>
    <t>Juan</t>
  </si>
  <si>
    <t>Luis</t>
  </si>
  <si>
    <t>Nombre</t>
  </si>
  <si>
    <t>Ventas</t>
  </si>
  <si>
    <t>Fecha de Ingreso</t>
  </si>
  <si>
    <t>Categoria</t>
  </si>
  <si>
    <t>A</t>
  </si>
  <si>
    <t>B</t>
  </si>
  <si>
    <t>C</t>
  </si>
  <si>
    <t>D</t>
  </si>
  <si>
    <t>E</t>
  </si>
  <si>
    <t>María</t>
  </si>
  <si>
    <t>Antonio</t>
  </si>
  <si>
    <t>david</t>
  </si>
  <si>
    <t>Fernando</t>
  </si>
  <si>
    <t>Ana</t>
  </si>
  <si>
    <t>Sara</t>
  </si>
  <si>
    <t>Pedro</t>
  </si>
  <si>
    <t>Daniel</t>
  </si>
  <si>
    <t>José</t>
  </si>
  <si>
    <t>Sandra</t>
  </si>
  <si>
    <t>Montse</t>
  </si>
  <si>
    <t>Ramiro</t>
  </si>
  <si>
    <t>Hilario</t>
  </si>
  <si>
    <t>Alejandra</t>
  </si>
  <si>
    <t>Marta</t>
  </si>
  <si>
    <t>Andrés</t>
  </si>
  <si>
    <t>Diana</t>
  </si>
  <si>
    <t>SALARIOS</t>
  </si>
  <si>
    <t>categorias</t>
  </si>
  <si>
    <t>salario base</t>
  </si>
  <si>
    <t>Plus por edad (se aplica sobre sal base)</t>
  </si>
  <si>
    <t>Salario Base</t>
  </si>
  <si>
    <t>Salario con plus</t>
  </si>
  <si>
    <t>antigüedad</t>
  </si>
  <si>
    <t>FECHA DE HOY</t>
  </si>
  <si>
    <t>Media de facturación</t>
  </si>
  <si>
    <t>Plus</t>
  </si>
  <si>
    <t>Plus venta</t>
  </si>
  <si>
    <t>Salario Bruto</t>
  </si>
  <si>
    <t>Beneficio</t>
  </si>
  <si>
    <t>Mejor empleado Mes</t>
  </si>
  <si>
    <t>Será el que tenga mas beneficio</t>
  </si>
  <si>
    <t>Peor empleado del mes</t>
  </si>
  <si>
    <t>Será el de mas pérdidas</t>
  </si>
  <si>
    <t>Salario</t>
  </si>
  <si>
    <t>Se hace mediante una busqueda aproximada en donde si no se lleva a la edad en la que cambia el porcentaje toma la anterior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</si>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</sst>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Ingresos vs</a:t>
            </a:r>
            <a:r>
              <a:rPr lang="es-ES" baseline="0"/>
              <a:t> Salario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Hoja1!$W$5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Hoja1!$V$6:$V$25</c:f>
              <c:strCache>
                <c:ptCount val="20"/>
                <c:pt idx="0">
                  <c:v>Juan</c:v>
                </c:pt>
                <c:pt idx="1">
                  <c:v>María</c:v>
                </c:pt>
                <c:pt idx="2">
                  <c:v>Antonio</c:v>
                </c:pt>
                <c:pt idx="3">
                  <c:v>david</c:v>
                </c:pt>
                <c:pt idx="4">
                  <c:v>Fernando</c:v>
                </c:pt>
                <c:pt idx="5">
                  <c:v>Ana</c:v>
                </c:pt>
                <c:pt idx="6">
                  <c:v>Sara</c:v>
                </c:pt>
                <c:pt idx="7">
                  <c:v>Pedro</c:v>
                </c:pt>
                <c:pt idx="8">
                  <c:v>Daniel</c:v>
                </c:pt>
                <c:pt idx="9">
                  <c:v>Fernando</c:v>
                </c:pt>
                <c:pt idx="10">
                  <c:v>José</c:v>
                </c:pt>
                <c:pt idx="11">
                  <c:v>Sandra</c:v>
                </c:pt>
                <c:pt idx="12">
                  <c:v>Montse</c:v>
                </c:pt>
                <c:pt idx="13">
                  <c:v>Ramiro</c:v>
                </c:pt>
                <c:pt idx="14">
                  <c:v>Hilario</c:v>
                </c:pt>
                <c:pt idx="15">
                  <c:v>Alejandra</c:v>
                </c:pt>
                <c:pt idx="16">
                  <c:v>Luis</c:v>
                </c:pt>
                <c:pt idx="17">
                  <c:v>Marta</c:v>
                </c:pt>
                <c:pt idx="18">
                  <c:v>Andrés</c:v>
                </c:pt>
                <c:pt idx="19">
                  <c:v>Diana</c:v>
                </c:pt>
              </c:strCache>
            </c:strRef>
          </c:cat>
          <c:val>
            <c:numRef>
              <c:f>Hoja1!$W$6:$W$25</c:f>
              <c:numCache>
                <c:formatCode>General</c:formatCode>
                <c:ptCount val="20"/>
                <c:pt idx="0">
                  <c:v>12500</c:v>
                </c:pt>
                <c:pt idx="1">
                  <c:v>11800</c:v>
                </c:pt>
                <c:pt idx="2">
                  <c:v>23000</c:v>
                </c:pt>
                <c:pt idx="3">
                  <c:v>14000</c:v>
                </c:pt>
                <c:pt idx="4">
                  <c:v>7500</c:v>
                </c:pt>
                <c:pt idx="5">
                  <c:v>6800</c:v>
                </c:pt>
                <c:pt idx="6">
                  <c:v>9350</c:v>
                </c:pt>
                <c:pt idx="7">
                  <c:v>4630</c:v>
                </c:pt>
                <c:pt idx="8">
                  <c:v>14000</c:v>
                </c:pt>
                <c:pt idx="9">
                  <c:v>17600</c:v>
                </c:pt>
                <c:pt idx="10">
                  <c:v>13000</c:v>
                </c:pt>
                <c:pt idx="11">
                  <c:v>4500</c:v>
                </c:pt>
                <c:pt idx="12">
                  <c:v>16000</c:v>
                </c:pt>
                <c:pt idx="13">
                  <c:v>3250</c:v>
                </c:pt>
                <c:pt idx="14">
                  <c:v>4900</c:v>
                </c:pt>
                <c:pt idx="15">
                  <c:v>7300</c:v>
                </c:pt>
                <c:pt idx="16">
                  <c:v>27000</c:v>
                </c:pt>
                <c:pt idx="17">
                  <c:v>2350</c:v>
                </c:pt>
                <c:pt idx="18">
                  <c:v>17500</c:v>
                </c:pt>
                <c:pt idx="19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5-43F2-AC3F-4B55346379BE}"/>
            </c:ext>
          </c:extLst>
        </c:ser>
        <c:ser>
          <c:idx val="1"/>
          <c:order val="1"/>
          <c:tx>
            <c:strRef>
              <c:f>Hoja1!$X$5</c:f>
              <c:strCache>
                <c:ptCount val="1"/>
                <c:pt idx="0">
                  <c:v>Salario Bruto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Hoja1!$V$6:$V$25</c:f>
              <c:strCache>
                <c:ptCount val="20"/>
                <c:pt idx="0">
                  <c:v>Juan</c:v>
                </c:pt>
                <c:pt idx="1">
                  <c:v>María</c:v>
                </c:pt>
                <c:pt idx="2">
                  <c:v>Antonio</c:v>
                </c:pt>
                <c:pt idx="3">
                  <c:v>david</c:v>
                </c:pt>
                <c:pt idx="4">
                  <c:v>Fernando</c:v>
                </c:pt>
                <c:pt idx="5">
                  <c:v>Ana</c:v>
                </c:pt>
                <c:pt idx="6">
                  <c:v>Sara</c:v>
                </c:pt>
                <c:pt idx="7">
                  <c:v>Pedro</c:v>
                </c:pt>
                <c:pt idx="8">
                  <c:v>Daniel</c:v>
                </c:pt>
                <c:pt idx="9">
                  <c:v>Fernando</c:v>
                </c:pt>
                <c:pt idx="10">
                  <c:v>José</c:v>
                </c:pt>
                <c:pt idx="11">
                  <c:v>Sandra</c:v>
                </c:pt>
                <c:pt idx="12">
                  <c:v>Montse</c:v>
                </c:pt>
                <c:pt idx="13">
                  <c:v>Ramiro</c:v>
                </c:pt>
                <c:pt idx="14">
                  <c:v>Hilario</c:v>
                </c:pt>
                <c:pt idx="15">
                  <c:v>Alejandra</c:v>
                </c:pt>
                <c:pt idx="16">
                  <c:v>Luis</c:v>
                </c:pt>
                <c:pt idx="17">
                  <c:v>Marta</c:v>
                </c:pt>
                <c:pt idx="18">
                  <c:v>Andrés</c:v>
                </c:pt>
                <c:pt idx="19">
                  <c:v>Diana</c:v>
                </c:pt>
              </c:strCache>
            </c:strRef>
          </c:cat>
          <c:val>
            <c:numRef>
              <c:f>Hoja1!$X$6:$X$25</c:f>
              <c:numCache>
                <c:formatCode>General</c:formatCode>
                <c:ptCount val="20"/>
                <c:pt idx="0">
                  <c:v>1698</c:v>
                </c:pt>
                <c:pt idx="1">
                  <c:v>1934</c:v>
                </c:pt>
                <c:pt idx="2">
                  <c:v>1654</c:v>
                </c:pt>
                <c:pt idx="3">
                  <c:v>2224</c:v>
                </c:pt>
                <c:pt idx="4">
                  <c:v>2016.5</c:v>
                </c:pt>
                <c:pt idx="5">
                  <c:v>1254</c:v>
                </c:pt>
                <c:pt idx="6">
                  <c:v>2478</c:v>
                </c:pt>
                <c:pt idx="7">
                  <c:v>1534</c:v>
                </c:pt>
                <c:pt idx="8">
                  <c:v>2583</c:v>
                </c:pt>
                <c:pt idx="9">
                  <c:v>2878</c:v>
                </c:pt>
                <c:pt idx="10">
                  <c:v>2288</c:v>
                </c:pt>
                <c:pt idx="11">
                  <c:v>1199</c:v>
                </c:pt>
                <c:pt idx="12">
                  <c:v>2144</c:v>
                </c:pt>
                <c:pt idx="13">
                  <c:v>1482</c:v>
                </c:pt>
                <c:pt idx="14">
                  <c:v>2183</c:v>
                </c:pt>
                <c:pt idx="15">
                  <c:v>1298</c:v>
                </c:pt>
                <c:pt idx="16">
                  <c:v>1698</c:v>
                </c:pt>
                <c:pt idx="17">
                  <c:v>3200</c:v>
                </c:pt>
                <c:pt idx="18">
                  <c:v>2416.5</c:v>
                </c:pt>
                <c:pt idx="19">
                  <c:v>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5-43F2-AC3F-4B5534637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8310031"/>
        <c:axId val="724516479"/>
        <c:axId val="0"/>
      </c:bar3DChart>
      <c:catAx>
        <c:axId val="5583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516479"/>
        <c:crosses val="autoZero"/>
        <c:auto val="1"/>
        <c:lblAlgn val="ctr"/>
        <c:lblOffset val="100"/>
        <c:noMultiLvlLbl val="0"/>
      </c:catAx>
      <c:valAx>
        <c:axId val="72451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83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409575</xdr:colOff>
      <xdr:row>7</xdr:row>
      <xdr:rowOff>52387</xdr:rowOff>
    </xdr:from>
    <xdr:to>
      <xdr:col>32</xdr:col>
      <xdr:colOff>104775</xdr:colOff>
      <xdr:row>21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BC4F31-8D1C-41E7-B72A-B5756C484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topLeftCell="I1" workbookViewId="0">
      <selection activeCell="Z28" sqref="Z28"/>
    </sheetView>
  </sheetViews>
  <sheetFormatPr baseColWidth="10" defaultColWidth="9.140625" defaultRowHeight="15" x14ac:dyDescent="0.25"/>
  <cols>
    <col min="1" max="1" width="10.7109375" bestFit="1" customWidth="1"/>
    <col min="3" max="3" width="11.42578125" bestFit="1" customWidth="1"/>
    <col min="5" max="5" width="15.85546875" bestFit="1" customWidth="1"/>
    <col min="7" max="7" width="11.5703125" bestFit="1" customWidth="1"/>
    <col min="8" max="8" width="11" bestFit="1" customWidth="1"/>
    <col min="9" max="9" width="8.28515625" customWidth="1"/>
    <col min="10" max="10" width="14.7109375" bestFit="1" customWidth="1"/>
    <col min="11" max="11" width="10.140625" bestFit="1" customWidth="1"/>
    <col min="12" max="12" width="12.28515625" bestFit="1" customWidth="1"/>
    <col min="13" max="13" width="9.42578125" bestFit="1" customWidth="1"/>
    <col min="24" max="24" width="12.28515625" bestFit="1" customWidth="1"/>
  </cols>
  <sheetData>
    <row r="1" spans="1:24" x14ac:dyDescent="0.25">
      <c r="A1" s="3" t="s">
        <v>35</v>
      </c>
      <c r="B1" s="3"/>
    </row>
    <row r="2" spans="1:24" x14ac:dyDescent="0.25">
      <c r="A2" s="1">
        <f ca="1">TODAY()</f>
        <v>43817</v>
      </c>
    </row>
    <row r="4" spans="1:24" x14ac:dyDescent="0.25">
      <c r="D4" s="5" t="s">
        <v>3</v>
      </c>
      <c r="E4" s="5" t="s">
        <v>4</v>
      </c>
      <c r="F4" s="5" t="s">
        <v>5</v>
      </c>
      <c r="G4" s="9" t="s">
        <v>32</v>
      </c>
      <c r="H4" s="9" t="s">
        <v>34</v>
      </c>
      <c r="I4" s="9" t="s">
        <v>37</v>
      </c>
      <c r="J4" s="9" t="s">
        <v>33</v>
      </c>
      <c r="K4" s="9" t="s">
        <v>38</v>
      </c>
      <c r="L4" s="9" t="s">
        <v>39</v>
      </c>
      <c r="M4" s="9" t="s">
        <v>40</v>
      </c>
      <c r="N4" s="5" t="s">
        <v>2</v>
      </c>
    </row>
    <row r="5" spans="1:24" x14ac:dyDescent="0.25">
      <c r="D5" s="5">
        <v>12500</v>
      </c>
      <c r="E5" s="6">
        <v>36267</v>
      </c>
      <c r="F5" s="5" t="s">
        <v>6</v>
      </c>
      <c r="G5" s="8">
        <f>HLOOKUP(F5,$D$30:$H$31,2,FALSE)</f>
        <v>1100</v>
      </c>
      <c r="H5" s="5">
        <f ca="1">DATEDIF(E5,$A$2,"y")</f>
        <v>20</v>
      </c>
      <c r="I5" s="8">
        <f ca="1">HLOOKUP(H5,$J$30:$M$31,2,TRUE)</f>
        <v>0.18</v>
      </c>
      <c r="J5" s="8">
        <f ca="1">SUM(PRODUCT(G5,I5),G5)</f>
        <v>1298</v>
      </c>
      <c r="K5" s="8">
        <f>IF(D5&gt;$E$26,400,0)</f>
        <v>400</v>
      </c>
      <c r="L5" s="8">
        <f ca="1">SUM(J5:K5)</f>
        <v>1698</v>
      </c>
      <c r="M5" s="8">
        <f ca="1">SUM(D5,-L5)</f>
        <v>10802</v>
      </c>
      <c r="N5" s="5" t="s">
        <v>0</v>
      </c>
      <c r="V5" s="5" t="s">
        <v>2</v>
      </c>
      <c r="W5" s="5" t="s">
        <v>47</v>
      </c>
      <c r="X5" s="8" t="s">
        <v>39</v>
      </c>
    </row>
    <row r="6" spans="1:24" x14ac:dyDescent="0.25">
      <c r="D6" s="5">
        <v>11800</v>
      </c>
      <c r="E6" s="6">
        <v>37158</v>
      </c>
      <c r="F6" s="5" t="s">
        <v>7</v>
      </c>
      <c r="G6" s="8">
        <f t="shared" ref="G6:G24" si="0">HLOOKUP(F6,$D$30:$H$31,2,FALSE)</f>
        <v>1300</v>
      </c>
      <c r="H6" s="5">
        <f ca="1">DATEDIF(E6,$A$2,"y")</f>
        <v>18</v>
      </c>
      <c r="I6" s="8">
        <f t="shared" ref="I6:I24" ca="1" si="1">HLOOKUP(H6,$J$30:$M$31,2,TRUE)</f>
        <v>0.18</v>
      </c>
      <c r="J6" s="8">
        <f t="shared" ref="J6:J24" ca="1" si="2">SUM(PRODUCT(G6,I6),G6)</f>
        <v>1534</v>
      </c>
      <c r="K6" s="8">
        <f t="shared" ref="K6:K24" si="3">IF(D6&gt;$E$26,400,0)</f>
        <v>400</v>
      </c>
      <c r="L6" s="8">
        <f t="shared" ref="L6:L24" ca="1" si="4">SUM(J6:K6)</f>
        <v>1934</v>
      </c>
      <c r="M6" s="8">
        <f t="shared" ref="M6:M24" ca="1" si="5">SUM(D6,-L6)</f>
        <v>9866</v>
      </c>
      <c r="N6" s="5" t="s">
        <v>11</v>
      </c>
      <c r="Q6" s="7" t="s">
        <v>41</v>
      </c>
      <c r="R6" s="7"/>
      <c r="S6" s="7"/>
      <c r="V6" s="5" t="s">
        <v>0</v>
      </c>
      <c r="W6" s="5">
        <v>12500</v>
      </c>
      <c r="X6" s="8">
        <v>1698</v>
      </c>
    </row>
    <row r="7" spans="1:24" x14ac:dyDescent="0.25">
      <c r="D7" s="5">
        <v>23000</v>
      </c>
      <c r="E7" s="6">
        <v>39531</v>
      </c>
      <c r="F7" s="5" t="s">
        <v>6</v>
      </c>
      <c r="G7" s="8">
        <f t="shared" si="0"/>
        <v>1100</v>
      </c>
      <c r="H7" s="5">
        <f ca="1">DATEDIF(E7,$A$2,"y")</f>
        <v>11</v>
      </c>
      <c r="I7" s="8">
        <f t="shared" ca="1" si="1"/>
        <v>0.14000000000000001</v>
      </c>
      <c r="J7" s="8">
        <f t="shared" ca="1" si="2"/>
        <v>1254</v>
      </c>
      <c r="K7" s="8">
        <f t="shared" si="3"/>
        <v>400</v>
      </c>
      <c r="L7" s="8">
        <f t="shared" ca="1" si="4"/>
        <v>1654</v>
      </c>
      <c r="M7" s="8">
        <f t="shared" ca="1" si="5"/>
        <v>21346</v>
      </c>
      <c r="N7" s="5" t="s">
        <v>12</v>
      </c>
      <c r="Q7" s="11" t="s">
        <v>42</v>
      </c>
      <c r="R7" s="12"/>
      <c r="S7" s="13"/>
      <c r="V7" s="5" t="s">
        <v>11</v>
      </c>
      <c r="W7" s="5">
        <v>11800</v>
      </c>
      <c r="X7" s="8">
        <v>1934</v>
      </c>
    </row>
    <row r="8" spans="1:24" x14ac:dyDescent="0.25">
      <c r="D8" s="5">
        <v>14000</v>
      </c>
      <c r="E8" s="6">
        <v>40824</v>
      </c>
      <c r="F8" s="5" t="s">
        <v>8</v>
      </c>
      <c r="G8" s="8">
        <f t="shared" si="0"/>
        <v>1600</v>
      </c>
      <c r="H8" s="5">
        <f ca="1">DATEDIF(E8,$A$2,"y")</f>
        <v>8</v>
      </c>
      <c r="I8" s="8">
        <f t="shared" ca="1" si="1"/>
        <v>0.14000000000000001</v>
      </c>
      <c r="J8" s="8">
        <f t="shared" ca="1" si="2"/>
        <v>1824</v>
      </c>
      <c r="K8" s="8">
        <f t="shared" si="3"/>
        <v>400</v>
      </c>
      <c r="L8" s="8">
        <f t="shared" ca="1" si="4"/>
        <v>2224</v>
      </c>
      <c r="M8" s="8">
        <f t="shared" ca="1" si="5"/>
        <v>11776</v>
      </c>
      <c r="N8" s="5" t="s">
        <v>13</v>
      </c>
      <c r="Q8" s="8" t="s">
        <v>45</v>
      </c>
      <c r="R8" s="8">
        <f ca="1">MAX(M5:M24)</f>
        <v>25302</v>
      </c>
      <c r="S8" s="8"/>
      <c r="V8" s="5" t="s">
        <v>12</v>
      </c>
      <c r="W8" s="5">
        <v>23000</v>
      </c>
      <c r="X8" s="8">
        <v>1654</v>
      </c>
    </row>
    <row r="9" spans="1:24" x14ac:dyDescent="0.25">
      <c r="D9" s="5">
        <v>7500</v>
      </c>
      <c r="E9" s="6">
        <v>42377</v>
      </c>
      <c r="F9" s="5" t="s">
        <v>9</v>
      </c>
      <c r="G9" s="8">
        <f t="shared" si="0"/>
        <v>1850</v>
      </c>
      <c r="H9" s="5">
        <f ca="1">DATEDIF(E9,$A$2,"y")</f>
        <v>3</v>
      </c>
      <c r="I9" s="8">
        <f t="shared" ca="1" si="1"/>
        <v>0.09</v>
      </c>
      <c r="J9" s="8">
        <f t="shared" ca="1" si="2"/>
        <v>2016.5</v>
      </c>
      <c r="K9" s="8">
        <f t="shared" si="3"/>
        <v>0</v>
      </c>
      <c r="L9" s="8">
        <f t="shared" ca="1" si="4"/>
        <v>2016.5</v>
      </c>
      <c r="M9" s="8">
        <f t="shared" ca="1" si="5"/>
        <v>5483.5</v>
      </c>
      <c r="N9" s="5" t="s">
        <v>14</v>
      </c>
      <c r="Q9" s="8" t="s">
        <v>2</v>
      </c>
      <c r="R9" s="10" t="str">
        <f ca="1">VLOOKUP(R8,M5:N24,2,FALSE)</f>
        <v>Luis</v>
      </c>
      <c r="S9" s="8"/>
      <c r="V9" s="5" t="s">
        <v>13</v>
      </c>
      <c r="W9" s="5">
        <v>14000</v>
      </c>
      <c r="X9" s="8">
        <v>2224</v>
      </c>
    </row>
    <row r="10" spans="1:24" x14ac:dyDescent="0.25">
      <c r="D10" s="5">
        <v>6800</v>
      </c>
      <c r="E10" s="6">
        <v>39276</v>
      </c>
      <c r="F10" s="5" t="s">
        <v>6</v>
      </c>
      <c r="G10" s="8">
        <f t="shared" si="0"/>
        <v>1100</v>
      </c>
      <c r="H10" s="5">
        <f ca="1">DATEDIF(E10,$A$2,"y")</f>
        <v>12</v>
      </c>
      <c r="I10" s="8">
        <f t="shared" ca="1" si="1"/>
        <v>0.14000000000000001</v>
      </c>
      <c r="J10" s="8">
        <f t="shared" ca="1" si="2"/>
        <v>1254</v>
      </c>
      <c r="K10" s="8">
        <f t="shared" si="3"/>
        <v>0</v>
      </c>
      <c r="L10" s="8">
        <f t="shared" ca="1" si="4"/>
        <v>1254</v>
      </c>
      <c r="M10" s="8">
        <f t="shared" ca="1" si="5"/>
        <v>5546</v>
      </c>
      <c r="N10" s="5" t="s">
        <v>15</v>
      </c>
      <c r="V10" s="5" t="s">
        <v>14</v>
      </c>
      <c r="W10" s="5">
        <v>7500</v>
      </c>
      <c r="X10" s="8">
        <v>2016.5</v>
      </c>
    </row>
    <row r="11" spans="1:24" x14ac:dyDescent="0.25">
      <c r="D11" s="5">
        <v>9350</v>
      </c>
      <c r="E11" s="6">
        <v>35341</v>
      </c>
      <c r="F11" s="5" t="s">
        <v>10</v>
      </c>
      <c r="G11" s="8">
        <f t="shared" si="0"/>
        <v>2100</v>
      </c>
      <c r="H11" s="5">
        <f ca="1">DATEDIF(E11,$A$2,"y")</f>
        <v>23</v>
      </c>
      <c r="I11" s="8">
        <f t="shared" ca="1" si="1"/>
        <v>0.18</v>
      </c>
      <c r="J11" s="8">
        <f t="shared" ca="1" si="2"/>
        <v>2478</v>
      </c>
      <c r="K11" s="8">
        <f t="shared" si="3"/>
        <v>0</v>
      </c>
      <c r="L11" s="8">
        <f t="shared" ca="1" si="4"/>
        <v>2478</v>
      </c>
      <c r="M11" s="8">
        <f t="shared" ca="1" si="5"/>
        <v>6872</v>
      </c>
      <c r="N11" s="5" t="s">
        <v>16</v>
      </c>
      <c r="V11" s="5" t="s">
        <v>15</v>
      </c>
      <c r="W11" s="5">
        <v>6800</v>
      </c>
      <c r="X11" s="8">
        <v>1254</v>
      </c>
    </row>
    <row r="12" spans="1:24" x14ac:dyDescent="0.25">
      <c r="D12" s="5">
        <v>4630</v>
      </c>
      <c r="E12" s="6">
        <v>34502</v>
      </c>
      <c r="F12" s="5" t="s">
        <v>7</v>
      </c>
      <c r="G12" s="8">
        <f t="shared" si="0"/>
        <v>1300</v>
      </c>
      <c r="H12" s="5">
        <f ca="1">DATEDIF(E12,$A$2,"y")</f>
        <v>25</v>
      </c>
      <c r="I12" s="8">
        <f t="shared" ca="1" si="1"/>
        <v>0.18</v>
      </c>
      <c r="J12" s="8">
        <f t="shared" ca="1" si="2"/>
        <v>1534</v>
      </c>
      <c r="K12" s="8">
        <f t="shared" si="3"/>
        <v>0</v>
      </c>
      <c r="L12" s="8">
        <f t="shared" ca="1" si="4"/>
        <v>1534</v>
      </c>
      <c r="M12" s="8">
        <f t="shared" ca="1" si="5"/>
        <v>3096</v>
      </c>
      <c r="N12" s="5" t="s">
        <v>17</v>
      </c>
      <c r="V12" s="5" t="s">
        <v>16</v>
      </c>
      <c r="W12" s="5">
        <v>9350</v>
      </c>
      <c r="X12" s="8">
        <v>2478</v>
      </c>
    </row>
    <row r="13" spans="1:24" x14ac:dyDescent="0.25">
      <c r="D13" s="5">
        <v>14000</v>
      </c>
      <c r="E13" s="6">
        <v>33714</v>
      </c>
      <c r="F13" s="5" t="s">
        <v>9</v>
      </c>
      <c r="G13" s="8">
        <f t="shared" si="0"/>
        <v>1850</v>
      </c>
      <c r="H13" s="5">
        <f ca="1">DATEDIF(E13,$A$2,"y")</f>
        <v>27</v>
      </c>
      <c r="I13" s="8">
        <f t="shared" ca="1" si="1"/>
        <v>0.18</v>
      </c>
      <c r="J13" s="8">
        <f t="shared" ca="1" si="2"/>
        <v>2183</v>
      </c>
      <c r="K13" s="8">
        <f t="shared" si="3"/>
        <v>400</v>
      </c>
      <c r="L13" s="8">
        <f t="shared" ca="1" si="4"/>
        <v>2583</v>
      </c>
      <c r="M13" s="8">
        <f t="shared" ca="1" si="5"/>
        <v>11417</v>
      </c>
      <c r="N13" s="5" t="s">
        <v>18</v>
      </c>
      <c r="Q13" s="7" t="s">
        <v>43</v>
      </c>
      <c r="R13" s="7"/>
      <c r="S13" s="7"/>
      <c r="V13" s="5" t="s">
        <v>17</v>
      </c>
      <c r="W13" s="5">
        <v>4630</v>
      </c>
      <c r="X13" s="8">
        <v>1534</v>
      </c>
    </row>
    <row r="14" spans="1:24" x14ac:dyDescent="0.25">
      <c r="D14" s="5">
        <v>17600</v>
      </c>
      <c r="E14" s="6">
        <v>36526</v>
      </c>
      <c r="F14" s="5" t="s">
        <v>10</v>
      </c>
      <c r="G14" s="8">
        <f t="shared" si="0"/>
        <v>2100</v>
      </c>
      <c r="H14" s="5">
        <f ca="1">DATEDIF(E14,$A$2,"y")</f>
        <v>19</v>
      </c>
      <c r="I14" s="8">
        <f t="shared" ca="1" si="1"/>
        <v>0.18</v>
      </c>
      <c r="J14" s="8">
        <f t="shared" ca="1" si="2"/>
        <v>2478</v>
      </c>
      <c r="K14" s="8">
        <f t="shared" si="3"/>
        <v>400</v>
      </c>
      <c r="L14" s="8">
        <f t="shared" ca="1" si="4"/>
        <v>2878</v>
      </c>
      <c r="M14" s="8">
        <f t="shared" ca="1" si="5"/>
        <v>14722</v>
      </c>
      <c r="N14" s="5" t="s">
        <v>14</v>
      </c>
      <c r="Q14" s="11" t="s">
        <v>44</v>
      </c>
      <c r="R14" s="12"/>
      <c r="S14" s="13"/>
      <c r="V14" s="5" t="s">
        <v>18</v>
      </c>
      <c r="W14" s="5">
        <v>14000</v>
      </c>
      <c r="X14" s="8">
        <v>2583</v>
      </c>
    </row>
    <row r="15" spans="1:24" x14ac:dyDescent="0.25">
      <c r="D15" s="5">
        <v>13000</v>
      </c>
      <c r="E15" s="6">
        <v>38237</v>
      </c>
      <c r="F15" s="5" t="s">
        <v>8</v>
      </c>
      <c r="G15" s="8">
        <f t="shared" si="0"/>
        <v>1600</v>
      </c>
      <c r="H15" s="5">
        <f ca="1">DATEDIF(E15,$A$2,"y")</f>
        <v>15</v>
      </c>
      <c r="I15" s="8">
        <f t="shared" ca="1" si="1"/>
        <v>0.18</v>
      </c>
      <c r="J15" s="8">
        <f t="shared" ca="1" si="2"/>
        <v>1888</v>
      </c>
      <c r="K15" s="8">
        <f t="shared" si="3"/>
        <v>400</v>
      </c>
      <c r="L15" s="8">
        <f t="shared" ca="1" si="4"/>
        <v>2288</v>
      </c>
      <c r="M15" s="8">
        <f t="shared" ca="1" si="5"/>
        <v>10712</v>
      </c>
      <c r="N15" s="5" t="s">
        <v>19</v>
      </c>
      <c r="Q15" s="8" t="s">
        <v>45</v>
      </c>
      <c r="R15" s="8">
        <f ca="1">MIN(M5:M24)</f>
        <v>-850</v>
      </c>
      <c r="S15" s="8"/>
      <c r="V15" s="5" t="s">
        <v>14</v>
      </c>
      <c r="W15" s="5">
        <v>17600</v>
      </c>
      <c r="X15" s="8">
        <v>2878</v>
      </c>
    </row>
    <row r="16" spans="1:24" x14ac:dyDescent="0.25">
      <c r="D16" s="5">
        <v>4500</v>
      </c>
      <c r="E16" s="6">
        <v>41440</v>
      </c>
      <c r="F16" s="5" t="s">
        <v>6</v>
      </c>
      <c r="G16" s="8">
        <f t="shared" si="0"/>
        <v>1100</v>
      </c>
      <c r="H16" s="5">
        <f ca="1">DATEDIF(E16,$A$2,"y")</f>
        <v>6</v>
      </c>
      <c r="I16" s="8">
        <f t="shared" ca="1" si="1"/>
        <v>0.09</v>
      </c>
      <c r="J16" s="8">
        <f t="shared" ca="1" si="2"/>
        <v>1199</v>
      </c>
      <c r="K16" s="8">
        <f t="shared" si="3"/>
        <v>0</v>
      </c>
      <c r="L16" s="8">
        <f t="shared" ca="1" si="4"/>
        <v>1199</v>
      </c>
      <c r="M16" s="8">
        <f t="shared" ca="1" si="5"/>
        <v>3301</v>
      </c>
      <c r="N16" s="5" t="s">
        <v>20</v>
      </c>
      <c r="Q16" s="8" t="s">
        <v>2</v>
      </c>
      <c r="R16" s="10" t="str">
        <f ca="1">VLOOKUP(R15,M5:N24,2,FALSE)</f>
        <v>Marta</v>
      </c>
      <c r="S16" s="8"/>
      <c r="V16" s="5" t="s">
        <v>19</v>
      </c>
      <c r="W16" s="5">
        <v>13000</v>
      </c>
      <c r="X16" s="8">
        <v>2288</v>
      </c>
    </row>
    <row r="17" spans="3:24" x14ac:dyDescent="0.25">
      <c r="D17" s="5">
        <v>16000</v>
      </c>
      <c r="E17" s="6">
        <v>42117</v>
      </c>
      <c r="F17" s="5" t="s">
        <v>8</v>
      </c>
      <c r="G17" s="8">
        <f t="shared" si="0"/>
        <v>1600</v>
      </c>
      <c r="H17" s="5">
        <f ca="1">DATEDIF(E17,$A$2,"y")</f>
        <v>4</v>
      </c>
      <c r="I17" s="8">
        <f t="shared" ca="1" si="1"/>
        <v>0.09</v>
      </c>
      <c r="J17" s="8">
        <f t="shared" ca="1" si="2"/>
        <v>1744</v>
      </c>
      <c r="K17" s="8">
        <f t="shared" si="3"/>
        <v>400</v>
      </c>
      <c r="L17" s="8">
        <f t="shared" ca="1" si="4"/>
        <v>2144</v>
      </c>
      <c r="M17" s="8">
        <f t="shared" ca="1" si="5"/>
        <v>13856</v>
      </c>
      <c r="N17" s="5" t="s">
        <v>21</v>
      </c>
      <c r="V17" s="5" t="s">
        <v>20</v>
      </c>
      <c r="W17" s="5">
        <v>4500</v>
      </c>
      <c r="X17" s="8">
        <v>1199</v>
      </c>
    </row>
    <row r="18" spans="3:24" x14ac:dyDescent="0.25">
      <c r="D18" s="5">
        <v>3250</v>
      </c>
      <c r="E18" s="6">
        <v>39507</v>
      </c>
      <c r="F18" s="5" t="s">
        <v>7</v>
      </c>
      <c r="G18" s="8">
        <f t="shared" si="0"/>
        <v>1300</v>
      </c>
      <c r="H18" s="5">
        <f ca="1">DATEDIF(E18,$A$2,"y")</f>
        <v>11</v>
      </c>
      <c r="I18" s="8">
        <f t="shared" ca="1" si="1"/>
        <v>0.14000000000000001</v>
      </c>
      <c r="J18" s="8">
        <f t="shared" ca="1" si="2"/>
        <v>1482</v>
      </c>
      <c r="K18" s="8">
        <f t="shared" si="3"/>
        <v>0</v>
      </c>
      <c r="L18" s="8">
        <f t="shared" ca="1" si="4"/>
        <v>1482</v>
      </c>
      <c r="M18" s="8">
        <f t="shared" ca="1" si="5"/>
        <v>1768</v>
      </c>
      <c r="N18" s="5" t="s">
        <v>22</v>
      </c>
      <c r="V18" s="5" t="s">
        <v>21</v>
      </c>
      <c r="W18" s="5">
        <v>16000</v>
      </c>
      <c r="X18" s="8">
        <v>2144</v>
      </c>
    </row>
    <row r="19" spans="3:24" x14ac:dyDescent="0.25">
      <c r="D19" s="5">
        <v>4900</v>
      </c>
      <c r="E19" s="6">
        <v>34926</v>
      </c>
      <c r="F19" s="5" t="s">
        <v>9</v>
      </c>
      <c r="G19" s="8">
        <f t="shared" si="0"/>
        <v>1850</v>
      </c>
      <c r="H19" s="5">
        <f ca="1">DATEDIF(E19,$A$2,"y")</f>
        <v>24</v>
      </c>
      <c r="I19" s="8">
        <f t="shared" ca="1" si="1"/>
        <v>0.18</v>
      </c>
      <c r="J19" s="8">
        <f t="shared" ca="1" si="2"/>
        <v>2183</v>
      </c>
      <c r="K19" s="8">
        <f t="shared" si="3"/>
        <v>0</v>
      </c>
      <c r="L19" s="8">
        <f t="shared" ca="1" si="4"/>
        <v>2183</v>
      </c>
      <c r="M19" s="8">
        <f t="shared" ca="1" si="5"/>
        <v>2717</v>
      </c>
      <c r="N19" s="5" t="s">
        <v>23</v>
      </c>
      <c r="V19" s="5" t="s">
        <v>22</v>
      </c>
      <c r="W19" s="5">
        <v>3250</v>
      </c>
      <c r="X19" s="8">
        <v>1482</v>
      </c>
    </row>
    <row r="20" spans="3:24" x14ac:dyDescent="0.25">
      <c r="D20" s="5">
        <v>7300</v>
      </c>
      <c r="E20" s="6">
        <v>37463</v>
      </c>
      <c r="F20" s="5" t="s">
        <v>6</v>
      </c>
      <c r="G20" s="8">
        <f t="shared" si="0"/>
        <v>1100</v>
      </c>
      <c r="H20" s="5">
        <f ca="1">DATEDIF(E20,$A$2,"y")</f>
        <v>17</v>
      </c>
      <c r="I20" s="8">
        <f t="shared" ca="1" si="1"/>
        <v>0.18</v>
      </c>
      <c r="J20" s="8">
        <f t="shared" ca="1" si="2"/>
        <v>1298</v>
      </c>
      <c r="K20" s="8">
        <f t="shared" si="3"/>
        <v>0</v>
      </c>
      <c r="L20" s="8">
        <f t="shared" ca="1" si="4"/>
        <v>1298</v>
      </c>
      <c r="M20" s="8">
        <f t="shared" ca="1" si="5"/>
        <v>6002</v>
      </c>
      <c r="N20" s="5" t="s">
        <v>24</v>
      </c>
      <c r="V20" s="5" t="s">
        <v>23</v>
      </c>
      <c r="W20" s="5">
        <v>4900</v>
      </c>
      <c r="X20" s="8">
        <v>2183</v>
      </c>
    </row>
    <row r="21" spans="3:24" x14ac:dyDescent="0.25">
      <c r="D21" s="5">
        <v>27000</v>
      </c>
      <c r="E21" s="6">
        <v>33410</v>
      </c>
      <c r="F21" s="5" t="s">
        <v>6</v>
      </c>
      <c r="G21" s="8">
        <f t="shared" si="0"/>
        <v>1100</v>
      </c>
      <c r="H21" s="5">
        <f ca="1">DATEDIF(E21,$A$2,"y")</f>
        <v>28</v>
      </c>
      <c r="I21" s="8">
        <f t="shared" ca="1" si="1"/>
        <v>0.18</v>
      </c>
      <c r="J21" s="8">
        <f t="shared" ca="1" si="2"/>
        <v>1298</v>
      </c>
      <c r="K21" s="8">
        <f t="shared" si="3"/>
        <v>400</v>
      </c>
      <c r="L21" s="8">
        <f t="shared" ca="1" si="4"/>
        <v>1698</v>
      </c>
      <c r="M21" s="8">
        <f t="shared" ca="1" si="5"/>
        <v>25302</v>
      </c>
      <c r="N21" s="5" t="s">
        <v>1</v>
      </c>
      <c r="V21" s="5" t="s">
        <v>24</v>
      </c>
      <c r="W21" s="5">
        <v>7300</v>
      </c>
      <c r="X21" s="8">
        <v>1298</v>
      </c>
    </row>
    <row r="22" spans="3:24" x14ac:dyDescent="0.25">
      <c r="D22" s="5">
        <v>2350</v>
      </c>
      <c r="E22" s="6">
        <v>43719</v>
      </c>
      <c r="F22" s="5" t="s">
        <v>8</v>
      </c>
      <c r="G22" s="8">
        <f t="shared" si="0"/>
        <v>1600</v>
      </c>
      <c r="H22" s="5">
        <f ca="1">DATEDIF(E22,$A$2,"y")</f>
        <v>0</v>
      </c>
      <c r="I22" s="8">
        <f t="shared" ca="1" si="1"/>
        <v>1</v>
      </c>
      <c r="J22" s="8">
        <f t="shared" ca="1" si="2"/>
        <v>3200</v>
      </c>
      <c r="K22" s="8">
        <f t="shared" si="3"/>
        <v>0</v>
      </c>
      <c r="L22" s="8">
        <f t="shared" ca="1" si="4"/>
        <v>3200</v>
      </c>
      <c r="M22" s="8">
        <f t="shared" ca="1" si="5"/>
        <v>-850</v>
      </c>
      <c r="N22" s="5" t="s">
        <v>25</v>
      </c>
      <c r="V22" s="5" t="s">
        <v>1</v>
      </c>
      <c r="W22" s="5">
        <v>27000</v>
      </c>
      <c r="X22" s="8">
        <v>1698</v>
      </c>
    </row>
    <row r="23" spans="3:24" x14ac:dyDescent="0.25">
      <c r="D23" s="5">
        <v>17500</v>
      </c>
      <c r="E23" s="6">
        <v>40968</v>
      </c>
      <c r="F23" s="5" t="s">
        <v>9</v>
      </c>
      <c r="G23" s="8">
        <f t="shared" si="0"/>
        <v>1850</v>
      </c>
      <c r="H23" s="5">
        <f ca="1">DATEDIF(E23,$A$2,"y")</f>
        <v>7</v>
      </c>
      <c r="I23" s="8">
        <f t="shared" ca="1" si="1"/>
        <v>0.09</v>
      </c>
      <c r="J23" s="8">
        <f t="shared" ca="1" si="2"/>
        <v>2016.5</v>
      </c>
      <c r="K23" s="8">
        <f t="shared" si="3"/>
        <v>400</v>
      </c>
      <c r="L23" s="8">
        <f t="shared" ca="1" si="4"/>
        <v>2416.5</v>
      </c>
      <c r="M23" s="8">
        <f t="shared" ca="1" si="5"/>
        <v>15083.5</v>
      </c>
      <c r="N23" s="5" t="s">
        <v>26</v>
      </c>
      <c r="V23" s="5" t="s">
        <v>25</v>
      </c>
      <c r="W23" s="5">
        <v>2350</v>
      </c>
      <c r="X23" s="8">
        <v>3200</v>
      </c>
    </row>
    <row r="24" spans="3:24" x14ac:dyDescent="0.25">
      <c r="D24" s="5">
        <v>13000</v>
      </c>
      <c r="E24" s="6">
        <v>35063</v>
      </c>
      <c r="F24" s="5" t="s">
        <v>8</v>
      </c>
      <c r="G24" s="8">
        <f t="shared" si="0"/>
        <v>1600</v>
      </c>
      <c r="H24" s="5">
        <f ca="1">DATEDIF(E24,$A$2,"y")</f>
        <v>23</v>
      </c>
      <c r="I24" s="8">
        <f t="shared" ca="1" si="1"/>
        <v>0.18</v>
      </c>
      <c r="J24" s="8">
        <f t="shared" ca="1" si="2"/>
        <v>1888</v>
      </c>
      <c r="K24" s="8">
        <f t="shared" si="3"/>
        <v>400</v>
      </c>
      <c r="L24" s="8">
        <f t="shared" ca="1" si="4"/>
        <v>2288</v>
      </c>
      <c r="M24" s="8">
        <f t="shared" ca="1" si="5"/>
        <v>10712</v>
      </c>
      <c r="N24" s="5" t="s">
        <v>27</v>
      </c>
      <c r="V24" s="5" t="s">
        <v>26</v>
      </c>
      <c r="W24" s="5">
        <v>17500</v>
      </c>
      <c r="X24" s="8">
        <v>2416.5</v>
      </c>
    </row>
    <row r="25" spans="3:24" x14ac:dyDescent="0.25">
      <c r="V25" s="5" t="s">
        <v>27</v>
      </c>
      <c r="W25" s="5">
        <v>13000</v>
      </c>
      <c r="X25" s="8">
        <v>2288</v>
      </c>
    </row>
    <row r="26" spans="3:24" x14ac:dyDescent="0.25">
      <c r="C26" s="17" t="s">
        <v>36</v>
      </c>
      <c r="D26" s="17"/>
      <c r="E26">
        <f>AVERAGE(D5:D24)</f>
        <v>11499</v>
      </c>
    </row>
    <row r="29" spans="3:24" x14ac:dyDescent="0.25">
      <c r="C29" s="4" t="s">
        <v>28</v>
      </c>
      <c r="D29" s="4"/>
      <c r="E29" s="4"/>
      <c r="F29" s="4"/>
      <c r="G29" s="4"/>
      <c r="H29" s="4"/>
      <c r="I29" s="2"/>
      <c r="J29" s="14" t="s">
        <v>31</v>
      </c>
      <c r="K29" s="15"/>
      <c r="L29" s="15"/>
      <c r="M29" s="16"/>
    </row>
    <row r="30" spans="3:24" x14ac:dyDescent="0.25">
      <c r="C30" s="5" t="s">
        <v>29</v>
      </c>
      <c r="D30" s="5" t="s">
        <v>6</v>
      </c>
      <c r="E30" s="5" t="s">
        <v>7</v>
      </c>
      <c r="F30" s="5" t="s">
        <v>8</v>
      </c>
      <c r="G30" s="5" t="s">
        <v>9</v>
      </c>
      <c r="H30" s="5" t="s">
        <v>10</v>
      </c>
      <c r="I30" s="2"/>
      <c r="J30" s="5">
        <v>0</v>
      </c>
      <c r="K30" s="5">
        <v>3</v>
      </c>
      <c r="L30" s="5">
        <v>8</v>
      </c>
      <c r="M30" s="5">
        <v>15</v>
      </c>
      <c r="N30" t="s">
        <v>46</v>
      </c>
    </row>
    <row r="31" spans="3:24" x14ac:dyDescent="0.25">
      <c r="C31" s="5" t="s">
        <v>30</v>
      </c>
      <c r="D31" s="5">
        <v>1100</v>
      </c>
      <c r="E31" s="5">
        <v>1300</v>
      </c>
      <c r="F31" s="5">
        <v>1600</v>
      </c>
      <c r="G31" s="5">
        <v>1850</v>
      </c>
      <c r="H31" s="5">
        <v>2100</v>
      </c>
      <c r="I31" s="2"/>
      <c r="J31" s="9">
        <v>1</v>
      </c>
      <c r="K31" s="9">
        <v>0.09</v>
      </c>
      <c r="L31" s="9">
        <v>0.14000000000000001</v>
      </c>
      <c r="M31" s="9">
        <v>0.18</v>
      </c>
    </row>
  </sheetData>
  <mergeCells count="8">
    <mergeCell ref="C29:H29"/>
    <mergeCell ref="J29:M29"/>
    <mergeCell ref="A1:B1"/>
    <mergeCell ref="C26:D26"/>
    <mergeCell ref="Q6:S6"/>
    <mergeCell ref="Q13:S13"/>
    <mergeCell ref="Q7:S7"/>
    <mergeCell ref="Q14:S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0221</dc:creator>
  <cp:lastModifiedBy>mario 0221</cp:lastModifiedBy>
  <dcterms:created xsi:type="dcterms:W3CDTF">2015-06-05T18:19:34Z</dcterms:created>
  <dcterms:modified xsi:type="dcterms:W3CDTF">2019-12-17T23:52:57Z</dcterms:modified>
</cp:coreProperties>
</file>