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adammcpherson/Documents/DM1/TA/DanceCompetition/"/>
    </mc:Choice>
  </mc:AlternateContent>
  <xr:revisionPtr revIDLastSave="0" documentId="13_ncr:1_{5D86E5DA-44FC-6643-9A1E-36C672044753}" xr6:coauthVersionLast="31" xr6:coauthVersionMax="31" xr10:uidLastSave="{00000000-0000-0000-0000-000000000000}"/>
  <bookViews>
    <workbookView xWindow="19680" yWindow="460" windowWidth="16760" windowHeight="20540" xr2:uid="{D9D28937-1BC5-C94D-91B6-1BFC68270A7E}"/>
  </bookViews>
  <sheets>
    <sheet name="Sheet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41" i="1" l="1"/>
  <c r="AC41" i="1"/>
  <c r="AB40" i="1"/>
  <c r="N28" i="1"/>
  <c r="AB29" i="1" l="1"/>
  <c r="AA29" i="1"/>
  <c r="Z29" i="1"/>
  <c r="Y29" i="1"/>
  <c r="X29" i="1"/>
  <c r="T27" i="1"/>
  <c r="T28" i="1"/>
  <c r="T29" i="1"/>
  <c r="T30" i="1"/>
  <c r="T31" i="1"/>
  <c r="T32" i="1"/>
  <c r="T33" i="1"/>
  <c r="S27" i="1"/>
  <c r="S29" i="1"/>
  <c r="S30" i="1"/>
  <c r="S31" i="1"/>
  <c r="S32" i="1"/>
  <c r="S33" i="1"/>
  <c r="AD29" i="1" l="1"/>
  <c r="AC29" i="1"/>
  <c r="AE29" i="1" s="1"/>
  <c r="S54" i="1" l="1"/>
  <c r="S55" i="1"/>
  <c r="S56" i="1"/>
  <c r="S57" i="1"/>
  <c r="S58" i="1"/>
  <c r="S59" i="1"/>
  <c r="S60" i="1"/>
  <c r="S45" i="1"/>
  <c r="S46" i="1"/>
  <c r="S47" i="1"/>
  <c r="S48" i="1"/>
  <c r="S49" i="1"/>
  <c r="S50" i="1"/>
  <c r="S51" i="1"/>
  <c r="S36" i="1"/>
  <c r="S37" i="1"/>
  <c r="S38" i="1"/>
  <c r="S39" i="1"/>
  <c r="S40" i="1"/>
  <c r="S41" i="1"/>
  <c r="S42" i="1"/>
  <c r="L54" i="1" l="1"/>
  <c r="K54" i="1"/>
  <c r="R54" i="1"/>
  <c r="R55" i="1"/>
  <c r="R56" i="1"/>
  <c r="R57" i="1"/>
  <c r="R58" i="1"/>
  <c r="R59" i="1"/>
  <c r="R60" i="1"/>
  <c r="Q54" i="1"/>
  <c r="Q55" i="1"/>
  <c r="Q56" i="1"/>
  <c r="Q57" i="1"/>
  <c r="Q58" i="1"/>
  <c r="Q59" i="1"/>
  <c r="Q60" i="1"/>
  <c r="P54" i="1"/>
  <c r="P55" i="1"/>
  <c r="P56" i="1"/>
  <c r="P57" i="1"/>
  <c r="P58" i="1"/>
  <c r="P59" i="1"/>
  <c r="P60" i="1"/>
  <c r="O54" i="1"/>
  <c r="O55" i="1"/>
  <c r="O56" i="1"/>
  <c r="O57" i="1"/>
  <c r="O58" i="1"/>
  <c r="O59" i="1"/>
  <c r="O60" i="1"/>
  <c r="N54" i="1"/>
  <c r="N55" i="1"/>
  <c r="N56" i="1"/>
  <c r="N57" i="1"/>
  <c r="N58" i="1"/>
  <c r="N59" i="1"/>
  <c r="N60" i="1"/>
  <c r="M54" i="1"/>
  <c r="M55" i="1"/>
  <c r="M56" i="1"/>
  <c r="M57" i="1"/>
  <c r="M58" i="1"/>
  <c r="M59" i="1"/>
  <c r="M60" i="1"/>
  <c r="L55" i="1"/>
  <c r="L56" i="1"/>
  <c r="L57" i="1"/>
  <c r="L58" i="1"/>
  <c r="L59" i="1"/>
  <c r="L60" i="1"/>
  <c r="K55" i="1"/>
  <c r="K56" i="1"/>
  <c r="K57" i="1"/>
  <c r="K58" i="1"/>
  <c r="K59" i="1"/>
  <c r="K60" i="1"/>
  <c r="R45" i="1"/>
  <c r="R46" i="1"/>
  <c r="R47" i="1"/>
  <c r="R48" i="1"/>
  <c r="R49" i="1"/>
  <c r="R50" i="1"/>
  <c r="R51" i="1"/>
  <c r="Q45" i="1"/>
  <c r="Q46" i="1"/>
  <c r="Q47" i="1"/>
  <c r="Q48" i="1"/>
  <c r="Q49" i="1"/>
  <c r="Q50" i="1"/>
  <c r="Q51" i="1"/>
  <c r="P45" i="1"/>
  <c r="P46" i="1"/>
  <c r="P47" i="1"/>
  <c r="P48" i="1"/>
  <c r="P49" i="1"/>
  <c r="P50" i="1"/>
  <c r="P51" i="1"/>
  <c r="O45" i="1"/>
  <c r="O46" i="1"/>
  <c r="O47" i="1"/>
  <c r="O48" i="1"/>
  <c r="O49" i="1"/>
  <c r="O50" i="1"/>
  <c r="O51" i="1"/>
  <c r="N45" i="1"/>
  <c r="N46" i="1"/>
  <c r="N47" i="1"/>
  <c r="N48" i="1"/>
  <c r="N49" i="1"/>
  <c r="N50" i="1"/>
  <c r="N51" i="1"/>
  <c r="M45" i="1"/>
  <c r="M46" i="1"/>
  <c r="M47" i="1"/>
  <c r="M48" i="1"/>
  <c r="M49" i="1"/>
  <c r="M50" i="1"/>
  <c r="M51" i="1"/>
  <c r="L45" i="1"/>
  <c r="L46" i="1"/>
  <c r="L47" i="1"/>
  <c r="L48" i="1"/>
  <c r="L49" i="1"/>
  <c r="L50" i="1"/>
  <c r="L51" i="1"/>
  <c r="K45" i="1"/>
  <c r="K46" i="1"/>
  <c r="K47" i="1"/>
  <c r="K48" i="1"/>
  <c r="K49" i="1"/>
  <c r="K50" i="1"/>
  <c r="K51" i="1"/>
  <c r="X27" i="1" l="1"/>
  <c r="X28" i="1"/>
  <c r="X30" i="1"/>
  <c r="X31" i="1"/>
  <c r="X32" i="1"/>
  <c r="X33" i="1"/>
  <c r="A54" i="1"/>
  <c r="A55" i="1"/>
  <c r="A56" i="1"/>
  <c r="A57" i="1"/>
  <c r="A58" i="1"/>
  <c r="A59" i="1"/>
  <c r="A60" i="1"/>
  <c r="A45" i="1"/>
  <c r="A46" i="1"/>
  <c r="A47" i="1"/>
  <c r="A48" i="1"/>
  <c r="A49" i="1"/>
  <c r="A50" i="1"/>
  <c r="A51" i="1"/>
  <c r="A36" i="1"/>
  <c r="A37" i="1"/>
  <c r="A38" i="1"/>
  <c r="A39" i="1"/>
  <c r="A40" i="1"/>
  <c r="A41" i="1"/>
  <c r="A42" i="1"/>
  <c r="R36" i="1"/>
  <c r="R37" i="1"/>
  <c r="R38" i="1"/>
  <c r="R39" i="1"/>
  <c r="R40" i="1"/>
  <c r="R41" i="1"/>
  <c r="R42" i="1"/>
  <c r="Q36" i="1"/>
  <c r="Q37" i="1"/>
  <c r="Q38" i="1"/>
  <c r="Q39" i="1"/>
  <c r="Q40" i="1"/>
  <c r="Q41" i="1"/>
  <c r="Q42" i="1"/>
  <c r="P36" i="1"/>
  <c r="P37" i="1"/>
  <c r="P38" i="1"/>
  <c r="P39" i="1"/>
  <c r="P40" i="1"/>
  <c r="P41" i="1"/>
  <c r="P42" i="1"/>
  <c r="O36" i="1"/>
  <c r="O37" i="1"/>
  <c r="O38" i="1"/>
  <c r="O39" i="1"/>
  <c r="O40" i="1"/>
  <c r="O41" i="1"/>
  <c r="O42" i="1"/>
  <c r="N36" i="1"/>
  <c r="N37" i="1"/>
  <c r="N38" i="1"/>
  <c r="N39" i="1"/>
  <c r="N40" i="1"/>
  <c r="N41" i="1"/>
  <c r="N42" i="1"/>
  <c r="M36" i="1"/>
  <c r="M37" i="1"/>
  <c r="M38" i="1"/>
  <c r="M39" i="1"/>
  <c r="M40" i="1"/>
  <c r="M41" i="1"/>
  <c r="M42" i="1"/>
  <c r="L36" i="1"/>
  <c r="L37" i="1"/>
  <c r="L38" i="1"/>
  <c r="L39" i="1"/>
  <c r="L40" i="1"/>
  <c r="L41" i="1"/>
  <c r="L42" i="1"/>
  <c r="K36" i="1"/>
  <c r="K37" i="1"/>
  <c r="K38" i="1"/>
  <c r="K39" i="1"/>
  <c r="K40" i="1"/>
  <c r="K41" i="1"/>
  <c r="K42" i="1"/>
  <c r="M29" i="1"/>
  <c r="Y28" i="1" l="1"/>
  <c r="Z28" i="1"/>
  <c r="AA28" i="1"/>
  <c r="AB28" i="1"/>
  <c r="Y30" i="1"/>
  <c r="Z30" i="1"/>
  <c r="AA30" i="1"/>
  <c r="AB30" i="1"/>
  <c r="Y31" i="1"/>
  <c r="Z31" i="1"/>
  <c r="AA31" i="1"/>
  <c r="AB31" i="1"/>
  <c r="Y32" i="1"/>
  <c r="Z32" i="1"/>
  <c r="AA32" i="1"/>
  <c r="AB32" i="1"/>
  <c r="Y33" i="1"/>
  <c r="Z33" i="1"/>
  <c r="AA33" i="1"/>
  <c r="AB33" i="1"/>
  <c r="AB27" i="1"/>
  <c r="AA27" i="1"/>
  <c r="Z27" i="1"/>
  <c r="Y27" i="1"/>
  <c r="AD27" i="1" l="1"/>
  <c r="AC27" i="1"/>
  <c r="AE27" i="1" s="1"/>
  <c r="AC33" i="1"/>
  <c r="AD33" i="1"/>
  <c r="AE33" i="1" s="1"/>
  <c r="AD32" i="1"/>
  <c r="AC32" i="1"/>
  <c r="AD31" i="1"/>
  <c r="AC31" i="1"/>
  <c r="AE31" i="1" s="1"/>
  <c r="AC30" i="1"/>
  <c r="AD30" i="1"/>
  <c r="AD28" i="1"/>
  <c r="AC28" i="1"/>
  <c r="AE30" i="1"/>
  <c r="R27" i="1"/>
  <c r="R28" i="1"/>
  <c r="R29" i="1"/>
  <c r="R30" i="1"/>
  <c r="R31" i="1"/>
  <c r="R32" i="1"/>
  <c r="R33" i="1"/>
  <c r="Q27" i="1"/>
  <c r="Q28" i="1"/>
  <c r="AE42" i="1" s="1"/>
  <c r="Q29" i="1"/>
  <c r="Q30" i="1"/>
  <c r="Q31" i="1"/>
  <c r="Q32" i="1"/>
  <c r="Q33" i="1"/>
  <c r="O27" i="1"/>
  <c r="O28" i="1"/>
  <c r="O29" i="1"/>
  <c r="O30" i="1"/>
  <c r="O31" i="1"/>
  <c r="O32" i="1"/>
  <c r="O33" i="1"/>
  <c r="P27" i="1"/>
  <c r="P28" i="1"/>
  <c r="P29" i="1"/>
  <c r="P30" i="1"/>
  <c r="P31" i="1"/>
  <c r="P32" i="1"/>
  <c r="P33" i="1"/>
  <c r="N27" i="1"/>
  <c r="N29" i="1"/>
  <c r="N30" i="1"/>
  <c r="N31" i="1"/>
  <c r="N32" i="1"/>
  <c r="N33" i="1"/>
  <c r="M27" i="1"/>
  <c r="M28" i="1"/>
  <c r="M30" i="1"/>
  <c r="M31" i="1"/>
  <c r="M32" i="1"/>
  <c r="M33" i="1"/>
  <c r="L27" i="1"/>
  <c r="L28" i="1"/>
  <c r="L29" i="1"/>
  <c r="L30" i="1"/>
  <c r="L31" i="1"/>
  <c r="L32" i="1"/>
  <c r="L33" i="1"/>
  <c r="K27" i="1"/>
  <c r="K28" i="1"/>
  <c r="K29" i="1"/>
  <c r="K30" i="1"/>
  <c r="K31" i="1"/>
  <c r="K32" i="1"/>
  <c r="K33" i="1"/>
  <c r="AA41" i="1" l="1"/>
  <c r="AA40" i="1"/>
  <c r="Y40" i="1"/>
  <c r="Y42" i="1"/>
  <c r="Y44" i="1"/>
  <c r="Y41" i="1"/>
  <c r="Y45" i="1"/>
  <c r="Y43" i="1"/>
  <c r="AB45" i="1"/>
  <c r="AB42" i="1"/>
  <c r="AB44" i="1"/>
  <c r="AB43" i="1"/>
  <c r="AC43" i="1"/>
  <c r="AC44" i="1"/>
  <c r="AC42" i="1"/>
  <c r="AC40" i="1"/>
  <c r="AC45" i="1"/>
  <c r="Z40" i="1"/>
  <c r="Z45" i="1"/>
  <c r="Z43" i="1"/>
  <c r="Z44" i="1"/>
  <c r="Z41" i="1"/>
  <c r="Z42" i="1"/>
  <c r="AD42" i="1"/>
  <c r="AD45" i="1"/>
  <c r="AD40" i="1"/>
  <c r="AD43" i="1"/>
  <c r="AD44" i="1"/>
  <c r="AD41" i="1"/>
  <c r="AA44" i="1"/>
  <c r="AA45" i="1"/>
  <c r="AA42" i="1"/>
  <c r="AA43" i="1"/>
  <c r="AE40" i="1"/>
  <c r="AE43" i="1"/>
  <c r="AE41" i="1"/>
  <c r="AE44" i="1"/>
  <c r="AE45" i="1"/>
  <c r="AE28" i="1"/>
  <c r="AE32" i="1"/>
</calcChain>
</file>

<file path=xl/sharedStrings.xml><?xml version="1.0" encoding="utf-8"?>
<sst xmlns="http://schemas.openxmlformats.org/spreadsheetml/2006/main" count="120" uniqueCount="41">
  <si>
    <t xml:space="preserve">No. </t>
  </si>
  <si>
    <t>A</t>
  </si>
  <si>
    <t>B</t>
  </si>
  <si>
    <t>E</t>
  </si>
  <si>
    <t>C</t>
  </si>
  <si>
    <t>D</t>
  </si>
  <si>
    <t>F</t>
  </si>
  <si>
    <t>G</t>
  </si>
  <si>
    <t>H</t>
  </si>
  <si>
    <t>J</t>
  </si>
  <si>
    <t>1</t>
  </si>
  <si>
    <t>1-2</t>
  </si>
  <si>
    <t>1-3</t>
  </si>
  <si>
    <t>1-4</t>
  </si>
  <si>
    <t>1-5</t>
  </si>
  <si>
    <t>1-6</t>
  </si>
  <si>
    <t>1-7</t>
  </si>
  <si>
    <t>1-8</t>
  </si>
  <si>
    <t>Places</t>
  </si>
  <si>
    <t>Result</t>
  </si>
  <si>
    <t>Final Summary</t>
  </si>
  <si>
    <t>R</t>
  </si>
  <si>
    <t>S</t>
  </si>
  <si>
    <t>M</t>
  </si>
  <si>
    <t xml:space="preserve"> </t>
  </si>
  <si>
    <t>Total</t>
  </si>
  <si>
    <t>Rule 11</t>
  </si>
  <si>
    <t>No.</t>
  </si>
  <si>
    <t>RuleBreak#1</t>
  </si>
  <si>
    <t>RuleBreak#2</t>
  </si>
  <si>
    <t>RuleBreak#3</t>
  </si>
  <si>
    <t>Total Judges- FILL IN NUMBER</t>
  </si>
  <si>
    <t>Majority- FILL IN MAJORITY</t>
  </si>
  <si>
    <t>Tie Break#1</t>
  </si>
  <si>
    <t>Tie Break#3</t>
  </si>
  <si>
    <t>Tie Break#2</t>
  </si>
  <si>
    <t>Tie Break SUM #2</t>
  </si>
  <si>
    <t>Cha Cha</t>
  </si>
  <si>
    <t>Rumba</t>
  </si>
  <si>
    <t>Swing</t>
  </si>
  <si>
    <t>Mambo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</si>
</sst>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0"/>
      <name val="Calibri"/>
      <family val="2"/>
      <scheme val="minor"/>
    </font>
    <font>
      <sz val="8"/>
      <color theme="1"/>
      <name val="Helvetica"/>
      <family val="2"/>
    </font>
    <font>
      <sz val="12"/>
      <color theme="1"/>
      <name val="Helvetica"/>
      <family val="2"/>
    </font>
    <font>
      <sz val="12"/>
      <color rgb="FF9C0006"/>
      <name val="Calibri"/>
      <family val="2"/>
      <scheme val="minor"/>
    </font>
    <font>
      <sz val="14"/>
      <color theme="1"/>
      <name val="Helvetica"/>
      <family val="2"/>
    </font>
    <font>
      <sz val="14"/>
      <color theme="1"/>
      <name val="Calibri"/>
      <family val="2"/>
      <scheme val="minor"/>
    </font>
  </fonts>
  <fills count="6">
    <fill>
      <patternFill patternType="none"/>
    </fill>
    <fill>
      <patternFill patternType="gray125"/>
    </fill>
    <fill>
      <patternFill patternType="solid">
        <fgColor rgb="FFA5A5A5"/>
      </patternFill>
    </fill>
    <fill>
      <patternFill patternType="solid">
        <fgColor rgb="FFFFC7CE"/>
      </patternFill>
    </fill>
    <fill>
      <patternFill patternType="solid">
        <fgColor rgb="FFFF0000"/>
        <bgColor indexed="64"/>
      </patternFill>
    </fill>
    <fill>
      <patternFill patternType="solid">
        <fgColor rgb="FFFFFF00"/>
        <bgColor indexed="64"/>
      </patternFill>
    </fill>
  </fills>
  <borders count="50">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style="double">
        <color rgb="FF3F3F3F"/>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uble">
        <color rgb="FF3F3F3F"/>
      </right>
      <top/>
      <bottom style="double">
        <color rgb="FF3F3F3F"/>
      </bottom>
      <diagonal/>
    </border>
    <border>
      <left style="double">
        <color rgb="FF3F3F3F"/>
      </left>
      <right style="thick">
        <color auto="1"/>
      </right>
      <top/>
      <bottom style="double">
        <color rgb="FF3F3F3F"/>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ck">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ck">
        <color auto="1"/>
      </right>
      <top style="thin">
        <color auto="1"/>
      </top>
      <bottom style="thick">
        <color auto="1"/>
      </bottom>
      <diagonal/>
    </border>
    <border>
      <left style="thin">
        <color auto="1"/>
      </left>
      <right style="thin">
        <color auto="1"/>
      </right>
      <top/>
      <bottom style="thin">
        <color auto="1"/>
      </bottom>
      <diagonal/>
    </border>
    <border>
      <left style="thin">
        <color auto="1"/>
      </left>
      <right style="thick">
        <color auto="1"/>
      </right>
      <top style="thin">
        <color auto="1"/>
      </top>
      <bottom/>
      <diagonal/>
    </border>
    <border>
      <left style="thick">
        <color auto="1"/>
      </left>
      <right/>
      <top style="thin">
        <color auto="1"/>
      </top>
      <bottom/>
      <diagonal/>
    </border>
    <border>
      <left/>
      <right style="thin">
        <color auto="1"/>
      </right>
      <top/>
      <bottom style="thin">
        <color auto="1"/>
      </bottom>
      <diagonal/>
    </border>
    <border>
      <left style="thick">
        <color auto="1"/>
      </left>
      <right/>
      <top/>
      <bottom style="double">
        <color rgb="FF3F3F3F"/>
      </bottom>
      <diagonal/>
    </border>
    <border>
      <left style="thick">
        <color auto="1"/>
      </left>
      <right style="thick">
        <color auto="1"/>
      </right>
      <top/>
      <bottom style="double">
        <color rgb="FF3F3F3F"/>
      </bottom>
      <diagonal/>
    </border>
    <border>
      <left style="thick">
        <color auto="1"/>
      </left>
      <right style="thin">
        <color auto="1"/>
      </right>
      <top/>
      <bottom style="thin">
        <color auto="1"/>
      </bottom>
      <diagonal/>
    </border>
    <border>
      <left style="thin">
        <color auto="1"/>
      </left>
      <right/>
      <top/>
      <bottom style="double">
        <color rgb="FF3F3F3F"/>
      </bottom>
      <diagonal/>
    </border>
    <border>
      <left style="thin">
        <color auto="1"/>
      </left>
      <right/>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diagonal/>
    </border>
    <border>
      <left style="thick">
        <color auto="1"/>
      </left>
      <right style="thick">
        <color auto="1"/>
      </right>
      <top style="thick">
        <color auto="1"/>
      </top>
      <bottom style="thin">
        <color auto="1"/>
      </bottom>
      <diagonal/>
    </border>
    <border>
      <left/>
      <right style="thick">
        <color auto="1"/>
      </right>
      <top/>
      <bottom style="double">
        <color rgb="FF3F3F3F"/>
      </bottom>
      <diagonal/>
    </border>
    <border>
      <left/>
      <right style="thick">
        <color auto="1"/>
      </right>
      <top style="thin">
        <color auto="1"/>
      </top>
      <bottom style="thin">
        <color auto="1"/>
      </bottom>
      <diagonal/>
    </border>
    <border>
      <left style="thin">
        <color auto="1"/>
      </left>
      <right style="thin">
        <color auto="1"/>
      </right>
      <top style="double">
        <color rgb="FF3F3F3F"/>
      </top>
      <bottom style="thin">
        <color auto="1"/>
      </bottom>
      <diagonal/>
    </border>
    <border>
      <left style="thin">
        <color auto="1"/>
      </left>
      <right style="thin">
        <color auto="1"/>
      </right>
      <top style="thick">
        <color auto="1"/>
      </top>
      <bottom/>
      <diagonal/>
    </border>
    <border>
      <left style="thick">
        <color auto="1"/>
      </left>
      <right style="thin">
        <color auto="1"/>
      </right>
      <top style="thick">
        <color auto="1"/>
      </top>
      <bottom/>
      <diagonal/>
    </border>
    <border>
      <left/>
      <right style="thin">
        <color auto="1"/>
      </right>
      <top style="thick">
        <color auto="1"/>
      </top>
      <bottom style="thin">
        <color auto="1"/>
      </bottom>
      <diagonal/>
    </border>
    <border>
      <left/>
      <right/>
      <top style="thick">
        <color auto="1"/>
      </top>
      <bottom style="thin">
        <color auto="1"/>
      </bottom>
      <diagonal/>
    </border>
  </borders>
  <cellStyleXfs count="3">
    <xf numFmtId="0" fontId="0" fillId="0" borderId="0"/>
    <xf numFmtId="0" fontId="1" fillId="2" borderId="1" applyNumberFormat="0" applyAlignment="0" applyProtection="0"/>
    <xf numFmtId="0" fontId="4" fillId="3" borderId="0" applyNumberFormat="0" applyBorder="0" applyAlignment="0" applyProtection="0"/>
  </cellStyleXfs>
  <cellXfs count="98">
    <xf numFmtId="0" fontId="0" fillId="0" borderId="0" xfId="0"/>
    <xf numFmtId="0" fontId="1" fillId="2" borderId="2" xfId="1" applyBorder="1"/>
    <xf numFmtId="49" fontId="0" fillId="0" borderId="0" xfId="0" applyNumberFormat="1"/>
    <xf numFmtId="0" fontId="1" fillId="2" borderId="11" xfId="1" applyBorder="1"/>
    <xf numFmtId="0" fontId="1" fillId="2" borderId="12" xfId="1" applyBorder="1"/>
    <xf numFmtId="0" fontId="0" fillId="0" borderId="13" xfId="0" applyFont="1" applyBorder="1"/>
    <xf numFmtId="0" fontId="3" fillId="0" borderId="0" xfId="0" applyFont="1" applyBorder="1"/>
    <xf numFmtId="0" fontId="0" fillId="0" borderId="0" xfId="0" applyFont="1" applyBorder="1"/>
    <xf numFmtId="0" fontId="0" fillId="0" borderId="14" xfId="0" applyFont="1" applyBorder="1"/>
    <xf numFmtId="0" fontId="3" fillId="0" borderId="13" xfId="0" applyFont="1" applyBorder="1"/>
    <xf numFmtId="0" fontId="0" fillId="0" borderId="0" xfId="0" applyBorder="1"/>
    <xf numFmtId="0" fontId="0" fillId="0" borderId="14" xfId="0" applyBorder="1"/>
    <xf numFmtId="0" fontId="3" fillId="0" borderId="15" xfId="0" applyFont="1" applyBorder="1"/>
    <xf numFmtId="0" fontId="0" fillId="0" borderId="16" xfId="0" applyBorder="1"/>
    <xf numFmtId="0" fontId="0" fillId="0" borderId="17" xfId="0" applyBorder="1"/>
    <xf numFmtId="0" fontId="0" fillId="0" borderId="19" xfId="0" applyBorder="1"/>
    <xf numFmtId="0" fontId="0" fillId="0" borderId="20" xfId="0" applyBorder="1"/>
    <xf numFmtId="49" fontId="1" fillId="2" borderId="0" xfId="1" applyNumberFormat="1" applyBorder="1"/>
    <xf numFmtId="0" fontId="0" fillId="0" borderId="4" xfId="0" applyFont="1" applyFill="1" applyBorder="1"/>
    <xf numFmtId="0" fontId="0" fillId="0" borderId="3" xfId="0" applyFont="1" applyFill="1" applyBorder="1"/>
    <xf numFmtId="0" fontId="0" fillId="0" borderId="19" xfId="0" applyFont="1" applyFill="1" applyBorder="1"/>
    <xf numFmtId="0" fontId="0" fillId="0" borderId="3" xfId="2" applyFont="1" applyFill="1" applyBorder="1"/>
    <xf numFmtId="0" fontId="0" fillId="0" borderId="6" xfId="0" applyFont="1" applyFill="1" applyBorder="1"/>
    <xf numFmtId="0" fontId="0" fillId="0" borderId="7" xfId="0" applyFont="1" applyFill="1" applyBorder="1"/>
    <xf numFmtId="0" fontId="0" fillId="0" borderId="20" xfId="0" applyFont="1" applyFill="1" applyBorder="1"/>
    <xf numFmtId="0" fontId="0" fillId="0" borderId="25" xfId="0" applyFont="1" applyFill="1" applyBorder="1"/>
    <xf numFmtId="0" fontId="0" fillId="0" borderId="26" xfId="0" applyFont="1" applyFill="1" applyBorder="1"/>
    <xf numFmtId="0" fontId="0" fillId="0" borderId="25" xfId="2" applyFont="1" applyFill="1" applyBorder="1"/>
    <xf numFmtId="0" fontId="0" fillId="0" borderId="27" xfId="0" applyFont="1" applyFill="1" applyBorder="1"/>
    <xf numFmtId="0" fontId="0" fillId="0" borderId="28" xfId="0" applyFont="1" applyFill="1" applyBorder="1"/>
    <xf numFmtId="0" fontId="0" fillId="0" borderId="5" xfId="0" applyFont="1" applyFill="1" applyBorder="1"/>
    <xf numFmtId="0" fontId="0" fillId="0" borderId="5" xfId="2" applyFont="1" applyFill="1" applyBorder="1"/>
    <xf numFmtId="0" fontId="0" fillId="0" borderId="30" xfId="0" applyFont="1" applyFill="1" applyBorder="1"/>
    <xf numFmtId="49" fontId="1" fillId="2" borderId="31" xfId="1" applyNumberFormat="1" applyBorder="1"/>
    <xf numFmtId="0" fontId="0" fillId="0" borderId="26" xfId="2" applyFont="1" applyFill="1" applyBorder="1"/>
    <xf numFmtId="0" fontId="0" fillId="0" borderId="32" xfId="0" applyFont="1" applyFill="1" applyBorder="1"/>
    <xf numFmtId="0" fontId="0" fillId="0" borderId="33" xfId="0" applyFont="1" applyFill="1" applyBorder="1"/>
    <xf numFmtId="0" fontId="1" fillId="2" borderId="34" xfId="1" applyBorder="1"/>
    <xf numFmtId="49" fontId="1" fillId="2" borderId="35" xfId="1" applyNumberFormat="1" applyBorder="1"/>
    <xf numFmtId="49" fontId="1" fillId="2" borderId="38" xfId="1" applyNumberFormat="1" applyBorder="1"/>
    <xf numFmtId="49" fontId="1" fillId="2" borderId="39" xfId="1" applyNumberFormat="1" applyBorder="1"/>
    <xf numFmtId="0" fontId="1" fillId="2" borderId="37" xfId="1" applyBorder="1"/>
    <xf numFmtId="49" fontId="1" fillId="2" borderId="36" xfId="1" applyNumberFormat="1" applyBorder="1"/>
    <xf numFmtId="0" fontId="3" fillId="0" borderId="3" xfId="0" applyFont="1" applyBorder="1"/>
    <xf numFmtId="0" fontId="0" fillId="0" borderId="3" xfId="0" applyFont="1" applyBorder="1"/>
    <xf numFmtId="0" fontId="0" fillId="0" borderId="25" xfId="0" applyFont="1" applyBorder="1"/>
    <xf numFmtId="0" fontId="3" fillId="0" borderId="25" xfId="0" applyFont="1" applyBorder="1"/>
    <xf numFmtId="0" fontId="0" fillId="0" borderId="27" xfId="0" applyBorder="1"/>
    <xf numFmtId="0" fontId="0" fillId="0" borderId="28" xfId="0" applyBorder="1"/>
    <xf numFmtId="0" fontId="0" fillId="0" borderId="29" xfId="0" applyBorder="1"/>
    <xf numFmtId="0" fontId="1" fillId="2" borderId="42" xfId="1" applyBorder="1"/>
    <xf numFmtId="0" fontId="0" fillId="0" borderId="19" xfId="0" applyFont="1" applyBorder="1"/>
    <xf numFmtId="0" fontId="1" fillId="2" borderId="43" xfId="1" applyBorder="1"/>
    <xf numFmtId="0" fontId="0" fillId="4" borderId="4" xfId="0" applyFont="1" applyFill="1" applyBorder="1"/>
    <xf numFmtId="0" fontId="0" fillId="4" borderId="3" xfId="0" applyFont="1" applyFill="1" applyBorder="1"/>
    <xf numFmtId="0" fontId="0" fillId="4" borderId="5" xfId="0" applyFont="1" applyFill="1" applyBorder="1"/>
    <xf numFmtId="0" fontId="0" fillId="4" borderId="19" xfId="0" applyFont="1" applyFill="1" applyBorder="1"/>
    <xf numFmtId="0" fontId="0" fillId="0" borderId="18" xfId="0" applyFont="1" applyBorder="1"/>
    <xf numFmtId="0" fontId="3" fillId="0" borderId="19" xfId="0" applyFont="1" applyBorder="1"/>
    <xf numFmtId="0" fontId="1" fillId="2" borderId="48" xfId="1" applyBorder="1"/>
    <xf numFmtId="0" fontId="1" fillId="2" borderId="40" xfId="1" applyBorder="1"/>
    <xf numFmtId="49" fontId="1" fillId="2" borderId="49" xfId="1" applyNumberFormat="1" applyBorder="1"/>
    <xf numFmtId="49" fontId="1" fillId="2" borderId="45" xfId="1" applyNumberFormat="1" applyFont="1" applyFill="1" applyBorder="1"/>
    <xf numFmtId="0" fontId="0" fillId="4" borderId="4" xfId="2" applyFont="1" applyFill="1" applyBorder="1"/>
    <xf numFmtId="0" fontId="0" fillId="4" borderId="3" xfId="2" applyFont="1" applyFill="1" applyBorder="1"/>
    <xf numFmtId="0" fontId="0" fillId="4" borderId="5" xfId="2" applyFont="1" applyFill="1" applyBorder="1"/>
    <xf numFmtId="0" fontId="0" fillId="4" borderId="19" xfId="2" applyFont="1" applyFill="1" applyBorder="1"/>
    <xf numFmtId="0" fontId="0" fillId="4" borderId="25" xfId="2" applyFont="1" applyFill="1" applyBorder="1"/>
    <xf numFmtId="0" fontId="0" fillId="4" borderId="26" xfId="2" applyFont="1" applyFill="1" applyBorder="1"/>
    <xf numFmtId="0" fontId="0" fillId="4" borderId="25" xfId="0" applyFont="1" applyFill="1" applyBorder="1"/>
    <xf numFmtId="0" fontId="0" fillId="4" borderId="26" xfId="0" applyFont="1" applyFill="1" applyBorder="1"/>
    <xf numFmtId="0" fontId="3" fillId="5" borderId="25" xfId="0" applyFont="1" applyFill="1" applyBorder="1"/>
    <xf numFmtId="0" fontId="3" fillId="5" borderId="3" xfId="0" applyFont="1" applyFill="1" applyBorder="1"/>
    <xf numFmtId="0" fontId="0" fillId="5" borderId="3" xfId="0" applyFont="1" applyFill="1" applyBorder="1"/>
    <xf numFmtId="0" fontId="3" fillId="5" borderId="19" xfId="0" applyFont="1" applyFill="1" applyBorder="1"/>
    <xf numFmtId="0" fontId="0" fillId="5" borderId="19" xfId="0" applyFill="1" applyBorder="1"/>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5" fillId="0" borderId="47" xfId="0" applyFont="1" applyBorder="1" applyAlignment="1">
      <alignment horizontal="center"/>
    </xf>
    <xf numFmtId="0" fontId="5" fillId="0" borderId="46" xfId="0" applyFont="1" applyBorder="1" applyAlignment="1">
      <alignment horizontal="center"/>
    </xf>
    <xf numFmtId="0" fontId="5" fillId="0" borderId="41"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0" fillId="0" borderId="18" xfId="0" applyBorder="1" applyAlignment="1">
      <alignment horizontal="center"/>
    </xf>
    <xf numFmtId="0" fontId="0" fillId="0" borderId="24" xfId="0" applyBorder="1" applyAlignment="1">
      <alignment horizontal="center"/>
    </xf>
    <xf numFmtId="0" fontId="0" fillId="0" borderId="44"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26" xfId="0" applyBorder="1" applyAlignment="1">
      <alignment horizontal="center"/>
    </xf>
    <xf numFmtId="0" fontId="0" fillId="0" borderId="25" xfId="0" applyBorder="1" applyAlignment="1">
      <alignment horizontal="center"/>
    </xf>
  </cellXfs>
  <cellStyles count="3">
    <cellStyle name="Bad" xfId="2" builtinId="27"/>
    <cellStyle name="Check Cell" xfId="1" builtinId="23"/>
    <cellStyle name="Normal" xfId="0" builtinId="0"/>
  </cellStyles>
  <dxfs count="87">
    <dxf>
      <border diagonalUp="0" diagonalDown="0">
        <left style="thick">
          <color auto="1"/>
        </left>
        <right style="thick">
          <color auto="1"/>
        </right>
        <top style="thin">
          <color auto="1"/>
        </top>
        <bottom style="thin">
          <color auto="1"/>
        </bottom>
        <vertical/>
        <horizontal style="thin">
          <color auto="1"/>
        </horizontal>
      </border>
    </dxf>
    <dxf>
      <font>
        <b val="0"/>
        <i val="0"/>
        <strike val="0"/>
        <condense val="0"/>
        <extend val="0"/>
        <outline val="0"/>
        <shadow val="0"/>
        <u val="none"/>
        <vertAlign val="baseline"/>
        <sz val="12"/>
        <color theme="1"/>
        <name val="Helvetica"/>
        <family val="2"/>
        <scheme val="none"/>
      </font>
      <border diagonalUp="0" diagonalDown="0">
        <left style="thick">
          <color auto="1"/>
        </left>
        <right style="thick">
          <color auto="1"/>
        </right>
        <top style="thin">
          <color auto="1"/>
        </top>
        <bottom style="thin">
          <color auto="1"/>
        </bottom>
        <vertical/>
        <horizontal style="thin">
          <color auto="1"/>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Helvetica"/>
        <family val="2"/>
        <scheme val="none"/>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Helvetica"/>
        <family val="2"/>
        <scheme val="none"/>
      </font>
      <numFmt numFmtId="0" formatCode="General"/>
      <border diagonalUp="0" diagonalDown="0">
        <left/>
        <right style="thin">
          <color auto="1"/>
        </right>
        <top style="thin">
          <color auto="1"/>
        </top>
        <bottom style="thin">
          <color auto="1"/>
        </bottom>
        <vertical/>
        <horizontal/>
      </border>
    </dxf>
    <dxf>
      <border outline="0">
        <top style="thin">
          <color auto="1"/>
        </top>
      </border>
    </dxf>
    <dxf>
      <border outline="0">
        <left style="thick">
          <color auto="1"/>
        </left>
        <right style="thick">
          <color auto="1"/>
        </right>
        <top style="thin">
          <color auto="1"/>
        </top>
        <bottom style="thick">
          <color auto="1"/>
        </bottom>
      </border>
    </dxf>
    <dxf>
      <border>
        <bottom style="thin">
          <color auto="1"/>
        </bottom>
      </border>
    </dxf>
    <dxf>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dxf>
    <dxf>
      <font>
        <b val="0"/>
        <i val="0"/>
        <strike val="0"/>
        <condense val="0"/>
        <extend val="0"/>
        <outline val="0"/>
        <shadow val="0"/>
        <u val="none"/>
        <vertAlign val="baseline"/>
        <sz val="12"/>
        <color theme="1"/>
        <name val="Helvetica"/>
        <family val="2"/>
        <scheme val="none"/>
      </font>
      <numFmt numFmtId="0" formatCode="General"/>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
      <font>
        <b val="0"/>
        <i val="0"/>
        <strike val="0"/>
        <condense val="0"/>
        <extend val="0"/>
        <outline val="0"/>
        <shadow val="0"/>
        <u val="none"/>
        <vertAlign val="baseline"/>
        <sz val="12"/>
        <color theme="1"/>
        <name val="Helvetica"/>
        <family val="2"/>
        <scheme val="none"/>
      </font>
      <numFmt numFmtId="0" formatCode="General"/>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
      <font>
        <b val="0"/>
        <i val="0"/>
        <strike val="0"/>
        <condense val="0"/>
        <extend val="0"/>
        <outline val="0"/>
        <shadow val="0"/>
        <u val="none"/>
        <vertAlign val="baseline"/>
        <sz val="12"/>
        <color theme="1"/>
        <name val="Helvetica"/>
        <family val="2"/>
        <scheme val="none"/>
      </font>
      <numFmt numFmtId="0" formatCode="General"/>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
      <font>
        <strike val="0"/>
        <outline val="0"/>
        <shadow val="0"/>
        <u val="none"/>
        <vertAlign val="baseline"/>
        <sz val="12"/>
        <color theme="1"/>
        <name val="Calibri"/>
        <family val="2"/>
        <scheme val="minor"/>
      </font>
      <fill>
        <patternFill patternType="none">
          <fgColor indexed="64"/>
          <bgColor auto="1"/>
        </patternFill>
      </fill>
      <border diagonalUp="0" diagonalDown="0" outline="0">
        <left style="thick">
          <color auto="1"/>
        </left>
        <right style="thick">
          <color auto="1"/>
        </right>
        <top style="thin">
          <color auto="1"/>
        </top>
        <bottom style="thin">
          <color auto="1"/>
        </bottom>
      </border>
    </dxf>
    <dxf>
      <font>
        <strike val="0"/>
        <outline val="0"/>
        <shadow val="0"/>
        <u val="none"/>
        <vertAlign val="baseline"/>
        <sz val="12"/>
        <color theme="1"/>
        <name val="Calibri"/>
        <family val="2"/>
        <scheme val="minor"/>
      </font>
      <fill>
        <patternFill patternType="none">
          <fgColor indexed="64"/>
          <bgColor auto="1"/>
        </patternFill>
      </fill>
      <border diagonalUp="0" diagonalDown="0">
        <left style="thin">
          <color auto="1"/>
        </left>
        <right style="thick">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ck">
          <color auto="1"/>
        </left>
        <right style="thin">
          <color auto="1"/>
        </right>
        <top style="thin">
          <color auto="1"/>
        </top>
        <bottom style="thin">
          <color auto="1"/>
        </bottom>
        <vertical style="thin">
          <color auto="1"/>
        </vertical>
        <horizontal style="thin">
          <color auto="1"/>
        </horizontal>
      </border>
    </dxf>
    <dxf>
      <border diagonalUp="0" diagonalDown="0"/>
    </dxf>
    <dxf>
      <font>
        <b val="0"/>
        <i val="0"/>
        <strike val="0"/>
        <condense val="0"/>
        <extend val="0"/>
        <outline val="0"/>
        <shadow val="0"/>
        <u val="none"/>
        <vertAlign val="baseline"/>
        <sz val="12"/>
        <color theme="1"/>
        <name val="Helvetica"/>
        <family val="2"/>
        <scheme val="none"/>
      </font>
      <border diagonalUp="0" diagonalDown="0">
        <left style="thick">
          <color auto="1"/>
        </left>
      </border>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447386</xdr:colOff>
      <xdr:row>0</xdr:row>
      <xdr:rowOff>86591</xdr:rowOff>
    </xdr:from>
    <xdr:ext cx="184731" cy="264560"/>
    <xdr:sp macro="" textlink="">
      <xdr:nvSpPr>
        <xdr:cNvPr id="2" name="TextBox 1">
          <a:extLst>
            <a:ext uri="{FF2B5EF4-FFF2-40B4-BE49-F238E27FC236}">
              <a16:creationId xmlns:a16="http://schemas.microsoft.com/office/drawing/2014/main" id="{808F3CDC-8DA9-534B-8D12-696ED432AB6B}"/>
            </a:ext>
          </a:extLst>
        </xdr:cNvPr>
        <xdr:cNvSpPr txBox="1"/>
      </xdr:nvSpPr>
      <xdr:spPr>
        <a:xfrm>
          <a:off x="447386" y="8659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71120</xdr:colOff>
      <xdr:row>0</xdr:row>
      <xdr:rowOff>111760</xdr:rowOff>
    </xdr:from>
    <xdr:to>
      <xdr:col>10</xdr:col>
      <xdr:colOff>20320</xdr:colOff>
      <xdr:row>23</xdr:row>
      <xdr:rowOff>111760</xdr:rowOff>
    </xdr:to>
    <xdr:sp macro="" textlink="">
      <xdr:nvSpPr>
        <xdr:cNvPr id="5" name="TextBox 4">
          <a:extLst>
            <a:ext uri="{FF2B5EF4-FFF2-40B4-BE49-F238E27FC236}">
              <a16:creationId xmlns:a16="http://schemas.microsoft.com/office/drawing/2014/main" id="{85E2F4A1-1705-5E42-9ED3-43E0764FF699}"/>
            </a:ext>
          </a:extLst>
        </xdr:cNvPr>
        <xdr:cNvSpPr txBox="1"/>
      </xdr:nvSpPr>
      <xdr:spPr>
        <a:xfrm>
          <a:off x="71120" y="111760"/>
          <a:ext cx="8178800" cy="467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Multi-Dance</a:t>
          </a:r>
          <a:r>
            <a:rPr lang="en-US" sz="1100" baseline="0"/>
            <a:t> Excel Sheet:</a:t>
          </a:r>
        </a:p>
        <a:p>
          <a:r>
            <a:rPr lang="en-US" sz="1100" baseline="0"/>
            <a:t>Step 1: Fill in the dancers numbers into the first table. This will auto fill all the other tables and the dancers listed.</a:t>
          </a:r>
        </a:p>
        <a:p>
          <a:r>
            <a:rPr lang="en-US" sz="1100" baseline="0"/>
            <a:t>Step 2: Fill in the Dance names into each of the tables as well as in the final table (I just used letters). If you need less tables delete them if you need more just copy and paste them.</a:t>
          </a:r>
        </a:p>
        <a:p>
          <a:r>
            <a:rPr lang="en-US" sz="1100" baseline="0"/>
            <a:t>	 Note:  if you have to add a table then you will need to change the formulas to fit the new table. This is as easy as just 	changing the number of the table in the formula</a:t>
          </a:r>
        </a:p>
        <a:p>
          <a:r>
            <a:rPr lang="en-US" sz="1100" baseline="0"/>
            <a:t>Step 3: Fill in the scores for each of the dances. This will autofil the tables to the right with the number of each place. </a:t>
          </a:r>
        </a:p>
        <a:p>
          <a:r>
            <a:rPr lang="en-US" sz="1100" baseline="0"/>
            <a:t>Step 4: Score each of the Dances, I recommend highlighting the row if you place a dancer as shown below. </a:t>
          </a:r>
        </a:p>
        <a:p>
          <a:r>
            <a:rPr lang="en-US" sz="1100" b="1" baseline="0"/>
            <a:t>	If you have a tie:</a:t>
          </a:r>
          <a:r>
            <a:rPr lang="en-US" sz="1100" baseline="0"/>
            <a:t> the tie break column can be used. It will look something like this =SUMIF(Table5[@[A]:[E]],"&lt;=FILL THIS 	IN"), the only thing you will need to change is the number after the less than or equal sign to the place you are trying to 	break the tie. 	</a:t>
          </a:r>
        </a:p>
        <a:p>
          <a:r>
            <a:rPr lang="en-US" sz="1100" baseline="0"/>
            <a:t>	EX: =SUMIF(Table5[@[A]:[E]],"&lt;=4") will break a tie for fourth place.</a:t>
          </a:r>
        </a:p>
        <a:p>
          <a:r>
            <a:rPr lang="en-US" sz="1100" baseline="0"/>
            <a:t>Step 5: Place the dancers in the final dance column. Everything is added up automatically. </a:t>
          </a:r>
        </a:p>
        <a:p>
          <a:r>
            <a:rPr lang="en-US" sz="1100" baseline="0"/>
            <a:t>	</a:t>
          </a:r>
          <a:r>
            <a:rPr lang="en-US" sz="1100" b="1" baseline="0"/>
            <a:t>If you have a tie: </a:t>
          </a:r>
          <a:r>
            <a:rPr lang="en-US" sz="1100" b="0" baseline="0"/>
            <a:t>the first tie break column in the final table can be adjusted to count the values similar to the first tie break.</a:t>
          </a:r>
        </a:p>
        <a:p>
          <a:r>
            <a:rPr lang="en-US" sz="1100" b="0" baseline="0"/>
            <a:t>	EX: =COUNTIF(Table11[@[C]:[M]],"&lt;=FILL THIS IN") would be changed to =COUNTIF(Table11[@[C]:[M]],"&lt;=4") for example.</a:t>
          </a:r>
        </a:p>
        <a:p>
          <a:r>
            <a:rPr lang="en-US" sz="1100" b="0" baseline="0"/>
            <a:t>	The second column will account for a tie in the first column. </a:t>
          </a:r>
        </a:p>
        <a:p>
          <a:r>
            <a:rPr lang="en-US" sz="1100" b="0" baseline="0"/>
            <a:t>	EX: =SUMIF(Table11[@[C]:[M]],"&lt;=FILL THIS IN") would be changed to =SUMIF(Table11[@[C]:[M]],"&lt;=4") for example.</a:t>
          </a:r>
        </a:p>
        <a:p>
          <a:r>
            <a:rPr lang="en-US" sz="1100" b="1" baseline="0"/>
            <a:t>IF STEP 11 is needed: </a:t>
          </a:r>
          <a:r>
            <a:rPr lang="en-US" sz="1100" b="0" baseline="0"/>
            <a:t>fill in the couple numbers and adjust to column to the place you are trying to break the tie. </a:t>
          </a:r>
        </a:p>
        <a:p>
          <a:r>
            <a:rPr lang="en-US" sz="1100" b="0" baseline="0"/>
            <a:t>	EX: =SUMIFS(N:N,$A:$A,$X$40) would be for the 5th place column, =SUMIFS(K:K, $A:$A,$X$40) would be first place column. 	If you need to continue to try and break the tie just drag column over to the next column and it will account the next place.</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58EBC6-E5F9-FA41-8059-1514ABF7AAB6}" name="Table5" displayName="Table5" ref="A26:V33" totalsRowShown="0" headerRowDxfId="86" headerRowBorderDxfId="85" tableBorderDxfId="84" headerRowCellStyle="Check Cell">
  <autoFilter ref="A26:V33" xr:uid="{18BC5C1E-6C7F-C542-9C1F-F30AB8500471}"/>
  <tableColumns count="22">
    <tableColumn id="1" xr3:uid="{57D02D44-66F8-094D-A76F-6C1117FE30CE}" name="No. " dataDxfId="83"/>
    <tableColumn id="2" xr3:uid="{8573DB78-D3F6-9B45-B90F-232F0946DBFA}" name="A"/>
    <tableColumn id="3" xr3:uid="{C4C572C3-2C00-1645-A12C-65D22A358FB8}" name="B"/>
    <tableColumn id="4" xr3:uid="{4D5F7649-4742-3842-9806-2161D13B3144}" name="C"/>
    <tableColumn id="5" xr3:uid="{A9313B1F-2E45-AB4F-91A1-72D584F3AE95}" name="D"/>
    <tableColumn id="6" xr3:uid="{6D968017-C239-6E48-981D-5DF80E78AE61}" name="E"/>
    <tableColumn id="7" xr3:uid="{AA514D78-B7B6-1743-BAFD-15B51C407E29}" name="F"/>
    <tableColumn id="8" xr3:uid="{EF3B4FBB-0C8D-554E-8B02-F92BC8B72E85}" name="G"/>
    <tableColumn id="9" xr3:uid="{5552FB60-D882-4A47-8164-EC8DDA1384E1}" name="H"/>
    <tableColumn id="10" xr3:uid="{1B8CC32E-A213-3249-8C8C-A3C3B5B750A1}" name="J" dataDxfId="82"/>
    <tableColumn id="12" xr3:uid="{156ABA9E-C91A-A344-992E-53D9C21B358A}" name="1" dataDxfId="81">
      <calculatedColumnFormula>COUNTIF(Table5[[#This Row],[A]:[E]], 1)</calculatedColumnFormula>
    </tableColumn>
    <tableColumn id="13" xr3:uid="{45849B2A-AAF6-7246-890F-BDD97062F6E5}" name="1-2" dataDxfId="80">
      <calculatedColumnFormula>COUNTIF(Table5[[#This Row],[A]:[E]],"&lt;=2")</calculatedColumnFormula>
    </tableColumn>
    <tableColumn id="14" xr3:uid="{73E793AD-5B0C-784F-9C8E-AE19B507B943}" name="1-3" dataDxfId="79">
      <calculatedColumnFormula>COUNTIF(Table5[[#This Row],[A]:[E]],"&lt;=3")</calculatedColumnFormula>
    </tableColumn>
    <tableColumn id="15" xr3:uid="{B45B4FCD-82BA-6A4B-851C-7351CF347767}" name="1-4" dataDxfId="78">
      <calculatedColumnFormula>COUNTIF(Table5[[#This Row],[A]:[E]],"&lt;=4")</calculatedColumnFormula>
    </tableColumn>
    <tableColumn id="16" xr3:uid="{18463E75-07E6-BB4A-8411-986326C0EA8E}" name="1-5" dataDxfId="77">
      <calculatedColumnFormula>COUNTIF(Table5[[#This Row],[A]:[E]],"&lt;=5")</calculatedColumnFormula>
    </tableColumn>
    <tableColumn id="17" xr3:uid="{39B70CC5-6485-4140-920B-04E1BC357026}" name="1-6" dataDxfId="76">
      <calculatedColumnFormula>COUNTIF(Table5[[#This Row],[A]:[E]],"&lt;=6")</calculatedColumnFormula>
    </tableColumn>
    <tableColumn id="18" xr3:uid="{7CC4A663-FA21-D743-B0CC-EDC891AD5332}" name="1-7" dataDxfId="75">
      <calculatedColumnFormula>COUNTIF(Table5[[#This Row],[A]:[E]],"&lt;=7")</calculatedColumnFormula>
    </tableColumn>
    <tableColumn id="19" xr3:uid="{20E3E48C-7599-8748-A2BC-44EBFF5C0FC6}" name="1-8" dataDxfId="74">
      <calculatedColumnFormula>COUNTIF(Table5[[#This Row],[A]:[E]],"&lt;=8")</calculatedColumnFormula>
    </tableColumn>
    <tableColumn id="23" xr3:uid="{B364F798-7E28-924D-87E4-E35465876C7A}" name="Tie Break#1" dataDxfId="73">
      <calculatedColumnFormula>SUMIF(Table5[[#This Row],[A]:[E]],"&lt;=2")</calculatedColumnFormula>
    </tableColumn>
    <tableColumn id="24" xr3:uid="{78237D1A-EB91-9747-A330-01A46FBB2742}" name="Tie Break#2" dataDxfId="72">
      <calculatedColumnFormula>SUMIF(Table5[[#This Row],[A]:[E]],"&lt;=3")</calculatedColumnFormula>
    </tableColumn>
    <tableColumn id="25" xr3:uid="{69161E1A-D6D1-5C41-97A2-1B54F51DDF5F}" name="Tie Break#3" dataDxfId="71"/>
    <tableColumn id="20" xr3:uid="{8D4BC117-F86E-FA48-AF1D-B5D11B9C7CBA}" name="Result" dataDxfId="70"/>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0215A1-CE1B-F24B-A3A4-F70D1E7C8C28}" name="Table6" displayName="Table6" ref="A35:J42" totalsRowShown="0" headerRowDxfId="69" headerRowBorderDxfId="68" tableBorderDxfId="67" headerRowCellStyle="Check Cell">
  <autoFilter ref="A35:J42" xr:uid="{822117C4-C240-004D-9F32-86F10EF15DB6}"/>
  <tableColumns count="10">
    <tableColumn id="1" xr3:uid="{CE4A6080-428A-9F4C-B252-8FA7A878FBA7}" name="No. " dataDxfId="66">
      <calculatedColumnFormula>A27</calculatedColumnFormula>
    </tableColumn>
    <tableColumn id="2" xr3:uid="{91B188C1-5953-B947-9C2F-3BC1268D9E07}" name="A"/>
    <tableColumn id="3" xr3:uid="{ACAD0A10-13F8-9C42-9F09-3D4D95759083}" name="B"/>
    <tableColumn id="4" xr3:uid="{5B77AF9E-BA3D-0A40-8118-53F623648579}" name="C"/>
    <tableColumn id="5" xr3:uid="{0E4175D5-BE24-6149-AEB7-BF840F3873B2}" name="D"/>
    <tableColumn id="6" xr3:uid="{9C125282-F08F-7F44-9131-051C8B93AB51}" name="E"/>
    <tableColumn id="7" xr3:uid="{D38277F4-96ED-664B-AC61-C274EE8320A0}" name="F"/>
    <tableColumn id="8" xr3:uid="{0EA0170D-5AC0-C14C-8769-DD905DC31CE7}" name="G"/>
    <tableColumn id="9" xr3:uid="{AC046BE1-9636-114E-ADB3-4002117A613F}" name="H"/>
    <tableColumn id="10" xr3:uid="{786F3152-0A2A-244B-8A11-B6772B4E2F0E}" name="J"/>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4A6E3E-1AF9-4141-A681-18758A14C3C1}" name="Table7" displayName="Table7" ref="A44:J51" totalsRowShown="0" headerRowDxfId="65" headerRowBorderDxfId="64" tableBorderDxfId="63" headerRowCellStyle="Check Cell">
  <autoFilter ref="A44:J51" xr:uid="{FA9CCF3B-D2B7-8745-911A-41DE0BA2D56E}"/>
  <tableColumns count="10">
    <tableColumn id="1" xr3:uid="{BF3E417C-E88A-B249-B957-C4374548B35A}" name="No. " dataDxfId="62">
      <calculatedColumnFormula>A27</calculatedColumnFormula>
    </tableColumn>
    <tableColumn id="2" xr3:uid="{560C67EF-0E22-1D49-915D-041AF7EA89CB}" name="A"/>
    <tableColumn id="3" xr3:uid="{E7148EA3-C157-8147-9ED3-7CD2B742719C}" name="B"/>
    <tableColumn id="4" xr3:uid="{6E4594CC-18D1-9140-96A2-A71DC761187A}" name="C"/>
    <tableColumn id="5" xr3:uid="{A9A5CA27-CFFF-7F45-9312-393802706D1C}" name="D"/>
    <tableColumn id="6" xr3:uid="{70C4080D-69B1-6640-8CBE-3C309C009FD6}" name="E"/>
    <tableColumn id="7" xr3:uid="{CE2E0B3B-9098-384F-8DBF-24BB41926824}" name="F"/>
    <tableColumn id="8" xr3:uid="{41FB6D12-D06E-864B-AC53-7B7D2B9ADFEB}" name="G"/>
    <tableColumn id="9" xr3:uid="{A19B9F8B-6EEB-D44D-BE89-44C06042A2AD}" name="H"/>
    <tableColumn id="10" xr3:uid="{35194706-BC46-3143-BDF2-5A35036D5200}" name="J"/>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C91623F-864E-C141-8F75-3BD6D8A745C4}" name="Table8" displayName="Table8" ref="A53:J60" totalsRowShown="0" headerRowDxfId="61" headerRowBorderDxfId="60" tableBorderDxfId="59" headerRowCellStyle="Check Cell">
  <autoFilter ref="A53:J60" xr:uid="{27316687-9F4B-9744-8676-B09D0E875569}"/>
  <tableColumns count="10">
    <tableColumn id="1" xr3:uid="{B3DBCB62-FB2D-C645-9515-B356F5EAEF29}" name="No. " dataDxfId="58">
      <calculatedColumnFormula>A27</calculatedColumnFormula>
    </tableColumn>
    <tableColumn id="2" xr3:uid="{2D0B4B6B-9866-B847-A7FC-C3BCC560EF8B}" name="A"/>
    <tableColumn id="3" xr3:uid="{93057DA5-4957-3D4B-8B58-835A0A852B85}" name="B"/>
    <tableColumn id="4" xr3:uid="{6523071B-EB86-CA41-AF2E-AF0375037E36}" name="C"/>
    <tableColumn id="5" xr3:uid="{140017BF-AD7B-CC47-87DF-79A5F0551E24}" name="D"/>
    <tableColumn id="6" xr3:uid="{731E8778-E29D-B54F-B511-7622B0969955}" name="E"/>
    <tableColumn id="7" xr3:uid="{12E1CD14-3DD2-9C45-81E5-E400A761C3F7}" name="F"/>
    <tableColumn id="8" xr3:uid="{5C472CAF-9A5E-0D40-B886-750396201A31}" name="G"/>
    <tableColumn id="9" xr3:uid="{26BBD2D1-D95B-0E47-87A1-86E02FE7C392}" name="H"/>
    <tableColumn id="10" xr3:uid="{43E8327B-F813-A148-B492-BC24E81499CE}" name="J"/>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D2BDB7-2519-4E4F-877F-8D6AEE2DF935}" name="Table4" displayName="Table4" ref="K35:V42" totalsRowShown="0" headerRowDxfId="57" dataDxfId="56" tableBorderDxfId="55" headerRowCellStyle="Check Cell">
  <autoFilter ref="K35:V42" xr:uid="{26E39BDB-BA98-CD48-AFFD-A777B858DF4A}"/>
  <tableColumns count="12">
    <tableColumn id="1" xr3:uid="{D0975B44-86FE-6E4C-BA72-D2D7B49F5328}" name="1" dataDxfId="54">
      <calculatedColumnFormula>COUNTIF(Table6[[#This Row],[A]:[E]], 1)</calculatedColumnFormula>
    </tableColumn>
    <tableColumn id="2" xr3:uid="{D0228C96-2F36-9B4A-B834-63688503BC38}" name="1-2" dataDxfId="53">
      <calculatedColumnFormula>COUNTIF(Table6[[#This Row],[A]:[E]],"&lt;=2")</calculatedColumnFormula>
    </tableColumn>
    <tableColumn id="3" xr3:uid="{3E58F420-F6AD-944D-ABD9-7C64E05E357A}" name="1-3" dataDxfId="52">
      <calculatedColumnFormula>COUNTIF(Table6[[#This Row],[A]:[E]],"&lt;=3")</calculatedColumnFormula>
    </tableColumn>
    <tableColumn id="4" xr3:uid="{AF60E446-AE28-BE4B-82CD-80739F1F319C}" name="1-4" dataDxfId="51">
      <calculatedColumnFormula>COUNTIF(Table6[[#This Row],[A]:[E]],"&lt;=4")</calculatedColumnFormula>
    </tableColumn>
    <tableColumn id="5" xr3:uid="{C5257B58-87BF-5649-903C-9A0949A2DBB9}" name="1-5" dataDxfId="50">
      <calculatedColumnFormula>COUNTIF(Table6[[#This Row],[A]:[E]],"&lt;=5")</calculatedColumnFormula>
    </tableColumn>
    <tableColumn id="6" xr3:uid="{BA2605CD-9918-1741-BAA6-E634E1B73E71}" name="1-6" dataDxfId="49">
      <calculatedColumnFormula>COUNTIF(Table6[[#This Row],[A]:[E]],"&lt;=6")</calculatedColumnFormula>
    </tableColumn>
    <tableColumn id="7" xr3:uid="{0AC0B5C0-0436-BA4B-AC13-9922E8EDBA63}" name="1-7" dataDxfId="48">
      <calculatedColumnFormula>COUNTIF(Table6[[#This Row],[A]:[E]],"&lt;=7")</calculatedColumnFormula>
    </tableColumn>
    <tableColumn id="8" xr3:uid="{D0C7A017-2835-F840-87DC-7E16E1B47202}" name="1-8" dataDxfId="47">
      <calculatedColumnFormula>COUNTIF(Table6[[#This Row],[A]:[E]],"&lt;=8")</calculatedColumnFormula>
    </tableColumn>
    <tableColumn id="9" xr3:uid="{64D463FA-C7F3-B645-8251-0EAA7892BC33}" name="Tie Break#1" dataDxfId="46">
      <calculatedColumnFormula>SUMIF(Table6[[#This Row],[A]:[E]],"&lt;=FILL THIS IN")</calculatedColumnFormula>
    </tableColumn>
    <tableColumn id="10" xr3:uid="{1DB664C4-D158-D94D-96E8-041633D0EF28}" name="Tie Break#2" dataDxfId="45"/>
    <tableColumn id="11" xr3:uid="{D3C8A54C-AAEF-BF43-90B4-635FAEC73806}" name="Tie Break#3" dataDxfId="44"/>
    <tableColumn id="12" xr3:uid="{8DBD5070-CA95-7140-B44E-C8FBCDB0583A}" name="Result" dataDxfId="43"/>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73EDB5E-9FFE-DE47-A1A6-BEB6E1ED35C5}" name="Table9" displayName="Table9" ref="K44:V51" totalsRowShown="0" headerRowDxfId="42" dataDxfId="41" tableBorderDxfId="40" headerRowCellStyle="Check Cell">
  <autoFilter ref="K44:V51" xr:uid="{B523455A-032F-1347-A148-D603C31BEF08}"/>
  <tableColumns count="12">
    <tableColumn id="1" xr3:uid="{1C7030AE-6933-6F44-9068-516479D47978}" name="1" dataDxfId="39">
      <calculatedColumnFormula>COUNTIF(Table7[[#This Row],[A]:[E]], 1)</calculatedColumnFormula>
    </tableColumn>
    <tableColumn id="2" xr3:uid="{1D58BD74-3AF2-3D46-AD68-8BFA8E4249F6}" name="1-2" dataDxfId="38">
      <calculatedColumnFormula>COUNTIF(Table7[[#This Row],[A]:[E]],"&lt;=2")</calculatedColumnFormula>
    </tableColumn>
    <tableColumn id="3" xr3:uid="{95A66C98-7203-8E45-9B6B-0D73457D792C}" name="1-3" dataDxfId="37">
      <calculatedColumnFormula>COUNTIF(Table7[[#This Row],[A]:[E]],"&lt;=3")</calculatedColumnFormula>
    </tableColumn>
    <tableColumn id="4" xr3:uid="{338A0E85-9F7B-6549-A25B-45479E4C62CD}" name="1-4" dataDxfId="36">
      <calculatedColumnFormula>COUNTIF(Table7[[#This Row],[A]:[E]],"&lt;=4")</calculatedColumnFormula>
    </tableColumn>
    <tableColumn id="5" xr3:uid="{F844FD21-C43D-5A4A-BE27-9789848BE13A}" name="1-5" dataDxfId="35">
      <calculatedColumnFormula>COUNTIF(Table7[[#This Row],[A]:[E]],"&lt;=5")</calculatedColumnFormula>
    </tableColumn>
    <tableColumn id="6" xr3:uid="{20BD4D82-0CD2-5D42-B65E-63BCAEFC6C53}" name="1-6" dataDxfId="34">
      <calculatedColumnFormula>COUNTIF(Table7[[#This Row],[A]:[E]],"&lt;=6")</calculatedColumnFormula>
    </tableColumn>
    <tableColumn id="7" xr3:uid="{FF0ABED5-0187-664A-A47E-FAF0FBF8EEAA}" name="1-7" dataDxfId="33">
      <calculatedColumnFormula>COUNTIF(Table7[[#This Row],[A]:[E]],"&lt;=7")</calculatedColumnFormula>
    </tableColumn>
    <tableColumn id="8" xr3:uid="{E17E2343-53C8-4444-A35A-CF801ABDBF73}" name="1-8" dataDxfId="32">
      <calculatedColumnFormula>COUNTIF(Table7[[#This Row],[A]:[E]],"&lt;=8")</calculatedColumnFormula>
    </tableColumn>
    <tableColumn id="9" xr3:uid="{6AB229FE-797D-C84D-9437-074DCF356DB8}" name="Tie Break#1" dataDxfId="31">
      <calculatedColumnFormula>SUMIF(Table7[[#This Row],[A]:[E]],"&lt;=FILL THIS IN")</calculatedColumnFormula>
    </tableColumn>
    <tableColumn id="10" xr3:uid="{C66E0318-0575-114C-BA31-61617D8296AC}" name="Tie Break#2" dataDxfId="30"/>
    <tableColumn id="11" xr3:uid="{935B59A3-BD5D-2041-BB60-999DD3FDA879}" name="Tie Break#3" dataDxfId="29"/>
    <tableColumn id="12" xr3:uid="{094A5396-AC72-CD46-93EE-0738007C3426}" name="Result" dataDxfId="28"/>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850EA14-CB5F-4943-94EF-83331955AB6A}" name="Table10" displayName="Table10" ref="K53:V60" totalsRowShown="0" headerRowDxfId="27" dataDxfId="26" tableBorderDxfId="25" headerRowCellStyle="Check Cell">
  <autoFilter ref="K53:V60" xr:uid="{6927E80A-15A3-BB47-9D79-AA4675019CC9}"/>
  <tableColumns count="12">
    <tableColumn id="1" xr3:uid="{33905209-BFFE-9540-AC95-91CE599F15B3}" name="1" dataDxfId="24">
      <calculatedColumnFormula>COUNTIF(Table8[[#This Row],[A]:[E]], 1)</calculatedColumnFormula>
    </tableColumn>
    <tableColumn id="2" xr3:uid="{0FE07D2F-3F07-2741-A1A8-669F800872B6}" name="1-2" dataDxfId="23">
      <calculatedColumnFormula>COUNTIF(Table8[[#This Row],[A]:[E]],"&lt;=2")</calculatedColumnFormula>
    </tableColumn>
    <tableColumn id="3" xr3:uid="{20BF183A-E7BA-4B4A-97D4-5E94EB00D03F}" name="1-3" dataDxfId="22">
      <calculatedColumnFormula>COUNTIF(Table8[[#This Row],[A]:[E]],"&lt;=3")</calculatedColumnFormula>
    </tableColumn>
    <tableColumn id="4" xr3:uid="{85379A8A-3CC7-4544-BEF4-A1AE3F76402F}" name="1-4" dataDxfId="21">
      <calculatedColumnFormula>COUNTIF(Table8[[#This Row],[A]:[E]],"&lt;=4")</calculatedColumnFormula>
    </tableColumn>
    <tableColumn id="5" xr3:uid="{C82212E8-8D29-514E-8A29-0DC18134A709}" name="1-5" dataDxfId="20">
      <calculatedColumnFormula>COUNTIF(Table8[[#This Row],[A]:[E]],"&lt;=5")</calculatedColumnFormula>
    </tableColumn>
    <tableColumn id="6" xr3:uid="{A6182525-C2FF-B549-9202-2326F1ADCD83}" name="1-6" dataDxfId="19">
      <calculatedColumnFormula>COUNTIF(Table8[[#This Row],[A]:[E]],"&lt;=6")</calculatedColumnFormula>
    </tableColumn>
    <tableColumn id="7" xr3:uid="{651CB0C2-0330-304E-A333-ED2458AAC703}" name="1-7" dataDxfId="18">
      <calculatedColumnFormula>COUNTIF(Table8[[#This Row],[A]:[E]],"&lt;=7")</calculatedColumnFormula>
    </tableColumn>
    <tableColumn id="8" xr3:uid="{C19C5A08-DFB6-E044-9F49-FF57456220AF}" name="1-8" dataDxfId="17">
      <calculatedColumnFormula>COUNTIF(Table8[[#This Row],[A]:[E]],"&lt;=8")</calculatedColumnFormula>
    </tableColumn>
    <tableColumn id="9" xr3:uid="{8C93F823-C7ED-FC4A-BDBF-905649725DB1}" name="RuleBreak#1" dataDxfId="16">
      <calculatedColumnFormula>SUMIF(Table8[[#This Row],[A]:[E]],"&lt;=FILL THIS IN")</calculatedColumnFormula>
    </tableColumn>
    <tableColumn id="10" xr3:uid="{1793E772-2C95-5143-A99B-15789DFB1FC6}" name="RuleBreak#2" dataDxfId="15"/>
    <tableColumn id="11" xr3:uid="{0BD975F0-58C0-6A4D-8C71-C1E8BBA50A2E}" name="RuleBreak#3" dataDxfId="14"/>
    <tableColumn id="12" xr3:uid="{C137F097-C242-CD44-A736-4844E26F42AA}" name="Result" dataDxfId="13"/>
  </tableColumns>
  <tableStyleInfo name="TableStyleMedium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5916B0A-D6C7-1D4F-A16F-4E69C679226F}" name="Table11" displayName="Table11" ref="X26:AF34" totalsRowShown="0" headerRowDxfId="12" headerRowBorderDxfId="11" tableBorderDxfId="10" totalsRowBorderDxfId="9" headerRowCellStyle="Check Cell">
  <autoFilter ref="X26:AF34" xr:uid="{72A9FCD0-51BB-9141-A84C-18D48B93E5C4}"/>
  <tableColumns count="9">
    <tableColumn id="1" xr3:uid="{B81CE214-AED0-4342-9DAB-07D70839F3CE}" name="No. " dataDxfId="8">
      <calculatedColumnFormula>Table5[[#This Row],[No. ]]</calculatedColumnFormula>
    </tableColumn>
    <tableColumn id="2" xr3:uid="{E70AB7D8-9F24-CF45-A411-9F91A822B337}" name="C" dataDxfId="7"/>
    <tableColumn id="3" xr3:uid="{A6C623A5-8425-C540-A1C4-F547B709B159}" name="R" dataDxfId="6"/>
    <tableColumn id="4" xr3:uid="{B42DA36A-B7F4-AA45-8CDB-07B3B3476183}" name="S" dataDxfId="5"/>
    <tableColumn id="5" xr3:uid="{B25C0C43-8E3F-404C-B69D-E0D1B6E6D6FB}" name="M" dataDxfId="4"/>
    <tableColumn id="6" xr3:uid="{CA7D191A-55C4-C54E-98F2-7B07116BA8AB}" name="Tie Break#1" dataDxfId="3">
      <calculatedColumnFormula>COUNTIF(Table11[[#This Row],[C]:[M]],"&lt;=FILL THIS IN")</calculatedColumnFormula>
    </tableColumn>
    <tableColumn id="7" xr3:uid="{38C06049-7E80-E847-8DF7-D8B0260D3112}" name="Tie Break SUM #2" dataDxfId="2">
      <calculatedColumnFormula>COUNTIF(Table11[[#This Row],[C]:[M]],"&lt;=FILL THIS IN")</calculatedColumnFormula>
    </tableColumn>
    <tableColumn id="8" xr3:uid="{E6450403-7FEC-1244-A0C6-C37D9D2A68B4}" name="Total" dataDxfId="1"/>
    <tableColumn id="9" xr3:uid="{FACF3E14-FC2B-4B45-8CB3-D87FB5C2B678}" name="Result" dataDxfId="0"/>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F71C9-42E1-6448-AE41-E1190B29DDE7}">
  <dimension ref="A2:AF61"/>
  <sheetViews>
    <sheetView tabSelected="1" topLeftCell="A20" zoomScale="125" workbookViewId="0">
      <pane xSplit="1" topLeftCell="AE1" activePane="topRight" state="frozen"/>
      <selection activeCell="A16" sqref="A16"/>
      <selection pane="topRight" activeCell="AH29" sqref="AH29"/>
    </sheetView>
  </sheetViews>
  <sheetFormatPr baseColWidth="10" defaultRowHeight="16" x14ac:dyDescent="0.2"/>
  <cols>
    <col min="19" max="21" width="14.6640625" customWidth="1"/>
    <col min="29" max="29" width="14.6640625" customWidth="1"/>
    <col min="30" max="30" width="15" customWidth="1"/>
  </cols>
  <sheetData>
    <row r="2" spans="23:23" x14ac:dyDescent="0.2">
      <c r="W2" s="2"/>
    </row>
    <row r="24" spans="1:32" ht="17" thickBot="1" x14ac:dyDescent="0.25"/>
    <row r="25" spans="1:32" ht="20" thickTop="1" thickBot="1" x14ac:dyDescent="0.25">
      <c r="A25" s="82" t="s">
        <v>37</v>
      </c>
      <c r="B25" s="85"/>
      <c r="C25" s="85"/>
      <c r="D25" s="85"/>
      <c r="E25" s="85"/>
      <c r="F25" s="85"/>
      <c r="G25" s="85"/>
      <c r="H25" s="85"/>
      <c r="I25" s="85"/>
      <c r="J25" s="86"/>
      <c r="K25" s="76" t="s">
        <v>18</v>
      </c>
      <c r="L25" s="77"/>
      <c r="M25" s="77"/>
      <c r="N25" s="77"/>
      <c r="O25" s="77"/>
      <c r="P25" s="77"/>
      <c r="Q25" s="77"/>
      <c r="R25" s="77"/>
      <c r="S25" s="77"/>
      <c r="T25" s="77"/>
      <c r="U25" s="77"/>
      <c r="V25" s="78"/>
      <c r="X25" s="79" t="s">
        <v>20</v>
      </c>
      <c r="Y25" s="80"/>
      <c r="Z25" s="80"/>
      <c r="AA25" s="80"/>
      <c r="AB25" s="80"/>
      <c r="AC25" s="80"/>
      <c r="AD25" s="80"/>
      <c r="AE25" s="80"/>
      <c r="AF25" s="81"/>
    </row>
    <row r="26" spans="1:32" ht="18" thickTop="1" thickBot="1" x14ac:dyDescent="0.25">
      <c r="A26" s="3" t="s">
        <v>0</v>
      </c>
      <c r="B26" s="1" t="s">
        <v>1</v>
      </c>
      <c r="C26" s="1" t="s">
        <v>2</v>
      </c>
      <c r="D26" s="1" t="s">
        <v>4</v>
      </c>
      <c r="E26" s="1" t="s">
        <v>5</v>
      </c>
      <c r="F26" s="1" t="s">
        <v>3</v>
      </c>
      <c r="G26" s="1" t="s">
        <v>6</v>
      </c>
      <c r="H26" s="1" t="s">
        <v>7</v>
      </c>
      <c r="I26" s="1" t="s">
        <v>8</v>
      </c>
      <c r="J26" s="4" t="s">
        <v>9</v>
      </c>
      <c r="K26" s="41" t="s">
        <v>10</v>
      </c>
      <c r="L26" s="33" t="s">
        <v>11</v>
      </c>
      <c r="M26" s="33" t="s">
        <v>12</v>
      </c>
      <c r="N26" s="33" t="s">
        <v>13</v>
      </c>
      <c r="O26" s="33" t="s">
        <v>14</v>
      </c>
      <c r="P26" s="33" t="s">
        <v>15</v>
      </c>
      <c r="Q26" s="33" t="s">
        <v>16</v>
      </c>
      <c r="R26" s="40" t="s">
        <v>17</v>
      </c>
      <c r="S26" s="17" t="s">
        <v>33</v>
      </c>
      <c r="T26" s="17" t="s">
        <v>35</v>
      </c>
      <c r="U26" s="17" t="s">
        <v>34</v>
      </c>
      <c r="V26" s="42" t="s">
        <v>19</v>
      </c>
      <c r="X26" s="59" t="s">
        <v>0</v>
      </c>
      <c r="Y26" s="60" t="s">
        <v>4</v>
      </c>
      <c r="Z26" s="60" t="s">
        <v>21</v>
      </c>
      <c r="AA26" s="60" t="s">
        <v>22</v>
      </c>
      <c r="AB26" s="60" t="s">
        <v>23</v>
      </c>
      <c r="AC26" s="61" t="s">
        <v>33</v>
      </c>
      <c r="AD26" s="61" t="s">
        <v>36</v>
      </c>
      <c r="AE26" s="50" t="s">
        <v>25</v>
      </c>
      <c r="AF26" s="50" t="s">
        <v>19</v>
      </c>
    </row>
    <row r="27" spans="1:32" ht="17" thickTop="1" x14ac:dyDescent="0.2">
      <c r="A27" s="5">
        <v>111</v>
      </c>
      <c r="B27" s="6">
        <v>7</v>
      </c>
      <c r="C27" s="7">
        <v>7</v>
      </c>
      <c r="D27" s="7">
        <v>7</v>
      </c>
      <c r="E27" s="7">
        <v>7</v>
      </c>
      <c r="F27" s="7">
        <v>7</v>
      </c>
      <c r="G27" s="6"/>
      <c r="H27" s="7"/>
      <c r="I27" s="7"/>
      <c r="J27" s="8"/>
      <c r="K27" s="18">
        <f>COUNTIF(Table5[[#This Row],[A]:[E]], 1)</f>
        <v>0</v>
      </c>
      <c r="L27" s="19">
        <f>COUNTIF(Table5[[#This Row],[A]:[E]],"&lt;=2")</f>
        <v>0</v>
      </c>
      <c r="M27" s="19">
        <f>COUNTIF(Table5[[#This Row],[A]:[E]],"&lt;=3")</f>
        <v>0</v>
      </c>
      <c r="N27" s="19">
        <f>COUNTIF(Table5[[#This Row],[A]:[E]],"&lt;=4")</f>
        <v>0</v>
      </c>
      <c r="O27" s="19">
        <f>COUNTIF(Table5[[#This Row],[A]:[E]],"&lt;=5")</f>
        <v>0</v>
      </c>
      <c r="P27" s="19">
        <f>COUNTIF(Table5[[#This Row],[A]:[E]],"&lt;=6")</f>
        <v>0</v>
      </c>
      <c r="Q27" s="19">
        <f>COUNTIF(Table5[[#This Row],[A]:[E]],"&lt;=7")</f>
        <v>5</v>
      </c>
      <c r="R27" s="19">
        <f>COUNTIF(Table5[[#This Row],[A]:[E]],"&lt;=8")</f>
        <v>5</v>
      </c>
      <c r="S27" s="19">
        <f>SUMIF(Table5[[#This Row],[A]:[E]],"&lt;=2")</f>
        <v>0</v>
      </c>
      <c r="T27" s="19">
        <f>SUMIF(Table5[[#This Row],[A]:[E]],"&lt;=3")</f>
        <v>0</v>
      </c>
      <c r="U27" s="30"/>
      <c r="V27" s="20">
        <v>7</v>
      </c>
      <c r="X27" s="45">
        <f>Table5[[#This Row],[No. ]]</f>
        <v>111</v>
      </c>
      <c r="Y27" s="43">
        <f>Table5[[#This Row],[Result]]</f>
        <v>7</v>
      </c>
      <c r="Z27" s="44">
        <f t="shared" ref="Z27:Z33" si="0">V36</f>
        <v>7</v>
      </c>
      <c r="AA27" s="44">
        <f t="shared" ref="AA27:AA33" si="1">V45</f>
        <v>7</v>
      </c>
      <c r="AB27" s="44">
        <f t="shared" ref="AB27:AB33" si="2">V54</f>
        <v>7</v>
      </c>
      <c r="AC27" s="44">
        <f>COUNTIF(Table11[[#This Row],[C]:[M]],"&lt;=FILL IN")</f>
        <v>0</v>
      </c>
      <c r="AD27" s="57">
        <f>SUMIF(Table11[[#This Row],[C]:[M]],"&lt;=FILL IN")</f>
        <v>0</v>
      </c>
      <c r="AE27" s="58">
        <f>SUM(Y27:AD27)</f>
        <v>28</v>
      </c>
      <c r="AF27" s="51">
        <v>7</v>
      </c>
    </row>
    <row r="28" spans="1:32" x14ac:dyDescent="0.2">
      <c r="A28" s="9">
        <v>112</v>
      </c>
      <c r="B28" s="10">
        <v>4</v>
      </c>
      <c r="C28" s="10">
        <v>6</v>
      </c>
      <c r="D28" s="10">
        <v>3</v>
      </c>
      <c r="E28" s="10">
        <v>6</v>
      </c>
      <c r="F28" s="10">
        <v>4</v>
      </c>
      <c r="G28" s="10"/>
      <c r="H28" s="10"/>
      <c r="I28" s="10"/>
      <c r="J28" s="11"/>
      <c r="K28" s="53">
        <f>COUNTIF(Table5[[#This Row],[A]:[E]], 1)</f>
        <v>0</v>
      </c>
      <c r="L28" s="54">
        <f>COUNTIF(Table5[[#This Row],[A]:[E]],"&lt;=2")</f>
        <v>0</v>
      </c>
      <c r="M28" s="54">
        <f>COUNTIF(Table5[[#This Row],[A]:[E]],"&lt;=3")</f>
        <v>1</v>
      </c>
      <c r="N28" s="54">
        <f>COUNTIF(Table5[[#This Row],[A]:[E]],"&lt;=4")</f>
        <v>3</v>
      </c>
      <c r="O28" s="54">
        <f>COUNTIF(Table5[[#This Row],[A]:[E]],"&lt;=5")</f>
        <v>3</v>
      </c>
      <c r="P28" s="54">
        <f>COUNTIF(Table5[[#This Row],[A]:[E]],"&lt;=6")</f>
        <v>5</v>
      </c>
      <c r="Q28" s="54">
        <f>COUNTIF(Table5[[#This Row],[A]:[E]],"&lt;=7")</f>
        <v>5</v>
      </c>
      <c r="R28" s="54">
        <f>COUNTIF(Table5[[#This Row],[A]:[E]],"&lt;=8")</f>
        <v>5</v>
      </c>
      <c r="S28" s="54" t="s">
        <v>24</v>
      </c>
      <c r="T28" s="54">
        <f>SUMIF(Table5[[#This Row],[A]:[E]],"&lt;=3")</f>
        <v>3</v>
      </c>
      <c r="U28" s="55"/>
      <c r="V28" s="56">
        <v>5</v>
      </c>
      <c r="X28" s="71">
        <f>Table5[[#This Row],[No. ]]</f>
        <v>112</v>
      </c>
      <c r="Y28" s="72">
        <f>Table5[[#This Row],[Result]]</f>
        <v>5</v>
      </c>
      <c r="Z28" s="73">
        <f t="shared" si="0"/>
        <v>4</v>
      </c>
      <c r="AA28" s="73">
        <f t="shared" si="1"/>
        <v>6</v>
      </c>
      <c r="AB28" s="73">
        <f t="shared" si="2"/>
        <v>4</v>
      </c>
      <c r="AC28" s="44">
        <f>COUNTIF(Table11[[#This Row],[C]:[M]],"&lt;=FILL IN")</f>
        <v>0</v>
      </c>
      <c r="AD28" s="57">
        <f>SUMIF(Table11[[#This Row],[C]:[M]],"&lt;=FILL IN")</f>
        <v>0</v>
      </c>
      <c r="AE28" s="74">
        <f t="shared" ref="AE28:AE33" si="3">SUM(Y28:AD28)</f>
        <v>19</v>
      </c>
      <c r="AF28" s="75">
        <v>5</v>
      </c>
    </row>
    <row r="29" spans="1:32" x14ac:dyDescent="0.2">
      <c r="A29" s="9">
        <v>113</v>
      </c>
      <c r="B29" s="10">
        <v>1</v>
      </c>
      <c r="C29" s="10">
        <v>5</v>
      </c>
      <c r="D29" s="10">
        <v>2</v>
      </c>
      <c r="E29" s="10">
        <v>3</v>
      </c>
      <c r="F29" s="10">
        <v>5</v>
      </c>
      <c r="G29" s="10"/>
      <c r="H29" s="10"/>
      <c r="I29" s="10"/>
      <c r="J29" s="11"/>
      <c r="K29" s="53">
        <f>COUNTIF(Table5[[#This Row],[A]:[E]], 1)</f>
        <v>1</v>
      </c>
      <c r="L29" s="54">
        <f>COUNTIF(Table5[[#This Row],[A]:[E]],"&lt;=2")</f>
        <v>2</v>
      </c>
      <c r="M29" s="54">
        <f>COUNTIF(Table5[[#This Row],[A]:[E]],"&lt;=3")</f>
        <v>3</v>
      </c>
      <c r="N29" s="54">
        <f>COUNTIF(Table5[[#This Row],[A]:[E]],"&lt;=4")</f>
        <v>3</v>
      </c>
      <c r="O29" s="54">
        <f>COUNTIF(Table5[[#This Row],[A]:[E]],"&lt;=5")</f>
        <v>5</v>
      </c>
      <c r="P29" s="54">
        <f>COUNTIF(Table5[[#This Row],[A]:[E]],"&lt;=6")</f>
        <v>5</v>
      </c>
      <c r="Q29" s="54">
        <f>COUNTIF(Table5[[#This Row],[A]:[E]],"&lt;=7")</f>
        <v>5</v>
      </c>
      <c r="R29" s="54">
        <f>COUNTIF(Table5[[#This Row],[A]:[E]],"&lt;=8")</f>
        <v>5</v>
      </c>
      <c r="S29" s="54">
        <f>SUMIF(Table5[[#This Row],[A]:[E]],"&lt;=2")</f>
        <v>3</v>
      </c>
      <c r="T29" s="54">
        <f>SUMIF(Table5[[#This Row],[A]:[E]],"&lt;=3")</f>
        <v>6</v>
      </c>
      <c r="U29" s="55"/>
      <c r="V29" s="56">
        <v>2</v>
      </c>
      <c r="X29" s="46">
        <f>Table5[[#This Row],[No. ]]</f>
        <v>113</v>
      </c>
      <c r="Y29" s="43">
        <f>Table5[[#This Row],[Result]]</f>
        <v>2</v>
      </c>
      <c r="Z29" s="44">
        <f t="shared" si="0"/>
        <v>3</v>
      </c>
      <c r="AA29" s="44">
        <f t="shared" si="1"/>
        <v>2</v>
      </c>
      <c r="AB29" s="44">
        <f t="shared" si="2"/>
        <v>2</v>
      </c>
      <c r="AC29" s="44">
        <f>COUNTIF(Table11[[#This Row],[C]:[M]],"&lt;=FILL IN")</f>
        <v>0</v>
      </c>
      <c r="AD29" s="57">
        <f>SUMIF(Table11[[#This Row],[C]:[M]],"&lt;=FILL IN")</f>
        <v>0</v>
      </c>
      <c r="AE29" s="58">
        <f t="shared" si="3"/>
        <v>9</v>
      </c>
      <c r="AF29" s="15">
        <v>2</v>
      </c>
    </row>
    <row r="30" spans="1:32" x14ac:dyDescent="0.2">
      <c r="A30" s="9">
        <v>114</v>
      </c>
      <c r="B30" s="10">
        <v>3</v>
      </c>
      <c r="C30" s="10">
        <v>3</v>
      </c>
      <c r="D30" s="10">
        <v>4</v>
      </c>
      <c r="E30" s="10">
        <v>5</v>
      </c>
      <c r="F30" s="10">
        <v>1</v>
      </c>
      <c r="G30" s="10"/>
      <c r="H30" s="10"/>
      <c r="I30" s="10"/>
      <c r="J30" s="11"/>
      <c r="K30" s="53">
        <f>COUNTIF(Table5[[#This Row],[A]:[E]], 1)</f>
        <v>1</v>
      </c>
      <c r="L30" s="54">
        <f>COUNTIF(Table5[[#This Row],[A]:[E]],"&lt;=2")</f>
        <v>1</v>
      </c>
      <c r="M30" s="54">
        <f>COUNTIF(Table5[[#This Row],[A]:[E]],"&lt;=3")</f>
        <v>3</v>
      </c>
      <c r="N30" s="54">
        <f>COUNTIF(Table5[[#This Row],[A]:[E]],"&lt;=4")</f>
        <v>4</v>
      </c>
      <c r="O30" s="54">
        <f>COUNTIF(Table5[[#This Row],[A]:[E]],"&lt;=5")</f>
        <v>5</v>
      </c>
      <c r="P30" s="54">
        <f>COUNTIF(Table5[[#This Row],[A]:[E]],"&lt;=6")</f>
        <v>5</v>
      </c>
      <c r="Q30" s="54">
        <f>COUNTIF(Table5[[#This Row],[A]:[E]],"&lt;=7")</f>
        <v>5</v>
      </c>
      <c r="R30" s="54">
        <f>COUNTIF(Table5[[#This Row],[A]:[E]],"&lt;=8")</f>
        <v>5</v>
      </c>
      <c r="S30" s="54">
        <f>SUMIF(Table5[[#This Row],[A]:[E]],"&lt;=2")</f>
        <v>1</v>
      </c>
      <c r="T30" s="54">
        <f>SUMIF(Table5[[#This Row],[A]:[E]],"&lt;=3")</f>
        <v>7</v>
      </c>
      <c r="U30" s="55"/>
      <c r="V30" s="56">
        <v>3</v>
      </c>
      <c r="X30" s="46">
        <f>Table5[[#This Row],[No. ]]</f>
        <v>114</v>
      </c>
      <c r="Y30" s="43">
        <f>Table5[[#This Row],[Result]]</f>
        <v>3</v>
      </c>
      <c r="Z30" s="44">
        <f t="shared" si="0"/>
        <v>2</v>
      </c>
      <c r="AA30" s="44">
        <f t="shared" si="1"/>
        <v>3</v>
      </c>
      <c r="AB30" s="44">
        <f t="shared" si="2"/>
        <v>3</v>
      </c>
      <c r="AC30" s="44">
        <f>COUNTIF(Table11[[#This Row],[C]:[M]],"&lt;=FILL IN")</f>
        <v>0</v>
      </c>
      <c r="AD30" s="57">
        <f>SUMIF(Table11[[#This Row],[C]:[M]],"&lt;=FILL IN")</f>
        <v>0</v>
      </c>
      <c r="AE30" s="58">
        <f t="shared" si="3"/>
        <v>11</v>
      </c>
      <c r="AF30" s="15">
        <v>3</v>
      </c>
    </row>
    <row r="31" spans="1:32" x14ac:dyDescent="0.2">
      <c r="A31" s="9">
        <v>115</v>
      </c>
      <c r="B31">
        <v>2</v>
      </c>
      <c r="C31">
        <v>1</v>
      </c>
      <c r="D31">
        <v>1</v>
      </c>
      <c r="E31">
        <v>2</v>
      </c>
      <c r="F31">
        <v>2</v>
      </c>
      <c r="G31" s="10"/>
      <c r="H31" s="10"/>
      <c r="I31" s="10"/>
      <c r="J31" s="11"/>
      <c r="K31" s="63">
        <f>COUNTIF(Table5[[#This Row],[A]:[E]], 1)</f>
        <v>2</v>
      </c>
      <c r="L31" s="64">
        <f>COUNTIF(Table5[[#This Row],[A]:[E]],"&lt;=2")</f>
        <v>5</v>
      </c>
      <c r="M31" s="64">
        <f>COUNTIF(Table5[[#This Row],[A]:[E]],"&lt;=3")</f>
        <v>5</v>
      </c>
      <c r="N31" s="64">
        <f>COUNTIF(Table5[[#This Row],[A]:[E]],"&lt;=4")</f>
        <v>5</v>
      </c>
      <c r="O31" s="64">
        <f>COUNTIF(Table5[[#This Row],[A]:[E]],"&lt;=5")</f>
        <v>5</v>
      </c>
      <c r="P31" s="64">
        <f>COUNTIF(Table5[[#This Row],[A]:[E]],"&lt;=6")</f>
        <v>5</v>
      </c>
      <c r="Q31" s="64">
        <f>COUNTIF(Table5[[#This Row],[A]:[E]],"&lt;=7")</f>
        <v>5</v>
      </c>
      <c r="R31" s="64">
        <f>COUNTIF(Table5[[#This Row],[A]:[E]],"&lt;=8")</f>
        <v>5</v>
      </c>
      <c r="S31" s="64">
        <f>SUMIF(Table5[[#This Row],[A]:[E]],"&lt;=2")</f>
        <v>8</v>
      </c>
      <c r="T31" s="64">
        <f>SUMIF(Table5[[#This Row],[A]:[E]],"&lt;=3")</f>
        <v>8</v>
      </c>
      <c r="U31" s="65" t="s">
        <v>24</v>
      </c>
      <c r="V31" s="66">
        <v>1</v>
      </c>
      <c r="X31" s="46">
        <f>Table5[[#This Row],[No. ]]</f>
        <v>115</v>
      </c>
      <c r="Y31" s="43">
        <f>Table5[[#This Row],[Result]]</f>
        <v>1</v>
      </c>
      <c r="Z31" s="44">
        <f t="shared" si="0"/>
        <v>1</v>
      </c>
      <c r="AA31" s="44">
        <f t="shared" si="1"/>
        <v>1</v>
      </c>
      <c r="AB31" s="44">
        <f t="shared" si="2"/>
        <v>1</v>
      </c>
      <c r="AC31" s="44">
        <f>COUNTIF(Table11[[#This Row],[C]:[M]],"&lt;=FILL IN")</f>
        <v>0</v>
      </c>
      <c r="AD31" s="57">
        <f>SUMIF(Table11[[#This Row],[C]:[M]],"&lt;=FILL IN")</f>
        <v>0</v>
      </c>
      <c r="AE31" s="58">
        <f t="shared" si="3"/>
        <v>4</v>
      </c>
      <c r="AF31" s="15">
        <v>1</v>
      </c>
    </row>
    <row r="32" spans="1:32" x14ac:dyDescent="0.2">
      <c r="A32" s="9">
        <v>116</v>
      </c>
      <c r="B32" s="10">
        <v>5</v>
      </c>
      <c r="C32" s="10">
        <v>4</v>
      </c>
      <c r="D32" s="10">
        <v>6</v>
      </c>
      <c r="E32" s="10">
        <v>1</v>
      </c>
      <c r="F32" s="10">
        <v>3</v>
      </c>
      <c r="G32" s="10"/>
      <c r="H32" s="10"/>
      <c r="I32" s="10"/>
      <c r="J32" s="11"/>
      <c r="K32" s="53">
        <f>COUNTIF(Table5[[#This Row],[A]:[E]], 1)</f>
        <v>1</v>
      </c>
      <c r="L32" s="54">
        <f>COUNTIF(Table5[[#This Row],[A]:[E]],"&lt;=2")</f>
        <v>1</v>
      </c>
      <c r="M32" s="54">
        <f>COUNTIF(Table5[[#This Row],[A]:[E]],"&lt;=3")</f>
        <v>2</v>
      </c>
      <c r="N32" s="54">
        <f>COUNTIF(Table5[[#This Row],[A]:[E]],"&lt;=4")</f>
        <v>3</v>
      </c>
      <c r="O32" s="54">
        <f>COUNTIF(Table5[[#This Row],[A]:[E]],"&lt;=5")</f>
        <v>4</v>
      </c>
      <c r="P32" s="54">
        <f>COUNTIF(Table5[[#This Row],[A]:[E]],"&lt;=6")</f>
        <v>5</v>
      </c>
      <c r="Q32" s="54">
        <f>COUNTIF(Table5[[#This Row],[A]:[E]],"&lt;=7")</f>
        <v>5</v>
      </c>
      <c r="R32" s="54">
        <f>COUNTIF(Table5[[#This Row],[A]:[E]],"&lt;=8")</f>
        <v>5</v>
      </c>
      <c r="S32" s="54">
        <f>SUMIF(Table5[[#This Row],[A]:[E]],"&lt;=2")</f>
        <v>1</v>
      </c>
      <c r="T32" s="54">
        <f>SUMIF(Table5[[#This Row],[A]:[E]],"&lt;=3")</f>
        <v>4</v>
      </c>
      <c r="U32" s="55"/>
      <c r="V32" s="56">
        <v>4</v>
      </c>
      <c r="X32" s="71">
        <f>Table5[[#This Row],[No. ]]</f>
        <v>116</v>
      </c>
      <c r="Y32" s="72">
        <f>Table5[[#This Row],[Result]]</f>
        <v>4</v>
      </c>
      <c r="Z32" s="73">
        <f t="shared" si="0"/>
        <v>6</v>
      </c>
      <c r="AA32" s="73">
        <f t="shared" si="1"/>
        <v>4</v>
      </c>
      <c r="AB32" s="73">
        <f t="shared" si="2"/>
        <v>5</v>
      </c>
      <c r="AC32" s="44">
        <f>COUNTIF(Table11[[#This Row],[C]:[M]],"&lt;=FILL IN")</f>
        <v>0</v>
      </c>
      <c r="AD32" s="57">
        <f>SUMIF(Table11[[#This Row],[C]:[M]],"&lt;=FILL IN")</f>
        <v>0</v>
      </c>
      <c r="AE32" s="74">
        <f t="shared" si="3"/>
        <v>19</v>
      </c>
      <c r="AF32" s="75">
        <v>4</v>
      </c>
    </row>
    <row r="33" spans="1:32" ht="17" thickBot="1" x14ac:dyDescent="0.25">
      <c r="A33" s="12">
        <v>117</v>
      </c>
      <c r="B33" s="10">
        <v>6</v>
      </c>
      <c r="C33" s="10">
        <v>2</v>
      </c>
      <c r="D33" s="10">
        <v>5</v>
      </c>
      <c r="E33" s="10">
        <v>4</v>
      </c>
      <c r="F33" s="10">
        <v>6</v>
      </c>
      <c r="G33" s="13"/>
      <c r="H33" s="13"/>
      <c r="I33" s="13"/>
      <c r="J33" s="14"/>
      <c r="K33" s="22">
        <f>COUNTIF(Table5[[#This Row],[A]:[E]], 1)</f>
        <v>0</v>
      </c>
      <c r="L33" s="23">
        <f>COUNTIF(Table5[[#This Row],[A]:[E]],"&lt;=2")</f>
        <v>1</v>
      </c>
      <c r="M33" s="23">
        <f>COUNTIF(Table5[[#This Row],[A]:[E]],"&lt;=3")</f>
        <v>1</v>
      </c>
      <c r="N33" s="23">
        <f>COUNTIF(Table5[[#This Row],[A]:[E]],"&lt;=4")</f>
        <v>2</v>
      </c>
      <c r="O33" s="23">
        <f>COUNTIF(Table5[[#This Row],[A]:[E]],"&lt;=5")</f>
        <v>3</v>
      </c>
      <c r="P33" s="23">
        <f>COUNTIF(Table5[[#This Row],[A]:[E]],"&lt;=6")</f>
        <v>5</v>
      </c>
      <c r="Q33" s="23">
        <f>COUNTIF(Table5[[#This Row],[A]:[E]],"&lt;=7")</f>
        <v>5</v>
      </c>
      <c r="R33" s="23">
        <f>COUNTIF(Table5[[#This Row],[A]:[E]],"&lt;=8")</f>
        <v>5</v>
      </c>
      <c r="S33" s="23">
        <f>SUMIF(Table5[[#This Row],[A]:[E]],"&lt;=2")</f>
        <v>2</v>
      </c>
      <c r="T33" s="23">
        <f>SUMIF(Table5[[#This Row],[A]:[E]],"&lt;=3")</f>
        <v>2</v>
      </c>
      <c r="U33" s="32"/>
      <c r="V33" s="24">
        <v>6</v>
      </c>
      <c r="X33" s="46">
        <f>Table5[[#This Row],[No. ]]</f>
        <v>117</v>
      </c>
      <c r="Y33" s="43">
        <f>Table5[[#This Row],[Result]]</f>
        <v>6</v>
      </c>
      <c r="Z33" s="44">
        <f t="shared" si="0"/>
        <v>5</v>
      </c>
      <c r="AA33" s="44">
        <f t="shared" si="1"/>
        <v>5</v>
      </c>
      <c r="AB33" s="44">
        <f t="shared" si="2"/>
        <v>6</v>
      </c>
      <c r="AC33" s="44">
        <f>COUNTIF(Table11[[#This Row],[C]:[M]],"&lt;=FILL IN")</f>
        <v>0</v>
      </c>
      <c r="AD33" s="57">
        <f>SUMIF(Table11[[#This Row],[C]:[M]],"&lt;=FILL IN")</f>
        <v>0</v>
      </c>
      <c r="AE33" s="58">
        <f t="shared" si="3"/>
        <v>22</v>
      </c>
      <c r="AF33" s="15">
        <v>6</v>
      </c>
    </row>
    <row r="34" spans="1:32" ht="21" thickTop="1" thickBot="1" x14ac:dyDescent="0.3">
      <c r="A34" s="87" t="s">
        <v>38</v>
      </c>
      <c r="B34" s="88"/>
      <c r="C34" s="88"/>
      <c r="D34" s="88"/>
      <c r="E34" s="88"/>
      <c r="F34" s="88"/>
      <c r="G34" s="88"/>
      <c r="H34" s="88"/>
      <c r="I34" s="88"/>
      <c r="J34" s="89"/>
      <c r="K34" s="76" t="s">
        <v>18</v>
      </c>
      <c r="L34" s="77"/>
      <c r="M34" s="77"/>
      <c r="N34" s="77"/>
      <c r="O34" s="77"/>
      <c r="P34" s="77"/>
      <c r="Q34" s="77"/>
      <c r="R34" s="77"/>
      <c r="S34" s="77"/>
      <c r="T34" s="77"/>
      <c r="U34" s="77"/>
      <c r="V34" s="78"/>
      <c r="X34" s="47"/>
      <c r="Y34" s="48"/>
      <c r="Z34" s="48"/>
      <c r="AA34" s="48" t="s">
        <v>24</v>
      </c>
      <c r="AB34" s="48"/>
      <c r="AC34" s="48"/>
      <c r="AD34" s="49"/>
      <c r="AE34" s="16"/>
      <c r="AF34" s="16"/>
    </row>
    <row r="35" spans="1:32" ht="18" thickTop="1" thickBot="1" x14ac:dyDescent="0.25">
      <c r="A35" s="3" t="s">
        <v>0</v>
      </c>
      <c r="B35" s="1" t="s">
        <v>1</v>
      </c>
      <c r="C35" s="1" t="s">
        <v>2</v>
      </c>
      <c r="D35" s="1" t="s">
        <v>4</v>
      </c>
      <c r="E35" s="1" t="s">
        <v>5</v>
      </c>
      <c r="F35" s="1" t="s">
        <v>3</v>
      </c>
      <c r="G35" s="1" t="s">
        <v>6</v>
      </c>
      <c r="H35" s="1" t="s">
        <v>7</v>
      </c>
      <c r="I35" s="1" t="s">
        <v>8</v>
      </c>
      <c r="J35" s="4" t="s">
        <v>9</v>
      </c>
      <c r="K35" s="37" t="s">
        <v>10</v>
      </c>
      <c r="L35" s="33" t="s">
        <v>11</v>
      </c>
      <c r="M35" s="33" t="s">
        <v>12</v>
      </c>
      <c r="N35" s="33" t="s">
        <v>13</v>
      </c>
      <c r="O35" s="33" t="s">
        <v>14</v>
      </c>
      <c r="P35" s="33" t="s">
        <v>15</v>
      </c>
      <c r="Q35" s="33" t="s">
        <v>16</v>
      </c>
      <c r="R35" s="33" t="s">
        <v>17</v>
      </c>
      <c r="S35" s="17" t="s">
        <v>33</v>
      </c>
      <c r="T35" s="17" t="s">
        <v>35</v>
      </c>
      <c r="U35" s="17" t="s">
        <v>34</v>
      </c>
      <c r="V35" s="38" t="s">
        <v>19</v>
      </c>
    </row>
    <row r="36" spans="1:32" ht="18" thickTop="1" thickBot="1" x14ac:dyDescent="0.25">
      <c r="A36" s="5">
        <f t="shared" ref="A36:A42" si="4">A27</f>
        <v>111</v>
      </c>
      <c r="B36" s="10">
        <v>7</v>
      </c>
      <c r="C36" s="10">
        <v>7</v>
      </c>
      <c r="D36" s="10">
        <v>7</v>
      </c>
      <c r="E36" s="10">
        <v>7</v>
      </c>
      <c r="F36" s="10">
        <v>7</v>
      </c>
      <c r="G36" s="6"/>
      <c r="H36" s="7"/>
      <c r="I36" s="7"/>
      <c r="J36" s="8"/>
      <c r="K36" s="18">
        <f>COUNTIF(Table6[[#This Row],[A]:[E]], 1)</f>
        <v>0</v>
      </c>
      <c r="L36" s="19">
        <f>COUNTIF(Table6[[#This Row],[A]:[E]],"&lt;=2")</f>
        <v>0</v>
      </c>
      <c r="M36" s="19">
        <f>COUNTIF(Table6[[#This Row],[A]:[E]],"&lt;=3")</f>
        <v>0</v>
      </c>
      <c r="N36" s="19">
        <f>COUNTIF(Table6[[#This Row],[A]:[E]],"&lt;=4")</f>
        <v>0</v>
      </c>
      <c r="O36" s="19">
        <f>COUNTIF(Table6[[#This Row],[A]:[E]],"&lt;=5")</f>
        <v>0</v>
      </c>
      <c r="P36" s="19">
        <f>COUNTIF(Table6[[#This Row],[A]:[E]],"&lt;=6")</f>
        <v>0</v>
      </c>
      <c r="Q36" s="19">
        <f>COUNTIF(Table6[[#This Row],[A]:[E]],"&lt;=7")</f>
        <v>5</v>
      </c>
      <c r="R36" s="19">
        <f>COUNTIF(Table6[[#This Row],[A]:[E]],"&lt;=8")</f>
        <v>5</v>
      </c>
      <c r="S36" s="54">
        <f>SUMIF(Table6[[#This Row],[A]:[E]],"&lt;=FILL THIS IN")</f>
        <v>0</v>
      </c>
      <c r="T36" s="19"/>
      <c r="U36" s="30"/>
      <c r="V36" s="26">
        <v>7</v>
      </c>
    </row>
    <row r="37" spans="1:32" ht="19" thickTop="1" x14ac:dyDescent="0.2">
      <c r="A37" s="9">
        <f t="shared" si="4"/>
        <v>112</v>
      </c>
      <c r="B37" s="10">
        <v>4</v>
      </c>
      <c r="C37" s="10">
        <v>6</v>
      </c>
      <c r="D37" s="10">
        <v>3</v>
      </c>
      <c r="E37" s="10">
        <v>6</v>
      </c>
      <c r="F37" s="10">
        <v>4</v>
      </c>
      <c r="G37" s="10"/>
      <c r="H37" s="10"/>
      <c r="I37" s="10"/>
      <c r="J37" s="11"/>
      <c r="K37" s="25">
        <f>COUNTIF(Table6[[#This Row],[A]:[E]], 1)</f>
        <v>0</v>
      </c>
      <c r="L37" s="19">
        <f>COUNTIF(Table6[[#This Row],[A]:[E]],"&lt;=2")</f>
        <v>0</v>
      </c>
      <c r="M37" s="19">
        <f>COUNTIF(Table6[[#This Row],[A]:[E]],"&lt;=3")</f>
        <v>1</v>
      </c>
      <c r="N37" s="19">
        <f>COUNTIF(Table6[[#This Row],[A]:[E]],"&lt;=4")</f>
        <v>3</v>
      </c>
      <c r="O37" s="19">
        <f>COUNTIF(Table6[[#This Row],[A]:[E]],"&lt;=5")</f>
        <v>3</v>
      </c>
      <c r="P37" s="19">
        <f>COUNTIF(Table6[[#This Row],[A]:[E]],"&lt;=6")</f>
        <v>5</v>
      </c>
      <c r="Q37" s="19">
        <f>COUNTIF(Table6[[#This Row],[A]:[E]],"&lt;=7")</f>
        <v>5</v>
      </c>
      <c r="R37" s="19">
        <f>COUNTIF(Table6[[#This Row],[A]:[E]],"&lt;=8")</f>
        <v>5</v>
      </c>
      <c r="S37" s="19">
        <f>SUMIF(Table6[[#This Row],[A]:[E]],"&lt;=FILL THIS IN")</f>
        <v>0</v>
      </c>
      <c r="T37" s="19"/>
      <c r="U37" s="30"/>
      <c r="V37" s="26">
        <v>4</v>
      </c>
      <c r="X37" s="82" t="s">
        <v>26</v>
      </c>
      <c r="Y37" s="83"/>
      <c r="Z37" s="83"/>
      <c r="AA37" s="83"/>
      <c r="AB37" s="83"/>
      <c r="AC37" s="83"/>
      <c r="AD37" s="83"/>
      <c r="AE37" s="83"/>
      <c r="AF37" s="84"/>
    </row>
    <row r="38" spans="1:32" ht="17" thickBot="1" x14ac:dyDescent="0.25">
      <c r="A38" s="9">
        <f t="shared" si="4"/>
        <v>113</v>
      </c>
      <c r="B38" s="10">
        <v>2</v>
      </c>
      <c r="C38" s="10">
        <v>4</v>
      </c>
      <c r="D38" s="10">
        <v>2</v>
      </c>
      <c r="E38" s="10">
        <v>5</v>
      </c>
      <c r="F38" s="10">
        <v>6</v>
      </c>
      <c r="G38" s="10"/>
      <c r="H38" s="10"/>
      <c r="I38" s="10"/>
      <c r="J38" s="11"/>
      <c r="K38" s="25">
        <f>COUNTIF(Table6[[#This Row],[A]:[E]], 1)</f>
        <v>0</v>
      </c>
      <c r="L38" s="19">
        <f>COUNTIF(Table6[[#This Row],[A]:[E]],"&lt;=2")</f>
        <v>2</v>
      </c>
      <c r="M38" s="19">
        <f>COUNTIF(Table6[[#This Row],[A]:[E]],"&lt;=3")</f>
        <v>2</v>
      </c>
      <c r="N38" s="19">
        <f>COUNTIF(Table6[[#This Row],[A]:[E]],"&lt;=4")</f>
        <v>3</v>
      </c>
      <c r="O38" s="19">
        <f>COUNTIF(Table6[[#This Row],[A]:[E]],"&lt;=5")</f>
        <v>4</v>
      </c>
      <c r="P38" s="19">
        <f>COUNTIF(Table6[[#This Row],[A]:[E]],"&lt;=6")</f>
        <v>5</v>
      </c>
      <c r="Q38" s="19">
        <f>COUNTIF(Table6[[#This Row],[A]:[E]],"&lt;=7")</f>
        <v>5</v>
      </c>
      <c r="R38" s="19">
        <f>COUNTIF(Table6[[#This Row],[A]:[E]],"&lt;=8")</f>
        <v>5</v>
      </c>
      <c r="S38" s="19">
        <f>SUMIF(Table6[[#This Row],[A]:[E]],"&lt;=FILL THIS IN")</f>
        <v>0</v>
      </c>
      <c r="T38" s="19"/>
      <c r="U38" s="30"/>
      <c r="V38" s="26">
        <v>3</v>
      </c>
      <c r="X38" s="96" t="s">
        <v>31</v>
      </c>
      <c r="Y38" s="91"/>
      <c r="Z38" s="91"/>
      <c r="AA38" s="91"/>
      <c r="AB38" s="97"/>
      <c r="AC38" s="90" t="s">
        <v>32</v>
      </c>
      <c r="AD38" s="91"/>
      <c r="AE38" s="91"/>
      <c r="AF38" s="92"/>
    </row>
    <row r="39" spans="1:32" ht="18" thickTop="1" thickBot="1" x14ac:dyDescent="0.25">
      <c r="A39" s="9">
        <f t="shared" si="4"/>
        <v>114</v>
      </c>
      <c r="B39" s="10">
        <v>3</v>
      </c>
      <c r="C39" s="10">
        <v>3</v>
      </c>
      <c r="D39" s="10">
        <v>4</v>
      </c>
      <c r="E39" s="10">
        <v>2</v>
      </c>
      <c r="F39" s="10">
        <v>2</v>
      </c>
      <c r="G39" s="10"/>
      <c r="H39" s="10"/>
      <c r="I39" s="10"/>
      <c r="J39" s="11"/>
      <c r="K39" s="25">
        <f>COUNTIF(Table6[[#This Row],[A]:[E]], 1)</f>
        <v>0</v>
      </c>
      <c r="L39" s="19">
        <f>COUNTIF(Table6[[#This Row],[A]:[E]],"&lt;=2")</f>
        <v>2</v>
      </c>
      <c r="M39" s="19">
        <f>COUNTIF(Table6[[#This Row],[A]:[E]],"&lt;=3")</f>
        <v>4</v>
      </c>
      <c r="N39" s="19">
        <f>COUNTIF(Table6[[#This Row],[A]:[E]],"&lt;=4")</f>
        <v>5</v>
      </c>
      <c r="O39" s="19">
        <f>COUNTIF(Table6[[#This Row],[A]:[E]],"&lt;=5")</f>
        <v>5</v>
      </c>
      <c r="P39" s="19">
        <f>COUNTIF(Table6[[#This Row],[A]:[E]],"&lt;=6")</f>
        <v>5</v>
      </c>
      <c r="Q39" s="19">
        <f>COUNTIF(Table6[[#This Row],[A]:[E]],"&lt;=7")</f>
        <v>5</v>
      </c>
      <c r="R39" s="19">
        <f>COUNTIF(Table6[[#This Row],[A]:[E]],"&lt;=8")</f>
        <v>5</v>
      </c>
      <c r="S39" s="19">
        <f>SUMIF(Table6[[#This Row],[A]:[E]],"&lt;=FILL THIS IN")</f>
        <v>0</v>
      </c>
      <c r="T39" s="19"/>
      <c r="U39" s="30"/>
      <c r="V39" s="26">
        <v>2</v>
      </c>
      <c r="X39" s="3" t="s">
        <v>27</v>
      </c>
      <c r="Y39" s="1">
        <v>1</v>
      </c>
      <c r="Z39" s="62" t="s">
        <v>11</v>
      </c>
      <c r="AA39" s="62" t="s">
        <v>12</v>
      </c>
      <c r="AB39" s="62" t="s">
        <v>13</v>
      </c>
      <c r="AC39" s="62" t="s">
        <v>14</v>
      </c>
      <c r="AD39" s="62" t="s">
        <v>15</v>
      </c>
      <c r="AE39" s="62" t="s">
        <v>16</v>
      </c>
      <c r="AF39" s="52" t="s">
        <v>19</v>
      </c>
    </row>
    <row r="40" spans="1:32" ht="17" thickTop="1" x14ac:dyDescent="0.2">
      <c r="A40" s="9">
        <f t="shared" si="4"/>
        <v>115</v>
      </c>
      <c r="B40" s="10">
        <v>1</v>
      </c>
      <c r="C40" s="10">
        <v>1</v>
      </c>
      <c r="D40" s="10">
        <v>1</v>
      </c>
      <c r="E40" s="10">
        <v>1</v>
      </c>
      <c r="F40" s="10">
        <v>1</v>
      </c>
      <c r="G40" s="10"/>
      <c r="H40" s="10"/>
      <c r="I40" s="10"/>
      <c r="J40" s="11"/>
      <c r="K40" s="27">
        <f>COUNTIF(Table6[[#This Row],[A]:[E]], 1)</f>
        <v>5</v>
      </c>
      <c r="L40" s="21">
        <f>COUNTIF(Table6[[#This Row],[A]:[E]],"&lt;=2")</f>
        <v>5</v>
      </c>
      <c r="M40" s="21">
        <f>COUNTIF(Table6[[#This Row],[A]:[E]],"&lt;=3")</f>
        <v>5</v>
      </c>
      <c r="N40" s="21">
        <f>COUNTIF(Table6[[#This Row],[A]:[E]],"&lt;=4")</f>
        <v>5</v>
      </c>
      <c r="O40" s="21">
        <f>COUNTIF(Table6[[#This Row],[A]:[E]],"&lt;=5")</f>
        <v>5</v>
      </c>
      <c r="P40" s="21">
        <f>COUNTIF(Table6[[#This Row],[A]:[E]],"&lt;=6")</f>
        <v>5</v>
      </c>
      <c r="Q40" s="21">
        <f>COUNTIF(Table6[[#This Row],[A]:[E]],"&lt;=7")</f>
        <v>5</v>
      </c>
      <c r="R40" s="21">
        <f>COUNTIF(Table6[[#This Row],[A]:[E]],"&lt;=8")</f>
        <v>5</v>
      </c>
      <c r="S40" s="21">
        <f>SUMIF(Table6[[#This Row],[A]:[E]],"&lt;=FILL THIS IN")</f>
        <v>0</v>
      </c>
      <c r="T40" s="21"/>
      <c r="U40" s="31"/>
      <c r="V40" s="34">
        <v>1</v>
      </c>
      <c r="X40" s="5">
        <v>112</v>
      </c>
      <c r="Y40" s="10">
        <f>SUMIFS(K:K,$A:$A,$X$40)</f>
        <v>1</v>
      </c>
      <c r="Z40" s="10">
        <f t="shared" ref="Z40:AE45" si="5">SUMIFS(L:L,$A:$A,$X$40)</f>
        <v>1</v>
      </c>
      <c r="AA40" s="10">
        <f>SUMIFS(M:M,$A:$A,$X$40)</f>
        <v>4</v>
      </c>
      <c r="AB40" s="10">
        <f>SUMIFS(N:N,$A:$A,$X$40)</f>
        <v>9</v>
      </c>
      <c r="AC40" s="10">
        <f t="shared" si="5"/>
        <v>13</v>
      </c>
      <c r="AD40" s="10">
        <f t="shared" si="5"/>
        <v>20</v>
      </c>
      <c r="AE40" s="10">
        <f t="shared" si="5"/>
        <v>20</v>
      </c>
      <c r="AF40" s="8">
        <v>5</v>
      </c>
    </row>
    <row r="41" spans="1:32" x14ac:dyDescent="0.2">
      <c r="A41" s="9">
        <f t="shared" si="4"/>
        <v>116</v>
      </c>
      <c r="B41" s="10">
        <v>5</v>
      </c>
      <c r="C41" s="10">
        <v>5</v>
      </c>
      <c r="D41" s="10">
        <v>6</v>
      </c>
      <c r="E41" s="10">
        <v>4</v>
      </c>
      <c r="F41" s="10">
        <v>3</v>
      </c>
      <c r="G41" s="10"/>
      <c r="H41" s="10"/>
      <c r="I41" s="10"/>
      <c r="J41" s="11"/>
      <c r="K41" s="25">
        <f>COUNTIF(Table6[[#This Row],[A]:[E]], 1)</f>
        <v>0</v>
      </c>
      <c r="L41" s="19">
        <f>COUNTIF(Table6[[#This Row],[A]:[E]],"&lt;=2")</f>
        <v>0</v>
      </c>
      <c r="M41" s="19">
        <f>COUNTIF(Table6[[#This Row],[A]:[E]],"&lt;=3")</f>
        <v>1</v>
      </c>
      <c r="N41" s="19">
        <f>COUNTIF(Table6[[#This Row],[A]:[E]],"&lt;=4")</f>
        <v>2</v>
      </c>
      <c r="O41" s="19">
        <f>COUNTIF(Table6[[#This Row],[A]:[E]],"&lt;=5")</f>
        <v>4</v>
      </c>
      <c r="P41" s="19">
        <f>COUNTIF(Table6[[#This Row],[A]:[E]],"&lt;=6")</f>
        <v>5</v>
      </c>
      <c r="Q41" s="19">
        <f>COUNTIF(Table6[[#This Row],[A]:[E]],"&lt;=7")</f>
        <v>5</v>
      </c>
      <c r="R41" s="19">
        <f>COUNTIF(Table6[[#This Row],[A]:[E]],"&lt;=8")</f>
        <v>5</v>
      </c>
      <c r="S41" s="19">
        <f>SUMIF(Table6[[#This Row],[A]:[E]],"&lt;=FILL THIS IN")</f>
        <v>0</v>
      </c>
      <c r="T41" s="19"/>
      <c r="U41" s="30"/>
      <c r="V41" s="26">
        <v>6</v>
      </c>
      <c r="X41" s="9">
        <v>116</v>
      </c>
      <c r="Y41" s="10">
        <f t="shared" ref="Y41:Y45" si="6">SUMIFS(K:K,$A:$A,$X$40)</f>
        <v>1</v>
      </c>
      <c r="Z41" s="10">
        <f t="shared" si="5"/>
        <v>1</v>
      </c>
      <c r="AA41" s="10">
        <f>SUMIFS(M:M,$A:$A,$X$40)</f>
        <v>4</v>
      </c>
      <c r="AB41" s="10">
        <f>SUMIFS(N:N,$A:$A,$X$40)</f>
        <v>9</v>
      </c>
      <c r="AC41" s="10">
        <f>SUMIFS(O:O,$A:$A,$X$40)</f>
        <v>13</v>
      </c>
      <c r="AD41" s="10">
        <f t="shared" si="5"/>
        <v>20</v>
      </c>
      <c r="AE41" s="10">
        <f t="shared" si="5"/>
        <v>20</v>
      </c>
      <c r="AF41" s="11">
        <v>4</v>
      </c>
    </row>
    <row r="42" spans="1:32" ht="17" thickBot="1" x14ac:dyDescent="0.25">
      <c r="A42" s="12">
        <f t="shared" si="4"/>
        <v>117</v>
      </c>
      <c r="B42" s="13">
        <v>6</v>
      </c>
      <c r="C42" s="13">
        <v>2</v>
      </c>
      <c r="D42" s="13">
        <v>5</v>
      </c>
      <c r="E42" s="13">
        <v>3</v>
      </c>
      <c r="F42" s="13">
        <v>5</v>
      </c>
      <c r="G42" s="13"/>
      <c r="H42" s="13"/>
      <c r="I42" s="13"/>
      <c r="J42" s="14"/>
      <c r="K42" s="28">
        <f>COUNTIF(Table6[[#This Row],[A]:[E]], 1)</f>
        <v>0</v>
      </c>
      <c r="L42" s="29">
        <f>COUNTIF(Table6[[#This Row],[A]:[E]],"&lt;=2")</f>
        <v>1</v>
      </c>
      <c r="M42" s="29">
        <f>COUNTIF(Table6[[#This Row],[A]:[E]],"&lt;=3")</f>
        <v>2</v>
      </c>
      <c r="N42" s="29">
        <f>COUNTIF(Table6[[#This Row],[A]:[E]],"&lt;=4")</f>
        <v>2</v>
      </c>
      <c r="O42" s="29">
        <f>COUNTIF(Table6[[#This Row],[A]:[E]],"&lt;=5")</f>
        <v>4</v>
      </c>
      <c r="P42" s="29">
        <f>COUNTIF(Table6[[#This Row],[A]:[E]],"&lt;=6")</f>
        <v>5</v>
      </c>
      <c r="Q42" s="29">
        <f>COUNTIF(Table6[[#This Row],[A]:[E]],"&lt;=7")</f>
        <v>5</v>
      </c>
      <c r="R42" s="29">
        <f>COUNTIF(Table6[[#This Row],[A]:[E]],"&lt;=8")</f>
        <v>5</v>
      </c>
      <c r="S42" s="29">
        <f>SUMIF(Table6[[#This Row],[A]:[E]],"&lt;=FILL THIS IN")</f>
        <v>0</v>
      </c>
      <c r="T42" s="29"/>
      <c r="U42" s="35"/>
      <c r="V42" s="36">
        <v>5</v>
      </c>
      <c r="X42" s="9"/>
      <c r="Y42" s="10">
        <f t="shared" si="6"/>
        <v>1</v>
      </c>
      <c r="Z42" s="10">
        <f t="shared" si="5"/>
        <v>1</v>
      </c>
      <c r="AA42" s="10">
        <f t="shared" si="5"/>
        <v>4</v>
      </c>
      <c r="AB42" s="10">
        <f t="shared" si="5"/>
        <v>9</v>
      </c>
      <c r="AC42" s="10">
        <f t="shared" si="5"/>
        <v>13</v>
      </c>
      <c r="AD42" s="10">
        <f t="shared" si="5"/>
        <v>20</v>
      </c>
      <c r="AE42" s="10">
        <f>SUMIFS(Q:Q,$A:$A,$X$40)</f>
        <v>20</v>
      </c>
      <c r="AF42" s="11"/>
    </row>
    <row r="43" spans="1:32" ht="21" thickTop="1" thickBot="1" x14ac:dyDescent="0.3">
      <c r="A43" s="87" t="s">
        <v>39</v>
      </c>
      <c r="B43" s="88"/>
      <c r="C43" s="88"/>
      <c r="D43" s="88"/>
      <c r="E43" s="88"/>
      <c r="F43" s="88"/>
      <c r="G43" s="88"/>
      <c r="H43" s="88"/>
      <c r="I43" s="88"/>
      <c r="J43" s="89"/>
      <c r="K43" s="76" t="s">
        <v>18</v>
      </c>
      <c r="L43" s="77"/>
      <c r="M43" s="77"/>
      <c r="N43" s="77"/>
      <c r="O43" s="77"/>
      <c r="P43" s="77"/>
      <c r="Q43" s="77"/>
      <c r="R43" s="77"/>
      <c r="S43" s="77"/>
      <c r="T43" s="77"/>
      <c r="U43" s="77"/>
      <c r="V43" s="78"/>
      <c r="X43" s="9"/>
      <c r="Y43" s="10">
        <f t="shared" si="6"/>
        <v>1</v>
      </c>
      <c r="Z43" s="10">
        <f t="shared" si="5"/>
        <v>1</v>
      </c>
      <c r="AA43" s="10">
        <f t="shared" si="5"/>
        <v>4</v>
      </c>
      <c r="AB43" s="10">
        <f t="shared" si="5"/>
        <v>9</v>
      </c>
      <c r="AC43" s="10">
        <f t="shared" si="5"/>
        <v>13</v>
      </c>
      <c r="AD43" s="10">
        <f t="shared" si="5"/>
        <v>20</v>
      </c>
      <c r="AE43" s="10">
        <f t="shared" si="5"/>
        <v>20</v>
      </c>
      <c r="AF43" s="11"/>
    </row>
    <row r="44" spans="1:32" ht="18" thickTop="1" thickBot="1" x14ac:dyDescent="0.25">
      <c r="A44" s="3" t="s">
        <v>0</v>
      </c>
      <c r="B44" s="1" t="s">
        <v>1</v>
      </c>
      <c r="C44" s="1" t="s">
        <v>2</v>
      </c>
      <c r="D44" s="1" t="s">
        <v>4</v>
      </c>
      <c r="E44" s="1" t="s">
        <v>5</v>
      </c>
      <c r="F44" s="1" t="s">
        <v>3</v>
      </c>
      <c r="G44" s="1" t="s">
        <v>6</v>
      </c>
      <c r="H44" s="1" t="s">
        <v>7</v>
      </c>
      <c r="I44" s="1" t="s">
        <v>8</v>
      </c>
      <c r="J44" s="4" t="s">
        <v>9</v>
      </c>
      <c r="K44" s="37" t="s">
        <v>10</v>
      </c>
      <c r="L44" s="33" t="s">
        <v>11</v>
      </c>
      <c r="M44" s="33" t="s">
        <v>12</v>
      </c>
      <c r="N44" s="33" t="s">
        <v>13</v>
      </c>
      <c r="O44" s="33" t="s">
        <v>14</v>
      </c>
      <c r="P44" s="33" t="s">
        <v>15</v>
      </c>
      <c r="Q44" s="33" t="s">
        <v>16</v>
      </c>
      <c r="R44" s="33" t="s">
        <v>17</v>
      </c>
      <c r="S44" s="17" t="s">
        <v>33</v>
      </c>
      <c r="T44" s="17" t="s">
        <v>35</v>
      </c>
      <c r="U44" s="17" t="s">
        <v>34</v>
      </c>
      <c r="V44" s="39" t="s">
        <v>19</v>
      </c>
      <c r="X44" s="9"/>
      <c r="Y44" s="10">
        <f t="shared" si="6"/>
        <v>1</v>
      </c>
      <c r="Z44" s="10">
        <f t="shared" si="5"/>
        <v>1</v>
      </c>
      <c r="AA44" s="10">
        <f t="shared" si="5"/>
        <v>4</v>
      </c>
      <c r="AB44" s="10">
        <f t="shared" si="5"/>
        <v>9</v>
      </c>
      <c r="AC44" s="10">
        <f t="shared" si="5"/>
        <v>13</v>
      </c>
      <c r="AD44" s="10">
        <f t="shared" si="5"/>
        <v>20</v>
      </c>
      <c r="AE44" s="10">
        <f t="shared" si="5"/>
        <v>20</v>
      </c>
      <c r="AF44" s="11"/>
    </row>
    <row r="45" spans="1:32" ht="17" thickTop="1" x14ac:dyDescent="0.2">
      <c r="A45" s="5">
        <f t="shared" ref="A45:A51" si="7">A27</f>
        <v>111</v>
      </c>
      <c r="B45" s="10">
        <v>6</v>
      </c>
      <c r="C45" s="10">
        <v>7</v>
      </c>
      <c r="D45" s="10">
        <v>7</v>
      </c>
      <c r="E45" s="10">
        <v>7</v>
      </c>
      <c r="F45" s="10">
        <v>6</v>
      </c>
      <c r="G45" s="6"/>
      <c r="H45" s="7"/>
      <c r="I45" s="7"/>
      <c r="J45" s="8"/>
      <c r="K45" s="18">
        <f>COUNTIF(Table7[[#This Row],[A]:[E]], 1)</f>
        <v>0</v>
      </c>
      <c r="L45" s="19">
        <f>COUNTIF(Table7[[#This Row],[A]:[E]],"&lt;=2")</f>
        <v>0</v>
      </c>
      <c r="M45" s="19">
        <f>COUNTIF(Table7[[#This Row],[A]:[E]],"&lt;=3")</f>
        <v>0</v>
      </c>
      <c r="N45" s="19">
        <f>COUNTIF(Table7[[#This Row],[A]:[E]],"&lt;=4")</f>
        <v>0</v>
      </c>
      <c r="O45" s="19">
        <f>COUNTIF(Table7[[#This Row],[A]:[E]],"&lt;=5")</f>
        <v>0</v>
      </c>
      <c r="P45" s="19">
        <f>COUNTIF(Table7[[#This Row],[A]:[E]],"&lt;=6")</f>
        <v>2</v>
      </c>
      <c r="Q45" s="19">
        <f>COUNTIF(Table7[[#This Row],[A]:[E]],"&lt;=7")</f>
        <v>5</v>
      </c>
      <c r="R45" s="19">
        <f>COUNTIF(Table7[[#This Row],[A]:[E]],"&lt;=8")</f>
        <v>5</v>
      </c>
      <c r="S45" s="54">
        <f>SUMIF(Table7[[#This Row],[A]:[E]],"&lt;=FILL THIS IN")</f>
        <v>0</v>
      </c>
      <c r="T45" s="19"/>
      <c r="U45" s="30"/>
      <c r="V45" s="26">
        <v>7</v>
      </c>
      <c r="X45" s="9"/>
      <c r="Y45" s="10">
        <f t="shared" si="6"/>
        <v>1</v>
      </c>
      <c r="Z45" s="10">
        <f t="shared" si="5"/>
        <v>1</v>
      </c>
      <c r="AA45" s="10">
        <f t="shared" si="5"/>
        <v>4</v>
      </c>
      <c r="AB45" s="10">
        <f t="shared" si="5"/>
        <v>9</v>
      </c>
      <c r="AC45" s="10">
        <f t="shared" si="5"/>
        <v>13</v>
      </c>
      <c r="AD45" s="10">
        <f t="shared" si="5"/>
        <v>20</v>
      </c>
      <c r="AE45" s="10">
        <f t="shared" si="5"/>
        <v>20</v>
      </c>
      <c r="AF45" s="11"/>
    </row>
    <row r="46" spans="1:32" ht="17" thickBot="1" x14ac:dyDescent="0.25">
      <c r="A46" s="9">
        <f t="shared" si="7"/>
        <v>112</v>
      </c>
      <c r="B46" s="10">
        <v>5</v>
      </c>
      <c r="C46" s="10">
        <v>6</v>
      </c>
      <c r="D46" s="10">
        <v>3</v>
      </c>
      <c r="E46" s="10">
        <v>6</v>
      </c>
      <c r="F46" s="10">
        <v>5</v>
      </c>
      <c r="G46" s="10"/>
      <c r="H46" s="10"/>
      <c r="I46" s="10"/>
      <c r="J46" s="11"/>
      <c r="K46" s="25">
        <f>COUNTIF(Table7[[#This Row],[A]:[E]], 1)</f>
        <v>0</v>
      </c>
      <c r="L46" s="19">
        <f>COUNTIF(Table7[[#This Row],[A]:[E]],"&lt;=2")</f>
        <v>0</v>
      </c>
      <c r="M46" s="19">
        <f>COUNTIF(Table7[[#This Row],[A]:[E]],"&lt;=3")</f>
        <v>1</v>
      </c>
      <c r="N46" s="19">
        <f>COUNTIF(Table7[[#This Row],[A]:[E]],"&lt;=4")</f>
        <v>1</v>
      </c>
      <c r="O46" s="19">
        <f>COUNTIF(Table7[[#This Row],[A]:[E]],"&lt;=5")</f>
        <v>3</v>
      </c>
      <c r="P46" s="19">
        <f>COUNTIF(Table7[[#This Row],[A]:[E]],"&lt;=6")</f>
        <v>5</v>
      </c>
      <c r="Q46" s="19">
        <f>COUNTIF(Table7[[#This Row],[A]:[E]],"&lt;=7")</f>
        <v>5</v>
      </c>
      <c r="R46" s="19">
        <f>COUNTIF(Table7[[#This Row],[A]:[E]],"&lt;=8")</f>
        <v>5</v>
      </c>
      <c r="S46" s="19">
        <f>SUMIF(Table7[[#This Row],[A]:[E]],"&lt;=FILL THIS IN")</f>
        <v>0</v>
      </c>
      <c r="T46" s="19"/>
      <c r="U46" s="30"/>
      <c r="V46" s="26">
        <v>6</v>
      </c>
      <c r="X46" s="12"/>
      <c r="Y46" s="13"/>
      <c r="Z46" s="13"/>
      <c r="AA46" s="13"/>
      <c r="AB46" s="13"/>
      <c r="AC46" s="13"/>
      <c r="AD46" s="13"/>
      <c r="AE46" s="14"/>
      <c r="AF46" s="14"/>
    </row>
    <row r="47" spans="1:32" ht="17" thickTop="1" x14ac:dyDescent="0.2">
      <c r="A47" s="9">
        <f t="shared" si="7"/>
        <v>113</v>
      </c>
      <c r="B47" s="10">
        <v>3</v>
      </c>
      <c r="C47" s="10">
        <v>3</v>
      </c>
      <c r="D47" s="10">
        <v>1</v>
      </c>
      <c r="E47" s="10">
        <v>2</v>
      </c>
      <c r="F47" s="10">
        <v>1</v>
      </c>
      <c r="G47" s="10"/>
      <c r="H47" s="10"/>
      <c r="I47" s="10"/>
      <c r="J47" s="11"/>
      <c r="K47" s="69">
        <f>COUNTIF(Table7[[#This Row],[A]:[E]], 1)</f>
        <v>2</v>
      </c>
      <c r="L47" s="54">
        <f>COUNTIF(Table7[[#This Row],[A]:[E]],"&lt;=2")</f>
        <v>3</v>
      </c>
      <c r="M47" s="54">
        <f>COUNTIF(Table7[[#This Row],[A]:[E]],"&lt;=3")</f>
        <v>5</v>
      </c>
      <c r="N47" s="54">
        <f>COUNTIF(Table7[[#This Row],[A]:[E]],"&lt;=4")</f>
        <v>5</v>
      </c>
      <c r="O47" s="54">
        <f>COUNTIF(Table7[[#This Row],[A]:[E]],"&lt;=5")</f>
        <v>5</v>
      </c>
      <c r="P47" s="54">
        <f>COUNTIF(Table7[[#This Row],[A]:[E]],"&lt;=6")</f>
        <v>5</v>
      </c>
      <c r="Q47" s="54">
        <f>COUNTIF(Table7[[#This Row],[A]:[E]],"&lt;=7")</f>
        <v>5</v>
      </c>
      <c r="R47" s="54">
        <f>COUNTIF(Table7[[#This Row],[A]:[E]],"&lt;=8")</f>
        <v>5</v>
      </c>
      <c r="S47" s="54">
        <f>SUMIF(Table7[[#This Row],[A]:[E]],"&lt;=FILL THIS IN")</f>
        <v>0</v>
      </c>
      <c r="T47" s="54"/>
      <c r="U47" s="55"/>
      <c r="V47" s="70">
        <v>2</v>
      </c>
    </row>
    <row r="48" spans="1:32" x14ac:dyDescent="0.2">
      <c r="A48" s="9">
        <f t="shared" si="7"/>
        <v>114</v>
      </c>
      <c r="B48" s="10">
        <v>2</v>
      </c>
      <c r="C48" s="10">
        <v>4</v>
      </c>
      <c r="D48" s="10">
        <v>4</v>
      </c>
      <c r="E48" s="10">
        <v>3</v>
      </c>
      <c r="F48" s="10">
        <v>4</v>
      </c>
      <c r="G48" s="10"/>
      <c r="H48" s="10"/>
      <c r="I48" s="10"/>
      <c r="J48" s="11"/>
      <c r="K48" s="69">
        <f>COUNTIF(Table7[[#This Row],[A]:[E]], 1)</f>
        <v>0</v>
      </c>
      <c r="L48" s="54">
        <f>COUNTIF(Table7[[#This Row],[A]:[E]],"&lt;=2")</f>
        <v>1</v>
      </c>
      <c r="M48" s="54">
        <f>COUNTIF(Table7[[#This Row],[A]:[E]],"&lt;=3")</f>
        <v>2</v>
      </c>
      <c r="N48" s="54">
        <f>COUNTIF(Table7[[#This Row],[A]:[E]],"&lt;=4")</f>
        <v>5</v>
      </c>
      <c r="O48" s="54">
        <f>COUNTIF(Table7[[#This Row],[A]:[E]],"&lt;=5")</f>
        <v>5</v>
      </c>
      <c r="P48" s="54">
        <f>COUNTIF(Table7[[#This Row],[A]:[E]],"&lt;=6")</f>
        <v>5</v>
      </c>
      <c r="Q48" s="54">
        <f>COUNTIF(Table7[[#This Row],[A]:[E]],"&lt;=7")</f>
        <v>5</v>
      </c>
      <c r="R48" s="54">
        <f>COUNTIF(Table7[[#This Row],[A]:[E]],"&lt;=8")</f>
        <v>5</v>
      </c>
      <c r="S48" s="54">
        <f>SUMIF(Table7[[#This Row],[A]:[E]],"&lt;=FILL THIS IN")</f>
        <v>0</v>
      </c>
      <c r="T48" s="54"/>
      <c r="U48" s="55"/>
      <c r="V48" s="70">
        <v>3</v>
      </c>
    </row>
    <row r="49" spans="1:22" x14ac:dyDescent="0.2">
      <c r="A49" s="9">
        <f t="shared" si="7"/>
        <v>115</v>
      </c>
      <c r="B49" s="10">
        <v>1</v>
      </c>
      <c r="C49" s="10">
        <v>1</v>
      </c>
      <c r="D49" s="10">
        <v>2</v>
      </c>
      <c r="E49" s="10">
        <v>1</v>
      </c>
      <c r="F49" s="10">
        <v>2</v>
      </c>
      <c r="G49" s="10"/>
      <c r="H49" s="10"/>
      <c r="I49" s="10"/>
      <c r="J49" s="11"/>
      <c r="K49" s="67">
        <f>COUNTIF(Table7[[#This Row],[A]:[E]], 1)</f>
        <v>3</v>
      </c>
      <c r="L49" s="64">
        <f>COUNTIF(Table7[[#This Row],[A]:[E]],"&lt;=2")</f>
        <v>5</v>
      </c>
      <c r="M49" s="64">
        <f>COUNTIF(Table7[[#This Row],[A]:[E]],"&lt;=3")</f>
        <v>5</v>
      </c>
      <c r="N49" s="64">
        <f>COUNTIF(Table7[[#This Row],[A]:[E]],"&lt;=4")</f>
        <v>5</v>
      </c>
      <c r="O49" s="64">
        <f>COUNTIF(Table7[[#This Row],[A]:[E]],"&lt;=5")</f>
        <v>5</v>
      </c>
      <c r="P49" s="64">
        <f>COUNTIF(Table7[[#This Row],[A]:[E]],"&lt;=6")</f>
        <v>5</v>
      </c>
      <c r="Q49" s="64">
        <f>COUNTIF(Table7[[#This Row],[A]:[E]],"&lt;=7")</f>
        <v>5</v>
      </c>
      <c r="R49" s="64">
        <f>COUNTIF(Table7[[#This Row],[A]:[E]],"&lt;=8")</f>
        <v>5</v>
      </c>
      <c r="S49" s="64">
        <f>SUMIF(Table7[[#This Row],[A]:[E]],"&lt;=FILL THIS IN")</f>
        <v>0</v>
      </c>
      <c r="T49" s="64"/>
      <c r="U49" s="65"/>
      <c r="V49" s="68">
        <v>1</v>
      </c>
    </row>
    <row r="50" spans="1:22" x14ac:dyDescent="0.2">
      <c r="A50" s="9">
        <f t="shared" si="7"/>
        <v>116</v>
      </c>
      <c r="B50" s="10">
        <v>4</v>
      </c>
      <c r="C50" s="10">
        <v>5</v>
      </c>
      <c r="D50" s="10">
        <v>6</v>
      </c>
      <c r="E50" s="10">
        <v>4</v>
      </c>
      <c r="F50" s="10">
        <v>3</v>
      </c>
      <c r="G50" s="10"/>
      <c r="H50" s="10"/>
      <c r="I50" s="10"/>
      <c r="J50" s="11"/>
      <c r="K50" s="69">
        <f>COUNTIF(Table7[[#This Row],[A]:[E]], 1)</f>
        <v>0</v>
      </c>
      <c r="L50" s="54">
        <f>COUNTIF(Table7[[#This Row],[A]:[E]],"&lt;=2")</f>
        <v>0</v>
      </c>
      <c r="M50" s="54">
        <f>COUNTIF(Table7[[#This Row],[A]:[E]],"&lt;=3")</f>
        <v>1</v>
      </c>
      <c r="N50" s="54">
        <f>COUNTIF(Table7[[#This Row],[A]:[E]],"&lt;=4")</f>
        <v>3</v>
      </c>
      <c r="O50" s="54">
        <f>COUNTIF(Table7[[#This Row],[A]:[E]],"&lt;=5")</f>
        <v>4</v>
      </c>
      <c r="P50" s="54">
        <f>COUNTIF(Table7[[#This Row],[A]:[E]],"&lt;=6")</f>
        <v>5</v>
      </c>
      <c r="Q50" s="54">
        <f>COUNTIF(Table7[[#This Row],[A]:[E]],"&lt;=7")</f>
        <v>5</v>
      </c>
      <c r="R50" s="54">
        <f>COUNTIF(Table7[[#This Row],[A]:[E]],"&lt;=8")</f>
        <v>5</v>
      </c>
      <c r="S50" s="54">
        <f>SUMIF(Table7[[#This Row],[A]:[E]],"&lt;=FILL THIS IN")</f>
        <v>0</v>
      </c>
      <c r="T50" s="54"/>
      <c r="U50" s="55"/>
      <c r="V50" s="70">
        <v>4</v>
      </c>
    </row>
    <row r="51" spans="1:22" ht="17" thickBot="1" x14ac:dyDescent="0.25">
      <c r="A51" s="12">
        <f t="shared" si="7"/>
        <v>117</v>
      </c>
      <c r="B51" s="13">
        <v>7</v>
      </c>
      <c r="C51" s="13">
        <v>2</v>
      </c>
      <c r="D51" s="13">
        <v>5</v>
      </c>
      <c r="E51" s="13">
        <v>5</v>
      </c>
      <c r="F51" s="13">
        <v>7</v>
      </c>
      <c r="G51" s="13"/>
      <c r="H51" s="13"/>
      <c r="I51" s="13"/>
      <c r="J51" s="14"/>
      <c r="K51" s="28">
        <f>COUNTIF(Table7[[#This Row],[A]:[E]], 1)</f>
        <v>0</v>
      </c>
      <c r="L51" s="29">
        <f>COUNTIF(Table7[[#This Row],[A]:[E]],"&lt;=2")</f>
        <v>1</v>
      </c>
      <c r="M51" s="29">
        <f>COUNTIF(Table7[[#This Row],[A]:[E]],"&lt;=3")</f>
        <v>1</v>
      </c>
      <c r="N51" s="29">
        <f>COUNTIF(Table7[[#This Row],[A]:[E]],"&lt;=4")</f>
        <v>1</v>
      </c>
      <c r="O51" s="29">
        <f>COUNTIF(Table7[[#This Row],[A]:[E]],"&lt;=5")</f>
        <v>3</v>
      </c>
      <c r="P51" s="29">
        <f>COUNTIF(Table7[[#This Row],[A]:[E]],"&lt;=6")</f>
        <v>3</v>
      </c>
      <c r="Q51" s="29">
        <f>COUNTIF(Table7[[#This Row],[A]:[E]],"&lt;=7")</f>
        <v>5</v>
      </c>
      <c r="R51" s="29">
        <f>COUNTIF(Table7[[#This Row],[A]:[E]],"&lt;=8")</f>
        <v>5</v>
      </c>
      <c r="S51" s="29">
        <f>SUMIF(Table7[[#This Row],[A]:[E]],"&lt;=FILL THIS IN")</f>
        <v>0</v>
      </c>
      <c r="T51" s="29"/>
      <c r="U51" s="35"/>
      <c r="V51" s="36">
        <v>5</v>
      </c>
    </row>
    <row r="52" spans="1:22" ht="18" thickTop="1" thickBot="1" x14ac:dyDescent="0.25">
      <c r="A52" s="93" t="s">
        <v>40</v>
      </c>
      <c r="B52" s="94"/>
      <c r="C52" s="94"/>
      <c r="D52" s="94"/>
      <c r="E52" s="94"/>
      <c r="F52" s="94"/>
      <c r="G52" s="94"/>
      <c r="H52" s="94"/>
      <c r="I52" s="94"/>
      <c r="J52" s="95"/>
      <c r="K52" s="76" t="s">
        <v>18</v>
      </c>
      <c r="L52" s="77"/>
      <c r="M52" s="77"/>
      <c r="N52" s="77"/>
      <c r="O52" s="77"/>
      <c r="P52" s="77"/>
      <c r="Q52" s="77"/>
      <c r="R52" s="77"/>
      <c r="S52" s="77"/>
      <c r="T52" s="77"/>
      <c r="U52" s="77"/>
      <c r="V52" s="78"/>
    </row>
    <row r="53" spans="1:22" ht="18" thickTop="1" thickBot="1" x14ac:dyDescent="0.25">
      <c r="A53" s="3" t="s">
        <v>0</v>
      </c>
      <c r="B53" s="1" t="s">
        <v>1</v>
      </c>
      <c r="C53" s="1" t="s">
        <v>2</v>
      </c>
      <c r="D53" s="1" t="s">
        <v>4</v>
      </c>
      <c r="E53" s="1" t="s">
        <v>5</v>
      </c>
      <c r="F53" s="1" t="s">
        <v>3</v>
      </c>
      <c r="G53" s="1" t="s">
        <v>6</v>
      </c>
      <c r="H53" s="1" t="s">
        <v>7</v>
      </c>
      <c r="I53" s="1" t="s">
        <v>8</v>
      </c>
      <c r="J53" s="4" t="s">
        <v>9</v>
      </c>
      <c r="K53" s="37" t="s">
        <v>10</v>
      </c>
      <c r="L53" s="33" t="s">
        <v>11</v>
      </c>
      <c r="M53" s="33" t="s">
        <v>12</v>
      </c>
      <c r="N53" s="33" t="s">
        <v>13</v>
      </c>
      <c r="O53" s="33" t="s">
        <v>14</v>
      </c>
      <c r="P53" s="33" t="s">
        <v>15</v>
      </c>
      <c r="Q53" s="33" t="s">
        <v>16</v>
      </c>
      <c r="R53" s="40" t="s">
        <v>17</v>
      </c>
      <c r="S53" s="17" t="s">
        <v>28</v>
      </c>
      <c r="T53" s="17" t="s">
        <v>29</v>
      </c>
      <c r="U53" s="17" t="s">
        <v>30</v>
      </c>
      <c r="V53" s="38" t="s">
        <v>19</v>
      </c>
    </row>
    <row r="54" spans="1:22" ht="17" thickTop="1" x14ac:dyDescent="0.2">
      <c r="A54" s="5">
        <f t="shared" ref="A54:A60" si="8">A27</f>
        <v>111</v>
      </c>
      <c r="B54" s="10">
        <v>7</v>
      </c>
      <c r="C54" s="10">
        <v>7</v>
      </c>
      <c r="D54" s="10">
        <v>7</v>
      </c>
      <c r="E54" s="10">
        <v>7</v>
      </c>
      <c r="F54" s="10">
        <v>6</v>
      </c>
      <c r="G54" s="6"/>
      <c r="H54" s="7"/>
      <c r="I54" s="7"/>
      <c r="J54" s="8"/>
      <c r="K54" s="18">
        <f>COUNTIF(Table8[[#This Row],[A]:[E]], 1)</f>
        <v>0</v>
      </c>
      <c r="L54" s="19">
        <f>COUNTIF(Table8[[#This Row],[A]:[E]],"&lt;=2")</f>
        <v>0</v>
      </c>
      <c r="M54" s="19">
        <f>COUNTIF(Table8[[#This Row],[A]:[E]],"&lt;=3")</f>
        <v>0</v>
      </c>
      <c r="N54" s="19">
        <f>COUNTIF(Table8[[#This Row],[A]:[E]],"&lt;=4")</f>
        <v>0</v>
      </c>
      <c r="O54" s="19">
        <f>COUNTIF(Table8[[#This Row],[A]:[E]],"&lt;=5")</f>
        <v>0</v>
      </c>
      <c r="P54" s="19">
        <f>COUNTIF(Table8[[#This Row],[A]:[E]],"&lt;=6")</f>
        <v>1</v>
      </c>
      <c r="Q54" s="19">
        <f>COUNTIF(Table8[[#This Row],[A]:[E]],"&lt;=7")</f>
        <v>5</v>
      </c>
      <c r="R54" s="19">
        <f>COUNTIF(Table8[[#This Row],[A]:[E]],"&lt;=8")</f>
        <v>5</v>
      </c>
      <c r="S54" s="54">
        <f>SUMIF(Table8[[#This Row],[A]:[E]],"&lt;=FILL THIS IN")</f>
        <v>0</v>
      </c>
      <c r="T54" s="19"/>
      <c r="U54" s="30"/>
      <c r="V54" s="26">
        <v>7</v>
      </c>
    </row>
    <row r="55" spans="1:22" x14ac:dyDescent="0.2">
      <c r="A55" s="9">
        <f t="shared" si="8"/>
        <v>112</v>
      </c>
      <c r="B55" s="10">
        <v>4</v>
      </c>
      <c r="C55" s="10">
        <v>6</v>
      </c>
      <c r="D55" s="10">
        <v>1</v>
      </c>
      <c r="E55" s="10">
        <v>5</v>
      </c>
      <c r="F55" s="10">
        <v>5</v>
      </c>
      <c r="G55" s="10"/>
      <c r="H55" s="10"/>
      <c r="I55" s="10"/>
      <c r="J55" s="11"/>
      <c r="K55" s="25">
        <f>COUNTIF(Table8[[#This Row],[A]:[E]], 1)</f>
        <v>1</v>
      </c>
      <c r="L55" s="19">
        <f>COUNTIF(Table8[[#This Row],[A]:[E]],"&lt;=2")</f>
        <v>1</v>
      </c>
      <c r="M55" s="19">
        <f>COUNTIF(Table8[[#This Row],[A]:[E]],"&lt;=3")</f>
        <v>1</v>
      </c>
      <c r="N55" s="19">
        <f>COUNTIF(Table8[[#This Row],[A]:[E]],"&lt;=4")</f>
        <v>2</v>
      </c>
      <c r="O55" s="19">
        <f>COUNTIF(Table8[[#This Row],[A]:[E]],"&lt;=5")</f>
        <v>4</v>
      </c>
      <c r="P55" s="19">
        <f>COUNTIF(Table8[[#This Row],[A]:[E]],"&lt;=6")</f>
        <v>5</v>
      </c>
      <c r="Q55" s="19">
        <f>COUNTIF(Table8[[#This Row],[A]:[E]],"&lt;=7")</f>
        <v>5</v>
      </c>
      <c r="R55" s="19">
        <f>COUNTIF(Table8[[#This Row],[A]:[E]],"&lt;=8")</f>
        <v>5</v>
      </c>
      <c r="S55" s="19">
        <f>SUMIF(Table8[[#This Row],[A]:[E]],"&lt;=FILL THIS IN")</f>
        <v>0</v>
      </c>
      <c r="T55" s="19"/>
      <c r="U55" s="30"/>
      <c r="V55" s="26">
        <v>4</v>
      </c>
    </row>
    <row r="56" spans="1:22" x14ac:dyDescent="0.2">
      <c r="A56" s="9">
        <f t="shared" si="8"/>
        <v>113</v>
      </c>
      <c r="B56" s="10">
        <v>2</v>
      </c>
      <c r="C56" s="10">
        <v>2</v>
      </c>
      <c r="D56" s="10">
        <v>3</v>
      </c>
      <c r="E56" s="10">
        <v>2</v>
      </c>
      <c r="F56" s="10">
        <v>1</v>
      </c>
      <c r="G56" s="10"/>
      <c r="H56" s="10"/>
      <c r="I56" s="10"/>
      <c r="J56" s="11"/>
      <c r="K56" s="25">
        <f>COUNTIF(Table8[[#This Row],[A]:[E]], 1)</f>
        <v>1</v>
      </c>
      <c r="L56" s="19">
        <f>COUNTIF(Table8[[#This Row],[A]:[E]],"&lt;=2")</f>
        <v>4</v>
      </c>
      <c r="M56" s="19">
        <f>COUNTIF(Table8[[#This Row],[A]:[E]],"&lt;=3")</f>
        <v>5</v>
      </c>
      <c r="N56" s="19">
        <f>COUNTIF(Table8[[#This Row],[A]:[E]],"&lt;=4")</f>
        <v>5</v>
      </c>
      <c r="O56" s="19">
        <f>COUNTIF(Table8[[#This Row],[A]:[E]],"&lt;=5")</f>
        <v>5</v>
      </c>
      <c r="P56" s="19">
        <f>COUNTIF(Table8[[#This Row],[A]:[E]],"&lt;=6")</f>
        <v>5</v>
      </c>
      <c r="Q56" s="19">
        <f>COUNTIF(Table8[[#This Row],[A]:[E]],"&lt;=7")</f>
        <v>5</v>
      </c>
      <c r="R56" s="19">
        <f>COUNTIF(Table8[[#This Row],[A]:[E]],"&lt;=8")</f>
        <v>5</v>
      </c>
      <c r="S56" s="19">
        <f>SUMIF(Table8[[#This Row],[A]:[E]],"&lt;=FILL THIS IN")</f>
        <v>0</v>
      </c>
      <c r="T56" s="19"/>
      <c r="U56" s="30"/>
      <c r="V56" s="26">
        <v>2</v>
      </c>
    </row>
    <row r="57" spans="1:22" x14ac:dyDescent="0.2">
      <c r="A57" s="9">
        <f t="shared" si="8"/>
        <v>114</v>
      </c>
      <c r="B57" s="10">
        <v>3</v>
      </c>
      <c r="C57" s="10">
        <v>4</v>
      </c>
      <c r="D57" s="10">
        <v>4</v>
      </c>
      <c r="E57" s="10">
        <v>3</v>
      </c>
      <c r="F57" s="10">
        <v>3</v>
      </c>
      <c r="G57" s="10"/>
      <c r="H57" s="10"/>
      <c r="I57" s="10"/>
      <c r="J57" s="11"/>
      <c r="K57" s="25">
        <f>COUNTIF(Table8[[#This Row],[A]:[E]], 1)</f>
        <v>0</v>
      </c>
      <c r="L57" s="19">
        <f>COUNTIF(Table8[[#This Row],[A]:[E]],"&lt;=2")</f>
        <v>0</v>
      </c>
      <c r="M57" s="19">
        <f>COUNTIF(Table8[[#This Row],[A]:[E]],"&lt;=3")</f>
        <v>3</v>
      </c>
      <c r="N57" s="19">
        <f>COUNTIF(Table8[[#This Row],[A]:[E]],"&lt;=4")</f>
        <v>5</v>
      </c>
      <c r="O57" s="19">
        <f>COUNTIF(Table8[[#This Row],[A]:[E]],"&lt;=5")</f>
        <v>5</v>
      </c>
      <c r="P57" s="19">
        <f>COUNTIF(Table8[[#This Row],[A]:[E]],"&lt;=6")</f>
        <v>5</v>
      </c>
      <c r="Q57" s="19">
        <f>COUNTIF(Table8[[#This Row],[A]:[E]],"&lt;=7")</f>
        <v>5</v>
      </c>
      <c r="R57" s="19">
        <f>COUNTIF(Table8[[#This Row],[A]:[E]],"&lt;=8")</f>
        <v>5</v>
      </c>
      <c r="S57" s="19">
        <f>SUMIF(Table8[[#This Row],[A]:[E]],"&lt;=FILL THIS IN")</f>
        <v>0</v>
      </c>
      <c r="T57" s="19"/>
      <c r="U57" s="30"/>
      <c r="V57" s="26">
        <v>3</v>
      </c>
    </row>
    <row r="58" spans="1:22" x14ac:dyDescent="0.2">
      <c r="A58" s="9">
        <f t="shared" si="8"/>
        <v>115</v>
      </c>
      <c r="B58" s="10">
        <v>1</v>
      </c>
      <c r="C58" s="10">
        <v>1</v>
      </c>
      <c r="D58" s="10">
        <v>2</v>
      </c>
      <c r="E58" s="10">
        <v>1</v>
      </c>
      <c r="F58" s="10">
        <v>2</v>
      </c>
      <c r="G58" s="10"/>
      <c r="H58" s="10"/>
      <c r="I58" s="10"/>
      <c r="J58" s="11"/>
      <c r="K58" s="27">
        <f>COUNTIF(Table8[[#This Row],[A]:[E]], 1)</f>
        <v>3</v>
      </c>
      <c r="L58" s="21">
        <f>COUNTIF(Table8[[#This Row],[A]:[E]],"&lt;=2")</f>
        <v>5</v>
      </c>
      <c r="M58" s="21">
        <f>COUNTIF(Table8[[#This Row],[A]:[E]],"&lt;=3")</f>
        <v>5</v>
      </c>
      <c r="N58" s="21">
        <f>COUNTIF(Table8[[#This Row],[A]:[E]],"&lt;=4")</f>
        <v>5</v>
      </c>
      <c r="O58" s="21">
        <f>COUNTIF(Table8[[#This Row],[A]:[E]],"&lt;=5")</f>
        <v>5</v>
      </c>
      <c r="P58" s="21">
        <f>COUNTIF(Table8[[#This Row],[A]:[E]],"&lt;=6")</f>
        <v>5</v>
      </c>
      <c r="Q58" s="21">
        <f>COUNTIF(Table8[[#This Row],[A]:[E]],"&lt;=7")</f>
        <v>5</v>
      </c>
      <c r="R58" s="21">
        <f>COUNTIF(Table8[[#This Row],[A]:[E]],"&lt;=8")</f>
        <v>5</v>
      </c>
      <c r="S58" s="21">
        <f>SUMIF(Table8[[#This Row],[A]:[E]],"&lt;=FILL THIS IN")</f>
        <v>0</v>
      </c>
      <c r="T58" s="21"/>
      <c r="U58" s="31"/>
      <c r="V58" s="34">
        <v>1</v>
      </c>
    </row>
    <row r="59" spans="1:22" x14ac:dyDescent="0.2">
      <c r="A59" s="9">
        <f t="shared" si="8"/>
        <v>116</v>
      </c>
      <c r="B59" s="10">
        <v>5</v>
      </c>
      <c r="C59" s="10">
        <v>5</v>
      </c>
      <c r="D59" s="10">
        <v>6</v>
      </c>
      <c r="E59" s="10">
        <v>4</v>
      </c>
      <c r="F59" s="10">
        <v>4</v>
      </c>
      <c r="G59" s="10"/>
      <c r="H59" s="10"/>
      <c r="I59" s="10"/>
      <c r="J59" s="11"/>
      <c r="K59" s="25">
        <f>COUNTIF(Table8[[#This Row],[A]:[E]], 1)</f>
        <v>0</v>
      </c>
      <c r="L59" s="19">
        <f>COUNTIF(Table8[[#This Row],[A]:[E]],"&lt;=2")</f>
        <v>0</v>
      </c>
      <c r="M59" s="19">
        <f>COUNTIF(Table8[[#This Row],[A]:[E]],"&lt;=3")</f>
        <v>0</v>
      </c>
      <c r="N59" s="19">
        <f>COUNTIF(Table8[[#This Row],[A]:[E]],"&lt;=4")</f>
        <v>2</v>
      </c>
      <c r="O59" s="19">
        <f>COUNTIF(Table8[[#This Row],[A]:[E]],"&lt;=5")</f>
        <v>4</v>
      </c>
      <c r="P59" s="19">
        <f>COUNTIF(Table8[[#This Row],[A]:[E]],"&lt;=6")</f>
        <v>5</v>
      </c>
      <c r="Q59" s="19">
        <f>COUNTIF(Table8[[#This Row],[A]:[E]],"&lt;=7")</f>
        <v>5</v>
      </c>
      <c r="R59" s="19">
        <f>COUNTIF(Table8[[#This Row],[A]:[E]],"&lt;=8")</f>
        <v>5</v>
      </c>
      <c r="S59" s="19">
        <f>SUMIF(Table8[[#This Row],[A]:[E]],"&lt;=FILL THIS IN")</f>
        <v>0</v>
      </c>
      <c r="T59" s="19"/>
      <c r="U59" s="30"/>
      <c r="V59" s="26">
        <v>5</v>
      </c>
    </row>
    <row r="60" spans="1:22" ht="17" thickBot="1" x14ac:dyDescent="0.25">
      <c r="A60" s="12">
        <f t="shared" si="8"/>
        <v>117</v>
      </c>
      <c r="B60" s="13">
        <v>6</v>
      </c>
      <c r="C60" s="13">
        <v>3</v>
      </c>
      <c r="D60" s="13">
        <v>5</v>
      </c>
      <c r="E60" s="13">
        <v>6</v>
      </c>
      <c r="F60" s="13">
        <v>7</v>
      </c>
      <c r="G60" s="13"/>
      <c r="H60" s="13"/>
      <c r="I60" s="13"/>
      <c r="J60" s="14"/>
      <c r="K60" s="28">
        <f>COUNTIF(Table8[[#This Row],[A]:[E]], 1)</f>
        <v>0</v>
      </c>
      <c r="L60" s="29">
        <f>COUNTIF(Table8[[#This Row],[A]:[E]],"&lt;=2")</f>
        <v>0</v>
      </c>
      <c r="M60" s="29">
        <f>COUNTIF(Table8[[#This Row],[A]:[E]],"&lt;=3")</f>
        <v>1</v>
      </c>
      <c r="N60" s="29">
        <f>COUNTIF(Table8[[#This Row],[A]:[E]],"&lt;=4")</f>
        <v>1</v>
      </c>
      <c r="O60" s="29">
        <f>COUNTIF(Table8[[#This Row],[A]:[E]],"&lt;=5")</f>
        <v>2</v>
      </c>
      <c r="P60" s="29">
        <f>COUNTIF(Table8[[#This Row],[A]:[E]],"&lt;=6")</f>
        <v>4</v>
      </c>
      <c r="Q60" s="29">
        <f>COUNTIF(Table8[[#This Row],[A]:[E]],"&lt;=7")</f>
        <v>5</v>
      </c>
      <c r="R60" s="29">
        <f>COUNTIF(Table8[[#This Row],[A]:[E]],"&lt;=8")</f>
        <v>5</v>
      </c>
      <c r="S60" s="29">
        <f>SUMIF(Table8[[#This Row],[A]:[E]],"&lt;=FILL THIS IN")</f>
        <v>0</v>
      </c>
      <c r="T60" s="29"/>
      <c r="U60" s="35"/>
      <c r="V60" s="36">
        <v>6</v>
      </c>
    </row>
    <row r="61" spans="1:22" ht="17" thickTop="1" x14ac:dyDescent="0.2"/>
  </sheetData>
  <mergeCells count="12">
    <mergeCell ref="AC38:AF38"/>
    <mergeCell ref="A52:J52"/>
    <mergeCell ref="K52:V52"/>
    <mergeCell ref="K43:V43"/>
    <mergeCell ref="A43:J43"/>
    <mergeCell ref="X38:AB38"/>
    <mergeCell ref="K25:V25"/>
    <mergeCell ref="X25:AF25"/>
    <mergeCell ref="X37:AF37"/>
    <mergeCell ref="A25:J25"/>
    <mergeCell ref="A34:J34"/>
    <mergeCell ref="K34:V34"/>
  </mergeCells>
  <pageMargins left="0.7" right="0.7" top="0.75" bottom="0.75" header="0.3" footer="0.3"/>
  <pageSetup orientation="portrait" horizontalDpi="0" verticalDpi="0"/>
  <drawing r:id="rId1"/>
  <tableParts count="8">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McPherson, Adam</dc:creator>
  <cp:lastModifiedBy>McPherson, Adam</cp:lastModifiedBy>
  <dcterms:created xsi:type="dcterms:W3CDTF">2018-02-20T17:23:49Z</dcterms:created>
  <dcterms:modified xsi:type="dcterms:W3CDTF">2018-03-15T05:51:24Z</dcterms:modified>
</cp:coreProperties>
</file>