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quelettes" sheetId="4" r:id="rId1"/>
    <sheet name="ex1" sheetId="1" r:id="rId2"/>
    <sheet name="ex2" sheetId="2" r:id="rId3"/>
    <sheet name="ex3" sheetId="3" r:id="rId4"/>
    <sheet name="ex5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6" l="1"/>
  <c r="B4" i="6"/>
  <c r="B12" i="6" s="1"/>
  <c r="Q18" i="6"/>
  <c r="G14" i="6"/>
  <c r="Q17" i="6"/>
  <c r="A5" i="6"/>
  <c r="P11" i="6"/>
  <c r="H19" i="6"/>
  <c r="P10" i="6"/>
  <c r="B3" i="6"/>
  <c r="E15" i="6"/>
  <c r="P3" i="6"/>
  <c r="E14" i="6"/>
  <c r="A12" i="6"/>
  <c r="F47" i="6"/>
  <c r="E47" i="6"/>
  <c r="D47" i="6"/>
  <c r="C47" i="6"/>
  <c r="N40" i="6"/>
  <c r="L40" i="6"/>
  <c r="K40" i="6"/>
  <c r="L41" i="6" s="1"/>
  <c r="O40" i="6"/>
  <c r="O41" i="6" l="1"/>
  <c r="O42" i="6" s="1"/>
  <c r="L42" i="6"/>
  <c r="O32" i="3"/>
  <c r="O33" i="3"/>
  <c r="O34" i="3"/>
  <c r="N32" i="3"/>
  <c r="N33" i="3"/>
  <c r="N34" i="3"/>
  <c r="N35" i="3"/>
  <c r="N36" i="3"/>
  <c r="N37" i="3"/>
  <c r="L32" i="3"/>
  <c r="K40" i="3"/>
  <c r="L40" i="3"/>
  <c r="F47" i="3"/>
  <c r="E47" i="3"/>
  <c r="D47" i="3"/>
  <c r="C47" i="3"/>
  <c r="B12" i="3"/>
  <c r="A12" i="3"/>
  <c r="S12" i="2"/>
  <c r="S13" i="2"/>
  <c r="S14" i="2"/>
  <c r="R12" i="2"/>
  <c r="R17" i="2" s="1"/>
  <c r="R13" i="2"/>
  <c r="R14" i="2"/>
  <c r="R15" i="2"/>
  <c r="R16" i="2"/>
  <c r="P19" i="2"/>
  <c r="P18" i="2"/>
  <c r="P17" i="2"/>
  <c r="O17" i="2"/>
  <c r="P12" i="2"/>
  <c r="O15" i="2"/>
  <c r="O14" i="2"/>
  <c r="O13" i="2"/>
  <c r="O12" i="2"/>
  <c r="H20" i="2"/>
  <c r="J16" i="2"/>
  <c r="B11" i="2"/>
  <c r="B12" i="2" s="1"/>
  <c r="A11" i="2"/>
  <c r="K10" i="2"/>
  <c r="N40" i="3" l="1"/>
  <c r="O40" i="3"/>
  <c r="S17" i="2"/>
  <c r="S18" i="2" s="1"/>
  <c r="S19" i="2" s="1"/>
  <c r="L41" i="3"/>
  <c r="L42" i="3" s="1"/>
  <c r="B12" i="1"/>
  <c r="A12" i="1"/>
  <c r="A20" i="1"/>
  <c r="B20" i="1"/>
  <c r="A21" i="1" s="1"/>
  <c r="O41" i="3" l="1"/>
  <c r="O42" i="3" s="1"/>
</calcChain>
</file>

<file path=xl/sharedStrings.xml><?xml version="1.0" encoding="utf-8"?>
<sst xmlns="http://schemas.openxmlformats.org/spreadsheetml/2006/main" count="257" uniqueCount="77">
  <si>
    <t>Débit(depot)</t>
  </si>
  <si>
    <t>Crédit(retrait)</t>
  </si>
  <si>
    <t>Débit</t>
  </si>
  <si>
    <t>Crédit</t>
  </si>
  <si>
    <t>512 Banque</t>
  </si>
  <si>
    <t>101 Capital</t>
  </si>
  <si>
    <t>2155 Machine outil</t>
  </si>
  <si>
    <t>2110 Terrain</t>
  </si>
  <si>
    <t>607 Achats Marchandises</t>
  </si>
  <si>
    <t>707 Ventes Marchandises</t>
  </si>
  <si>
    <t>6061 Achat Essence</t>
  </si>
  <si>
    <t>Compte de résultat</t>
  </si>
  <si>
    <t>Bilan</t>
  </si>
  <si>
    <t>Charges (Depenses 6)</t>
  </si>
  <si>
    <t>Produits (Recettes 7)</t>
  </si>
  <si>
    <t>Actif (biens)</t>
  </si>
  <si>
    <t>Passif (Dettes)</t>
  </si>
  <si>
    <t>Mat. Informatique</t>
  </si>
  <si>
    <t>Solde</t>
  </si>
  <si>
    <t>solde</t>
  </si>
  <si>
    <t>607 Achats Mses</t>
  </si>
  <si>
    <t>707 Ventes Mses</t>
  </si>
  <si>
    <t>2182 Mat. Transport</t>
  </si>
  <si>
    <t>164 Emprunt</t>
  </si>
  <si>
    <t>411 Clients</t>
  </si>
  <si>
    <t>6064 Achat Four. Bureau</t>
  </si>
  <si>
    <t>530 Caisse</t>
  </si>
  <si>
    <t>401 Fournisseurs</t>
  </si>
  <si>
    <t>6068 Achat timbre poste</t>
  </si>
  <si>
    <t>total</t>
  </si>
  <si>
    <t>perte</t>
  </si>
  <si>
    <t>2155 Mat. Industriel</t>
  </si>
  <si>
    <t>370 Stock Mses</t>
  </si>
  <si>
    <t>603 Variation Stock</t>
  </si>
  <si>
    <t>28182 ammortis. Trans</t>
  </si>
  <si>
    <t>626 Téléphone</t>
  </si>
  <si>
    <t>282155 ammortis. Indus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</si>
  <si>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</si>
  <si>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</si>
  <si>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</si>
  <si>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</si>
  <si>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</si>
  <si>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</si>
  <si>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</si>
  <si>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capital</t>
  </si>
  <si>
    <t>emprunt</t>
  </si>
  <si>
    <t>stock mses</t>
  </si>
  <si>
    <t>frs mses</t>
  </si>
  <si>
    <t>frs immo</t>
  </si>
  <si>
    <t>client</t>
  </si>
  <si>
    <t>Var stock</t>
  </si>
  <si>
    <t>achat mses</t>
  </si>
  <si>
    <t>telephone</t>
  </si>
  <si>
    <t>vente mses</t>
  </si>
  <si>
    <t>mat indus</t>
  </si>
  <si>
    <t>mat transport</t>
  </si>
  <si>
    <t>dotation amortiss</t>
  </si>
  <si>
    <t>amortiss transport</t>
  </si>
  <si>
    <t>amort indus</t>
  </si>
  <si>
    <t>banque</t>
  </si>
  <si>
    <t>404 Fournisseurs d'immob</t>
  </si>
  <si>
    <t>401 Fournisseurs Mses</t>
  </si>
  <si>
    <t>681 Dotation amortiss.</t>
  </si>
  <si>
    <t>Compte</t>
  </si>
  <si>
    <t xml:space="preserve">Débit </t>
  </si>
  <si>
    <t>Charges (dépenses 6)</t>
  </si>
  <si>
    <t>Montant</t>
  </si>
  <si>
    <t>Produits (recettes 7)</t>
  </si>
  <si>
    <t>résultat</t>
  </si>
  <si>
    <t>Passif (dettes)</t>
  </si>
  <si>
    <t>44562 – TVA Immob</t>
  </si>
  <si>
    <t xml:space="preserve"> 44566 – TVA ABS</t>
  </si>
  <si>
    <t xml:space="preserve"> 44572 – TVA collectée</t>
  </si>
  <si>
    <t>160 Emprunt</t>
  </si>
  <si>
    <t xml:space="preserve">a credit </t>
  </si>
  <si>
    <t>fournisseur</t>
  </si>
  <si>
    <t xml:space="preserve">par banque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</si>
</sst>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Border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right" vertical="center"/>
    </xf>
    <xf numFmtId="165" fontId="3" fillId="0" borderId="2" xfId="0" applyNumberFormat="1" applyFont="1" applyBorder="1"/>
    <xf numFmtId="2" fontId="3" fillId="0" borderId="0" xfId="0" applyNumberFormat="1" applyFont="1" applyBorder="1"/>
    <xf numFmtId="2" fontId="3" fillId="0" borderId="0" xfId="0" applyNumberFormat="1" applyFont="1"/>
    <xf numFmtId="165" fontId="3" fillId="0" borderId="3" xfId="0" applyNumberFormat="1" applyFont="1" applyBorder="1"/>
    <xf numFmtId="2" fontId="2" fillId="0" borderId="0" xfId="0" applyNumberFormat="1" applyFont="1" applyBorder="1" applyAlignment="1"/>
    <xf numFmtId="165" fontId="3" fillId="0" borderId="0" xfId="0" applyNumberFormat="1" applyFont="1" applyBorder="1"/>
    <xf numFmtId="2" fontId="2" fillId="0" borderId="1" xfId="0" applyNumberFormat="1" applyFont="1" applyBorder="1" applyAlignment="1"/>
    <xf numFmtId="2" fontId="3" fillId="0" borderId="2" xfId="0" applyNumberFormat="1" applyFont="1" applyBorder="1"/>
    <xf numFmtId="2" fontId="4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/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/>
    <xf numFmtId="165" fontId="5" fillId="0" borderId="3" xfId="0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0" fontId="4" fillId="0" borderId="4" xfId="0" applyFont="1" applyBorder="1"/>
    <xf numFmtId="165" fontId="4" fillId="0" borderId="4" xfId="0" applyNumberFormat="1" applyFont="1" applyBorder="1"/>
    <xf numFmtId="2" fontId="3" fillId="0" borderId="0" xfId="0" applyNumberFormat="1" applyFont="1" applyAlignment="1">
      <alignment horizontal="right"/>
    </xf>
    <xf numFmtId="44" fontId="2" fillId="0" borderId="0" xfId="0" applyNumberFormat="1" applyFont="1" applyBorder="1" applyAlignment="1">
      <alignment horizontal="center" vertical="center"/>
    </xf>
    <xf numFmtId="44" fontId="3" fillId="0" borderId="0" xfId="0" applyNumberFormat="1" applyFont="1"/>
    <xf numFmtId="44" fontId="2" fillId="0" borderId="1" xfId="0" applyNumberFormat="1" applyFont="1" applyBorder="1" applyAlignment="1">
      <alignment vertical="center"/>
    </xf>
    <xf numFmtId="44" fontId="2" fillId="0" borderId="1" xfId="0" applyNumberFormat="1" applyFont="1" applyBorder="1" applyAlignment="1">
      <alignment horizontal="right" vertical="center"/>
    </xf>
    <xf numFmtId="44" fontId="3" fillId="0" borderId="0" xfId="0" applyNumberFormat="1" applyFont="1" applyBorder="1"/>
    <xf numFmtId="44" fontId="2" fillId="0" borderId="0" xfId="0" applyNumberFormat="1" applyFont="1" applyBorder="1" applyAlignment="1">
      <alignment horizontal="right" vertical="center"/>
    </xf>
    <xf numFmtId="44" fontId="3" fillId="0" borderId="2" xfId="0" applyNumberFormat="1" applyFont="1" applyBorder="1"/>
    <xf numFmtId="44" fontId="3" fillId="0" borderId="0" xfId="0" applyNumberFormat="1" applyFont="1" applyBorder="1" applyAlignment="1">
      <alignment horizontal="right"/>
    </xf>
    <xf numFmtId="44" fontId="3" fillId="0" borderId="2" xfId="1" applyNumberFormat="1" applyFont="1" applyBorder="1"/>
    <xf numFmtId="44" fontId="3" fillId="0" borderId="0" xfId="1" applyNumberFormat="1" applyFont="1" applyBorder="1" applyAlignment="1">
      <alignment horizontal="center" vertical="center"/>
    </xf>
    <xf numFmtId="44" fontId="3" fillId="0" borderId="2" xfId="1" applyNumberFormat="1" applyFont="1" applyBorder="1" applyAlignment="1">
      <alignment horizontal="center" vertical="center"/>
    </xf>
    <xf numFmtId="44" fontId="3" fillId="0" borderId="5" xfId="0" applyNumberFormat="1" applyFont="1" applyBorder="1"/>
    <xf numFmtId="44" fontId="3" fillId="0" borderId="6" xfId="1" applyNumberFormat="1" applyFont="1" applyBorder="1"/>
    <xf numFmtId="44" fontId="3" fillId="0" borderId="3" xfId="0" applyNumberFormat="1" applyFont="1" applyBorder="1"/>
    <xf numFmtId="44" fontId="3" fillId="0" borderId="0" xfId="0" applyNumberFormat="1" applyFont="1" applyBorder="1" applyAlignment="1">
      <alignment horizontal="right" vertical="center"/>
    </xf>
    <xf numFmtId="44" fontId="3" fillId="0" borderId="3" xfId="1" applyNumberFormat="1" applyFont="1" applyBorder="1"/>
    <xf numFmtId="44" fontId="3" fillId="0" borderId="3" xfId="0" applyNumberFormat="1" applyFont="1" applyBorder="1" applyAlignment="1">
      <alignment horizontal="right" vertical="center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1" applyNumberFormat="1" applyFont="1" applyBorder="1"/>
    <xf numFmtId="44" fontId="3" fillId="0" borderId="0" xfId="0" applyNumberFormat="1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right" vertical="center"/>
    </xf>
    <xf numFmtId="44" fontId="2" fillId="0" borderId="0" xfId="0" applyNumberFormat="1" applyFont="1" applyBorder="1" applyAlignment="1"/>
    <xf numFmtId="44" fontId="2" fillId="0" borderId="0" xfId="0" applyNumberFormat="1" applyFont="1" applyBorder="1" applyAlignment="1">
      <alignment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4" xfId="0" applyNumberFormat="1" applyFont="1" applyFill="1" applyBorder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/>
    </xf>
    <xf numFmtId="44" fontId="3" fillId="0" borderId="4" xfId="0" applyNumberFormat="1" applyFont="1" applyBorder="1"/>
    <xf numFmtId="44" fontId="3" fillId="0" borderId="4" xfId="1" applyNumberFormat="1" applyFont="1" applyBorder="1"/>
    <xf numFmtId="44" fontId="3" fillId="0" borderId="4" xfId="1" applyNumberFormat="1" applyFont="1" applyBorder="1" applyAlignment="1">
      <alignment horizontal="center" vertical="center"/>
    </xf>
    <xf numFmtId="44" fontId="2" fillId="0" borderId="1" xfId="0" applyNumberFormat="1" applyFont="1" applyBorder="1" applyAlignment="1"/>
    <xf numFmtId="44" fontId="3" fillId="0" borderId="3" xfId="1" applyNumberFormat="1" applyFont="1" applyBorder="1" applyAlignment="1">
      <alignment horizontal="center" vertical="center"/>
    </xf>
    <xf numFmtId="44" fontId="4" fillId="0" borderId="4" xfId="0" applyNumberFormat="1" applyFont="1" applyBorder="1"/>
    <xf numFmtId="44" fontId="3" fillId="0" borderId="10" xfId="0" applyNumberFormat="1" applyFont="1" applyFill="1" applyBorder="1" applyAlignment="1">
      <alignment horizontal="center" vertical="center"/>
    </xf>
    <xf numFmtId="44" fontId="2" fillId="0" borderId="4" xfId="0" applyNumberFormat="1" applyFont="1" applyBorder="1" applyAlignment="1">
      <alignment horizontal="right"/>
    </xf>
    <xf numFmtId="44" fontId="2" fillId="0" borderId="4" xfId="1" applyNumberFormat="1" applyFont="1" applyBorder="1"/>
    <xf numFmtId="44" fontId="0" fillId="0" borderId="0" xfId="0" applyNumberFormat="1"/>
    <xf numFmtId="44" fontId="6" fillId="0" borderId="0" xfId="0" applyNumberFormat="1" applyFont="1" applyAlignment="1">
      <alignment horizontal="left"/>
    </xf>
    <xf numFmtId="44" fontId="6" fillId="0" borderId="0" xfId="0" applyNumberFormat="1" applyFont="1" applyAlignment="1">
      <alignment horizontal="right"/>
    </xf>
    <xf numFmtId="44" fontId="6" fillId="0" borderId="4" xfId="0" applyNumberFormat="1" applyFont="1" applyBorder="1"/>
    <xf numFmtId="44" fontId="6" fillId="0" borderId="4" xfId="0" applyNumberFormat="1" applyFont="1" applyBorder="1" applyAlignment="1">
      <alignment horizontal="center"/>
    </xf>
    <xf numFmtId="44" fontId="0" fillId="0" borderId="2" xfId="0" applyNumberFormat="1" applyBorder="1"/>
    <xf numFmtId="44" fontId="0" fillId="0" borderId="5" xfId="0" applyNumberFormat="1" applyBorder="1"/>
    <xf numFmtId="44" fontId="0" fillId="0" borderId="11" xfId="0" applyNumberFormat="1" applyBorder="1"/>
    <xf numFmtId="44" fontId="0" fillId="0" borderId="3" xfId="0" applyNumberFormat="1" applyBorder="1"/>
    <xf numFmtId="44" fontId="0" fillId="0" borderId="10" xfId="0" applyNumberFormat="1" applyBorder="1"/>
    <xf numFmtId="44" fontId="6" fillId="0" borderId="10" xfId="0" applyNumberFormat="1" applyFont="1" applyBorder="1"/>
    <xf numFmtId="44" fontId="7" fillId="0" borderId="12" xfId="0" applyNumberFormat="1" applyFont="1" applyBorder="1"/>
    <xf numFmtId="44" fontId="0" fillId="0" borderId="4" xfId="0" applyNumberFormat="1" applyBorder="1"/>
    <xf numFmtId="44" fontId="6" fillId="0" borderId="0" xfId="0" applyNumberFormat="1" applyFont="1" applyAlignment="1">
      <alignment horizontal="center"/>
    </xf>
    <xf numFmtId="44" fontId="6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4" xfId="0" applyNumberFormat="1" applyFont="1" applyFill="1" applyBorder="1" applyAlignment="1">
      <alignment horizontal="center" vertical="center"/>
    </xf>
    <xf numFmtId="44" fontId="3" fillId="0" borderId="0" xfId="0" applyNumberFormat="1" applyFont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2" fillId="0" borderId="7" xfId="0" applyNumberFormat="1" applyFont="1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T/S2/M2203%20-%20Compta/C1/2021%20Applications%201%20&#224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C11" sqref="C11"/>
    </sheetView>
  </sheetViews>
  <sheetFormatPr baseColWidth="10" defaultRowHeight="15" x14ac:dyDescent="0.25"/>
  <cols>
    <col min="1" max="4" width="11.42578125" style="69"/>
    <col min="5" max="8" width="19.28515625" style="69" customWidth="1"/>
    <col min="9" max="9" width="11.42578125" style="69"/>
    <col min="10" max="13" width="20.7109375" style="69" customWidth="1"/>
    <col min="14" max="16384" width="11.42578125" style="69"/>
  </cols>
  <sheetData>
    <row r="2" spans="2:13" x14ac:dyDescent="0.25">
      <c r="B2" s="82" t="s">
        <v>63</v>
      </c>
      <c r="C2" s="82"/>
      <c r="E2" s="83" t="s">
        <v>11</v>
      </c>
      <c r="F2" s="83"/>
      <c r="G2" s="83"/>
      <c r="H2" s="83"/>
      <c r="J2" s="83" t="s">
        <v>12</v>
      </c>
      <c r="K2" s="83"/>
      <c r="L2" s="83"/>
      <c r="M2" s="83"/>
    </row>
    <row r="3" spans="2:13" x14ac:dyDescent="0.25">
      <c r="B3" s="70" t="s">
        <v>64</v>
      </c>
      <c r="C3" s="71" t="s">
        <v>3</v>
      </c>
      <c r="E3" s="72" t="s">
        <v>65</v>
      </c>
      <c r="F3" s="73" t="s">
        <v>66</v>
      </c>
      <c r="G3" s="72" t="s">
        <v>67</v>
      </c>
      <c r="H3" s="73" t="s">
        <v>66</v>
      </c>
      <c r="J3" s="83" t="s">
        <v>15</v>
      </c>
      <c r="K3" s="83"/>
      <c r="L3" s="83" t="s">
        <v>69</v>
      </c>
      <c r="M3" s="83"/>
    </row>
    <row r="4" spans="2:13" x14ac:dyDescent="0.25">
      <c r="B4" s="74"/>
      <c r="C4" s="75"/>
      <c r="F4" s="76"/>
      <c r="H4" s="76"/>
      <c r="J4" s="73" t="s">
        <v>63</v>
      </c>
      <c r="K4" s="73" t="s">
        <v>66</v>
      </c>
      <c r="L4" s="73" t="s">
        <v>63</v>
      </c>
      <c r="M4" s="73" t="s">
        <v>66</v>
      </c>
    </row>
    <row r="5" spans="2:13" x14ac:dyDescent="0.25">
      <c r="B5" s="77"/>
      <c r="F5" s="78"/>
      <c r="H5" s="78"/>
      <c r="K5" s="76"/>
      <c r="M5" s="76"/>
    </row>
    <row r="6" spans="2:13" x14ac:dyDescent="0.25">
      <c r="B6" s="77"/>
      <c r="F6" s="78"/>
      <c r="H6" s="78"/>
      <c r="K6" s="78"/>
      <c r="M6" s="78"/>
    </row>
    <row r="7" spans="2:13" x14ac:dyDescent="0.25">
      <c r="B7" s="77"/>
      <c r="F7" s="78"/>
      <c r="H7" s="78"/>
      <c r="K7" s="78"/>
      <c r="M7" s="78"/>
    </row>
    <row r="8" spans="2:13" x14ac:dyDescent="0.25">
      <c r="F8" s="78"/>
      <c r="H8" s="78"/>
      <c r="K8" s="78"/>
      <c r="M8" s="78"/>
    </row>
    <row r="9" spans="2:13" x14ac:dyDescent="0.25">
      <c r="F9" s="78"/>
      <c r="H9" s="78"/>
      <c r="K9" s="78"/>
      <c r="M9" s="78"/>
    </row>
    <row r="10" spans="2:13" x14ac:dyDescent="0.25">
      <c r="F10" s="78"/>
      <c r="H10" s="78"/>
      <c r="K10" s="78"/>
      <c r="M10" s="78"/>
    </row>
    <row r="11" spans="2:13" x14ac:dyDescent="0.25">
      <c r="F11" s="78"/>
      <c r="H11" s="78"/>
      <c r="K11" s="78"/>
      <c r="M11" s="78"/>
    </row>
    <row r="12" spans="2:13" x14ac:dyDescent="0.25">
      <c r="F12" s="79"/>
      <c r="H12" s="79"/>
      <c r="K12" s="78"/>
      <c r="M12" s="78"/>
    </row>
    <row r="13" spans="2:13" x14ac:dyDescent="0.25">
      <c r="E13" s="69" t="s">
        <v>68</v>
      </c>
      <c r="F13" s="80"/>
      <c r="H13" s="80"/>
      <c r="K13" s="78"/>
      <c r="M13" s="78"/>
    </row>
    <row r="14" spans="2:13" x14ac:dyDescent="0.25">
      <c r="F14" s="72"/>
      <c r="H14" s="72"/>
      <c r="K14" s="81"/>
      <c r="M14" s="81"/>
    </row>
  </sheetData>
  <mergeCells count="5">
    <mergeCell ref="B2:C2"/>
    <mergeCell ref="E2:H2"/>
    <mergeCell ref="J2:M2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17" sqref="G17"/>
    </sheetView>
  </sheetViews>
  <sheetFormatPr baseColWidth="10" defaultColWidth="9.140625" defaultRowHeight="14.25" x14ac:dyDescent="0.2"/>
  <cols>
    <col min="1" max="1" width="21.7109375" style="8" customWidth="1"/>
    <col min="2" max="2" width="19.5703125" style="8" customWidth="1"/>
    <col min="3" max="3" width="9.140625" style="8"/>
    <col min="4" max="4" width="17.85546875" style="8" customWidth="1"/>
    <col min="5" max="5" width="16.7109375" style="8" customWidth="1"/>
    <col min="6" max="6" width="9.140625" style="8"/>
    <col min="7" max="7" width="14.28515625" style="8" customWidth="1"/>
    <col min="8" max="8" width="13.85546875" style="8" customWidth="1"/>
    <col min="9" max="9" width="15.28515625" style="8" customWidth="1"/>
    <col min="10" max="10" width="18.85546875" style="8" customWidth="1"/>
    <col min="11" max="11" width="18.140625" style="8" customWidth="1"/>
    <col min="12" max="12" width="14.28515625" style="8" customWidth="1"/>
    <col min="13" max="13" width="12.85546875" style="8" customWidth="1"/>
    <col min="14" max="16384" width="9.140625" style="8"/>
  </cols>
  <sheetData>
    <row r="1" spans="1:12" ht="15" x14ac:dyDescent="0.25">
      <c r="A1" s="86" t="s">
        <v>4</v>
      </c>
      <c r="B1" s="86"/>
      <c r="C1" s="1"/>
      <c r="D1" s="87" t="s">
        <v>5</v>
      </c>
      <c r="E1" s="87"/>
      <c r="G1" s="87" t="s">
        <v>6</v>
      </c>
      <c r="H1" s="87"/>
      <c r="J1" s="84" t="s">
        <v>9</v>
      </c>
      <c r="K1" s="84"/>
    </row>
    <row r="2" spans="1:12" ht="15" x14ac:dyDescent="0.2">
      <c r="A2" s="9" t="s">
        <v>0</v>
      </c>
      <c r="B2" s="10" t="s">
        <v>1</v>
      </c>
      <c r="C2" s="11"/>
      <c r="D2" s="9" t="s">
        <v>2</v>
      </c>
      <c r="E2" s="10" t="s">
        <v>3</v>
      </c>
      <c r="G2" s="9" t="s">
        <v>2</v>
      </c>
      <c r="H2" s="10" t="s">
        <v>3</v>
      </c>
      <c r="J2" s="12" t="s">
        <v>2</v>
      </c>
      <c r="K2" s="13" t="s">
        <v>3</v>
      </c>
    </row>
    <row r="3" spans="1:12" x14ac:dyDescent="0.2">
      <c r="A3" s="14">
        <v>100000</v>
      </c>
      <c r="B3" s="5">
        <v>10000</v>
      </c>
      <c r="C3" s="15"/>
      <c r="D3" s="14"/>
      <c r="E3" s="5">
        <v>100000</v>
      </c>
      <c r="F3" s="16"/>
      <c r="G3" s="14">
        <v>10000</v>
      </c>
      <c r="H3" s="5"/>
      <c r="I3" s="16"/>
      <c r="J3" s="14"/>
      <c r="K3" s="5">
        <v>8000</v>
      </c>
    </row>
    <row r="4" spans="1:12" x14ac:dyDescent="0.2">
      <c r="A4" s="17">
        <v>8000</v>
      </c>
      <c r="B4" s="5">
        <v>30000</v>
      </c>
      <c r="C4" s="15"/>
      <c r="D4" s="17"/>
      <c r="E4" s="5"/>
      <c r="F4" s="16"/>
      <c r="G4" s="17"/>
      <c r="H4" s="5"/>
      <c r="I4" s="16"/>
      <c r="J4" s="17"/>
      <c r="K4" s="5"/>
    </row>
    <row r="5" spans="1:12" x14ac:dyDescent="0.2">
      <c r="A5" s="17"/>
      <c r="B5" s="5">
        <v>7000</v>
      </c>
      <c r="C5" s="15"/>
      <c r="D5" s="15"/>
      <c r="E5" s="15"/>
      <c r="F5" s="16"/>
      <c r="G5" s="16"/>
      <c r="H5" s="16"/>
      <c r="I5" s="16"/>
      <c r="J5" s="16"/>
      <c r="K5" s="16"/>
    </row>
    <row r="6" spans="1:12" ht="15" x14ac:dyDescent="0.25">
      <c r="A6" s="3"/>
      <c r="B6" s="5">
        <v>100</v>
      </c>
      <c r="C6" s="2"/>
      <c r="D6" s="84" t="s">
        <v>7</v>
      </c>
      <c r="E6" s="84"/>
      <c r="F6" s="16"/>
      <c r="G6" s="84" t="s">
        <v>8</v>
      </c>
      <c r="H6" s="84"/>
      <c r="I6" s="16"/>
    </row>
    <row r="7" spans="1:12" ht="15" x14ac:dyDescent="0.2">
      <c r="A7" s="17"/>
      <c r="B7" s="5">
        <v>4000</v>
      </c>
      <c r="C7" s="15"/>
      <c r="D7" s="12" t="s">
        <v>2</v>
      </c>
      <c r="E7" s="13" t="s">
        <v>3</v>
      </c>
      <c r="F7" s="16"/>
      <c r="G7" s="12" t="s">
        <v>2</v>
      </c>
      <c r="H7" s="13" t="s">
        <v>3</v>
      </c>
      <c r="I7" s="16"/>
    </row>
    <row r="8" spans="1:12" x14ac:dyDescent="0.2">
      <c r="A8" s="17"/>
      <c r="B8" s="5"/>
      <c r="C8" s="15"/>
      <c r="D8" s="14">
        <v>30000</v>
      </c>
      <c r="E8" s="5"/>
      <c r="F8" s="16"/>
      <c r="G8" s="14">
        <v>7000</v>
      </c>
      <c r="H8" s="5"/>
      <c r="I8" s="16"/>
    </row>
    <row r="9" spans="1:12" ht="15" x14ac:dyDescent="0.25">
      <c r="A9" s="17"/>
      <c r="B9" s="5"/>
      <c r="C9" s="15"/>
      <c r="D9" s="17"/>
      <c r="E9" s="5"/>
      <c r="F9" s="16"/>
      <c r="G9" s="17">
        <v>4000</v>
      </c>
      <c r="H9" s="5"/>
      <c r="I9" s="16"/>
      <c r="L9" s="18"/>
    </row>
    <row r="10" spans="1:12" x14ac:dyDescent="0.2">
      <c r="A10" s="17"/>
      <c r="B10" s="19"/>
      <c r="C10" s="15"/>
      <c r="D10" s="15"/>
      <c r="E10" s="15"/>
      <c r="F10" s="16"/>
      <c r="G10" s="16"/>
      <c r="H10" s="16"/>
      <c r="I10" s="16"/>
    </row>
    <row r="11" spans="1:12" ht="15" x14ac:dyDescent="0.2">
      <c r="A11" s="4"/>
      <c r="B11" s="6"/>
      <c r="C11" s="2"/>
      <c r="D11" s="2"/>
      <c r="E11" s="2"/>
      <c r="F11" s="16"/>
      <c r="G11" s="16"/>
      <c r="H11" s="16"/>
      <c r="I11" s="16"/>
    </row>
    <row r="12" spans="1:12" ht="15" x14ac:dyDescent="0.25">
      <c r="A12" s="17">
        <f>SUM(A3:A9)</f>
        <v>108000</v>
      </c>
      <c r="B12" s="5">
        <f>SUM(B3:B7)</f>
        <v>51100</v>
      </c>
      <c r="C12" s="15"/>
      <c r="D12" s="84" t="s">
        <v>10</v>
      </c>
      <c r="E12" s="84"/>
      <c r="F12" s="16"/>
      <c r="I12" s="16"/>
    </row>
    <row r="13" spans="1:12" ht="15" x14ac:dyDescent="0.2">
      <c r="A13" s="17"/>
      <c r="B13" s="5"/>
      <c r="C13" s="15"/>
      <c r="D13" s="12" t="s">
        <v>2</v>
      </c>
      <c r="E13" s="13" t="s">
        <v>3</v>
      </c>
      <c r="F13" s="16"/>
      <c r="I13" s="16"/>
    </row>
    <row r="14" spans="1:12" x14ac:dyDescent="0.2">
      <c r="A14" s="15"/>
      <c r="B14" s="7"/>
      <c r="C14" s="15"/>
      <c r="D14" s="14">
        <v>100</v>
      </c>
      <c r="E14" s="5"/>
      <c r="F14" s="16"/>
      <c r="G14" s="16"/>
      <c r="H14" s="16"/>
      <c r="I14" s="16"/>
    </row>
    <row r="15" spans="1:12" x14ac:dyDescent="0.2">
      <c r="A15" s="15"/>
      <c r="B15" s="15"/>
      <c r="C15" s="15"/>
      <c r="D15" s="17"/>
      <c r="E15" s="5"/>
      <c r="F15" s="16"/>
      <c r="G15" s="16"/>
      <c r="H15" s="16"/>
      <c r="I15" s="16"/>
    </row>
    <row r="16" spans="1:12" x14ac:dyDescent="0.2">
      <c r="A16" s="15"/>
      <c r="B16" s="15"/>
      <c r="C16" s="15"/>
      <c r="D16" s="15"/>
      <c r="E16" s="15"/>
      <c r="F16" s="16"/>
      <c r="G16" s="16"/>
      <c r="H16" s="16"/>
      <c r="I16" s="16"/>
    </row>
    <row r="17" spans="1:11" x14ac:dyDescent="0.2">
      <c r="A17" s="16"/>
      <c r="B17" s="16"/>
      <c r="C17" s="16"/>
      <c r="F17" s="16"/>
      <c r="G17" s="16"/>
      <c r="H17" s="16"/>
      <c r="I17" s="16"/>
      <c r="J17" s="16"/>
      <c r="K17" s="16"/>
    </row>
    <row r="18" spans="1:11" x14ac:dyDescent="0.2">
      <c r="A18" s="85" t="s">
        <v>11</v>
      </c>
      <c r="B18" s="85"/>
      <c r="C18" s="16"/>
      <c r="D18" s="85" t="s">
        <v>12</v>
      </c>
      <c r="E18" s="85"/>
      <c r="F18" s="16"/>
      <c r="G18" s="16"/>
      <c r="H18" s="16"/>
      <c r="I18" s="16"/>
      <c r="J18" s="16"/>
      <c r="K18" s="16"/>
    </row>
    <row r="19" spans="1:11" ht="15" x14ac:dyDescent="0.25">
      <c r="A19" s="20" t="s">
        <v>13</v>
      </c>
      <c r="B19" s="20" t="s">
        <v>14</v>
      </c>
      <c r="D19" s="20" t="s">
        <v>15</v>
      </c>
      <c r="E19" s="20" t="s">
        <v>16</v>
      </c>
      <c r="G19" s="16"/>
    </row>
    <row r="20" spans="1:11" x14ac:dyDescent="0.2">
      <c r="A20" s="21">
        <f>G8+G9+D14</f>
        <v>11100</v>
      </c>
      <c r="B20" s="16">
        <f>K3+K4</f>
        <v>8000</v>
      </c>
      <c r="D20" s="21"/>
      <c r="E20" s="16">
        <v>100000</v>
      </c>
      <c r="G20" s="16"/>
    </row>
    <row r="21" spans="1:11" x14ac:dyDescent="0.2">
      <c r="A21" s="22">
        <f>B20-A20</f>
        <v>-3100</v>
      </c>
      <c r="B21" s="16"/>
      <c r="D21" s="23"/>
      <c r="E21" s="16"/>
      <c r="G21" s="16"/>
    </row>
    <row r="22" spans="1:11" x14ac:dyDescent="0.2">
      <c r="A22" s="24"/>
      <c r="D22" s="24"/>
      <c r="G22" s="16"/>
    </row>
    <row r="23" spans="1:11" x14ac:dyDescent="0.2">
      <c r="A23" s="24"/>
      <c r="D23" s="24"/>
      <c r="G23" s="16"/>
    </row>
    <row r="26" spans="1:11" x14ac:dyDescent="0.2">
      <c r="G26" s="16"/>
    </row>
    <row r="27" spans="1:11" x14ac:dyDescent="0.2">
      <c r="G27" s="16"/>
    </row>
    <row r="28" spans="1:11" x14ac:dyDescent="0.2">
      <c r="G28" s="16"/>
    </row>
    <row r="29" spans="1:11" x14ac:dyDescent="0.2">
      <c r="G29" s="16"/>
    </row>
    <row r="30" spans="1:11" x14ac:dyDescent="0.2">
      <c r="G30" s="16"/>
      <c r="H30" s="16"/>
      <c r="I30" s="16"/>
      <c r="J30" s="16"/>
      <c r="K30" s="16"/>
    </row>
    <row r="31" spans="1:11" x14ac:dyDescent="0.2">
      <c r="G31" s="16"/>
      <c r="H31" s="16"/>
      <c r="I31" s="16"/>
      <c r="J31" s="16"/>
      <c r="K31" s="16"/>
    </row>
    <row r="32" spans="1:11" x14ac:dyDescent="0.2">
      <c r="G32" s="16"/>
      <c r="H32" s="16"/>
      <c r="I32" s="16"/>
      <c r="J32" s="16"/>
      <c r="K32" s="16"/>
    </row>
    <row r="33" spans="7:11" x14ac:dyDescent="0.2">
      <c r="G33" s="16"/>
      <c r="H33" s="16"/>
      <c r="I33" s="16"/>
      <c r="J33" s="16"/>
      <c r="K33" s="16"/>
    </row>
    <row r="34" spans="7:11" x14ac:dyDescent="0.2">
      <c r="G34" s="16"/>
      <c r="H34" s="16"/>
      <c r="I34" s="16"/>
      <c r="J34" s="16"/>
      <c r="K34" s="16"/>
    </row>
    <row r="35" spans="7:11" x14ac:dyDescent="0.2">
      <c r="G35" s="16"/>
      <c r="H35" s="16"/>
      <c r="I35" s="16"/>
      <c r="J35" s="16"/>
      <c r="K35" s="16"/>
    </row>
    <row r="36" spans="7:11" x14ac:dyDescent="0.2">
      <c r="G36" s="16"/>
      <c r="H36" s="16"/>
      <c r="I36" s="16"/>
      <c r="J36" s="16"/>
      <c r="K36" s="16"/>
    </row>
    <row r="37" spans="7:11" x14ac:dyDescent="0.2">
      <c r="G37" s="16"/>
      <c r="H37" s="16"/>
      <c r="I37" s="16"/>
      <c r="J37" s="16"/>
      <c r="K37" s="16"/>
    </row>
    <row r="38" spans="7:11" x14ac:dyDescent="0.2">
      <c r="G38" s="16"/>
      <c r="H38" s="16"/>
      <c r="I38" s="16"/>
      <c r="J38" s="16"/>
      <c r="K38" s="16"/>
    </row>
    <row r="39" spans="7:11" x14ac:dyDescent="0.2">
      <c r="G39" s="16"/>
      <c r="H39" s="16"/>
      <c r="I39" s="16"/>
      <c r="J39" s="16"/>
      <c r="K39" s="16"/>
    </row>
    <row r="40" spans="7:11" x14ac:dyDescent="0.2">
      <c r="G40" s="16"/>
      <c r="H40" s="16"/>
      <c r="I40" s="16"/>
      <c r="J40" s="16"/>
      <c r="K40" s="16"/>
    </row>
    <row r="41" spans="7:11" x14ac:dyDescent="0.2">
      <c r="G41" s="16"/>
      <c r="H41" s="16"/>
      <c r="I41" s="16"/>
      <c r="J41" s="16"/>
      <c r="K41" s="16"/>
    </row>
    <row r="42" spans="7:11" x14ac:dyDescent="0.2">
      <c r="G42" s="16"/>
      <c r="H42" s="16"/>
      <c r="I42" s="16"/>
      <c r="J42" s="16"/>
      <c r="K42" s="16"/>
    </row>
    <row r="43" spans="7:11" x14ac:dyDescent="0.2">
      <c r="G43" s="16"/>
      <c r="H43" s="16"/>
      <c r="I43" s="16"/>
      <c r="J43" s="16"/>
      <c r="K43" s="16"/>
    </row>
    <row r="44" spans="7:11" x14ac:dyDescent="0.2">
      <c r="G44" s="16"/>
      <c r="H44" s="16"/>
      <c r="I44" s="16"/>
      <c r="J44" s="16"/>
      <c r="K44" s="16"/>
    </row>
    <row r="45" spans="7:11" x14ac:dyDescent="0.2">
      <c r="G45" s="16"/>
      <c r="H45" s="16"/>
      <c r="I45" s="16"/>
      <c r="J45" s="16"/>
      <c r="K45" s="16"/>
    </row>
    <row r="46" spans="7:11" x14ac:dyDescent="0.2">
      <c r="G46" s="16"/>
      <c r="H46" s="16"/>
      <c r="I46" s="16"/>
      <c r="J46" s="16"/>
      <c r="K46" s="16"/>
    </row>
    <row r="47" spans="7:11" x14ac:dyDescent="0.2">
      <c r="G47" s="16"/>
      <c r="H47" s="16"/>
      <c r="I47" s="16"/>
      <c r="J47" s="16"/>
      <c r="K47" s="16"/>
    </row>
    <row r="48" spans="7:11" x14ac:dyDescent="0.2">
      <c r="G48" s="16"/>
      <c r="H48" s="16"/>
      <c r="I48" s="16"/>
      <c r="J48" s="16"/>
      <c r="K48" s="16"/>
    </row>
    <row r="49" spans="7:11" x14ac:dyDescent="0.2">
      <c r="G49" s="16"/>
      <c r="H49" s="16"/>
      <c r="I49" s="16"/>
      <c r="J49" s="16"/>
      <c r="K49" s="16"/>
    </row>
  </sheetData>
  <mergeCells count="9">
    <mergeCell ref="J1:K1"/>
    <mergeCell ref="D12:E12"/>
    <mergeCell ref="A18:B18"/>
    <mergeCell ref="D18:E18"/>
    <mergeCell ref="G6:H6"/>
    <mergeCell ref="A1:B1"/>
    <mergeCell ref="D1:E1"/>
    <mergeCell ref="G1:H1"/>
    <mergeCell ref="D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D1" workbookViewId="0">
      <selection activeCell="I16" sqref="I16"/>
    </sheetView>
  </sheetViews>
  <sheetFormatPr baseColWidth="10" defaultRowHeight="14.25" x14ac:dyDescent="0.2"/>
  <cols>
    <col min="1" max="1" width="13" style="8" bestFit="1" customWidth="1"/>
    <col min="2" max="2" width="11.85546875" style="8" bestFit="1" customWidth="1"/>
    <col min="3" max="4" width="11.42578125" style="8"/>
    <col min="5" max="5" width="11.85546875" style="8" bestFit="1" customWidth="1"/>
    <col min="6" max="7" width="11.42578125" style="8"/>
    <col min="8" max="8" width="11.85546875" style="8" bestFit="1" customWidth="1"/>
    <col min="9" max="9" width="11.42578125" style="8"/>
    <col min="10" max="10" width="13.28515625" style="8" customWidth="1"/>
    <col min="11" max="11" width="13.140625" style="8" customWidth="1"/>
    <col min="12" max="14" width="11.42578125" style="8"/>
    <col min="15" max="15" width="23.140625" style="8" customWidth="1"/>
    <col min="16" max="16" width="20.7109375" style="8" customWidth="1"/>
    <col min="17" max="17" width="11.42578125" style="8"/>
    <col min="18" max="18" width="17.85546875" style="8" customWidth="1"/>
    <col min="19" max="19" width="17" style="8" customWidth="1"/>
    <col min="20" max="16384" width="11.42578125" style="8"/>
  </cols>
  <sheetData>
    <row r="1" spans="1:19" ht="15" x14ac:dyDescent="0.25">
      <c r="A1" s="88" t="s">
        <v>4</v>
      </c>
      <c r="B1" s="88"/>
      <c r="C1" s="2"/>
      <c r="D1" s="88" t="s">
        <v>5</v>
      </c>
      <c r="E1" s="88"/>
      <c r="F1" s="16"/>
      <c r="G1" s="88" t="s">
        <v>17</v>
      </c>
      <c r="H1" s="88"/>
      <c r="I1" s="16"/>
      <c r="J1" s="88" t="s">
        <v>25</v>
      </c>
      <c r="K1" s="88"/>
    </row>
    <row r="2" spans="1:19" ht="15" x14ac:dyDescent="0.2">
      <c r="A2" s="12" t="s">
        <v>2</v>
      </c>
      <c r="B2" s="13" t="s">
        <v>3</v>
      </c>
      <c r="C2" s="15"/>
      <c r="D2" s="12" t="s">
        <v>2</v>
      </c>
      <c r="E2" s="13" t="s">
        <v>3</v>
      </c>
      <c r="F2" s="16"/>
      <c r="G2" s="12" t="s">
        <v>2</v>
      </c>
      <c r="H2" s="13" t="s">
        <v>3</v>
      </c>
      <c r="I2" s="16"/>
      <c r="J2" s="12" t="s">
        <v>2</v>
      </c>
      <c r="K2" s="13" t="s">
        <v>3</v>
      </c>
    </row>
    <row r="3" spans="1:19" x14ac:dyDescent="0.2">
      <c r="A3" s="25">
        <v>80000</v>
      </c>
      <c r="B3" s="5">
        <v>1000</v>
      </c>
      <c r="C3" s="15"/>
      <c r="D3" s="14"/>
      <c r="E3" s="5">
        <v>80000</v>
      </c>
      <c r="F3" s="16"/>
      <c r="G3" s="14">
        <v>1000</v>
      </c>
      <c r="H3" s="5"/>
      <c r="I3" s="16"/>
      <c r="J3" s="14">
        <v>100</v>
      </c>
      <c r="K3" s="5"/>
    </row>
    <row r="4" spans="1:19" x14ac:dyDescent="0.2">
      <c r="A4" s="3"/>
      <c r="B4" s="5">
        <v>100</v>
      </c>
      <c r="C4" s="15"/>
      <c r="D4" s="17"/>
      <c r="E4" s="5"/>
      <c r="F4" s="16"/>
      <c r="G4" s="17"/>
      <c r="H4" s="5"/>
      <c r="I4" s="16"/>
      <c r="J4" s="17"/>
      <c r="K4" s="5"/>
    </row>
    <row r="5" spans="1:19" x14ac:dyDescent="0.2">
      <c r="A5" s="3"/>
      <c r="B5" s="5">
        <v>150</v>
      </c>
      <c r="C5" s="15"/>
      <c r="D5" s="15"/>
      <c r="E5" s="15"/>
      <c r="F5" s="16"/>
      <c r="G5" s="16"/>
      <c r="H5" s="16"/>
      <c r="I5" s="16"/>
      <c r="J5" s="16"/>
      <c r="K5" s="16"/>
    </row>
    <row r="6" spans="1:19" ht="15" x14ac:dyDescent="0.25">
      <c r="A6" s="3"/>
      <c r="B6" s="5">
        <v>2200</v>
      </c>
      <c r="C6" s="2"/>
      <c r="D6" s="88" t="s">
        <v>22</v>
      </c>
      <c r="E6" s="88"/>
      <c r="F6" s="16"/>
      <c r="G6" s="88" t="s">
        <v>23</v>
      </c>
      <c r="H6" s="88"/>
      <c r="I6" s="16"/>
      <c r="J6" s="88" t="s">
        <v>21</v>
      </c>
      <c r="K6" s="88"/>
    </row>
    <row r="7" spans="1:19" ht="15" x14ac:dyDescent="0.2">
      <c r="A7" s="3">
        <v>3800</v>
      </c>
      <c r="B7" s="5">
        <v>80</v>
      </c>
      <c r="C7" s="15"/>
      <c r="D7" s="12" t="s">
        <v>2</v>
      </c>
      <c r="E7" s="13" t="s">
        <v>3</v>
      </c>
      <c r="F7" s="16"/>
      <c r="G7" s="12" t="s">
        <v>2</v>
      </c>
      <c r="H7" s="13" t="s">
        <v>3</v>
      </c>
      <c r="I7" s="16"/>
      <c r="J7" s="12" t="s">
        <v>2</v>
      </c>
      <c r="K7" s="13" t="s">
        <v>3</v>
      </c>
    </row>
    <row r="8" spans="1:19" x14ac:dyDescent="0.2">
      <c r="A8" s="3">
        <v>30000</v>
      </c>
      <c r="B8" s="5">
        <v>8000</v>
      </c>
      <c r="C8" s="15"/>
      <c r="D8" s="14">
        <v>8000</v>
      </c>
      <c r="E8" s="5"/>
      <c r="F8" s="16"/>
      <c r="G8" s="14"/>
      <c r="H8" s="5">
        <v>30000</v>
      </c>
      <c r="I8" s="16"/>
      <c r="J8" s="14"/>
      <c r="K8" s="5">
        <v>3800</v>
      </c>
    </row>
    <row r="9" spans="1:19" x14ac:dyDescent="0.2">
      <c r="A9" s="3"/>
      <c r="B9" s="5">
        <v>5000</v>
      </c>
      <c r="C9" s="15"/>
      <c r="D9" s="17"/>
      <c r="E9" s="5"/>
      <c r="F9" s="16"/>
      <c r="G9" s="17"/>
      <c r="H9" s="5"/>
      <c r="I9" s="16"/>
      <c r="J9" s="17"/>
      <c r="K9" s="5">
        <v>5000</v>
      </c>
    </row>
    <row r="10" spans="1:19" x14ac:dyDescent="0.2">
      <c r="A10" s="3"/>
      <c r="B10" s="5"/>
      <c r="C10" s="15"/>
      <c r="D10" s="15"/>
      <c r="E10" s="15"/>
      <c r="F10" s="16"/>
      <c r="G10" s="16"/>
      <c r="H10" s="16"/>
      <c r="I10" s="16"/>
      <c r="J10" s="26"/>
      <c r="K10" s="26">
        <f>SUM(K8:K9)</f>
        <v>8800</v>
      </c>
      <c r="O10" s="85" t="s">
        <v>11</v>
      </c>
      <c r="P10" s="85"/>
      <c r="Q10" s="16"/>
      <c r="R10" s="85" t="s">
        <v>12</v>
      </c>
      <c r="S10" s="85"/>
    </row>
    <row r="11" spans="1:19" ht="15" x14ac:dyDescent="0.25">
      <c r="A11" s="3">
        <f>SUM(A3:A9)</f>
        <v>113800</v>
      </c>
      <c r="B11" s="5">
        <f>SUM(B3:B9)</f>
        <v>16530</v>
      </c>
      <c r="C11" s="2"/>
      <c r="D11" s="2"/>
      <c r="E11" s="2"/>
      <c r="F11" s="16"/>
      <c r="G11" s="16"/>
      <c r="H11" s="16"/>
      <c r="I11" s="16"/>
      <c r="J11" s="16"/>
      <c r="K11" s="16"/>
      <c r="O11" s="20" t="s">
        <v>13</v>
      </c>
      <c r="P11" s="20" t="s">
        <v>14</v>
      </c>
      <c r="R11" s="20" t="s">
        <v>15</v>
      </c>
      <c r="S11" s="20" t="s">
        <v>16</v>
      </c>
    </row>
    <row r="12" spans="1:19" ht="15" x14ac:dyDescent="0.25">
      <c r="A12" s="3" t="s">
        <v>18</v>
      </c>
      <c r="B12" s="5">
        <f>A11-B11</f>
        <v>97270</v>
      </c>
      <c r="C12" s="15"/>
      <c r="D12" s="88" t="s">
        <v>27</v>
      </c>
      <c r="E12" s="88"/>
      <c r="F12" s="16"/>
      <c r="G12" s="88" t="s">
        <v>24</v>
      </c>
      <c r="H12" s="88"/>
      <c r="I12" s="16"/>
      <c r="J12" s="88" t="s">
        <v>20</v>
      </c>
      <c r="K12" s="88"/>
      <c r="O12" s="14">
        <f>J3</f>
        <v>100</v>
      </c>
      <c r="P12" s="26">
        <f>K10</f>
        <v>8800</v>
      </c>
      <c r="R12" s="14" t="e">
        <f>#REF!</f>
        <v>#REF!</v>
      </c>
      <c r="S12" s="26" t="e">
        <f>#REF!</f>
        <v>#REF!</v>
      </c>
    </row>
    <row r="13" spans="1:19" ht="15" x14ac:dyDescent="0.2">
      <c r="A13" s="23"/>
      <c r="B13" s="7"/>
      <c r="C13" s="15"/>
      <c r="D13" s="12" t="s">
        <v>2</v>
      </c>
      <c r="E13" s="13" t="s">
        <v>3</v>
      </c>
      <c r="F13" s="16"/>
      <c r="G13" s="12" t="s">
        <v>2</v>
      </c>
      <c r="H13" s="13" t="s">
        <v>3</v>
      </c>
      <c r="I13" s="16"/>
      <c r="J13" s="12" t="s">
        <v>2</v>
      </c>
      <c r="K13" s="13" t="s">
        <v>3</v>
      </c>
      <c r="O13" s="27">
        <f>J16</f>
        <v>12200</v>
      </c>
      <c r="P13" s="26"/>
      <c r="R13" s="17" t="e">
        <f>#REF!</f>
        <v>#REF!</v>
      </c>
      <c r="S13" s="26" t="e">
        <f>#REF!</f>
        <v>#REF!</v>
      </c>
    </row>
    <row r="14" spans="1:19" x14ac:dyDescent="0.2">
      <c r="A14" s="15"/>
      <c r="B14" s="7"/>
      <c r="C14" s="15"/>
      <c r="D14" s="14"/>
      <c r="E14" s="5">
        <v>5000</v>
      </c>
      <c r="F14" s="16"/>
      <c r="G14" s="14">
        <v>5000</v>
      </c>
      <c r="H14" s="5"/>
      <c r="I14" s="16"/>
      <c r="J14" s="14">
        <v>2200</v>
      </c>
      <c r="K14" s="5"/>
      <c r="O14" s="17">
        <f>D19</f>
        <v>80</v>
      </c>
      <c r="P14" s="26"/>
      <c r="R14" s="17" t="e">
        <f>#REF!</f>
        <v>#REF!</v>
      </c>
      <c r="S14" s="26" t="e">
        <f>#REF!</f>
        <v>#REF!</v>
      </c>
    </row>
    <row r="15" spans="1:19" x14ac:dyDescent="0.2">
      <c r="A15" s="15"/>
      <c r="B15" s="15"/>
      <c r="C15" s="15"/>
      <c r="D15" s="17"/>
      <c r="E15" s="5"/>
      <c r="F15" s="16"/>
      <c r="G15" s="17"/>
      <c r="H15" s="5"/>
      <c r="I15" s="16"/>
      <c r="J15" s="17">
        <v>10000</v>
      </c>
      <c r="K15" s="5"/>
      <c r="O15" s="17">
        <f>J19</f>
        <v>20</v>
      </c>
      <c r="P15" s="26"/>
      <c r="R15" s="17" t="e">
        <f>#REF!</f>
        <v>#REF!</v>
      </c>
      <c r="S15" s="26"/>
    </row>
    <row r="16" spans="1:19" x14ac:dyDescent="0.2">
      <c r="A16" s="15"/>
      <c r="B16" s="15"/>
      <c r="C16" s="15"/>
      <c r="D16" s="15"/>
      <c r="E16" s="15"/>
      <c r="F16" s="16"/>
      <c r="G16" s="16"/>
      <c r="H16" s="16"/>
      <c r="I16" s="32" t="s">
        <v>29</v>
      </c>
      <c r="J16" s="26">
        <f>SUM(J14:J15)</f>
        <v>12200</v>
      </c>
      <c r="K16" s="26"/>
      <c r="O16" s="26"/>
      <c r="P16" s="26"/>
      <c r="R16" s="17" t="e">
        <f>#REF!</f>
        <v>#REF!</v>
      </c>
      <c r="S16" s="26"/>
    </row>
    <row r="17" spans="1:19" ht="15" x14ac:dyDescent="0.25">
      <c r="A17" s="16"/>
      <c r="B17" s="16"/>
      <c r="C17" s="16"/>
      <c r="D17" s="88" t="s">
        <v>10</v>
      </c>
      <c r="E17" s="88"/>
      <c r="F17" s="16"/>
      <c r="G17" s="88" t="s">
        <v>26</v>
      </c>
      <c r="H17" s="88"/>
      <c r="I17" s="16"/>
      <c r="J17" s="88" t="s">
        <v>28</v>
      </c>
      <c r="K17" s="88"/>
      <c r="N17" s="28" t="s">
        <v>29</v>
      </c>
      <c r="O17" s="29">
        <f>SUM(O12:O15)</f>
        <v>12400</v>
      </c>
      <c r="P17" s="29">
        <f>P12</f>
        <v>8800</v>
      </c>
      <c r="R17" s="29" t="e">
        <f>SUM(R12:R16)</f>
        <v>#REF!</v>
      </c>
      <c r="S17" s="29" t="e">
        <f>SUM(S12:S16)</f>
        <v>#REF!</v>
      </c>
    </row>
    <row r="18" spans="1:19" ht="15" x14ac:dyDescent="0.2">
      <c r="A18" s="16"/>
      <c r="B18" s="16"/>
      <c r="C18" s="16"/>
      <c r="D18" s="12" t="s">
        <v>2</v>
      </c>
      <c r="E18" s="13" t="s">
        <v>3</v>
      </c>
      <c r="F18" s="16"/>
      <c r="G18" s="12" t="s">
        <v>2</v>
      </c>
      <c r="H18" s="13" t="s">
        <v>3</v>
      </c>
      <c r="I18" s="16"/>
      <c r="J18" s="12" t="s">
        <v>2</v>
      </c>
      <c r="K18" s="13" t="s">
        <v>3</v>
      </c>
      <c r="N18" s="30" t="s">
        <v>30</v>
      </c>
      <c r="O18" s="30"/>
      <c r="P18" s="31">
        <f>O17-P17</f>
        <v>3600</v>
      </c>
      <c r="R18" s="29"/>
      <c r="S18" s="31" t="e">
        <f>R17-S17</f>
        <v>#REF!</v>
      </c>
    </row>
    <row r="19" spans="1:19" x14ac:dyDescent="0.2">
      <c r="A19" s="16"/>
      <c r="B19" s="16"/>
      <c r="C19" s="16"/>
      <c r="D19" s="14">
        <v>80</v>
      </c>
      <c r="E19" s="5"/>
      <c r="F19" s="16"/>
      <c r="G19" s="14">
        <v>150</v>
      </c>
      <c r="H19" s="5">
        <v>20</v>
      </c>
      <c r="I19" s="16"/>
      <c r="J19" s="14">
        <v>20</v>
      </c>
      <c r="K19" s="5"/>
      <c r="N19" s="28" t="s">
        <v>29</v>
      </c>
      <c r="O19" s="28"/>
      <c r="P19" s="29">
        <f>P17+P18</f>
        <v>12400</v>
      </c>
      <c r="R19" s="29"/>
      <c r="S19" s="29" t="e">
        <f>SUM(S17:S18)</f>
        <v>#REF!</v>
      </c>
    </row>
    <row r="20" spans="1:19" x14ac:dyDescent="0.2">
      <c r="A20" s="16"/>
      <c r="B20" s="16"/>
      <c r="C20" s="16"/>
      <c r="D20" s="17"/>
      <c r="E20" s="5"/>
      <c r="F20" s="16"/>
      <c r="G20" s="17" t="s">
        <v>19</v>
      </c>
      <c r="H20" s="5">
        <f>G19-H19</f>
        <v>130</v>
      </c>
      <c r="I20" s="16"/>
      <c r="J20" s="17"/>
      <c r="K20" s="5"/>
    </row>
    <row r="21" spans="1:19" x14ac:dyDescent="0.2">
      <c r="A21" s="16"/>
      <c r="B21" s="16"/>
      <c r="C21" s="16"/>
      <c r="D21" s="16"/>
      <c r="E21" s="16"/>
      <c r="F21" s="16"/>
      <c r="G21" s="16"/>
      <c r="H21" s="16"/>
      <c r="I21" s="16"/>
      <c r="J21" s="23"/>
      <c r="K21" s="7"/>
    </row>
    <row r="22" spans="1:19" x14ac:dyDescent="0.2">
      <c r="A22" s="16"/>
      <c r="B22" s="16"/>
      <c r="C22" s="16"/>
      <c r="F22" s="16"/>
      <c r="G22" s="16"/>
      <c r="H22" s="16"/>
      <c r="I22" s="16"/>
      <c r="J22" s="16"/>
      <c r="K22" s="16"/>
    </row>
    <row r="23" spans="1:19" x14ac:dyDescent="0.2">
      <c r="A23" s="16"/>
      <c r="B23" s="16"/>
      <c r="C23" s="16"/>
      <c r="F23" s="16"/>
      <c r="G23" s="16"/>
      <c r="H23" s="16"/>
      <c r="I23" s="16"/>
      <c r="J23" s="16"/>
      <c r="K23" s="16"/>
    </row>
    <row r="24" spans="1:19" x14ac:dyDescent="0.2">
      <c r="A24" s="16"/>
      <c r="B24" s="16"/>
      <c r="C24" s="16"/>
      <c r="F24" s="16"/>
      <c r="G24" s="16"/>
      <c r="H24" s="16"/>
      <c r="I24" s="16"/>
      <c r="J24" s="16"/>
      <c r="K24" s="16"/>
    </row>
    <row r="25" spans="1:19" x14ac:dyDescent="0.2">
      <c r="A25" s="16"/>
      <c r="B25" s="16"/>
      <c r="C25" s="16"/>
      <c r="F25" s="16"/>
      <c r="G25" s="16"/>
      <c r="H25" s="16"/>
      <c r="I25" s="16"/>
      <c r="J25" s="16"/>
      <c r="K25" s="16"/>
    </row>
    <row r="26" spans="1:19" x14ac:dyDescent="0.2">
      <c r="A26" s="16"/>
      <c r="B26" s="16"/>
      <c r="C26" s="16"/>
      <c r="F26" s="16"/>
      <c r="G26" s="16"/>
      <c r="H26" s="16"/>
      <c r="I26" s="16"/>
      <c r="J26" s="16"/>
      <c r="K26" s="16"/>
    </row>
  </sheetData>
  <mergeCells count="15">
    <mergeCell ref="D17:E17"/>
    <mergeCell ref="G17:H17"/>
    <mergeCell ref="J17:K17"/>
    <mergeCell ref="A1:B1"/>
    <mergeCell ref="D1:E1"/>
    <mergeCell ref="G1:H1"/>
    <mergeCell ref="J1:K1"/>
    <mergeCell ref="D6:E6"/>
    <mergeCell ref="G6:H6"/>
    <mergeCell ref="J6:K6"/>
    <mergeCell ref="O10:P10"/>
    <mergeCell ref="R10:S10"/>
    <mergeCell ref="J12:K12"/>
    <mergeCell ref="D12:E12"/>
    <mergeCell ref="G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7" sqref="D17:E21"/>
    </sheetView>
  </sheetViews>
  <sheetFormatPr baseColWidth="10" defaultRowHeight="14.25" x14ac:dyDescent="0.2"/>
  <cols>
    <col min="1" max="1" width="14.5703125" style="34" bestFit="1" customWidth="1"/>
    <col min="2" max="2" width="13.42578125" style="34" bestFit="1" customWidth="1"/>
    <col min="3" max="6" width="14.42578125" style="34" bestFit="1" customWidth="1"/>
    <col min="7" max="8" width="13.28515625" style="34" bestFit="1" customWidth="1"/>
    <col min="9" max="9" width="11.42578125" style="34"/>
    <col min="10" max="10" width="16.28515625" style="34" customWidth="1"/>
    <col min="11" max="11" width="18.7109375" style="34" customWidth="1"/>
    <col min="12" max="12" width="17.5703125" style="34" customWidth="1"/>
    <col min="13" max="13" width="12.140625" style="34" bestFit="1" customWidth="1"/>
    <col min="14" max="14" width="14.140625" style="34" customWidth="1"/>
    <col min="15" max="15" width="15.42578125" style="34" customWidth="1"/>
    <col min="16" max="16384" width="11.42578125" style="34"/>
  </cols>
  <sheetData>
    <row r="1" spans="1:14" ht="15" x14ac:dyDescent="0.25">
      <c r="A1" s="92" t="s">
        <v>4</v>
      </c>
      <c r="B1" s="92"/>
      <c r="C1" s="33"/>
      <c r="D1" s="92" t="s">
        <v>5</v>
      </c>
      <c r="E1" s="92"/>
      <c r="G1" s="92" t="s">
        <v>31</v>
      </c>
      <c r="H1" s="92"/>
      <c r="J1" s="92" t="s">
        <v>32</v>
      </c>
      <c r="K1" s="92"/>
      <c r="M1" s="92" t="s">
        <v>33</v>
      </c>
      <c r="N1" s="92"/>
    </row>
    <row r="2" spans="1:14" ht="15" x14ac:dyDescent="0.2">
      <c r="A2" s="35" t="s">
        <v>2</v>
      </c>
      <c r="B2" s="36" t="s">
        <v>3</v>
      </c>
      <c r="C2" s="37"/>
      <c r="D2" s="35" t="s">
        <v>2</v>
      </c>
      <c r="E2" s="36" t="s">
        <v>3</v>
      </c>
      <c r="G2" s="35" t="s">
        <v>2</v>
      </c>
      <c r="H2" s="36" t="s">
        <v>3</v>
      </c>
      <c r="J2" s="35" t="s">
        <v>2</v>
      </c>
      <c r="K2" s="36" t="s">
        <v>3</v>
      </c>
      <c r="M2" s="35" t="s">
        <v>2</v>
      </c>
      <c r="N2" s="38" t="s">
        <v>3</v>
      </c>
    </row>
    <row r="3" spans="1:14" x14ac:dyDescent="0.2">
      <c r="A3" s="39">
        <v>50000</v>
      </c>
      <c r="B3" s="40">
        <v>15000</v>
      </c>
      <c r="C3" s="37"/>
      <c r="D3" s="41"/>
      <c r="E3" s="42">
        <v>50000</v>
      </c>
      <c r="G3" s="41">
        <v>15000</v>
      </c>
      <c r="H3" s="42"/>
      <c r="J3" s="43">
        <v>500</v>
      </c>
      <c r="M3" s="44"/>
      <c r="N3" s="45">
        <v>500</v>
      </c>
    </row>
    <row r="4" spans="1:14" x14ac:dyDescent="0.2">
      <c r="A4" s="46">
        <v>10000</v>
      </c>
      <c r="B4" s="47">
        <v>10000</v>
      </c>
      <c r="C4" s="37"/>
      <c r="D4" s="48"/>
      <c r="E4" s="42"/>
      <c r="G4" s="48"/>
      <c r="H4" s="42"/>
      <c r="J4" s="48"/>
      <c r="K4" s="42"/>
      <c r="M4" s="48"/>
      <c r="N4" s="42"/>
    </row>
    <row r="5" spans="1:14" x14ac:dyDescent="0.2">
      <c r="A5" s="49">
        <v>8000</v>
      </c>
      <c r="B5" s="47">
        <v>5000</v>
      </c>
      <c r="C5" s="37"/>
      <c r="D5" s="37"/>
      <c r="E5" s="37"/>
    </row>
    <row r="6" spans="1:14" ht="15" x14ac:dyDescent="0.25">
      <c r="A6" s="46">
        <v>50000</v>
      </c>
      <c r="B6" s="47">
        <v>250</v>
      </c>
      <c r="C6" s="33"/>
      <c r="D6" s="92" t="s">
        <v>22</v>
      </c>
      <c r="E6" s="92"/>
      <c r="G6" s="92" t="s">
        <v>23</v>
      </c>
      <c r="H6" s="92"/>
      <c r="J6" s="92" t="s">
        <v>21</v>
      </c>
      <c r="K6" s="92"/>
      <c r="M6" s="92" t="s">
        <v>62</v>
      </c>
      <c r="N6" s="92"/>
    </row>
    <row r="7" spans="1:14" ht="15" x14ac:dyDescent="0.2">
      <c r="A7" s="46"/>
      <c r="C7" s="37"/>
      <c r="D7" s="35" t="s">
        <v>2</v>
      </c>
      <c r="E7" s="36" t="s">
        <v>3</v>
      </c>
      <c r="G7" s="35" t="s">
        <v>2</v>
      </c>
      <c r="H7" s="36" t="s">
        <v>3</v>
      </c>
      <c r="J7" s="35" t="s">
        <v>2</v>
      </c>
      <c r="K7" s="36" t="s">
        <v>3</v>
      </c>
      <c r="M7" s="35" t="s">
        <v>2</v>
      </c>
      <c r="N7" s="36" t="s">
        <v>3</v>
      </c>
    </row>
    <row r="8" spans="1:14" x14ac:dyDescent="0.2">
      <c r="A8" s="46"/>
      <c r="C8" s="37"/>
      <c r="D8" s="41">
        <v>35000</v>
      </c>
      <c r="E8" s="42"/>
      <c r="G8" s="41"/>
      <c r="H8" s="42">
        <v>50000</v>
      </c>
      <c r="J8" s="41"/>
      <c r="K8" s="42">
        <v>10000</v>
      </c>
      <c r="M8" s="41">
        <v>1500</v>
      </c>
      <c r="N8" s="42"/>
    </row>
    <row r="9" spans="1:14" x14ac:dyDescent="0.2">
      <c r="A9" s="46"/>
      <c r="B9" s="47"/>
      <c r="C9" s="37"/>
      <c r="D9" s="48"/>
      <c r="E9" s="42"/>
      <c r="G9" s="48"/>
      <c r="H9" s="42"/>
      <c r="J9" s="48"/>
      <c r="K9" s="42">
        <v>8000</v>
      </c>
      <c r="M9" s="48">
        <v>3500</v>
      </c>
      <c r="N9" s="42"/>
    </row>
    <row r="10" spans="1:14" x14ac:dyDescent="0.2">
      <c r="A10" s="46"/>
      <c r="B10" s="40"/>
      <c r="C10" s="37"/>
      <c r="D10" s="37"/>
      <c r="E10" s="37"/>
    </row>
    <row r="11" spans="1:14" ht="15" x14ac:dyDescent="0.2">
      <c r="A11" s="50"/>
      <c r="B11" s="47"/>
      <c r="C11" s="33"/>
      <c r="D11" s="33"/>
      <c r="E11" s="33"/>
    </row>
    <row r="12" spans="1:14" ht="15" x14ac:dyDescent="0.25">
      <c r="A12" s="51">
        <f>SUM(A3,A4,A5,A6,A7,A8,A9,A10,A11)</f>
        <v>118000</v>
      </c>
      <c r="B12" s="51">
        <f>SUM(B3:B11)</f>
        <v>30250</v>
      </c>
      <c r="C12" s="37"/>
      <c r="D12" s="92" t="s">
        <v>60</v>
      </c>
      <c r="E12" s="92"/>
      <c r="G12" s="92" t="s">
        <v>24</v>
      </c>
      <c r="H12" s="92"/>
      <c r="J12" s="92" t="s">
        <v>20</v>
      </c>
      <c r="K12" s="92"/>
      <c r="M12" s="92" t="s">
        <v>34</v>
      </c>
      <c r="N12" s="92"/>
    </row>
    <row r="13" spans="1:14" ht="15" x14ac:dyDescent="0.2">
      <c r="B13" s="47"/>
      <c r="C13" s="37"/>
      <c r="D13" s="35" t="s">
        <v>2</v>
      </c>
      <c r="E13" s="36" t="s">
        <v>3</v>
      </c>
      <c r="G13" s="35" t="s">
        <v>2</v>
      </c>
      <c r="H13" s="36" t="s">
        <v>3</v>
      </c>
      <c r="J13" s="35" t="s">
        <v>2</v>
      </c>
      <c r="K13" s="36" t="s">
        <v>3</v>
      </c>
      <c r="M13" s="35" t="s">
        <v>2</v>
      </c>
      <c r="N13" s="36" t="s">
        <v>3</v>
      </c>
    </row>
    <row r="14" spans="1:14" x14ac:dyDescent="0.2">
      <c r="A14" s="37"/>
      <c r="B14" s="52"/>
      <c r="C14" s="37"/>
      <c r="D14" s="39"/>
      <c r="E14" s="47">
        <v>35000</v>
      </c>
      <c r="G14" s="41">
        <v>8000</v>
      </c>
      <c r="H14" s="42">
        <v>8000</v>
      </c>
      <c r="J14" s="41">
        <v>15000</v>
      </c>
      <c r="K14" s="42"/>
      <c r="M14" s="41"/>
      <c r="N14" s="42">
        <v>3500</v>
      </c>
    </row>
    <row r="15" spans="1:14" x14ac:dyDescent="0.2">
      <c r="A15" s="37"/>
      <c r="B15" s="37"/>
      <c r="C15" s="37"/>
      <c r="D15" s="46"/>
      <c r="E15" s="34">
        <v>15000</v>
      </c>
      <c r="G15" s="48"/>
      <c r="H15" s="42"/>
      <c r="J15" s="48">
        <v>5000</v>
      </c>
      <c r="K15" s="42"/>
      <c r="M15" s="48"/>
    </row>
    <row r="16" spans="1:14" x14ac:dyDescent="0.2">
      <c r="A16" s="37"/>
      <c r="B16" s="37"/>
      <c r="C16" s="37"/>
      <c r="D16" s="37"/>
      <c r="E16" s="37"/>
      <c r="J16" s="46">
        <v>10000</v>
      </c>
    </row>
    <row r="17" spans="1:15" ht="15" x14ac:dyDescent="0.25">
      <c r="D17" s="92" t="s">
        <v>35</v>
      </c>
      <c r="E17" s="92"/>
      <c r="G17" s="92" t="s">
        <v>61</v>
      </c>
      <c r="H17" s="92"/>
    </row>
    <row r="18" spans="1:15" ht="15" x14ac:dyDescent="0.25">
      <c r="D18" s="35" t="s">
        <v>2</v>
      </c>
      <c r="E18" s="36" t="s">
        <v>3</v>
      </c>
      <c r="G18" s="35" t="s">
        <v>2</v>
      </c>
      <c r="H18" s="36" t="s">
        <v>3</v>
      </c>
      <c r="M18" s="92" t="s">
        <v>36</v>
      </c>
      <c r="N18" s="92"/>
    </row>
    <row r="19" spans="1:15" ht="15" x14ac:dyDescent="0.2">
      <c r="D19" s="41">
        <v>250</v>
      </c>
      <c r="E19" s="42"/>
      <c r="G19" s="53">
        <v>5000</v>
      </c>
      <c r="H19" s="47">
        <v>5000</v>
      </c>
      <c r="M19" s="35" t="s">
        <v>2</v>
      </c>
      <c r="N19" s="36" t="s">
        <v>3</v>
      </c>
    </row>
    <row r="20" spans="1:15" x14ac:dyDescent="0.2">
      <c r="D20" s="48"/>
      <c r="E20" s="42"/>
      <c r="G20" s="46"/>
      <c r="M20" s="41"/>
      <c r="N20" s="42">
        <v>1500</v>
      </c>
    </row>
    <row r="21" spans="1:15" x14ac:dyDescent="0.2">
      <c r="D21" s="48"/>
      <c r="E21" s="42"/>
      <c r="M21" s="48"/>
      <c r="N21" s="42"/>
    </row>
    <row r="22" spans="1:15" ht="15" x14ac:dyDescent="0.25">
      <c r="G22" s="54"/>
      <c r="H22" s="54"/>
      <c r="J22" s="54"/>
      <c r="K22" s="54"/>
    </row>
    <row r="23" spans="1:15" ht="15" x14ac:dyDescent="0.2">
      <c r="D23" s="55"/>
      <c r="E23" s="38"/>
      <c r="G23" s="55"/>
      <c r="H23" s="38"/>
      <c r="J23" s="55"/>
      <c r="K23" s="38"/>
    </row>
    <row r="24" spans="1:15" x14ac:dyDescent="0.2">
      <c r="D24" s="37"/>
      <c r="E24" s="52"/>
      <c r="G24" s="37"/>
      <c r="H24" s="52"/>
      <c r="J24" s="37"/>
      <c r="K24" s="52"/>
    </row>
    <row r="25" spans="1:15" x14ac:dyDescent="0.2">
      <c r="D25" s="37"/>
      <c r="E25" s="52"/>
      <c r="G25" s="37"/>
      <c r="H25" s="52"/>
      <c r="J25" s="37"/>
      <c r="K25" s="52"/>
    </row>
    <row r="28" spans="1:15" ht="15" x14ac:dyDescent="0.2">
      <c r="A28" s="93" t="s">
        <v>37</v>
      </c>
      <c r="B28" s="94"/>
      <c r="C28" s="94"/>
      <c r="D28" s="94"/>
      <c r="E28" s="94"/>
      <c r="F28" s="95"/>
    </row>
    <row r="29" spans="1:15" ht="15" x14ac:dyDescent="0.2">
      <c r="A29" s="56" t="s">
        <v>38</v>
      </c>
      <c r="B29" s="56" t="s">
        <v>39</v>
      </c>
      <c r="C29" s="89" t="s">
        <v>40</v>
      </c>
      <c r="D29" s="89"/>
      <c r="E29" s="90" t="s">
        <v>41</v>
      </c>
      <c r="F29" s="90"/>
    </row>
    <row r="30" spans="1:15" ht="15" x14ac:dyDescent="0.2">
      <c r="B30" s="56"/>
      <c r="C30" s="56" t="s">
        <v>2</v>
      </c>
      <c r="D30" s="56" t="s">
        <v>3</v>
      </c>
      <c r="E30" s="56" t="s">
        <v>42</v>
      </c>
      <c r="F30" s="58" t="s">
        <v>43</v>
      </c>
      <c r="K30" s="91" t="s">
        <v>11</v>
      </c>
      <c r="L30" s="91"/>
      <c r="N30" s="91" t="s">
        <v>12</v>
      </c>
      <c r="O30" s="91"/>
    </row>
    <row r="31" spans="1:15" ht="15" x14ac:dyDescent="0.25">
      <c r="A31" s="59">
        <v>101</v>
      </c>
      <c r="B31" s="60" t="s">
        <v>44</v>
      </c>
      <c r="C31" s="61"/>
      <c r="D31" s="61">
        <v>50000</v>
      </c>
      <c r="E31" s="62"/>
      <c r="F31" s="61">
        <v>50000</v>
      </c>
      <c r="K31" s="54" t="s">
        <v>13</v>
      </c>
      <c r="L31" s="63" t="s">
        <v>14</v>
      </c>
      <c r="N31" s="63" t="s">
        <v>15</v>
      </c>
      <c r="O31" s="63" t="s">
        <v>16</v>
      </c>
    </row>
    <row r="32" spans="1:15" x14ac:dyDescent="0.2">
      <c r="A32" s="59">
        <v>164</v>
      </c>
      <c r="B32" s="60" t="s">
        <v>45</v>
      </c>
      <c r="C32" s="61"/>
      <c r="D32" s="61">
        <v>50000</v>
      </c>
      <c r="E32" s="62"/>
      <c r="F32" s="61">
        <v>50000</v>
      </c>
      <c r="K32" s="39">
        <v>30000</v>
      </c>
      <c r="L32" s="34">
        <f>SUM(K8:K9)</f>
        <v>18000</v>
      </c>
      <c r="N32" s="39" t="e">
        <f>#REF!</f>
        <v>#REF!</v>
      </c>
      <c r="O32" s="34" t="e">
        <f>#REF!</f>
        <v>#REF!</v>
      </c>
    </row>
    <row r="33" spans="1:15" x14ac:dyDescent="0.2">
      <c r="A33" s="59">
        <v>370</v>
      </c>
      <c r="B33" s="60" t="s">
        <v>46</v>
      </c>
      <c r="C33" s="61"/>
      <c r="D33" s="61">
        <v>500</v>
      </c>
      <c r="E33" s="62"/>
      <c r="F33" s="61">
        <v>500</v>
      </c>
      <c r="K33" s="48">
        <v>-500</v>
      </c>
      <c r="N33" s="46" t="e">
        <f>#REF!</f>
        <v>#REF!</v>
      </c>
      <c r="O33" s="34" t="e">
        <f>#REF!</f>
        <v>#REF!</v>
      </c>
    </row>
    <row r="34" spans="1:15" x14ac:dyDescent="0.2">
      <c r="A34" s="59">
        <v>401</v>
      </c>
      <c r="B34" s="60" t="s">
        <v>47</v>
      </c>
      <c r="C34" s="61">
        <v>5000</v>
      </c>
      <c r="D34" s="61">
        <v>5000</v>
      </c>
      <c r="E34" s="62"/>
      <c r="F34" s="61"/>
      <c r="K34" s="48">
        <v>250</v>
      </c>
      <c r="N34" s="46" t="e">
        <f>#REF!</f>
        <v>#REF!</v>
      </c>
      <c r="O34" s="34" t="e">
        <f>#REF!</f>
        <v>#REF!</v>
      </c>
    </row>
    <row r="35" spans="1:15" x14ac:dyDescent="0.2">
      <c r="A35" s="59">
        <v>404</v>
      </c>
      <c r="B35" s="60" t="s">
        <v>48</v>
      </c>
      <c r="C35" s="61"/>
      <c r="D35" s="61">
        <v>50000</v>
      </c>
      <c r="E35" s="62"/>
      <c r="F35" s="61">
        <v>50000</v>
      </c>
      <c r="K35" s="48">
        <v>5000</v>
      </c>
      <c r="N35" s="46" t="e">
        <f>#REF!</f>
        <v>#REF!</v>
      </c>
    </row>
    <row r="36" spans="1:15" x14ac:dyDescent="0.2">
      <c r="A36" s="59">
        <v>411</v>
      </c>
      <c r="B36" s="60" t="s">
        <v>49</v>
      </c>
      <c r="C36" s="61">
        <v>8000</v>
      </c>
      <c r="D36" s="61">
        <v>8000</v>
      </c>
      <c r="E36" s="62"/>
      <c r="F36" s="61"/>
      <c r="K36" s="64"/>
      <c r="N36" s="46" t="e">
        <f>#REF!</f>
        <v>#REF!</v>
      </c>
    </row>
    <row r="37" spans="1:15" x14ac:dyDescent="0.2">
      <c r="A37" s="59">
        <v>603</v>
      </c>
      <c r="B37" s="60" t="s">
        <v>50</v>
      </c>
      <c r="C37" s="61">
        <v>500</v>
      </c>
      <c r="D37" s="61"/>
      <c r="E37" s="62">
        <v>500</v>
      </c>
      <c r="F37" s="61"/>
      <c r="K37" s="46"/>
      <c r="N37" s="46" t="e">
        <f>#REF!</f>
        <v>#REF!</v>
      </c>
    </row>
    <row r="38" spans="1:15" x14ac:dyDescent="0.2">
      <c r="A38" s="59">
        <v>607</v>
      </c>
      <c r="B38" s="60" t="s">
        <v>51</v>
      </c>
      <c r="C38" s="61">
        <v>30000</v>
      </c>
      <c r="D38" s="61"/>
      <c r="E38" s="62">
        <v>30000</v>
      </c>
      <c r="F38" s="61"/>
      <c r="K38" s="46"/>
      <c r="N38" s="46"/>
    </row>
    <row r="39" spans="1:15" x14ac:dyDescent="0.2">
      <c r="A39" s="59">
        <v>626</v>
      </c>
      <c r="B39" s="60" t="s">
        <v>52</v>
      </c>
      <c r="C39" s="61">
        <v>250</v>
      </c>
      <c r="D39" s="61"/>
      <c r="E39" s="62">
        <v>250</v>
      </c>
      <c r="F39" s="61"/>
    </row>
    <row r="40" spans="1:15" x14ac:dyDescent="0.2">
      <c r="A40" s="59">
        <v>707</v>
      </c>
      <c r="B40" s="60" t="s">
        <v>53</v>
      </c>
      <c r="C40" s="61"/>
      <c r="D40" s="61">
        <v>18000</v>
      </c>
      <c r="E40" s="62"/>
      <c r="F40" s="61">
        <v>18000</v>
      </c>
      <c r="J40" s="60" t="s">
        <v>29</v>
      </c>
      <c r="K40" s="60">
        <f>SUM(K32:K37)</f>
        <v>34750</v>
      </c>
      <c r="L40" s="60">
        <f>L32</f>
        <v>18000</v>
      </c>
      <c r="N40" s="60" t="e">
        <f>SUM(N32:N37)</f>
        <v>#REF!</v>
      </c>
      <c r="O40" s="60" t="e">
        <f>SUM(O32:O36)</f>
        <v>#REF!</v>
      </c>
    </row>
    <row r="41" spans="1:15" x14ac:dyDescent="0.2">
      <c r="A41" s="59">
        <v>2155</v>
      </c>
      <c r="B41" s="60" t="s">
        <v>54</v>
      </c>
      <c r="C41" s="61">
        <v>15000</v>
      </c>
      <c r="D41" s="61"/>
      <c r="E41" s="62">
        <v>15000</v>
      </c>
      <c r="F41" s="61"/>
      <c r="J41" s="65" t="s">
        <v>30</v>
      </c>
      <c r="K41" s="65"/>
      <c r="L41" s="65">
        <f>K40-L40</f>
        <v>16750</v>
      </c>
      <c r="N41" s="60"/>
      <c r="O41" s="65" t="e">
        <f>N40-O40</f>
        <v>#REF!</v>
      </c>
    </row>
    <row r="42" spans="1:15" x14ac:dyDescent="0.2">
      <c r="A42" s="59">
        <v>2182</v>
      </c>
      <c r="B42" s="60" t="s">
        <v>55</v>
      </c>
      <c r="C42" s="61">
        <v>35000</v>
      </c>
      <c r="E42" s="61">
        <v>35000</v>
      </c>
      <c r="F42" s="61"/>
      <c r="J42" s="60" t="s">
        <v>29</v>
      </c>
      <c r="K42" s="60"/>
      <c r="L42" s="60">
        <f>L40+L41</f>
        <v>34750</v>
      </c>
      <c r="N42" s="60"/>
      <c r="O42" s="60" t="e">
        <f>SUM(O40:O41)</f>
        <v>#REF!</v>
      </c>
    </row>
    <row r="43" spans="1:15" x14ac:dyDescent="0.2">
      <c r="A43" s="59">
        <v>6081</v>
      </c>
      <c r="B43" s="60" t="s">
        <v>56</v>
      </c>
      <c r="C43" s="61">
        <v>5000</v>
      </c>
      <c r="D43" s="61"/>
      <c r="E43" s="62">
        <v>5000</v>
      </c>
      <c r="F43" s="61"/>
    </row>
    <row r="44" spans="1:15" x14ac:dyDescent="0.2">
      <c r="A44" s="59">
        <v>28182</v>
      </c>
      <c r="B44" s="60" t="s">
        <v>57</v>
      </c>
      <c r="C44" s="61"/>
      <c r="D44" s="61">
        <v>3500</v>
      </c>
      <c r="E44" s="62"/>
      <c r="F44" s="61">
        <v>3500</v>
      </c>
    </row>
    <row r="45" spans="1:15" x14ac:dyDescent="0.2">
      <c r="A45" s="59">
        <v>282155</v>
      </c>
      <c r="B45" s="60" t="s">
        <v>58</v>
      </c>
      <c r="C45" s="61"/>
      <c r="D45" s="61">
        <v>1500</v>
      </c>
      <c r="E45" s="62"/>
      <c r="F45" s="61">
        <v>1500</v>
      </c>
    </row>
    <row r="46" spans="1:15" x14ac:dyDescent="0.2">
      <c r="A46" s="66">
        <v>505</v>
      </c>
      <c r="B46" s="60" t="s">
        <v>59</v>
      </c>
      <c r="C46" s="61">
        <v>118000</v>
      </c>
      <c r="D46" s="61">
        <v>30250</v>
      </c>
      <c r="E46" s="62">
        <v>87750</v>
      </c>
      <c r="F46" s="61"/>
    </row>
    <row r="47" spans="1:15" ht="15" x14ac:dyDescent="0.25">
      <c r="A47" s="60"/>
      <c r="B47" s="67" t="s">
        <v>40</v>
      </c>
      <c r="C47" s="68">
        <f>SUM(C31:C46)</f>
        <v>216750</v>
      </c>
      <c r="D47" s="68">
        <f t="shared" ref="D47:F47" si="0">SUM(D31:D46)</f>
        <v>216750</v>
      </c>
      <c r="E47" s="68">
        <f t="shared" si="0"/>
        <v>173500</v>
      </c>
      <c r="F47" s="68">
        <f t="shared" si="0"/>
        <v>173500</v>
      </c>
    </row>
  </sheetData>
  <mergeCells count="21">
    <mergeCell ref="D6:E6"/>
    <mergeCell ref="G6:H6"/>
    <mergeCell ref="J6:K6"/>
    <mergeCell ref="M6:N6"/>
    <mergeCell ref="A1:B1"/>
    <mergeCell ref="D1:E1"/>
    <mergeCell ref="G1:H1"/>
    <mergeCell ref="J1:K1"/>
    <mergeCell ref="M1:N1"/>
    <mergeCell ref="J12:K12"/>
    <mergeCell ref="A28:F28"/>
    <mergeCell ref="D12:E12"/>
    <mergeCell ref="G12:H12"/>
    <mergeCell ref="M12:N12"/>
    <mergeCell ref="D17:E17"/>
    <mergeCell ref="G17:H17"/>
    <mergeCell ref="C29:D29"/>
    <mergeCell ref="E29:F29"/>
    <mergeCell ref="K30:L30"/>
    <mergeCell ref="N30:O30"/>
    <mergeCell ref="M18:N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H22" sqref="H22"/>
    </sheetView>
  </sheetViews>
  <sheetFormatPr baseColWidth="10" defaultRowHeight="14.25" x14ac:dyDescent="0.2"/>
  <cols>
    <col min="1" max="1" width="14.5703125" style="34" bestFit="1" customWidth="1"/>
    <col min="2" max="2" width="13.42578125" style="34" bestFit="1" customWidth="1"/>
    <col min="3" max="6" width="14.42578125" style="34" bestFit="1" customWidth="1"/>
    <col min="7" max="8" width="13.28515625" style="34" bestFit="1" customWidth="1"/>
    <col min="9" max="9" width="1.7109375" style="34" customWidth="1"/>
    <col min="10" max="10" width="16.28515625" style="34" customWidth="1"/>
    <col min="11" max="11" width="18.7109375" style="34" customWidth="1"/>
    <col min="12" max="12" width="17.5703125" style="34" customWidth="1"/>
    <col min="13" max="13" width="12.140625" style="34" bestFit="1" customWidth="1"/>
    <col min="14" max="14" width="15.85546875" style="34" customWidth="1"/>
    <col min="15" max="15" width="14.5703125" style="34" customWidth="1"/>
    <col min="16" max="16" width="12.140625" style="34" bestFit="1" customWidth="1"/>
    <col min="17" max="16384" width="11.42578125" style="34"/>
  </cols>
  <sheetData>
    <row r="1" spans="1:17" ht="15" x14ac:dyDescent="0.25">
      <c r="A1" s="92" t="s">
        <v>4</v>
      </c>
      <c r="B1" s="92"/>
      <c r="C1" s="33"/>
      <c r="D1" s="92" t="s">
        <v>5</v>
      </c>
      <c r="E1" s="92"/>
      <c r="G1" s="92" t="s">
        <v>31</v>
      </c>
      <c r="H1" s="92"/>
      <c r="J1" s="92" t="s">
        <v>32</v>
      </c>
      <c r="K1" s="92"/>
      <c r="M1" s="92" t="s">
        <v>33</v>
      </c>
      <c r="N1" s="92"/>
      <c r="P1" s="92" t="s">
        <v>70</v>
      </c>
      <c r="Q1" s="92"/>
    </row>
    <row r="2" spans="1:17" ht="15" x14ac:dyDescent="0.2">
      <c r="A2" s="35" t="s">
        <v>2</v>
      </c>
      <c r="B2" s="36" t="s">
        <v>3</v>
      </c>
      <c r="C2" s="37"/>
      <c r="D2" s="35" t="s">
        <v>2</v>
      </c>
      <c r="E2" s="36" t="s">
        <v>3</v>
      </c>
      <c r="G2" s="35" t="s">
        <v>2</v>
      </c>
      <c r="H2" s="36" t="s">
        <v>3</v>
      </c>
      <c r="J2" s="35" t="s">
        <v>2</v>
      </c>
      <c r="K2" s="36" t="s">
        <v>3</v>
      </c>
      <c r="M2" s="35" t="s">
        <v>2</v>
      </c>
      <c r="N2" s="38" t="s">
        <v>3</v>
      </c>
      <c r="P2" s="35" t="s">
        <v>2</v>
      </c>
      <c r="Q2" s="36" t="s">
        <v>3</v>
      </c>
    </row>
    <row r="3" spans="1:17" x14ac:dyDescent="0.2">
      <c r="A3" s="39">
        <v>20000</v>
      </c>
      <c r="B3" s="40">
        <f>1000*1.2</f>
        <v>1200</v>
      </c>
      <c r="C3" s="37"/>
      <c r="D3" s="41"/>
      <c r="E3" s="42">
        <v>20000</v>
      </c>
      <c r="G3" s="41">
        <v>15000</v>
      </c>
      <c r="H3" s="42"/>
      <c r="J3" s="43"/>
      <c r="M3" s="44"/>
      <c r="N3" s="45"/>
      <c r="P3" s="41">
        <f>E14-G3</f>
        <v>3000</v>
      </c>
      <c r="Q3" s="42"/>
    </row>
    <row r="4" spans="1:17" x14ac:dyDescent="0.2">
      <c r="A4" s="46">
        <v>20000</v>
      </c>
      <c r="B4" s="47">
        <f>250*1.2</f>
        <v>300</v>
      </c>
      <c r="C4" s="37"/>
      <c r="D4" s="48"/>
      <c r="E4" s="42"/>
      <c r="G4" s="48"/>
      <c r="H4" s="42"/>
      <c r="J4" s="48"/>
      <c r="K4" s="42"/>
      <c r="M4" s="48"/>
      <c r="N4" s="42"/>
      <c r="P4" s="48">
        <v>1600</v>
      </c>
      <c r="Q4" s="42"/>
    </row>
    <row r="5" spans="1:17" x14ac:dyDescent="0.2">
      <c r="A5" s="49">
        <f>3000*1.2</f>
        <v>3600</v>
      </c>
      <c r="B5" s="47">
        <v>8000</v>
      </c>
      <c r="C5" s="37"/>
      <c r="D5" s="37"/>
      <c r="E5" s="37"/>
      <c r="P5" s="48"/>
      <c r="Q5" s="42"/>
    </row>
    <row r="6" spans="1:17" ht="15" x14ac:dyDescent="0.25">
      <c r="A6" s="46">
        <v>1000</v>
      </c>
      <c r="B6" s="47"/>
      <c r="C6" s="33"/>
      <c r="D6" s="92" t="s">
        <v>22</v>
      </c>
      <c r="E6" s="92"/>
      <c r="G6" s="92" t="s">
        <v>73</v>
      </c>
      <c r="H6" s="92"/>
      <c r="J6" s="92" t="s">
        <v>21</v>
      </c>
      <c r="K6" s="92"/>
      <c r="M6" s="92" t="s">
        <v>62</v>
      </c>
      <c r="N6" s="92"/>
    </row>
    <row r="7" spans="1:17" ht="15" x14ac:dyDescent="0.2">
      <c r="A7" s="46"/>
      <c r="C7" s="37"/>
      <c r="D7" s="35" t="s">
        <v>2</v>
      </c>
      <c r="E7" s="36" t="s">
        <v>3</v>
      </c>
      <c r="G7" s="35" t="s">
        <v>2</v>
      </c>
      <c r="H7" s="36" t="s">
        <v>3</v>
      </c>
      <c r="J7" s="35" t="s">
        <v>2</v>
      </c>
      <c r="K7" s="36" t="s">
        <v>3</v>
      </c>
      <c r="M7" s="35" t="s">
        <v>2</v>
      </c>
      <c r="N7" s="36" t="s">
        <v>3</v>
      </c>
    </row>
    <row r="8" spans="1:17" ht="15" x14ac:dyDescent="0.25">
      <c r="A8" s="46"/>
      <c r="C8" s="37"/>
      <c r="D8" s="41">
        <v>8000</v>
      </c>
      <c r="E8" s="42"/>
      <c r="G8" s="41"/>
      <c r="H8" s="42">
        <v>20000</v>
      </c>
      <c r="J8" s="41"/>
      <c r="K8" s="42">
        <v>3000</v>
      </c>
      <c r="M8" s="41"/>
      <c r="N8" s="42"/>
      <c r="P8" s="92" t="s">
        <v>71</v>
      </c>
      <c r="Q8" s="92"/>
    </row>
    <row r="9" spans="1:17" ht="15" x14ac:dyDescent="0.2">
      <c r="A9" s="46"/>
      <c r="B9" s="47"/>
      <c r="C9" s="37"/>
      <c r="D9" s="48"/>
      <c r="E9" s="42"/>
      <c r="G9" s="48"/>
      <c r="H9" s="42"/>
      <c r="J9" s="48"/>
      <c r="K9" s="42">
        <v>2000</v>
      </c>
      <c r="M9" s="48"/>
      <c r="N9" s="42"/>
      <c r="P9" s="35" t="s">
        <v>2</v>
      </c>
      <c r="Q9" s="36" t="s">
        <v>3</v>
      </c>
    </row>
    <row r="10" spans="1:17" x14ac:dyDescent="0.2">
      <c r="A10" s="46"/>
      <c r="B10" s="40"/>
      <c r="C10" s="37"/>
      <c r="D10" s="37"/>
      <c r="E10" s="37"/>
      <c r="P10" s="41">
        <f>B3-J14</f>
        <v>200</v>
      </c>
      <c r="Q10" s="42"/>
    </row>
    <row r="11" spans="1:17" ht="15" x14ac:dyDescent="0.2">
      <c r="A11" s="50"/>
      <c r="B11" s="47"/>
      <c r="C11" s="33"/>
      <c r="D11" s="33"/>
      <c r="E11" s="33"/>
      <c r="P11" s="48">
        <f>H19-J15</f>
        <v>400</v>
      </c>
      <c r="Q11" s="42"/>
    </row>
    <row r="12" spans="1:17" ht="15" x14ac:dyDescent="0.25">
      <c r="A12" s="51">
        <f>SUM(A3:A11)</f>
        <v>44600</v>
      </c>
      <c r="B12" s="51">
        <f>SUM(B3:B11)</f>
        <v>9500</v>
      </c>
      <c r="C12" s="37"/>
      <c r="D12" s="92" t="s">
        <v>60</v>
      </c>
      <c r="E12" s="92"/>
      <c r="G12" s="92" t="s">
        <v>24</v>
      </c>
      <c r="H12" s="92"/>
      <c r="J12" s="92" t="s">
        <v>20</v>
      </c>
      <c r="K12" s="92"/>
      <c r="M12" s="92" t="s">
        <v>34</v>
      </c>
      <c r="N12" s="92"/>
      <c r="P12" s="48">
        <f>B4-D20</f>
        <v>50</v>
      </c>
      <c r="Q12" s="42"/>
    </row>
    <row r="13" spans="1:17" ht="15" x14ac:dyDescent="0.2">
      <c r="B13" s="47"/>
      <c r="C13" s="37"/>
      <c r="D13" s="35" t="s">
        <v>2</v>
      </c>
      <c r="E13" s="36" t="s">
        <v>3</v>
      </c>
      <c r="G13" s="35" t="s">
        <v>2</v>
      </c>
      <c r="H13" s="36" t="s">
        <v>3</v>
      </c>
      <c r="J13" s="35" t="s">
        <v>2</v>
      </c>
      <c r="K13" s="36" t="s">
        <v>3</v>
      </c>
      <c r="M13" s="35" t="s">
        <v>2</v>
      </c>
      <c r="N13" s="36" t="s">
        <v>3</v>
      </c>
    </row>
    <row r="14" spans="1:17" x14ac:dyDescent="0.2">
      <c r="A14" s="37"/>
      <c r="B14" s="52"/>
      <c r="C14" s="37"/>
      <c r="D14" s="39">
        <v>8000</v>
      </c>
      <c r="E14" s="47">
        <f>15000*1.2</f>
        <v>18000</v>
      </c>
      <c r="G14" s="41">
        <f>2000*1.2</f>
        <v>2400</v>
      </c>
      <c r="H14" s="42">
        <v>1000</v>
      </c>
      <c r="J14" s="41">
        <v>1000</v>
      </c>
      <c r="K14" s="42"/>
      <c r="M14" s="41"/>
      <c r="N14" s="42"/>
    </row>
    <row r="15" spans="1:17" ht="15" x14ac:dyDescent="0.25">
      <c r="A15" s="37"/>
      <c r="B15" s="37"/>
      <c r="C15" s="37"/>
      <c r="D15" s="46"/>
      <c r="E15" s="34">
        <f>8000*1.2</f>
        <v>9600</v>
      </c>
      <c r="G15" s="48"/>
      <c r="H15" s="42"/>
      <c r="J15" s="48">
        <v>2000</v>
      </c>
      <c r="K15" s="42"/>
      <c r="M15" s="48"/>
      <c r="P15" s="92" t="s">
        <v>72</v>
      </c>
      <c r="Q15" s="92"/>
    </row>
    <row r="16" spans="1:17" ht="15" x14ac:dyDescent="0.2">
      <c r="A16" s="37"/>
      <c r="B16" s="37"/>
      <c r="C16" s="37"/>
      <c r="D16" s="37"/>
      <c r="E16" s="37"/>
      <c r="J16" s="46"/>
      <c r="P16" s="35" t="s">
        <v>2</v>
      </c>
      <c r="Q16" s="36" t="s">
        <v>3</v>
      </c>
    </row>
    <row r="17" spans="1:17" ht="15" x14ac:dyDescent="0.25">
      <c r="D17" s="54"/>
      <c r="E17" s="54"/>
      <c r="G17" s="92" t="s">
        <v>61</v>
      </c>
      <c r="H17" s="92"/>
      <c r="P17" s="41"/>
      <c r="Q17" s="42">
        <f>A5-K8</f>
        <v>600</v>
      </c>
    </row>
    <row r="18" spans="1:17" ht="15" x14ac:dyDescent="0.25">
      <c r="D18" s="92" t="s">
        <v>35</v>
      </c>
      <c r="E18" s="92"/>
      <c r="G18" s="35" t="s">
        <v>2</v>
      </c>
      <c r="H18" s="36" t="s">
        <v>3</v>
      </c>
      <c r="M18" s="92" t="s">
        <v>36</v>
      </c>
      <c r="N18" s="92"/>
      <c r="P18" s="48"/>
      <c r="Q18" s="42">
        <f>G14-K9</f>
        <v>400</v>
      </c>
    </row>
    <row r="19" spans="1:17" ht="15" x14ac:dyDescent="0.2">
      <c r="D19" s="35" t="s">
        <v>2</v>
      </c>
      <c r="E19" s="36" t="s">
        <v>3</v>
      </c>
      <c r="G19" s="53"/>
      <c r="H19" s="47">
        <f>2000*1.2</f>
        <v>2400</v>
      </c>
      <c r="M19" s="35" t="s">
        <v>2</v>
      </c>
      <c r="N19" s="36" t="s">
        <v>3</v>
      </c>
      <c r="P19" s="48"/>
      <c r="Q19" s="42"/>
    </row>
    <row r="20" spans="1:17" x14ac:dyDescent="0.2">
      <c r="D20" s="41">
        <v>250</v>
      </c>
      <c r="E20" s="42"/>
      <c r="G20" s="46"/>
      <c r="M20" s="41"/>
      <c r="N20" s="42"/>
    </row>
    <row r="21" spans="1:17" x14ac:dyDescent="0.2">
      <c r="A21" s="34" t="s">
        <v>74</v>
      </c>
      <c r="B21" s="34" t="s">
        <v>75</v>
      </c>
      <c r="D21" s="48"/>
      <c r="E21" s="42"/>
      <c r="M21" s="48"/>
      <c r="N21" s="42"/>
    </row>
    <row r="22" spans="1:17" ht="15" x14ac:dyDescent="0.25">
      <c r="A22" s="34" t="s">
        <v>76</v>
      </c>
      <c r="B22" s="34" t="s">
        <v>59</v>
      </c>
      <c r="D22" s="48"/>
      <c r="E22" s="42"/>
      <c r="G22" s="54"/>
      <c r="H22" s="54"/>
      <c r="J22" s="54"/>
      <c r="K22" s="54"/>
    </row>
    <row r="23" spans="1:17" ht="15" x14ac:dyDescent="0.2">
      <c r="D23" s="55"/>
      <c r="E23" s="38"/>
      <c r="G23" s="55"/>
      <c r="H23" s="38"/>
      <c r="J23" s="55"/>
      <c r="K23" s="38"/>
    </row>
    <row r="24" spans="1:17" x14ac:dyDescent="0.2">
      <c r="D24" s="37"/>
      <c r="E24" s="52"/>
      <c r="G24" s="37"/>
      <c r="H24" s="52"/>
      <c r="J24" s="37"/>
      <c r="K24" s="52"/>
    </row>
    <row r="25" spans="1:17" x14ac:dyDescent="0.2">
      <c r="D25" s="37"/>
      <c r="E25" s="52"/>
      <c r="G25" s="37"/>
      <c r="H25" s="52"/>
      <c r="J25" s="37"/>
      <c r="K25" s="52"/>
    </row>
    <row r="28" spans="1:17" ht="15" x14ac:dyDescent="0.2">
      <c r="A28" s="93" t="s">
        <v>37</v>
      </c>
      <c r="B28" s="94"/>
      <c r="C28" s="94"/>
      <c r="D28" s="94"/>
      <c r="E28" s="94"/>
      <c r="F28" s="95"/>
    </row>
    <row r="29" spans="1:17" ht="15" x14ac:dyDescent="0.2">
      <c r="A29" s="57" t="s">
        <v>38</v>
      </c>
      <c r="B29" s="57" t="s">
        <v>39</v>
      </c>
      <c r="C29" s="89" t="s">
        <v>40</v>
      </c>
      <c r="D29" s="89"/>
      <c r="E29" s="90" t="s">
        <v>41</v>
      </c>
      <c r="F29" s="90"/>
    </row>
    <row r="30" spans="1:17" ht="15" x14ac:dyDescent="0.2">
      <c r="B30" s="57"/>
      <c r="C30" s="57" t="s">
        <v>2</v>
      </c>
      <c r="D30" s="57" t="s">
        <v>3</v>
      </c>
      <c r="E30" s="57" t="s">
        <v>42</v>
      </c>
      <c r="F30" s="58" t="s">
        <v>43</v>
      </c>
      <c r="K30" s="91" t="s">
        <v>11</v>
      </c>
      <c r="L30" s="91"/>
      <c r="N30" s="91" t="s">
        <v>12</v>
      </c>
      <c r="O30" s="91"/>
    </row>
    <row r="31" spans="1:17" ht="15" x14ac:dyDescent="0.25">
      <c r="A31" s="96"/>
      <c r="B31" s="60"/>
      <c r="C31" s="61"/>
      <c r="D31" s="61"/>
      <c r="E31" s="62"/>
      <c r="F31" s="61"/>
      <c r="K31" s="54" t="s">
        <v>13</v>
      </c>
      <c r="L31" s="63" t="s">
        <v>14</v>
      </c>
      <c r="N31" s="63" t="s">
        <v>15</v>
      </c>
      <c r="O31" s="63" t="s">
        <v>16</v>
      </c>
    </row>
    <row r="32" spans="1:17" x14ac:dyDescent="0.2">
      <c r="A32" s="96"/>
      <c r="B32" s="60"/>
      <c r="C32" s="61"/>
      <c r="D32" s="61"/>
      <c r="E32" s="62"/>
      <c r="F32" s="61"/>
      <c r="K32" s="39"/>
      <c r="N32" s="39"/>
    </row>
    <row r="33" spans="1:15" x14ac:dyDescent="0.2">
      <c r="A33" s="96"/>
      <c r="B33" s="60"/>
      <c r="C33" s="61"/>
      <c r="D33" s="61"/>
      <c r="E33" s="62"/>
      <c r="F33" s="61"/>
      <c r="K33" s="48"/>
      <c r="N33" s="46"/>
    </row>
    <row r="34" spans="1:15" x14ac:dyDescent="0.2">
      <c r="A34" s="96"/>
      <c r="B34" s="60"/>
      <c r="C34" s="61"/>
      <c r="D34" s="61"/>
      <c r="E34" s="62"/>
      <c r="F34" s="61"/>
      <c r="K34" s="48"/>
      <c r="N34" s="46"/>
    </row>
    <row r="35" spans="1:15" x14ac:dyDescent="0.2">
      <c r="A35" s="96"/>
      <c r="B35" s="60"/>
      <c r="C35" s="61"/>
      <c r="D35" s="61"/>
      <c r="E35" s="62"/>
      <c r="F35" s="61"/>
      <c r="K35" s="48"/>
      <c r="N35" s="46"/>
    </row>
    <row r="36" spans="1:15" x14ac:dyDescent="0.2">
      <c r="A36" s="96"/>
      <c r="B36" s="60"/>
      <c r="C36" s="61"/>
      <c r="D36" s="61"/>
      <c r="E36" s="62"/>
      <c r="F36" s="61"/>
      <c r="K36" s="64"/>
      <c r="N36" s="46"/>
    </row>
    <row r="37" spans="1:15" x14ac:dyDescent="0.2">
      <c r="A37" s="96"/>
      <c r="B37" s="60"/>
      <c r="C37" s="61"/>
      <c r="D37" s="61"/>
      <c r="E37" s="62"/>
      <c r="F37" s="61"/>
      <c r="K37" s="46"/>
      <c r="N37" s="46"/>
    </row>
    <row r="38" spans="1:15" x14ac:dyDescent="0.2">
      <c r="A38" s="96"/>
      <c r="B38" s="60"/>
      <c r="C38" s="61"/>
      <c r="D38" s="61"/>
      <c r="E38" s="62"/>
      <c r="F38" s="61"/>
      <c r="K38" s="46"/>
      <c r="N38" s="46"/>
    </row>
    <row r="39" spans="1:15" x14ac:dyDescent="0.2">
      <c r="A39" s="96"/>
      <c r="B39" s="60"/>
      <c r="C39" s="61"/>
      <c r="D39" s="61"/>
      <c r="E39" s="62"/>
      <c r="F39" s="61"/>
    </row>
    <row r="40" spans="1:15" x14ac:dyDescent="0.2">
      <c r="A40" s="96"/>
      <c r="B40" s="60"/>
      <c r="C40" s="61"/>
      <c r="D40" s="61"/>
      <c r="E40" s="62"/>
      <c r="F40" s="61"/>
      <c r="J40" s="60" t="s">
        <v>29</v>
      </c>
      <c r="K40" s="60">
        <f>SUM(K32:K37)</f>
        <v>0</v>
      </c>
      <c r="L40" s="60">
        <f>L32</f>
        <v>0</v>
      </c>
      <c r="N40" s="60">
        <f>SUM(N32:N37)</f>
        <v>0</v>
      </c>
      <c r="O40" s="60">
        <f>SUM(O32:O36)</f>
        <v>0</v>
      </c>
    </row>
    <row r="41" spans="1:15" x14ac:dyDescent="0.2">
      <c r="A41" s="96"/>
      <c r="B41" s="60"/>
      <c r="C41" s="61"/>
      <c r="D41" s="61"/>
      <c r="E41" s="62"/>
      <c r="F41" s="61"/>
      <c r="J41" s="65" t="s">
        <v>30</v>
      </c>
      <c r="K41" s="65"/>
      <c r="L41" s="65">
        <f>K40-L40</f>
        <v>0</v>
      </c>
      <c r="N41" s="60"/>
      <c r="O41" s="65">
        <f>N40-O40</f>
        <v>0</v>
      </c>
    </row>
    <row r="42" spans="1:15" x14ac:dyDescent="0.2">
      <c r="A42" s="96"/>
      <c r="B42" s="60"/>
      <c r="C42" s="61"/>
      <c r="E42" s="61"/>
      <c r="F42" s="61"/>
      <c r="J42" s="60" t="s">
        <v>29</v>
      </c>
      <c r="K42" s="60"/>
      <c r="L42" s="60">
        <f>L40+L41</f>
        <v>0</v>
      </c>
      <c r="N42" s="60"/>
      <c r="O42" s="60">
        <f>SUM(O40:O41)</f>
        <v>0</v>
      </c>
    </row>
    <row r="43" spans="1:15" x14ac:dyDescent="0.2">
      <c r="A43" s="96"/>
      <c r="B43" s="60"/>
      <c r="C43" s="61"/>
      <c r="D43" s="61"/>
      <c r="E43" s="62"/>
      <c r="F43" s="61"/>
    </row>
    <row r="44" spans="1:15" x14ac:dyDescent="0.2">
      <c r="A44" s="96"/>
      <c r="B44" s="60"/>
      <c r="C44" s="61"/>
      <c r="D44" s="61"/>
      <c r="E44" s="62"/>
      <c r="F44" s="61"/>
    </row>
    <row r="45" spans="1:15" x14ac:dyDescent="0.2">
      <c r="A45" s="96"/>
      <c r="B45" s="60"/>
      <c r="C45" s="61"/>
      <c r="D45" s="61"/>
      <c r="E45" s="62"/>
      <c r="F45" s="61"/>
    </row>
    <row r="46" spans="1:15" x14ac:dyDescent="0.2">
      <c r="A46" s="97"/>
      <c r="B46" s="60"/>
      <c r="C46" s="61"/>
      <c r="D46" s="61"/>
      <c r="E46" s="62"/>
      <c r="F46" s="61"/>
    </row>
    <row r="47" spans="1:15" ht="15" x14ac:dyDescent="0.25">
      <c r="A47" s="60"/>
      <c r="B47" s="67" t="s">
        <v>40</v>
      </c>
      <c r="C47" s="68">
        <f>SUM(C31:C46)</f>
        <v>0</v>
      </c>
      <c r="D47" s="68">
        <f t="shared" ref="D47:F47" si="0">SUM(D31:D46)</f>
        <v>0</v>
      </c>
      <c r="E47" s="68">
        <f t="shared" si="0"/>
        <v>0</v>
      </c>
      <c r="F47" s="68">
        <f t="shared" si="0"/>
        <v>0</v>
      </c>
    </row>
  </sheetData>
  <mergeCells count="24">
    <mergeCell ref="P1:Q1"/>
    <mergeCell ref="P8:Q8"/>
    <mergeCell ref="P15:Q15"/>
    <mergeCell ref="D18:E18"/>
    <mergeCell ref="M18:N18"/>
    <mergeCell ref="A28:F28"/>
    <mergeCell ref="C29:D29"/>
    <mergeCell ref="E29:F29"/>
    <mergeCell ref="K30:L30"/>
    <mergeCell ref="N30:O30"/>
    <mergeCell ref="D12:E12"/>
    <mergeCell ref="G12:H12"/>
    <mergeCell ref="J12:K12"/>
    <mergeCell ref="M12:N12"/>
    <mergeCell ref="G17:H17"/>
    <mergeCell ref="A1:B1"/>
    <mergeCell ref="D1:E1"/>
    <mergeCell ref="G1:H1"/>
    <mergeCell ref="J1:K1"/>
    <mergeCell ref="M1:N1"/>
    <mergeCell ref="D6:E6"/>
    <mergeCell ref="G6:H6"/>
    <mergeCell ref="J6:K6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squelettes</vt:lpstr>
      <vt:lpstr>ex1</vt:lpstr>
      <vt:lpstr>ex2</vt:lpstr>
      <vt:lpstr>ex3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2022-04-05T14:55:39Z</dcterms:modified>
</cp:coreProperties>
</file>